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ramoncortes\Downloads\OCEI\"/>
    </mc:Choice>
  </mc:AlternateContent>
  <xr:revisionPtr revIDLastSave="0" documentId="13_ncr:1_{0A864E0D-8828-49ED-AE24-33D09B215E5F}" xr6:coauthVersionLast="47" xr6:coauthVersionMax="47" xr10:uidLastSave="{00000000-0000-0000-0000-000000000000}"/>
  <bookViews>
    <workbookView xWindow="17085" yWindow="0" windowWidth="34575" windowHeight="20985" tabRatio="597" firstSheet="6" activeTab="6" xr2:uid="{00000000-000D-0000-FFFF-FFFF00000000}"/>
  </bookViews>
  <sheets>
    <sheet name="cap. 1" sheetId="1" r:id="rId1"/>
    <sheet name="cap.2" sheetId="2" r:id="rId2"/>
    <sheet name="cap.3" sheetId="3" r:id="rId3"/>
    <sheet name="cap.4" sheetId="5" r:id="rId4"/>
    <sheet name="cap.5" sheetId="6" r:id="rId5"/>
    <sheet name="cap.6" sheetId="10" r:id="rId6"/>
    <sheet name="Resumen" sheetId="8" r:id="rId7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8" l="1"/>
  <c r="F15" i="8"/>
  <c r="F16" i="8"/>
  <c r="F17" i="8"/>
  <c r="F18" i="8"/>
  <c r="F19" i="8"/>
  <c r="F20" i="8"/>
  <c r="F21" i="8"/>
  <c r="F22" i="8"/>
  <c r="F23" i="8"/>
  <c r="F14" i="8"/>
  <c r="H15" i="10"/>
  <c r="H16" i="6"/>
  <c r="H17" i="6"/>
  <c r="H18" i="6"/>
  <c r="H19" i="6"/>
  <c r="H20" i="6"/>
  <c r="H21" i="6"/>
  <c r="H22" i="6"/>
  <c r="H15" i="6"/>
  <c r="H29" i="5"/>
  <c r="H28" i="5"/>
  <c r="H16" i="5"/>
  <c r="H17" i="5"/>
  <c r="H18" i="5"/>
  <c r="H15" i="5"/>
  <c r="H30" i="3"/>
  <c r="H31" i="3"/>
  <c r="H32" i="3"/>
  <c r="H33" i="3"/>
  <c r="H29" i="3"/>
  <c r="H16" i="3"/>
  <c r="H17" i="3"/>
  <c r="H18" i="3"/>
  <c r="H15" i="3"/>
  <c r="H23" i="2"/>
  <c r="H22" i="2"/>
  <c r="H16" i="2"/>
  <c r="H17" i="2"/>
  <c r="H18" i="2"/>
  <c r="H15" i="2"/>
  <c r="H19" i="2" s="1"/>
  <c r="H23" i="1"/>
  <c r="H24" i="1"/>
  <c r="H25" i="1"/>
  <c r="H22" i="1"/>
  <c r="H16" i="1"/>
  <c r="H17" i="1"/>
  <c r="H18" i="1"/>
  <c r="H15" i="1"/>
  <c r="H19" i="1" s="1"/>
  <c r="H23" i="6" l="1"/>
  <c r="H27" i="10"/>
  <c r="E23" i="8" s="1"/>
  <c r="H26" i="1" l="1"/>
  <c r="E15" i="8" s="1"/>
  <c r="H20" i="3" l="1"/>
  <c r="H30" i="5" l="1"/>
  <c r="E21" i="8" s="1"/>
  <c r="E18" i="8"/>
  <c r="H24" i="2"/>
  <c r="E17" i="8" s="1"/>
  <c r="H34" i="3"/>
  <c r="H19" i="5"/>
  <c r="E20" i="8" s="1"/>
  <c r="E16" i="8"/>
  <c r="E19" i="8" l="1"/>
  <c r="E14" i="8"/>
  <c r="E22" i="8"/>
  <c r="F30" i="8" l="1"/>
  <c r="F32" i="8" l="1"/>
  <c r="F31" i="8"/>
  <c r="F33" i="8" l="1"/>
  <c r="F34" i="8" l="1"/>
  <c r="F35" i="8" s="1"/>
</calcChain>
</file>

<file path=xl/sharedStrings.xml><?xml version="1.0" encoding="utf-8"?>
<sst xmlns="http://schemas.openxmlformats.org/spreadsheetml/2006/main" count="245" uniqueCount="121">
  <si>
    <t>EMPRESA LICITADORA:</t>
  </si>
  <si>
    <r>
      <t xml:space="preserve"> Actuació 1a.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Cablejat complert de circuit de via de 50 Hz VT1 amb juntes inductives (armari a JI)</t>
    </r>
  </si>
  <si>
    <t>Núm.</t>
  </si>
  <si>
    <t>Unitat</t>
  </si>
  <si>
    <t>Descripció</t>
  </si>
  <si>
    <t>Amidament</t>
  </si>
  <si>
    <t>Preu unitari màxim PEM</t>
  </si>
  <si>
    <t>Preu unitari ofertat PEM</t>
  </si>
  <si>
    <t>Import PEM</t>
  </si>
  <si>
    <t>1.1</t>
  </si>
  <si>
    <t>m</t>
  </si>
  <si>
    <t>Subministrament i instal·lació d’hidrotub de 50 mm de diàmetre per a la conducció del cablejat.</t>
  </si>
  <si>
    <t>1.2</t>
  </si>
  <si>
    <r>
      <t>Subministrament i instal·lació de cable de coure tipus RZ1-k (AS) de 1x10 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de secció i tensió d’aïllament 0,6/1 kV, per a cablejat dels circuits de via.</t>
    </r>
  </si>
  <si>
    <t>1.3</t>
  </si>
  <si>
    <t>u</t>
  </si>
  <si>
    <t>Subministrament i instal·lació de joc de ferratges d’acer S-235, tallats a làser, amb un gruix de 5 mm segons especificació tècnica d’FGC per a la protecció mecànica de cables en el pas de via. La partida de ferratges inclou tot el petit material especificat al plec i especificació tècnica per a la seva correcta instal·lació: peces metàl·liques d’acer S-235, peces de goma, cargols i volanderes i mètrica adequada.</t>
  </si>
  <si>
    <t>1.4</t>
  </si>
  <si>
    <t>pa</t>
  </si>
  <si>
    <t>Subministrament i instal·lació de petit material per a la correcta instal·lació dels cablejats, incloent tacs i brides de nylon per a la subjecció i realització d’entrada de cables a armari (pel basament o pel lateral), i caixa de connexions a la junta inductiva.
Treballs d’execució de la partida i connexió de cablejats.
Desmuntatge i retirada del material substituït i obsolet.      
Proves i posada en servei per part de personal qualificat.</t>
  </si>
  <si>
    <t>Subtotal  1a.  Cablejat complert de circuit de via de 50 Hz VT1 amb juntes inductives (armari a JI)</t>
  </si>
  <si>
    <r>
      <t xml:space="preserve"> Actuació 1b.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Cablejat complert de circuit de via de 50 Hz VT1 amb juntes inductives (JI a via)</t>
    </r>
  </si>
  <si>
    <r>
      <t xml:space="preserve">Subministrament i instal·lació de cable de Al tipus </t>
    </r>
    <r>
      <rPr>
        <sz val="12"/>
        <rFont val="Arial"/>
        <family val="2"/>
      </rPr>
      <t xml:space="preserve">RZ1-k (AS) </t>
    </r>
    <r>
      <rPr>
        <sz val="12"/>
        <color theme="1"/>
        <rFont val="Arial"/>
        <family val="2"/>
      </rPr>
      <t>de 1x240 mm</t>
    </r>
    <r>
      <rPr>
        <vertAlign val="superscript"/>
        <sz val="12"/>
        <color theme="1"/>
        <rFont val="Arial"/>
        <family val="2"/>
      </rPr>
      <t xml:space="preserve">2 </t>
    </r>
    <r>
      <rPr>
        <sz val="12"/>
        <color theme="1"/>
        <rFont val="Arial"/>
        <family val="2"/>
      </rPr>
      <t xml:space="preserve"> de secció i tensió d’aïllament 0,6/1 kV, per a cablejat de retorn de tracció.</t>
    </r>
  </si>
  <si>
    <r>
      <t>Subministrament i instal·lació de sistema de connexionat elèctric al carril, tipus Kit CEMBRES AR65 o similar equivalent amb terminal per a cable d'Alumini de 240 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de secció.</t>
    </r>
  </si>
  <si>
    <t>Subtotal 1b.  Cablejat complert de circuit de via de 50 Hz VT1 amb juntes inductives  (JI a via)</t>
  </si>
  <si>
    <t xml:space="preserve">Actuació 2a. Treballs de cablejat de llaç d’ATP AM </t>
  </si>
  <si>
    <t>2a.1</t>
  </si>
  <si>
    <t>2a.2</t>
  </si>
  <si>
    <r>
      <t>Subministrament i instal·lació de cable de coure normalitzat per a llaç ATP de 1x4mm</t>
    </r>
    <r>
      <rPr>
        <vertAlign val="superscript"/>
        <sz val="12"/>
        <color theme="1"/>
        <rFont val="Arial"/>
        <family val="2"/>
      </rPr>
      <t xml:space="preserve">2 </t>
    </r>
    <r>
      <rPr>
        <sz val="12"/>
        <color theme="1"/>
        <rFont val="Arial"/>
        <family val="2"/>
      </rPr>
      <t xml:space="preserve"> de secció, amb aïllament 0.6/1KV i doble coberta tipus AS, a instal·lar entre armari i unitat d’ATP o per a la formació de llaç ATP.</t>
    </r>
  </si>
  <si>
    <t>2a.3</t>
  </si>
  <si>
    <t>2a.4</t>
  </si>
  <si>
    <t>Subministrament i instal·lació de petit material per a la correcta instal·lació dels cablejats. 
Treballs d’execució de la partida i connexió de cablejats.
Desmuntatge i retirada del material substituït i obsolet.      
Proves i posada en servei per part de personal qualificat.</t>
  </si>
  <si>
    <t>Subtotal 2a Treballs de cablejat de llaç d’ATP AM</t>
  </si>
  <si>
    <t>Actuació 2b. Treballs de cablejat de llaç d’ATP FM (des de Resistor Box, llaç inclòs)</t>
  </si>
  <si>
    <t>2b.1</t>
  </si>
  <si>
    <t>Subtotal 2b Treballs de cablejat de llaç d’ATP (d’unitat d’ATP a llaç)</t>
  </si>
  <si>
    <t>Actuació 3a. Cablejat complert de circuit de via electrònic FS2500/FS2550/FS5000 (armari a unitat de sintonia/RB)</t>
  </si>
  <si>
    <t>3a.1</t>
  </si>
  <si>
    <t>3a.2</t>
  </si>
  <si>
    <r>
      <t>Subministrament i instal·lació de cable de coure de 2x2x1,4 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de calibre tipus ATISTI per a cablejat entre armari i unitat de sintonia.</t>
    </r>
  </si>
  <si>
    <t>3a.3</t>
  </si>
  <si>
    <t>Subministrament i instal·lació de de ferratges d’acer S-235, tallats a làser, amb un gruix de 5 mm segons especificació tècnica d’FGC per a la protecció mecànica de cables en el pas de via. La partida de ferratges inclou tot el petit material especificat al plec i especificació tècnica per a la seva correcta instal·lació: peces metàl·liques d’acer S-235, peces de goma, cargols i volanderes i mètrica adequada.</t>
  </si>
  <si>
    <t>3a.4</t>
  </si>
  <si>
    <t>Subministrament i instal·lació de petit material per a la correcta instal·lació dels cablejats, entrada de cables i connexió a armari i unitat de sintonia.
Treballs d’execució de la partida i connexió de cablejats.
Desmuntatge i retirada del material substituït i obsolet.      
Proves i posada en servei per part de personal qualificat.</t>
  </si>
  <si>
    <t>Subtotal 3a Cablejat complert de circuit de via electrònic FS2500/FS2550/FS5000 (armari a unitat de sintonia)</t>
  </si>
  <si>
    <t>Actuació 3b. Cablejat complert de circuit de via electrònic FS2500/FS2550/FS5000  (unitat de sintonia a carril)</t>
  </si>
  <si>
    <t>3b.1</t>
  </si>
  <si>
    <r>
      <t>Subministrament i instal·lació de de cable de coure amb designació RZ1-k 1x35mm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Cu, amb aïllament 0.6/1 KV, tipus Afumex de Prysmian o similar equivalent, per a la connexió des de la unitat de sintonia a carril.</t>
    </r>
  </si>
  <si>
    <t>3b.2</t>
  </si>
  <si>
    <r>
      <t>Subministrament i instal·lació sistema de connexionat elèctric al carril, tipus Kit CEMBRES AR65 o similar equivalent amb terminal per a cable de coure de 1x35 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de secció.</t>
    </r>
  </si>
  <si>
    <t>3b.3</t>
  </si>
  <si>
    <r>
      <t>Su</t>
    </r>
    <r>
      <rPr>
        <sz val="12"/>
        <rFont val="Arial"/>
        <family val="2"/>
      </rPr>
      <t xml:space="preserve">bministrament i instal·lació de cable de Al tipus RZ1 (AS) </t>
    </r>
    <r>
      <rPr>
        <sz val="12"/>
        <color theme="1"/>
        <rFont val="Arial"/>
        <family val="2"/>
      </rPr>
      <t>de 1x240 mm2  de secció i tensió d’aïllament 0,6/1 kV, per a curtcircuit de via</t>
    </r>
  </si>
  <si>
    <t>3b.4</t>
  </si>
  <si>
    <r>
      <t>Subministrament i instal·lació sistema de connexionat elèctric al carril, tipus Kit CEMBRES AR65 o similar equivalent amb terminal per a cable d'Alumini de 240 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de secció.</t>
    </r>
  </si>
  <si>
    <t>3b.5</t>
  </si>
  <si>
    <t>Subministrament i instal·lació de petit material per a la correcta instal·lació dels cablejats, incloent terminals de cable, estany per a soldadures de terminals.
Treballs d’execució de la partida i connexió de cablejats, incloent execució de forats de 22 mm de diàmetre en ànima de carril i soldadura de terminals.
Desmuntatge i retirada del material substituït i obsolet. 
Proves i posada en servei per part de personal qualificat.</t>
  </si>
  <si>
    <t>Subtotal 3b Cablejat complert de circuit de via electrònic FS2500/FS2550/FS5000 (unitat de sintonia a carril)</t>
  </si>
  <si>
    <t>Actuació 4a. Cablejat complert de circuit de via electrònic FTGs (armari a unitat de sintonia)</t>
  </si>
  <si>
    <t>4a.1</t>
  </si>
  <si>
    <t>4a.2</t>
  </si>
  <si>
    <t>4a.3</t>
  </si>
  <si>
    <t>4a.4</t>
  </si>
  <si>
    <t>Subtotal 4a  Cablejat complert de circuit de via electrònic  FTGs (armari a unitat de sintonia)</t>
  </si>
  <si>
    <t>Actuació 4b. Cablejat complert de circuit de via electrònic FTGs  (unitat de sintonia a carril i llaços)</t>
  </si>
  <si>
    <t>4b.1</t>
  </si>
  <si>
    <r>
      <t>Subministrament i instal·lació de cablejat complert de llaç FTG tipus composat per: Cable Al XZ1(S) 1kV 1x95 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, cable Al XZ1(S) 1kV 1x35 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, Terminals, sistema de connexionat elèctric al carril, tipus Kit CEMBRES o similar equivalent.
</t>
    </r>
  </si>
  <si>
    <t>4b.2</t>
  </si>
  <si>
    <t>Subtotal 4b Cablejat complert de circuit de via electrònic FTGs (unitat de sintonia a carril i llaços)</t>
  </si>
  <si>
    <t>Actuació 5. Treballs de detecció i reparació d'avaries cablejat de senyalització</t>
  </si>
  <si>
    <t>5.1</t>
  </si>
  <si>
    <r>
      <t>Jornada en horari nocturn d'equip de 2 tècnics especialitzats, en tasca d'anàlisi de cable de senyalització de fins a 48x1,4mm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o bé 14x4x1,4mm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mitjançant utilització d'ecómetre i megóhmetre. Seguiment de la línia i localització d'empalmaments i / o connexionats en Armaris.</t>
    </r>
  </si>
  <si>
    <t>5.2</t>
  </si>
  <si>
    <r>
      <t>Jornada en horari nocturn d'equip de 2 tècnics especialitzats, en tasca de confecció d'entroncaments tipus Raychem homologats per FGC, per cable de senyalització fins a 48x1,4mm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o bé 14x4x1,4mm</t>
    </r>
    <r>
      <rPr>
        <vertAlign val="superscript"/>
        <sz val="12"/>
        <color theme="1"/>
        <rFont val="Arial"/>
        <family val="2"/>
      </rPr>
      <t>2</t>
    </r>
  </si>
  <si>
    <t>5.3</t>
  </si>
  <si>
    <t>Jornada en horari nocturn d'equip de 2 tècnics especialitzats, en tasca mesures elèctriques de cable i comprovació de serveis</t>
  </si>
  <si>
    <r>
      <t>Jornada en horari nocturn d'equip de 4 tècnics especialitzats, en tasca d'estesa de cablejat de senyalització i confecció d'entroncaments tipus Raychem homologats per FGC, per cable de senyalització fins a 48x1,4mm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o bé 14x4x1,4mm</t>
    </r>
    <r>
      <rPr>
        <vertAlign val="superscript"/>
        <sz val="12"/>
        <color theme="1"/>
        <rFont val="Arial"/>
        <family val="2"/>
      </rPr>
      <t>2</t>
    </r>
  </si>
  <si>
    <t>5.4</t>
  </si>
  <si>
    <t>ml.</t>
  </si>
  <si>
    <r>
      <t>Subministrament i estesa de cable de senyalització tipus  EAPSP  fins a 48x1,4 mm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, o bé 14x4x1,4mm</t>
    </r>
    <r>
      <rPr>
        <vertAlign val="superscript"/>
        <sz val="12"/>
        <color theme="1"/>
        <rFont val="Arial"/>
        <family val="2"/>
      </rPr>
      <t>2</t>
    </r>
  </si>
  <si>
    <t>5.5</t>
  </si>
  <si>
    <t>Subministrament de conjunt d'entroncament tipus Raychem homologats per FGC, per cable de senyalització fins a 48 fils.</t>
  </si>
  <si>
    <r>
      <t>Subministrament i estesa de cable de senyalització tipus  EAPSP  de 3x4x1,4mm</t>
    </r>
    <r>
      <rPr>
        <vertAlign val="superscript"/>
        <sz val="12"/>
        <color theme="1"/>
        <rFont val="Arial"/>
        <family val="2"/>
      </rPr>
      <t>2</t>
    </r>
  </si>
  <si>
    <t>Subministrament de conjunt d'entroncament tipus Raychem homologats per FGC, per cable de senyalització EAPSP 3x4x1,4 mm2</t>
  </si>
  <si>
    <t>Subtotal 5 Treballs de detecció i reparació d'avaries cablejat de senyalització</t>
  </si>
  <si>
    <t xml:space="preserve">Actuació 6. Treballs de calefactors d'agulles </t>
  </si>
  <si>
    <t>6.1</t>
  </si>
  <si>
    <t>Subministrament i instal·lació de conjunt de  quatre resistències  per a calefactors d'agulla FGC de 900W i 3.5 mts de longitud amb cablejat d'alimentació de 2x1.5 mm2, totalment instal·lades, inclosa la posada en marxa de l'equip. S'inclou:
▬ Subministrament i instal·lació de 4 Ut. resistències ELECTRIFOR de 3,5 Mts de longitud x 900W
▬  Subministrament i instal·lació caixa 50 bornes S/SICT-I-S.I.
▬  Subministrament i instal·lació pedestal per a caixa de 50b S/SICT-I-S.I.
▬  Subministrament i instal·lació bornes  WEIDMÜLLER WTR 2,5
▬  Subministrament i instal·lació de 4 Ud. de Interruptor magnetotèrmic  IC60N2P6AC
▬  Subministrament i instal·lació de 60 m de cable 2x1,5 mm RZ1-K 1KV‎ CPR flexible
▬ Subministrament i instal·lació de 60 m de cable 2x2,5 mm RZ1-K 1KV‎ CPR flexible
▬ Subministrament i instal·lació de 50 m d' hidrotub de 42 mm.
▬ Substitució de cargols y plaques fixació per noves d'acer inoxidable
▬ Petit material d' instal·lació
▬  Connexió dels cables als equips remots, a la caixa de bornes i a l'armari d'alimentació.</t>
  </si>
  <si>
    <t xml:space="preserve">Subtotal 6 Treballs de calefactors d'agulles </t>
  </si>
  <si>
    <t>Actuació</t>
  </si>
  <si>
    <t>Concepte</t>
  </si>
  <si>
    <t>Preu unitari</t>
  </si>
  <si>
    <t>Import (PEM)</t>
  </si>
  <si>
    <t>1a</t>
  </si>
  <si>
    <t>Cablejat complert de circuit de via de 50 Hz VT1 amb juntes inductives (armari a JI)</t>
  </si>
  <si>
    <t>1b</t>
  </si>
  <si>
    <t>Cablejat complert de circuit de via de 50 Hz VT1 amb juntes inductives (JI a via)</t>
  </si>
  <si>
    <t>2a.</t>
  </si>
  <si>
    <t xml:space="preserve">Treballs de cablejat de llaç d’ATP AM </t>
  </si>
  <si>
    <t>2b.</t>
  </si>
  <si>
    <t>Treballs de cablejat de llaç d’ATP FM (des de Resistor Box, llaç inclòs )</t>
  </si>
  <si>
    <t>3a.</t>
  </si>
  <si>
    <t>Cablejat complert de circuit de via electrònic FS2500/FS2550/FS5000 (armari a unitat de sintonia/RB)</t>
  </si>
  <si>
    <t>3b.</t>
  </si>
  <si>
    <t>Cablejat complert de circuit de via electrònic FS2500/FS2550/FS5000  (unitat de sintonia a carril)</t>
  </si>
  <si>
    <t>4a.</t>
  </si>
  <si>
    <t>Cablejat complert de circuit de via electrònic FTGs (armari a unitat de sintonia)</t>
  </si>
  <si>
    <t>4b.</t>
  </si>
  <si>
    <t xml:space="preserve"> Cablejat complert de circuit de via electrònic FTGs  (unitat de sintonia a carril i llaços)</t>
  </si>
  <si>
    <t>5.</t>
  </si>
  <si>
    <t>Treballs de detecció i reparació de averies cablejat de senyalització</t>
  </si>
  <si>
    <t>6.</t>
  </si>
  <si>
    <t xml:space="preserve">Treballs de calefactors d'agulles </t>
  </si>
  <si>
    <t>Total PEM</t>
  </si>
  <si>
    <t>RESUM</t>
  </si>
  <si>
    <t>Import</t>
  </si>
  <si>
    <t>Obres de substitució  i detecció d'averiesavaries  de cablejats de senyalització, i escalfadors d’agulla. TOTAL PEM</t>
  </si>
  <si>
    <t>Gastos Generals (13%)</t>
  </si>
  <si>
    <t>Beneficio Industrial (6%)</t>
  </si>
  <si>
    <t>TOTAL PEC abans IVA</t>
  </si>
  <si>
    <t>IVA 21%</t>
  </si>
  <si>
    <t>TOTAL 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</si>
</sst>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C0A]_-;\-* #,##0.00\ [$€-C0A]_-;_-* &quot;-&quot;??\ [$€-C0A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00">
    <xf numFmtId="0" fontId="0" fillId="0" borderId="0" xfId="0"/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right" vertical="center" wrapText="1"/>
    </xf>
    <xf numFmtId="165" fontId="2" fillId="0" borderId="5" xfId="1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44" fontId="9" fillId="0" borderId="5" xfId="2" applyFont="1" applyBorder="1" applyAlignment="1">
      <alignment horizontal="right" vertical="center" wrapText="1"/>
    </xf>
    <xf numFmtId="0" fontId="9" fillId="0" borderId="0" xfId="0" applyFont="1"/>
    <xf numFmtId="44" fontId="9" fillId="0" borderId="0" xfId="2" applyFont="1"/>
    <xf numFmtId="2" fontId="9" fillId="0" borderId="0" xfId="2" applyNumberFormat="1" applyFont="1"/>
    <xf numFmtId="164" fontId="9" fillId="0" borderId="5" xfId="1" applyFont="1" applyBorder="1" applyAlignment="1">
      <alignment horizontal="right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vertical="center" wrapText="1"/>
    </xf>
    <xf numFmtId="164" fontId="9" fillId="0" borderId="4" xfId="1" applyFont="1" applyBorder="1" applyAlignment="1">
      <alignment vertical="center" wrapText="1"/>
    </xf>
    <xf numFmtId="44" fontId="9" fillId="0" borderId="4" xfId="2" applyFont="1" applyBorder="1" applyAlignment="1">
      <alignment vertical="center" wrapText="1"/>
    </xf>
    <xf numFmtId="164" fontId="2" fillId="0" borderId="5" xfId="1" applyFont="1" applyFill="1" applyBorder="1" applyAlignment="1">
      <alignment horizontal="right" vertical="center" wrapText="1"/>
    </xf>
    <xf numFmtId="44" fontId="9" fillId="0" borderId="8" xfId="2" applyFont="1" applyBorder="1" applyAlignment="1">
      <alignment horizontal="right" vertical="center" wrapText="1"/>
    </xf>
    <xf numFmtId="0" fontId="11" fillId="0" borderId="0" xfId="0" applyFont="1"/>
    <xf numFmtId="0" fontId="2" fillId="0" borderId="0" xfId="0" applyFont="1" applyAlignment="1">
      <alignment vertical="top" wrapText="1"/>
    </xf>
    <xf numFmtId="0" fontId="12" fillId="0" borderId="0" xfId="0" applyFont="1"/>
    <xf numFmtId="44" fontId="7" fillId="5" borderId="5" xfId="2" applyFont="1" applyFill="1" applyBorder="1" applyAlignment="1">
      <alignment horizontal="right" vertical="center" wrapText="1"/>
    </xf>
    <xf numFmtId="44" fontId="7" fillId="6" borderId="5" xfId="2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/>
    </xf>
    <xf numFmtId="44" fontId="7" fillId="3" borderId="5" xfId="2" applyFont="1" applyFill="1" applyBorder="1" applyAlignment="1">
      <alignment horizontal="right" vertical="center" wrapText="1"/>
    </xf>
    <xf numFmtId="44" fontId="7" fillId="3" borderId="3" xfId="2" applyFont="1" applyFill="1" applyBorder="1" applyAlignment="1">
      <alignment horizontal="right" vertical="center" wrapText="1"/>
    </xf>
    <xf numFmtId="44" fontId="7" fillId="5" borderId="8" xfId="2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left" vertical="center" wrapText="1"/>
    </xf>
    <xf numFmtId="8" fontId="7" fillId="5" borderId="3" xfId="0" applyNumberFormat="1" applyFont="1" applyFill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right" vertical="center" wrapText="1"/>
    </xf>
    <xf numFmtId="165" fontId="7" fillId="5" borderId="5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 wrapText="1"/>
    </xf>
    <xf numFmtId="44" fontId="9" fillId="0" borderId="16" xfId="2" applyFont="1" applyBorder="1" applyAlignment="1">
      <alignment horizontal="right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44" fontId="9" fillId="0" borderId="7" xfId="2" applyFont="1" applyBorder="1" applyAlignment="1">
      <alignment horizontal="center" vertical="center" wrapText="1"/>
    </xf>
    <xf numFmtId="44" fontId="9" fillId="0" borderId="6" xfId="2" applyFont="1" applyBorder="1" applyAlignment="1">
      <alignment horizontal="center" vertical="center" wrapText="1"/>
    </xf>
    <xf numFmtId="44" fontId="9" fillId="0" borderId="4" xfId="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12" xfId="0" applyBorder="1" applyAlignment="1" applyProtection="1">
      <alignment horizontal="center"/>
      <protection locked="0"/>
    </xf>
    <xf numFmtId="44" fontId="9" fillId="0" borderId="5" xfId="2" applyFont="1" applyBorder="1" applyAlignment="1" applyProtection="1">
      <alignment vertical="center" wrapText="1"/>
      <protection locked="0"/>
    </xf>
    <xf numFmtId="44" fontId="11" fillId="0" borderId="8" xfId="0" applyNumberFormat="1" applyFont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 applyProtection="1">
      <alignment horizontal="right"/>
    </xf>
    <xf numFmtId="8" fontId="6" fillId="0" borderId="8" xfId="0" applyNumberFormat="1" applyFont="1" applyBorder="1" applyAlignment="1" applyProtection="1">
      <alignment horizontal="right" vertical="center"/>
    </xf>
    <xf numFmtId="0" fontId="6" fillId="0" borderId="0" xfId="0" applyFont="1" applyProtection="1"/>
    <xf numFmtId="8" fontId="6" fillId="0" borderId="0" xfId="0" applyNumberFormat="1" applyFont="1" applyProtection="1"/>
    <xf numFmtId="0" fontId="11" fillId="0" borderId="8" xfId="0" applyFont="1" applyBorder="1" applyAlignment="1" applyProtection="1">
      <alignment horizontal="right"/>
    </xf>
    <xf numFmtId="8" fontId="11" fillId="0" borderId="8" xfId="0" applyNumberFormat="1" applyFont="1" applyBorder="1" applyAlignment="1" applyProtection="1">
      <alignment horizontal="right" vertical="center"/>
    </xf>
    <xf numFmtId="9" fontId="6" fillId="0" borderId="8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/>
    </xf>
    <xf numFmtId="8" fontId="6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wrapText="1"/>
    </xf>
    <xf numFmtId="0" fontId="7" fillId="3" borderId="4" xfId="0" applyFont="1" applyFill="1" applyBorder="1" applyAlignment="1" applyProtection="1">
      <alignment horizontal="right" vertical="center" wrapText="1"/>
    </xf>
    <xf numFmtId="0" fontId="7" fillId="3" borderId="5" xfId="0" applyFont="1" applyFill="1" applyBorder="1" applyAlignment="1" applyProtection="1">
      <alignment horizontal="right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44" fontId="7" fillId="3" borderId="5" xfId="0" applyNumberFormat="1" applyFont="1" applyFill="1" applyBorder="1" applyAlignment="1" applyProtection="1">
      <alignment horizontal="right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44" fontId="9" fillId="0" borderId="5" xfId="2" applyFont="1" applyBorder="1" applyAlignment="1" applyProtection="1">
      <alignment horizontal="right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4" borderId="0" xfId="0" applyFont="1" applyFill="1" applyAlignment="1" applyProtection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2" xfId="4" xr:uid="{09EF3697-2796-4640-AFC7-41956F4235F9}"/>
    <cellStyle name="Normal 3" xfId="3" xr:uid="{F71F54B0-5FAF-4BB2-BAF3-2503A8157B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936616</xdr:colOff>
      <xdr:row>7</xdr:row>
      <xdr:rowOff>38100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B2504FDA-68F5-4C80-8F68-66B9061E33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12420" y="198120"/>
          <a:ext cx="1896736" cy="12268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1089660</xdr:colOff>
      <xdr:row>1</xdr:row>
      <xdr:rowOff>91440</xdr:rowOff>
    </xdr:from>
    <xdr:to>
      <xdr:col>7</xdr:col>
      <xdr:colOff>281940</xdr:colOff>
      <xdr:row>6</xdr:row>
      <xdr:rowOff>167640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29B0237-C323-EC4E-B9FB-7150755C0EDE}"/>
            </a:ext>
          </a:extLst>
        </xdr:cNvPr>
        <xdr:cNvSpPr txBox="1"/>
      </xdr:nvSpPr>
      <xdr:spPr>
        <a:xfrm>
          <a:off x="2362200" y="289560"/>
          <a:ext cx="6088380" cy="106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/>
        </a:p>
        <a:p>
          <a:r>
            <a:rPr lang="ca-ES" sz="1200" b="1">
              <a:latin typeface="Aptos" panose="020B0004020202020204" pitchFamily="34" charset="0"/>
            </a:rPr>
            <a:t>CONTR/2025/454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20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Obres de les obres de substitució de cablejats de senyalització i escalfadors d’agulla a les línies Barcelona – Vallés i Llobregat - anoia de ferrocarrils de la generalitat de Catalunya</a:t>
          </a:r>
        </a:p>
        <a:p>
          <a:endParaRPr lang="ca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45720</xdr:rowOff>
    </xdr:from>
    <xdr:to>
      <xdr:col>3</xdr:col>
      <xdr:colOff>845176</xdr:colOff>
      <xdr:row>7</xdr:row>
      <xdr:rowOff>83820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A99ACEF1-41EA-4B11-A4D1-B3FB204053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182880" y="243840"/>
          <a:ext cx="1896736" cy="12268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1036320</xdr:colOff>
      <xdr:row>1</xdr:row>
      <xdr:rowOff>160020</xdr:rowOff>
    </xdr:from>
    <xdr:to>
      <xdr:col>6</xdr:col>
      <xdr:colOff>1463040</xdr:colOff>
      <xdr:row>6</xdr:row>
      <xdr:rowOff>99060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AD1BF2C-54BF-6839-8511-3DDFAD626CD2}"/>
            </a:ext>
          </a:extLst>
        </xdr:cNvPr>
        <xdr:cNvSpPr txBox="1"/>
      </xdr:nvSpPr>
      <xdr:spPr>
        <a:xfrm>
          <a:off x="2270760" y="358140"/>
          <a:ext cx="6324600" cy="929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a-ES" sz="12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CONTR/2025/454</a:t>
          </a:r>
          <a:endParaRPr lang="ca-ES" sz="1200">
            <a:effectLst/>
            <a:latin typeface="Aptos" panose="020B0004020202020204" pitchFamily="34" charset="0"/>
          </a:endParaRPr>
        </a:p>
        <a:p>
          <a:pPr algn="l" eaLnBrk="1" fontAlgn="auto" latinLnBrk="0" hangingPunct="1"/>
          <a:r>
            <a:rPr lang="ca-ES" sz="120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Obres de les obres de substitució de cablejats de senyalització i escalfadors d’agulla a les línies Barcelona – Vallés i Llobregat - anoia de ferrocarrils de la generalitat de Catalunya</a:t>
          </a:r>
          <a:endParaRPr lang="ca-ES" sz="1200">
            <a:effectLst/>
            <a:latin typeface="Aptos" panose="020B0004020202020204" pitchFamily="34" charset="0"/>
          </a:endParaRPr>
        </a:p>
        <a:p>
          <a:endParaRPr lang="ca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494656</xdr:colOff>
      <xdr:row>7</xdr:row>
      <xdr:rowOff>38100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C6204602-4B44-4D25-866C-E5753662A0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236220" y="198120"/>
          <a:ext cx="1896736" cy="12268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670560</xdr:colOff>
      <xdr:row>1</xdr:row>
      <xdr:rowOff>99060</xdr:rowOff>
    </xdr:from>
    <xdr:to>
      <xdr:col>6</xdr:col>
      <xdr:colOff>1310640</xdr:colOff>
      <xdr:row>6</xdr:row>
      <xdr:rowOff>22860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402BF92-F169-CECC-35DB-BEEC24A845EB}"/>
            </a:ext>
          </a:extLst>
        </xdr:cNvPr>
        <xdr:cNvSpPr txBox="1"/>
      </xdr:nvSpPr>
      <xdr:spPr>
        <a:xfrm>
          <a:off x="2308860" y="297180"/>
          <a:ext cx="648462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2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CONTR/2025/454</a:t>
          </a:r>
          <a:endParaRPr lang="ca-ES" sz="1200">
            <a:effectLst/>
            <a:latin typeface="Aptos" panose="020B0004020202020204" pitchFamily="34" charset="0"/>
          </a:endParaRPr>
        </a:p>
        <a:p>
          <a:pPr eaLnBrk="1" fontAlgn="auto" latinLnBrk="0" hangingPunct="1"/>
          <a:r>
            <a:rPr lang="ca-ES" sz="120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Obres de les obres de substitució de cablejats de senyalització i escalfadors d’agulla a les línies Barcelona – Vallés i Llobregat - anoia de ferrocarrils de la generalitat de Catalunya</a:t>
          </a:r>
          <a:endParaRPr lang="ca-ES" sz="1200">
            <a:effectLst/>
            <a:latin typeface="Aptos" panose="020B00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593716</xdr:colOff>
      <xdr:row>7</xdr:row>
      <xdr:rowOff>38100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EB89D1F7-F927-40D3-B6D6-6D6184460C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175260" y="198120"/>
          <a:ext cx="1896736" cy="12268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731520</xdr:colOff>
      <xdr:row>1</xdr:row>
      <xdr:rowOff>144780</xdr:rowOff>
    </xdr:from>
    <xdr:to>
      <xdr:col>6</xdr:col>
      <xdr:colOff>1394460</xdr:colOff>
      <xdr:row>6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E5355BC-4EBD-EEBF-2DCB-398D1345A028}"/>
            </a:ext>
          </a:extLst>
        </xdr:cNvPr>
        <xdr:cNvSpPr txBox="1"/>
      </xdr:nvSpPr>
      <xdr:spPr>
        <a:xfrm>
          <a:off x="2209800" y="342900"/>
          <a:ext cx="6332220" cy="883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2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CONTR/2025/454</a:t>
          </a:r>
          <a:endParaRPr lang="ca-ES" sz="1200">
            <a:effectLst/>
            <a:latin typeface="Aptos" panose="020B0004020202020204" pitchFamily="34" charset="0"/>
          </a:endParaRPr>
        </a:p>
        <a:p>
          <a:pPr eaLnBrk="1" fontAlgn="auto" latinLnBrk="0" hangingPunct="1"/>
          <a:r>
            <a:rPr lang="ca-ES" sz="120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Obres de les obres de substitució de cablejats de senyalització i escalfadors d’agulla a les línies Barcelona – Vallés i Llobregat - anoia de ferrocarrils de la generalitat de Catalunya</a:t>
          </a:r>
          <a:endParaRPr lang="ca-ES" sz="1200">
            <a:effectLst/>
            <a:latin typeface="Aptos" panose="020B00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479416</xdr:colOff>
      <xdr:row>7</xdr:row>
      <xdr:rowOff>38100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3FE91243-1B26-458B-BC77-C2B0F4FFA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403860" y="198120"/>
          <a:ext cx="1896736" cy="12268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586740</xdr:colOff>
      <xdr:row>1</xdr:row>
      <xdr:rowOff>129540</xdr:rowOff>
    </xdr:from>
    <xdr:to>
      <xdr:col>6</xdr:col>
      <xdr:colOff>1539240</xdr:colOff>
      <xdr:row>6</xdr:row>
      <xdr:rowOff>45720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6A130F0-BAF2-2E6C-323E-3579B582EA5A}"/>
            </a:ext>
          </a:extLst>
        </xdr:cNvPr>
        <xdr:cNvSpPr txBox="1"/>
      </xdr:nvSpPr>
      <xdr:spPr>
        <a:xfrm>
          <a:off x="2407920" y="327660"/>
          <a:ext cx="6720840" cy="906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2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CONTR/2025/454</a:t>
          </a:r>
          <a:endParaRPr lang="ca-ES" sz="1200">
            <a:effectLst/>
            <a:latin typeface="Aptos" panose="020B0004020202020204" pitchFamily="34" charset="0"/>
          </a:endParaRPr>
        </a:p>
        <a:p>
          <a:pPr eaLnBrk="1" fontAlgn="auto" latinLnBrk="0" hangingPunct="1"/>
          <a:r>
            <a:rPr lang="ca-ES" sz="120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Obres de les obres de substitució de cablejats de senyalització i escalfadors d’agulla a les línies Barcelona – Vallés i Llobregat - anoia de ferrocarrils de la generalitat de Catalunya</a:t>
          </a:r>
          <a:endParaRPr lang="ca-ES" sz="1200">
            <a:effectLst/>
            <a:latin typeface="Aptos" panose="020B00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662296</xdr:colOff>
      <xdr:row>7</xdr:row>
      <xdr:rowOff>38100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888AD0E-B59F-42DB-9426-02C673217E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12420" y="198120"/>
          <a:ext cx="1896736" cy="12268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792480</xdr:colOff>
      <xdr:row>1</xdr:row>
      <xdr:rowOff>60960</xdr:rowOff>
    </xdr:from>
    <xdr:to>
      <xdr:col>6</xdr:col>
      <xdr:colOff>1424940</xdr:colOff>
      <xdr:row>6</xdr:row>
      <xdr:rowOff>15240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A9A6E81-AFA9-F718-8BC2-4BC0D2E60B62}"/>
            </a:ext>
          </a:extLst>
        </xdr:cNvPr>
        <xdr:cNvSpPr txBox="1"/>
      </xdr:nvSpPr>
      <xdr:spPr>
        <a:xfrm>
          <a:off x="2339340" y="259080"/>
          <a:ext cx="6850380" cy="944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ptos" panose="020B0004020202020204" pitchFamily="34" charset="0"/>
              <a:ea typeface="+mn-ea"/>
              <a:cs typeface="+mn-cs"/>
            </a:rPr>
            <a:t>CONTR/2025/454</a:t>
          </a:r>
          <a:endParaRPr kumimoji="0" lang="ca-E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ptos" panose="020B00040202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ptos" panose="020B0004020202020204" pitchFamily="34" charset="0"/>
              <a:ea typeface="+mn-ea"/>
              <a:cs typeface="+mn-cs"/>
            </a:rPr>
            <a:t>Obres de les obres de substitució de cablejats de senyalització i escalfadors d’agulla a les línies Barcelona – Vallés i Llobregat - anoia de ferrocarrils de la generalitat de Catalunya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1043296</xdr:colOff>
      <xdr:row>7</xdr:row>
      <xdr:rowOff>38100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B27EE358-008D-4DFE-8A8B-39A6ACE49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441960" y="198120"/>
          <a:ext cx="1896736" cy="12268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1211580</xdr:colOff>
      <xdr:row>1</xdr:row>
      <xdr:rowOff>137160</xdr:rowOff>
    </xdr:from>
    <xdr:to>
      <xdr:col>6</xdr:col>
      <xdr:colOff>510540</xdr:colOff>
      <xdr:row>6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66C996-A0C0-8366-512C-DDD9E8FD75F0}"/>
            </a:ext>
          </a:extLst>
        </xdr:cNvPr>
        <xdr:cNvSpPr txBox="1"/>
      </xdr:nvSpPr>
      <xdr:spPr>
        <a:xfrm>
          <a:off x="2438400" y="335280"/>
          <a:ext cx="6096000" cy="891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200" b="1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CONTR/2025/452</a:t>
          </a:r>
          <a:endParaRPr lang="ca-ES" sz="1200">
            <a:effectLst/>
            <a:latin typeface="Aptos" panose="020B0004020202020204" pitchFamily="34" charset="0"/>
          </a:endParaRPr>
        </a:p>
        <a:p>
          <a:pPr eaLnBrk="1" fontAlgn="auto" latinLnBrk="0" hangingPunct="1"/>
          <a:r>
            <a:rPr lang="ca-ES" sz="120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Obres de les obres de substitució de cablejats de senyalització i escalfadors d’agulla a les línies Barcelona – Vallés i Llobregat - anoia de ferrocarrils de la generalitat de Catalunya</a:t>
          </a:r>
          <a:endParaRPr lang="ca-ES" sz="1200">
            <a:effectLst/>
            <a:latin typeface="Aptos" panose="020B00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0:H26"/>
  <sheetViews>
    <sheetView topLeftCell="A20" workbookViewId="0">
      <selection activeCell="G24" sqref="G24"/>
    </sheetView>
  </sheetViews>
  <sheetFormatPr baseColWidth="10" defaultColWidth="11.5703125" defaultRowHeight="15.75" x14ac:dyDescent="0.25"/>
  <cols>
    <col min="1" max="1" width="4.5703125" style="5" customWidth="1"/>
    <col min="2" max="2" width="6.42578125" style="5" customWidth="1"/>
    <col min="3" max="3" width="7.5703125" style="5" customWidth="1"/>
    <col min="4" max="4" width="52.42578125" style="5" customWidth="1"/>
    <col min="5" max="5" width="14.28515625" style="5" customWidth="1"/>
    <col min="6" max="6" width="15.5703125" style="5" customWidth="1"/>
    <col min="7" max="7" width="18.28515625" style="5" customWidth="1"/>
    <col min="8" max="8" width="21.28515625" style="5" customWidth="1"/>
    <col min="9" max="16384" width="11.5703125" style="5"/>
  </cols>
  <sheetData>
    <row r="10" spans="2:8" x14ac:dyDescent="0.25">
      <c r="B10" s="43" t="s">
        <v>0</v>
      </c>
      <c r="C10" s="43"/>
      <c r="D10" s="43"/>
      <c r="E10" s="44"/>
      <c r="F10" s="45"/>
      <c r="G10" s="46"/>
    </row>
    <row r="12" spans="2:8" ht="16.5" thickBot="1" x14ac:dyDescent="0.3"/>
    <row r="13" spans="2:8" ht="30" customHeight="1" thickBot="1" x14ac:dyDescent="0.3">
      <c r="B13" s="47" t="s">
        <v>1</v>
      </c>
      <c r="C13" s="48"/>
      <c r="D13" s="48"/>
      <c r="E13" s="48"/>
      <c r="F13" s="48"/>
      <c r="G13" s="48"/>
      <c r="H13" s="49"/>
    </row>
    <row r="14" spans="2:8" ht="32.25" thickBot="1" x14ac:dyDescent="0.3">
      <c r="B14" s="6" t="s">
        <v>2</v>
      </c>
      <c r="C14" s="7" t="s">
        <v>3</v>
      </c>
      <c r="D14" s="7" t="s">
        <v>4</v>
      </c>
      <c r="E14" s="7" t="s">
        <v>5</v>
      </c>
      <c r="F14" s="7" t="s">
        <v>6</v>
      </c>
      <c r="G14" s="7" t="s">
        <v>7</v>
      </c>
      <c r="H14" s="7" t="s">
        <v>8</v>
      </c>
    </row>
    <row r="15" spans="2:8" ht="30.75" thickBot="1" x14ac:dyDescent="0.3">
      <c r="B15" s="8" t="s">
        <v>9</v>
      </c>
      <c r="C15" s="9" t="s">
        <v>10</v>
      </c>
      <c r="D15" s="10" t="s">
        <v>11</v>
      </c>
      <c r="E15" s="9">
        <v>7.5</v>
      </c>
      <c r="F15" s="12">
        <v>6.28</v>
      </c>
      <c r="G15" s="12"/>
      <c r="H15" s="12">
        <f>ROUND(E15*G15,2)</f>
        <v>0</v>
      </c>
    </row>
    <row r="16" spans="2:8" ht="63.75" thickBot="1" x14ac:dyDescent="0.3">
      <c r="B16" s="8" t="s">
        <v>12</v>
      </c>
      <c r="C16" s="9" t="s">
        <v>10</v>
      </c>
      <c r="D16" s="10" t="s">
        <v>13</v>
      </c>
      <c r="E16" s="9">
        <v>180</v>
      </c>
      <c r="F16" s="12">
        <v>1.6</v>
      </c>
      <c r="G16" s="12"/>
      <c r="H16" s="12">
        <f t="shared" ref="H16:H18" si="0">ROUND(E16*G16,2)</f>
        <v>0</v>
      </c>
    </row>
    <row r="17" spans="2:8" ht="135.75" thickBot="1" x14ac:dyDescent="0.3">
      <c r="B17" s="8" t="s">
        <v>14</v>
      </c>
      <c r="C17" s="9" t="s">
        <v>15</v>
      </c>
      <c r="D17" s="10" t="s">
        <v>16</v>
      </c>
      <c r="E17" s="9">
        <v>4</v>
      </c>
      <c r="F17" s="12">
        <v>78.25</v>
      </c>
      <c r="G17" s="12"/>
      <c r="H17" s="12">
        <f t="shared" si="0"/>
        <v>0</v>
      </c>
    </row>
    <row r="18" spans="2:8" ht="180.75" thickBot="1" x14ac:dyDescent="0.3">
      <c r="B18" s="13" t="s">
        <v>17</v>
      </c>
      <c r="C18" s="13" t="s">
        <v>18</v>
      </c>
      <c r="D18" s="10" t="s">
        <v>19</v>
      </c>
      <c r="E18" s="13">
        <v>1</v>
      </c>
      <c r="F18" s="12">
        <v>906.71</v>
      </c>
      <c r="G18" s="12"/>
      <c r="H18" s="12">
        <f t="shared" si="0"/>
        <v>0</v>
      </c>
    </row>
    <row r="19" spans="2:8" ht="33.6" customHeight="1" thickBot="1" x14ac:dyDescent="0.3">
      <c r="B19" s="53" t="s">
        <v>20</v>
      </c>
      <c r="C19" s="54"/>
      <c r="D19" s="54"/>
      <c r="E19" s="54"/>
      <c r="F19" s="54"/>
      <c r="G19" s="55"/>
      <c r="H19" s="38">
        <f>SUM(H15:H18)</f>
        <v>0</v>
      </c>
    </row>
    <row r="20" spans="2:8" ht="16.149999999999999" customHeight="1" thickBot="1" x14ac:dyDescent="0.3">
      <c r="B20" s="56" t="s">
        <v>21</v>
      </c>
      <c r="C20" s="57"/>
      <c r="D20" s="57"/>
      <c r="E20" s="57"/>
      <c r="F20" s="57"/>
      <c r="G20" s="57"/>
      <c r="H20" s="58"/>
    </row>
    <row r="21" spans="2:8" ht="32.25" thickBot="1" x14ac:dyDescent="0.3">
      <c r="B21" s="6" t="s">
        <v>2</v>
      </c>
      <c r="C21" s="7" t="s">
        <v>3</v>
      </c>
      <c r="D21" s="7" t="s">
        <v>4</v>
      </c>
      <c r="E21" s="7" t="s">
        <v>5</v>
      </c>
      <c r="F21" s="7" t="s">
        <v>6</v>
      </c>
      <c r="G21" s="7" t="s">
        <v>7</v>
      </c>
      <c r="H21" s="7" t="s">
        <v>8</v>
      </c>
    </row>
    <row r="22" spans="2:8" ht="63.75" thickBot="1" x14ac:dyDescent="0.3">
      <c r="B22" s="8" t="s">
        <v>9</v>
      </c>
      <c r="C22" s="9" t="s">
        <v>10</v>
      </c>
      <c r="D22" s="10" t="s">
        <v>22</v>
      </c>
      <c r="E22" s="9">
        <v>40</v>
      </c>
      <c r="F22" s="12">
        <v>12.53</v>
      </c>
      <c r="G22" s="12"/>
      <c r="H22" s="12">
        <f>ROUND(E22*G22,2)</f>
        <v>0</v>
      </c>
    </row>
    <row r="23" spans="2:8" ht="63.75" thickBot="1" x14ac:dyDescent="0.3">
      <c r="B23" s="8" t="s">
        <v>12</v>
      </c>
      <c r="C23" s="9" t="s">
        <v>15</v>
      </c>
      <c r="D23" s="10" t="s">
        <v>23</v>
      </c>
      <c r="E23" s="9">
        <v>8</v>
      </c>
      <c r="F23" s="12">
        <v>229.03</v>
      </c>
      <c r="G23" s="12"/>
      <c r="H23" s="12">
        <f t="shared" ref="H23:H25" si="1">ROUND(E23*G23,2)</f>
        <v>0</v>
      </c>
    </row>
    <row r="24" spans="2:8" ht="135.75" thickBot="1" x14ac:dyDescent="0.3">
      <c r="B24" s="8" t="s">
        <v>14</v>
      </c>
      <c r="C24" s="9" t="s">
        <v>15</v>
      </c>
      <c r="D24" s="10" t="s">
        <v>16</v>
      </c>
      <c r="E24" s="9">
        <v>2</v>
      </c>
      <c r="F24" s="12">
        <v>78.25</v>
      </c>
      <c r="G24" s="12"/>
      <c r="H24" s="12">
        <f t="shared" si="1"/>
        <v>0</v>
      </c>
    </row>
    <row r="25" spans="2:8" ht="180.75" thickBot="1" x14ac:dyDescent="0.3">
      <c r="B25" s="13" t="s">
        <v>17</v>
      </c>
      <c r="C25" s="13" t="s">
        <v>18</v>
      </c>
      <c r="D25" s="10" t="s">
        <v>19</v>
      </c>
      <c r="E25" s="37">
        <v>1</v>
      </c>
      <c r="F25" s="12">
        <v>906.71</v>
      </c>
      <c r="G25" s="12"/>
      <c r="H25" s="12">
        <f t="shared" si="1"/>
        <v>0</v>
      </c>
    </row>
    <row r="26" spans="2:8" ht="31.9" customHeight="1" thickBot="1" x14ac:dyDescent="0.3">
      <c r="B26" s="50" t="s">
        <v>24</v>
      </c>
      <c r="C26" s="51"/>
      <c r="D26" s="51"/>
      <c r="E26" s="51"/>
      <c r="F26" s="51"/>
      <c r="G26" s="52"/>
      <c r="H26" s="39">
        <f>SUM(H22:H25)</f>
        <v>0</v>
      </c>
    </row>
  </sheetData>
  <mergeCells count="6">
    <mergeCell ref="B10:D10"/>
    <mergeCell ref="E10:G10"/>
    <mergeCell ref="B13:H13"/>
    <mergeCell ref="B26:G26"/>
    <mergeCell ref="B19:G19"/>
    <mergeCell ref="B20:H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0:H24"/>
  <sheetViews>
    <sheetView topLeftCell="A17" workbookViewId="0">
      <selection activeCell="F21" sqref="F21:H21"/>
    </sheetView>
  </sheetViews>
  <sheetFormatPr baseColWidth="10" defaultColWidth="11.5703125" defaultRowHeight="15.75" x14ac:dyDescent="0.25"/>
  <cols>
    <col min="1" max="1" width="4.5703125" style="5" customWidth="1"/>
    <col min="2" max="2" width="8.7109375" style="5" customWidth="1"/>
    <col min="3" max="3" width="7.28515625" style="5" customWidth="1"/>
    <col min="4" max="4" width="53.42578125" style="5" customWidth="1"/>
    <col min="5" max="5" width="16" style="5" customWidth="1"/>
    <col min="6" max="6" width="16.5703125" style="5" customWidth="1"/>
    <col min="7" max="7" width="21.85546875" style="5" customWidth="1"/>
    <col min="8" max="8" width="19.85546875" style="5" customWidth="1"/>
    <col min="9" max="16384" width="11.5703125" style="5"/>
  </cols>
  <sheetData>
    <row r="10" spans="2:8" x14ac:dyDescent="0.25">
      <c r="B10" s="43" t="s">
        <v>0</v>
      </c>
      <c r="C10" s="43"/>
      <c r="D10" s="43"/>
      <c r="E10" s="44"/>
      <c r="F10" s="45"/>
      <c r="G10" s="46"/>
    </row>
    <row r="12" spans="2:8" ht="16.5" thickBot="1" x14ac:dyDescent="0.3"/>
    <row r="13" spans="2:8" ht="15.75" customHeight="1" thickBot="1" x14ac:dyDescent="0.3">
      <c r="B13" s="56" t="s">
        <v>25</v>
      </c>
      <c r="C13" s="57"/>
      <c r="D13" s="57"/>
      <c r="E13" s="57"/>
      <c r="F13" s="57"/>
      <c r="G13" s="57"/>
      <c r="H13" s="58"/>
    </row>
    <row r="14" spans="2:8" ht="32.25" thickBot="1" x14ac:dyDescent="0.3">
      <c r="B14" s="6" t="s">
        <v>2</v>
      </c>
      <c r="C14" s="7" t="s">
        <v>3</v>
      </c>
      <c r="D14" s="7" t="s">
        <v>4</v>
      </c>
      <c r="E14" s="7" t="s">
        <v>5</v>
      </c>
      <c r="F14" s="7" t="s">
        <v>6</v>
      </c>
      <c r="G14" s="7" t="s">
        <v>7</v>
      </c>
      <c r="H14" s="7" t="s">
        <v>8</v>
      </c>
    </row>
    <row r="15" spans="2:8" ht="30.75" thickBot="1" x14ac:dyDescent="0.3">
      <c r="B15" s="8" t="s">
        <v>26</v>
      </c>
      <c r="C15" s="9" t="s">
        <v>10</v>
      </c>
      <c r="D15" s="10" t="s">
        <v>11</v>
      </c>
      <c r="E15" s="9">
        <v>7.5</v>
      </c>
      <c r="F15" s="15">
        <v>6.28</v>
      </c>
      <c r="G15" s="15"/>
      <c r="H15" s="15">
        <f>ROUND(E15*G15,2)</f>
        <v>0</v>
      </c>
    </row>
    <row r="16" spans="2:8" ht="78.75" thickBot="1" x14ac:dyDescent="0.3">
      <c r="B16" s="8" t="s">
        <v>27</v>
      </c>
      <c r="C16" s="9" t="s">
        <v>10</v>
      </c>
      <c r="D16" s="10" t="s">
        <v>28</v>
      </c>
      <c r="E16" s="9">
        <v>450</v>
      </c>
      <c r="F16" s="15">
        <v>2.4900000000000002</v>
      </c>
      <c r="G16" s="15"/>
      <c r="H16" s="15">
        <f t="shared" ref="H16:H18" si="0">ROUND(E16*G16,2)</f>
        <v>0</v>
      </c>
    </row>
    <row r="17" spans="2:8" ht="135.75" thickBot="1" x14ac:dyDescent="0.3">
      <c r="B17" s="8" t="s">
        <v>29</v>
      </c>
      <c r="C17" s="9" t="s">
        <v>15</v>
      </c>
      <c r="D17" s="10" t="s">
        <v>16</v>
      </c>
      <c r="E17" s="9">
        <v>4</v>
      </c>
      <c r="F17" s="15">
        <v>78.25</v>
      </c>
      <c r="G17" s="15"/>
      <c r="H17" s="15">
        <f t="shared" si="0"/>
        <v>0</v>
      </c>
    </row>
    <row r="18" spans="2:8" ht="120.75" thickBot="1" x14ac:dyDescent="0.3">
      <c r="B18" s="13" t="s">
        <v>30</v>
      </c>
      <c r="C18" s="13" t="s">
        <v>18</v>
      </c>
      <c r="D18" s="10" t="s">
        <v>31</v>
      </c>
      <c r="E18" s="13">
        <v>1</v>
      </c>
      <c r="F18" s="15">
        <v>906.71</v>
      </c>
      <c r="G18" s="15"/>
      <c r="H18" s="15">
        <f t="shared" si="0"/>
        <v>0</v>
      </c>
    </row>
    <row r="19" spans="2:8" ht="21" customHeight="1" thickBot="1" x14ac:dyDescent="0.3">
      <c r="B19" s="53" t="s">
        <v>32</v>
      </c>
      <c r="C19" s="54"/>
      <c r="D19" s="54"/>
      <c r="E19" s="54"/>
      <c r="F19" s="55"/>
      <c r="G19" s="40"/>
      <c r="H19" s="32">
        <f>SUM(H15:H18)</f>
        <v>0</v>
      </c>
    </row>
    <row r="20" spans="2:8" ht="23.25" customHeight="1" thickBot="1" x14ac:dyDescent="0.3">
      <c r="B20" s="56" t="s">
        <v>33</v>
      </c>
      <c r="C20" s="57"/>
      <c r="D20" s="57"/>
      <c r="E20" s="57"/>
      <c r="F20" s="57"/>
      <c r="G20" s="57"/>
      <c r="H20" s="58"/>
    </row>
    <row r="21" spans="2:8" ht="32.25" thickBot="1" x14ac:dyDescent="0.3">
      <c r="B21" s="6" t="s">
        <v>2</v>
      </c>
      <c r="C21" s="7" t="s">
        <v>3</v>
      </c>
      <c r="D21" s="7" t="s">
        <v>4</v>
      </c>
      <c r="E21" s="7" t="s">
        <v>5</v>
      </c>
      <c r="F21" s="7" t="s">
        <v>6</v>
      </c>
      <c r="G21" s="7" t="s">
        <v>7</v>
      </c>
      <c r="H21" s="7" t="s">
        <v>8</v>
      </c>
    </row>
    <row r="22" spans="2:8" ht="78.75" thickBot="1" x14ac:dyDescent="0.3">
      <c r="B22" s="8" t="s">
        <v>34</v>
      </c>
      <c r="C22" s="9" t="s">
        <v>10</v>
      </c>
      <c r="D22" s="10" t="s">
        <v>28</v>
      </c>
      <c r="E22" s="9">
        <v>450</v>
      </c>
      <c r="F22" s="15">
        <v>2.4900000000000002</v>
      </c>
      <c r="G22" s="15"/>
      <c r="H22" s="15">
        <f>ROUND(E22*G22,2)</f>
        <v>0</v>
      </c>
    </row>
    <row r="23" spans="2:8" ht="120.75" thickBot="1" x14ac:dyDescent="0.3">
      <c r="B23" s="13" t="s">
        <v>30</v>
      </c>
      <c r="C23" s="13" t="s">
        <v>18</v>
      </c>
      <c r="D23" s="10" t="s">
        <v>31</v>
      </c>
      <c r="E23" s="13">
        <v>1</v>
      </c>
      <c r="F23" s="15">
        <v>906.71</v>
      </c>
      <c r="G23" s="41"/>
      <c r="H23" s="15">
        <f>ROUND(E23*G23,2)</f>
        <v>0</v>
      </c>
    </row>
    <row r="24" spans="2:8" ht="21.75" customHeight="1" thickBot="1" x14ac:dyDescent="0.3">
      <c r="B24" s="59" t="s">
        <v>35</v>
      </c>
      <c r="C24" s="60"/>
      <c r="D24" s="60"/>
      <c r="E24" s="60"/>
      <c r="F24" s="36"/>
      <c r="G24" s="36"/>
      <c r="H24" s="34">
        <f>SUM(H22:H23)</f>
        <v>0</v>
      </c>
    </row>
  </sheetData>
  <mergeCells count="6">
    <mergeCell ref="B24:E24"/>
    <mergeCell ref="B19:F19"/>
    <mergeCell ref="B10:D10"/>
    <mergeCell ref="E10:G10"/>
    <mergeCell ref="B20:H20"/>
    <mergeCell ref="B13:H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H34"/>
  <sheetViews>
    <sheetView topLeftCell="A28" workbookViewId="0">
      <selection activeCell="F28" sqref="F28:H28"/>
    </sheetView>
  </sheetViews>
  <sheetFormatPr baseColWidth="10" defaultColWidth="11.5703125" defaultRowHeight="15.75" x14ac:dyDescent="0.25"/>
  <cols>
    <col min="1" max="1" width="3.42578125" style="5" customWidth="1"/>
    <col min="2" max="2" width="11.140625" style="16" customWidth="1"/>
    <col min="3" max="3" width="9.28515625" style="16" customWidth="1"/>
    <col min="4" max="4" width="55.28515625" style="16" customWidth="1"/>
    <col min="5" max="5" width="14.7109375" style="16" customWidth="1"/>
    <col min="6" max="6" width="15.28515625" style="16" customWidth="1"/>
    <col min="7" max="7" width="21.140625" style="17" customWidth="1"/>
    <col min="8" max="8" width="22.140625" style="5" customWidth="1"/>
    <col min="9" max="9" width="17.85546875" style="5" customWidth="1"/>
    <col min="10" max="16384" width="11.5703125" style="5"/>
  </cols>
  <sheetData>
    <row r="10" spans="2:8" x14ac:dyDescent="0.25">
      <c r="B10" s="43" t="s">
        <v>0</v>
      </c>
      <c r="C10" s="43"/>
      <c r="D10" s="43"/>
      <c r="E10" s="44"/>
      <c r="F10" s="45"/>
      <c r="G10" s="46"/>
    </row>
    <row r="12" spans="2:8" ht="16.5" thickBot="1" x14ac:dyDescent="0.3">
      <c r="G12" s="18"/>
    </row>
    <row r="13" spans="2:8" ht="30" customHeight="1" thickBot="1" x14ac:dyDescent="0.3">
      <c r="B13" s="56" t="s">
        <v>36</v>
      </c>
      <c r="C13" s="57"/>
      <c r="D13" s="57"/>
      <c r="E13" s="57"/>
      <c r="F13" s="57"/>
      <c r="G13" s="57"/>
      <c r="H13" s="58"/>
    </row>
    <row r="14" spans="2:8" ht="43.15" customHeight="1" thickBot="1" x14ac:dyDescent="0.3">
      <c r="B14" s="6" t="s">
        <v>2</v>
      </c>
      <c r="C14" s="7" t="s">
        <v>3</v>
      </c>
      <c r="D14" s="7" t="s">
        <v>4</v>
      </c>
      <c r="E14" s="7" t="s">
        <v>5</v>
      </c>
      <c r="F14" s="7" t="s">
        <v>6</v>
      </c>
      <c r="G14" s="7" t="s">
        <v>7</v>
      </c>
      <c r="H14" s="7" t="s">
        <v>8</v>
      </c>
    </row>
    <row r="15" spans="2:8" ht="30.75" thickBot="1" x14ac:dyDescent="0.3">
      <c r="B15" s="8" t="s">
        <v>37</v>
      </c>
      <c r="C15" s="9" t="s">
        <v>10</v>
      </c>
      <c r="D15" s="10" t="s">
        <v>11</v>
      </c>
      <c r="E15" s="9">
        <v>7.5</v>
      </c>
      <c r="F15" s="19">
        <v>6.28</v>
      </c>
      <c r="G15" s="19"/>
      <c r="H15" s="15">
        <f>ROUND(E15*G15,2)</f>
        <v>0</v>
      </c>
    </row>
    <row r="16" spans="2:8" ht="48.75" thickBot="1" x14ac:dyDescent="0.3">
      <c r="B16" s="8" t="s">
        <v>38</v>
      </c>
      <c r="C16" s="9" t="s">
        <v>10</v>
      </c>
      <c r="D16" s="10" t="s">
        <v>39</v>
      </c>
      <c r="E16" s="9">
        <v>260</v>
      </c>
      <c r="F16" s="19">
        <v>3.2</v>
      </c>
      <c r="G16" s="19"/>
      <c r="H16" s="15">
        <f t="shared" ref="H16:H18" si="0">ROUND(E16*G16,2)</f>
        <v>0</v>
      </c>
    </row>
    <row r="17" spans="2:8" ht="120.75" thickBot="1" x14ac:dyDescent="0.3">
      <c r="B17" s="8" t="s">
        <v>40</v>
      </c>
      <c r="C17" s="9" t="s">
        <v>15</v>
      </c>
      <c r="D17" s="10" t="s">
        <v>41</v>
      </c>
      <c r="E17" s="9">
        <v>4</v>
      </c>
      <c r="F17" s="19">
        <v>78.25</v>
      </c>
      <c r="G17" s="19"/>
      <c r="H17" s="15">
        <f t="shared" si="0"/>
        <v>0</v>
      </c>
    </row>
    <row r="18" spans="2:8" ht="135.75" thickBot="1" x14ac:dyDescent="0.3">
      <c r="B18" s="61" t="s">
        <v>42</v>
      </c>
      <c r="C18" s="61" t="s">
        <v>18</v>
      </c>
      <c r="D18" s="10" t="s">
        <v>43</v>
      </c>
      <c r="E18" s="13">
        <v>1</v>
      </c>
      <c r="F18" s="19">
        <v>906.71</v>
      </c>
      <c r="G18" s="19"/>
      <c r="H18" s="15">
        <f t="shared" si="0"/>
        <v>0</v>
      </c>
    </row>
    <row r="19" spans="2:8" ht="16.149999999999999" hidden="1" customHeight="1" thickBot="1" x14ac:dyDescent="0.3">
      <c r="B19" s="62"/>
      <c r="C19" s="62"/>
      <c r="D19" s="20"/>
      <c r="E19" s="21"/>
      <c r="F19" s="22"/>
      <c r="G19" s="22"/>
      <c r="H19" s="23"/>
    </row>
    <row r="20" spans="2:8" ht="27.75" customHeight="1" thickBot="1" x14ac:dyDescent="0.3">
      <c r="B20" s="53" t="s">
        <v>44</v>
      </c>
      <c r="C20" s="54"/>
      <c r="D20" s="54"/>
      <c r="E20" s="54"/>
      <c r="F20" s="55"/>
      <c r="G20" s="31"/>
      <c r="H20" s="33">
        <f>SUM(H15:H19)</f>
        <v>0</v>
      </c>
    </row>
    <row r="21" spans="2:8" ht="16.5" hidden="1" thickBot="1" x14ac:dyDescent="0.3"/>
    <row r="22" spans="2:8" ht="16.5" hidden="1" thickBot="1" x14ac:dyDescent="0.3"/>
    <row r="23" spans="2:8" ht="16.5" hidden="1" thickBot="1" x14ac:dyDescent="0.3"/>
    <row r="24" spans="2:8" ht="16.5" hidden="1" thickBot="1" x14ac:dyDescent="0.3"/>
    <row r="25" spans="2:8" ht="16.5" hidden="1" thickBot="1" x14ac:dyDescent="0.3">
      <c r="G25" s="17">
        <v>2018</v>
      </c>
    </row>
    <row r="26" spans="2:8" ht="16.5" hidden="1" thickBot="1" x14ac:dyDescent="0.3"/>
    <row r="27" spans="2:8" ht="29.25" customHeight="1" thickBot="1" x14ac:dyDescent="0.3">
      <c r="B27" s="56" t="s">
        <v>45</v>
      </c>
      <c r="C27" s="57"/>
      <c r="D27" s="57"/>
      <c r="E27" s="57"/>
      <c r="F27" s="57"/>
      <c r="G27" s="57"/>
      <c r="H27" s="58"/>
    </row>
    <row r="28" spans="2:8" ht="40.9" customHeight="1" thickBot="1" x14ac:dyDescent="0.3">
      <c r="B28" s="6" t="s">
        <v>2</v>
      </c>
      <c r="C28" s="7" t="s">
        <v>3</v>
      </c>
      <c r="D28" s="7" t="s">
        <v>4</v>
      </c>
      <c r="E28" s="7" t="s">
        <v>5</v>
      </c>
      <c r="F28" s="7" t="s">
        <v>6</v>
      </c>
      <c r="G28" s="7" t="s">
        <v>7</v>
      </c>
      <c r="H28" s="7" t="s">
        <v>8</v>
      </c>
    </row>
    <row r="29" spans="2:8" ht="78.75" thickBot="1" x14ac:dyDescent="0.3">
      <c r="B29" s="8" t="s">
        <v>46</v>
      </c>
      <c r="C29" s="9" t="s">
        <v>10</v>
      </c>
      <c r="D29" s="10" t="s">
        <v>47</v>
      </c>
      <c r="E29" s="11">
        <v>4</v>
      </c>
      <c r="F29" s="19">
        <v>4.5</v>
      </c>
      <c r="G29" s="19"/>
      <c r="H29" s="15">
        <f>ROUND(E29*G29,2)</f>
        <v>0</v>
      </c>
    </row>
    <row r="30" spans="2:8" ht="63.75" thickBot="1" x14ac:dyDescent="0.3">
      <c r="B30" s="8" t="s">
        <v>48</v>
      </c>
      <c r="C30" s="9" t="s">
        <v>15</v>
      </c>
      <c r="D30" s="10" t="s">
        <v>49</v>
      </c>
      <c r="E30" s="11">
        <v>2</v>
      </c>
      <c r="F30" s="19">
        <v>33.76</v>
      </c>
      <c r="G30" s="19"/>
      <c r="H30" s="15">
        <f t="shared" ref="H30:H33" si="1">ROUND(E30*G30,2)</f>
        <v>0</v>
      </c>
    </row>
    <row r="31" spans="2:8" ht="45.75" thickBot="1" x14ac:dyDescent="0.3">
      <c r="B31" s="8" t="s">
        <v>50</v>
      </c>
      <c r="C31" s="9" t="s">
        <v>10</v>
      </c>
      <c r="D31" s="10" t="s">
        <v>51</v>
      </c>
      <c r="E31" s="11">
        <v>8</v>
      </c>
      <c r="F31" s="24">
        <v>12.53</v>
      </c>
      <c r="G31" s="24"/>
      <c r="H31" s="15">
        <f t="shared" si="1"/>
        <v>0</v>
      </c>
    </row>
    <row r="32" spans="2:8" ht="63.75" thickBot="1" x14ac:dyDescent="0.3">
      <c r="B32" s="8" t="s">
        <v>52</v>
      </c>
      <c r="C32" s="9" t="s">
        <v>15</v>
      </c>
      <c r="D32" s="10" t="s">
        <v>53</v>
      </c>
      <c r="E32" s="11">
        <v>8</v>
      </c>
      <c r="F32" s="19">
        <v>229.03</v>
      </c>
      <c r="G32" s="19"/>
      <c r="H32" s="15">
        <f t="shared" si="1"/>
        <v>0</v>
      </c>
    </row>
    <row r="33" spans="2:8" ht="165.75" thickBot="1" x14ac:dyDescent="0.3">
      <c r="B33" s="13" t="s">
        <v>54</v>
      </c>
      <c r="C33" s="13" t="s">
        <v>18</v>
      </c>
      <c r="D33" s="10" t="s">
        <v>55</v>
      </c>
      <c r="E33" s="14">
        <v>1</v>
      </c>
      <c r="F33" s="19">
        <v>94.48</v>
      </c>
      <c r="G33" s="19"/>
      <c r="H33" s="15">
        <f t="shared" si="1"/>
        <v>0</v>
      </c>
    </row>
    <row r="34" spans="2:8" ht="34.9" customHeight="1" thickBot="1" x14ac:dyDescent="0.3">
      <c r="B34" s="50" t="s">
        <v>56</v>
      </c>
      <c r="C34" s="51"/>
      <c r="D34" s="51"/>
      <c r="E34" s="51"/>
      <c r="F34" s="52"/>
      <c r="G34" s="35"/>
      <c r="H34" s="34">
        <f>SUM(H29:H33)</f>
        <v>0</v>
      </c>
    </row>
  </sheetData>
  <mergeCells count="8">
    <mergeCell ref="B34:F34"/>
    <mergeCell ref="B10:D10"/>
    <mergeCell ref="E10:G10"/>
    <mergeCell ref="B13:H13"/>
    <mergeCell ref="B27:H27"/>
    <mergeCell ref="B18:B19"/>
    <mergeCell ref="C18:C19"/>
    <mergeCell ref="B20:F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0:H30"/>
  <sheetViews>
    <sheetView topLeftCell="A18" workbookViewId="0">
      <selection activeCell="F27" sqref="F27:H27"/>
    </sheetView>
  </sheetViews>
  <sheetFormatPr baseColWidth="10" defaultColWidth="11.5703125" defaultRowHeight="15.75" x14ac:dyDescent="0.25"/>
  <cols>
    <col min="1" max="1" width="2.5703125" style="5" customWidth="1"/>
    <col min="2" max="2" width="9.5703125" style="5" customWidth="1"/>
    <col min="3" max="3" width="9.42578125" style="5" customWidth="1"/>
    <col min="4" max="4" width="54.140625" style="5" customWidth="1"/>
    <col min="5" max="5" width="13.42578125" style="5" customWidth="1"/>
    <col min="6" max="6" width="15.140625" style="5" customWidth="1"/>
    <col min="7" max="7" width="22.140625" style="5" customWidth="1"/>
    <col min="8" max="8" width="19.28515625" style="5" customWidth="1"/>
    <col min="9" max="16384" width="11.5703125" style="5"/>
  </cols>
  <sheetData>
    <row r="10" spans="2:8" x14ac:dyDescent="0.25">
      <c r="B10" s="43" t="s">
        <v>0</v>
      </c>
      <c r="C10" s="43"/>
      <c r="D10" s="43"/>
      <c r="E10" s="44"/>
      <c r="F10" s="45"/>
      <c r="G10" s="46"/>
    </row>
    <row r="12" spans="2:8" ht="16.5" thickBot="1" x14ac:dyDescent="0.3"/>
    <row r="13" spans="2:8" ht="30" customHeight="1" thickBot="1" x14ac:dyDescent="0.3">
      <c r="B13" s="56" t="s">
        <v>57</v>
      </c>
      <c r="C13" s="57"/>
      <c r="D13" s="57"/>
      <c r="E13" s="57"/>
      <c r="F13" s="57"/>
      <c r="G13" s="57"/>
      <c r="H13" s="58"/>
    </row>
    <row r="14" spans="2:8" ht="32.25" thickBot="1" x14ac:dyDescent="0.3">
      <c r="B14" s="6" t="s">
        <v>2</v>
      </c>
      <c r="C14" s="7" t="s">
        <v>3</v>
      </c>
      <c r="D14" s="7" t="s">
        <v>4</v>
      </c>
      <c r="E14" s="7" t="s">
        <v>5</v>
      </c>
      <c r="F14" s="7" t="s">
        <v>6</v>
      </c>
      <c r="G14" s="7" t="s">
        <v>7</v>
      </c>
      <c r="H14" s="7" t="s">
        <v>8</v>
      </c>
    </row>
    <row r="15" spans="2:8" ht="30.75" thickBot="1" x14ac:dyDescent="0.3">
      <c r="B15" s="8" t="s">
        <v>58</v>
      </c>
      <c r="C15" s="9" t="s">
        <v>10</v>
      </c>
      <c r="D15" s="10" t="s">
        <v>11</v>
      </c>
      <c r="E15" s="9">
        <v>7.5</v>
      </c>
      <c r="F15" s="15">
        <v>6.28</v>
      </c>
      <c r="G15" s="15"/>
      <c r="H15" s="15">
        <f>ROUND(E15*G15,2)</f>
        <v>0</v>
      </c>
    </row>
    <row r="16" spans="2:8" ht="48.75" thickBot="1" x14ac:dyDescent="0.3">
      <c r="B16" s="8" t="s">
        <v>59</v>
      </c>
      <c r="C16" s="9" t="s">
        <v>10</v>
      </c>
      <c r="D16" s="10" t="s">
        <v>39</v>
      </c>
      <c r="E16" s="9">
        <v>260</v>
      </c>
      <c r="F16" s="15">
        <v>3.2</v>
      </c>
      <c r="G16" s="15"/>
      <c r="H16" s="15">
        <f t="shared" ref="H16:H18" si="0">ROUND(E16*G16,2)</f>
        <v>0</v>
      </c>
    </row>
    <row r="17" spans="2:8" ht="120.75" thickBot="1" x14ac:dyDescent="0.3">
      <c r="B17" s="8" t="s">
        <v>60</v>
      </c>
      <c r="C17" s="9" t="s">
        <v>15</v>
      </c>
      <c r="D17" s="10" t="s">
        <v>41</v>
      </c>
      <c r="E17" s="9">
        <v>4</v>
      </c>
      <c r="F17" s="15">
        <v>78.25</v>
      </c>
      <c r="G17" s="15"/>
      <c r="H17" s="15">
        <f t="shared" si="0"/>
        <v>0</v>
      </c>
    </row>
    <row r="18" spans="2:8" ht="135.75" thickBot="1" x14ac:dyDescent="0.3">
      <c r="B18" s="13" t="s">
        <v>61</v>
      </c>
      <c r="C18" s="13" t="s">
        <v>18</v>
      </c>
      <c r="D18" s="10" t="s">
        <v>43</v>
      </c>
      <c r="E18" s="13">
        <v>1</v>
      </c>
      <c r="F18" s="15">
        <v>906.71</v>
      </c>
      <c r="G18" s="15"/>
      <c r="H18" s="15">
        <f t="shared" si="0"/>
        <v>0</v>
      </c>
    </row>
    <row r="19" spans="2:8" ht="33" customHeight="1" thickBot="1" x14ac:dyDescent="0.3">
      <c r="B19" s="53" t="s">
        <v>62</v>
      </c>
      <c r="C19" s="54"/>
      <c r="D19" s="54"/>
      <c r="E19" s="54"/>
      <c r="F19" s="55"/>
      <c r="G19" s="40"/>
      <c r="H19" s="32">
        <f>SUM(H15:H18)</f>
        <v>0</v>
      </c>
    </row>
    <row r="20" spans="2:8" ht="16.5" hidden="1" thickBot="1" x14ac:dyDescent="0.3"/>
    <row r="21" spans="2:8" ht="16.5" hidden="1" thickBot="1" x14ac:dyDescent="0.3"/>
    <row r="22" spans="2:8" ht="16.5" hidden="1" thickBot="1" x14ac:dyDescent="0.3"/>
    <row r="23" spans="2:8" ht="16.5" hidden="1" thickBot="1" x14ac:dyDescent="0.3"/>
    <row r="24" spans="2:8" ht="16.5" hidden="1" thickBot="1" x14ac:dyDescent="0.3">
      <c r="G24" s="5">
        <v>2018</v>
      </c>
    </row>
    <row r="25" spans="2:8" ht="16.5" hidden="1" thickBot="1" x14ac:dyDescent="0.3"/>
    <row r="26" spans="2:8" ht="15.75" customHeight="1" thickBot="1" x14ac:dyDescent="0.3">
      <c r="B26" s="56" t="s">
        <v>63</v>
      </c>
      <c r="C26" s="57"/>
      <c r="D26" s="57"/>
      <c r="E26" s="57"/>
      <c r="F26" s="57"/>
      <c r="G26" s="57"/>
      <c r="H26" s="58"/>
    </row>
    <row r="27" spans="2:8" ht="32.25" thickBot="1" x14ac:dyDescent="0.3">
      <c r="B27" s="6" t="s">
        <v>2</v>
      </c>
      <c r="C27" s="7" t="s">
        <v>3</v>
      </c>
      <c r="D27" s="7" t="s">
        <v>4</v>
      </c>
      <c r="E27" s="7" t="s">
        <v>5</v>
      </c>
      <c r="F27" s="7" t="s">
        <v>6</v>
      </c>
      <c r="G27" s="7" t="s">
        <v>7</v>
      </c>
      <c r="H27" s="7" t="s">
        <v>8</v>
      </c>
    </row>
    <row r="28" spans="2:8" ht="93.75" thickBot="1" x14ac:dyDescent="0.3">
      <c r="B28" s="8" t="s">
        <v>64</v>
      </c>
      <c r="C28" s="9" t="s">
        <v>15</v>
      </c>
      <c r="D28" s="10" t="s">
        <v>65</v>
      </c>
      <c r="E28" s="9">
        <v>1</v>
      </c>
      <c r="F28" s="15">
        <v>776.78</v>
      </c>
      <c r="G28" s="15"/>
      <c r="H28" s="25">
        <f>ROUND(E28*G28,2)</f>
        <v>0</v>
      </c>
    </row>
    <row r="29" spans="2:8" ht="180.75" thickBot="1" x14ac:dyDescent="0.3">
      <c r="B29" s="13" t="s">
        <v>66</v>
      </c>
      <c r="C29" s="13" t="s">
        <v>18</v>
      </c>
      <c r="D29" s="10" t="s">
        <v>55</v>
      </c>
      <c r="E29" s="13">
        <v>1</v>
      </c>
      <c r="F29" s="15">
        <v>94.48</v>
      </c>
      <c r="G29" s="15"/>
      <c r="H29" s="25">
        <f>ROUND(E29*G29,2)</f>
        <v>0</v>
      </c>
    </row>
    <row r="30" spans="2:8" s="26" customFormat="1" ht="34.15" customHeight="1" thickBot="1" x14ac:dyDescent="0.3">
      <c r="B30" s="63" t="s">
        <v>67</v>
      </c>
      <c r="C30" s="64"/>
      <c r="D30" s="64"/>
      <c r="E30" s="64"/>
      <c r="F30" s="65"/>
      <c r="G30" s="42"/>
      <c r="H30" s="30">
        <f>SUM(H28:H29)</f>
        <v>0</v>
      </c>
    </row>
  </sheetData>
  <mergeCells count="6">
    <mergeCell ref="B19:F19"/>
    <mergeCell ref="B30:F30"/>
    <mergeCell ref="B10:D10"/>
    <mergeCell ref="E10:G10"/>
    <mergeCell ref="B26:H26"/>
    <mergeCell ref="B13:H1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0:N23"/>
  <sheetViews>
    <sheetView topLeftCell="A7" workbookViewId="0">
      <selection activeCell="F14" sqref="F14:H14"/>
    </sheetView>
  </sheetViews>
  <sheetFormatPr baseColWidth="10" defaultColWidth="11.5703125" defaultRowHeight="15.75" x14ac:dyDescent="0.25"/>
  <cols>
    <col min="1" max="1" width="5.85546875" style="5" customWidth="1"/>
    <col min="2" max="2" width="10.42578125" style="5" customWidth="1"/>
    <col min="3" max="3" width="10.28515625" style="5" customWidth="1"/>
    <col min="4" max="4" width="51.42578125" style="5" customWidth="1"/>
    <col min="5" max="5" width="15.7109375" style="5" customWidth="1"/>
    <col min="6" max="6" width="16.85546875" style="5" customWidth="1"/>
    <col min="7" max="7" width="19.28515625" style="5" customWidth="1"/>
    <col min="8" max="8" width="18.7109375" style="5" customWidth="1"/>
    <col min="9" max="10" width="11.5703125" style="5"/>
    <col min="11" max="11" width="58.28515625" style="5" customWidth="1"/>
    <col min="12" max="16384" width="11.5703125" style="5"/>
  </cols>
  <sheetData>
    <row r="10" spans="2:14" x14ac:dyDescent="0.25">
      <c r="B10" s="43" t="s">
        <v>0</v>
      </c>
      <c r="C10" s="43"/>
      <c r="D10" s="43"/>
      <c r="E10" s="44"/>
      <c r="F10" s="45"/>
      <c r="G10" s="46"/>
    </row>
    <row r="11" spans="2:14" x14ac:dyDescent="0.25">
      <c r="E11" s="28"/>
    </row>
    <row r="12" spans="2:14" ht="16.5" thickBot="1" x14ac:dyDescent="0.3">
      <c r="E12" s="28"/>
    </row>
    <row r="13" spans="2:14" ht="30" customHeight="1" thickBot="1" x14ac:dyDescent="0.3">
      <c r="B13" s="56" t="s">
        <v>68</v>
      </c>
      <c r="C13" s="57"/>
      <c r="D13" s="57"/>
      <c r="E13" s="57"/>
      <c r="F13" s="57"/>
      <c r="G13" s="57"/>
      <c r="H13" s="58"/>
    </row>
    <row r="14" spans="2:14" ht="32.25" thickBot="1" x14ac:dyDescent="0.3">
      <c r="B14" s="6" t="s">
        <v>2</v>
      </c>
      <c r="C14" s="7" t="s">
        <v>3</v>
      </c>
      <c r="D14" s="7" t="s">
        <v>4</v>
      </c>
      <c r="E14" s="7" t="s">
        <v>5</v>
      </c>
      <c r="F14" s="7" t="s">
        <v>6</v>
      </c>
      <c r="G14" s="7" t="s">
        <v>7</v>
      </c>
      <c r="H14" s="7" t="s">
        <v>8</v>
      </c>
    </row>
    <row r="15" spans="2:14" ht="96.75" thickBot="1" x14ac:dyDescent="0.3">
      <c r="B15" s="8" t="s">
        <v>69</v>
      </c>
      <c r="C15" s="9" t="s">
        <v>15</v>
      </c>
      <c r="D15" s="10" t="s">
        <v>70</v>
      </c>
      <c r="E15" s="9">
        <v>4</v>
      </c>
      <c r="F15" s="15">
        <v>1305.5999999999999</v>
      </c>
      <c r="G15" s="15"/>
      <c r="H15" s="15">
        <f>ROUND(E15*G15,2)</f>
        <v>0</v>
      </c>
      <c r="J15" s="1"/>
      <c r="K15" s="2"/>
      <c r="L15" s="27"/>
      <c r="M15" s="3"/>
      <c r="N15" s="4"/>
    </row>
    <row r="16" spans="2:14" ht="78.75" thickBot="1" x14ac:dyDescent="0.3">
      <c r="B16" s="8" t="s">
        <v>71</v>
      </c>
      <c r="C16" s="9" t="s">
        <v>15</v>
      </c>
      <c r="D16" s="10" t="s">
        <v>72</v>
      </c>
      <c r="E16" s="9">
        <v>10</v>
      </c>
      <c r="F16" s="15">
        <v>1305.5999999999999</v>
      </c>
      <c r="G16" s="15"/>
      <c r="H16" s="15">
        <f t="shared" ref="H16:H22" si="0">ROUND(E16*G16,2)</f>
        <v>0</v>
      </c>
      <c r="J16" s="1"/>
      <c r="K16" s="2"/>
      <c r="L16" s="27"/>
      <c r="M16" s="3"/>
      <c r="N16" s="4"/>
    </row>
    <row r="17" spans="2:14" ht="45.75" thickBot="1" x14ac:dyDescent="0.3">
      <c r="B17" s="8" t="s">
        <v>73</v>
      </c>
      <c r="C17" s="9" t="s">
        <v>15</v>
      </c>
      <c r="D17" s="10" t="s">
        <v>74</v>
      </c>
      <c r="E17" s="9">
        <v>2</v>
      </c>
      <c r="F17" s="15">
        <v>1305.5999999999999</v>
      </c>
      <c r="G17" s="15"/>
      <c r="H17" s="15">
        <f t="shared" si="0"/>
        <v>0</v>
      </c>
      <c r="J17" s="1"/>
      <c r="K17" s="2"/>
      <c r="L17" s="27"/>
      <c r="M17" s="4"/>
      <c r="N17" s="4"/>
    </row>
    <row r="18" spans="2:14" ht="96.75" thickBot="1" x14ac:dyDescent="0.3">
      <c r="B18" s="8" t="s">
        <v>71</v>
      </c>
      <c r="C18" s="9" t="s">
        <v>15</v>
      </c>
      <c r="D18" s="10" t="s">
        <v>75</v>
      </c>
      <c r="E18" s="9">
        <v>14</v>
      </c>
      <c r="F18" s="15">
        <v>2016.81</v>
      </c>
      <c r="G18" s="15"/>
      <c r="H18" s="15">
        <f t="shared" si="0"/>
        <v>0</v>
      </c>
      <c r="J18" s="1"/>
      <c r="K18" s="2"/>
      <c r="L18" s="27"/>
      <c r="M18" s="3"/>
      <c r="N18" s="4"/>
    </row>
    <row r="19" spans="2:14" ht="51.75" thickBot="1" x14ac:dyDescent="0.3">
      <c r="B19" s="8" t="s">
        <v>76</v>
      </c>
      <c r="C19" s="9" t="s">
        <v>77</v>
      </c>
      <c r="D19" s="10" t="s">
        <v>78</v>
      </c>
      <c r="E19" s="9">
        <v>200</v>
      </c>
      <c r="F19" s="15">
        <v>20.8</v>
      </c>
      <c r="G19" s="15"/>
      <c r="H19" s="15">
        <f t="shared" si="0"/>
        <v>0</v>
      </c>
      <c r="J19" s="1"/>
      <c r="K19" s="2"/>
      <c r="L19" s="27"/>
      <c r="M19" s="4"/>
      <c r="N19" s="4"/>
    </row>
    <row r="20" spans="2:14" ht="45.75" thickBot="1" x14ac:dyDescent="0.3">
      <c r="B20" s="8" t="s">
        <v>79</v>
      </c>
      <c r="C20" s="9" t="s">
        <v>77</v>
      </c>
      <c r="D20" s="10" t="s">
        <v>80</v>
      </c>
      <c r="E20" s="9">
        <v>10</v>
      </c>
      <c r="F20" s="15">
        <v>146.24</v>
      </c>
      <c r="G20" s="15"/>
      <c r="H20" s="15">
        <f t="shared" si="0"/>
        <v>0</v>
      </c>
      <c r="J20" s="1"/>
      <c r="K20" s="2"/>
      <c r="L20" s="27"/>
      <c r="M20" s="4"/>
      <c r="N20" s="4"/>
    </row>
    <row r="21" spans="2:14" ht="33.75" thickBot="1" x14ac:dyDescent="0.3">
      <c r="B21" s="8" t="s">
        <v>76</v>
      </c>
      <c r="C21" s="9" t="s">
        <v>77</v>
      </c>
      <c r="D21" s="10" t="s">
        <v>81</v>
      </c>
      <c r="E21" s="9">
        <v>200</v>
      </c>
      <c r="F21" s="15">
        <v>10.8</v>
      </c>
      <c r="G21" s="15"/>
      <c r="H21" s="15">
        <f t="shared" si="0"/>
        <v>0</v>
      </c>
      <c r="J21" s="1"/>
      <c r="K21" s="2"/>
      <c r="L21" s="27"/>
      <c r="M21" s="4"/>
      <c r="N21" s="4"/>
    </row>
    <row r="22" spans="2:14" ht="45.75" thickBot="1" x14ac:dyDescent="0.3">
      <c r="B22" s="8" t="s">
        <v>79</v>
      </c>
      <c r="C22" s="9" t="s">
        <v>77</v>
      </c>
      <c r="D22" s="10" t="s">
        <v>82</v>
      </c>
      <c r="E22" s="9">
        <v>10</v>
      </c>
      <c r="F22" s="15">
        <v>84.71</v>
      </c>
      <c r="G22" s="15"/>
      <c r="H22" s="15">
        <f t="shared" si="0"/>
        <v>0</v>
      </c>
      <c r="J22" s="1"/>
      <c r="K22" s="2"/>
      <c r="L22" s="27"/>
      <c r="M22" s="4"/>
      <c r="N22" s="4"/>
    </row>
    <row r="23" spans="2:14" s="26" customFormat="1" ht="16.5" thickBot="1" x14ac:dyDescent="0.3">
      <c r="B23" s="59" t="s">
        <v>83</v>
      </c>
      <c r="C23" s="60"/>
      <c r="D23" s="60"/>
      <c r="E23" s="60"/>
      <c r="F23" s="29"/>
      <c r="G23" s="29"/>
      <c r="H23" s="29">
        <f>SUM(H15:H22)</f>
        <v>0</v>
      </c>
    </row>
  </sheetData>
  <mergeCells count="4">
    <mergeCell ref="B23:E23"/>
    <mergeCell ref="B10:D10"/>
    <mergeCell ref="E10:G10"/>
    <mergeCell ref="B13:H13"/>
  </mergeCells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BB5D-5EEF-43D0-AA60-E1FF6AEFA769}">
  <dimension ref="B10:N27"/>
  <sheetViews>
    <sheetView topLeftCell="A14" zoomScaleNormal="100" workbookViewId="0">
      <selection activeCell="I7" sqref="I7"/>
    </sheetView>
  </sheetViews>
  <sheetFormatPr baseColWidth="10" defaultColWidth="11.5703125" defaultRowHeight="15.75" x14ac:dyDescent="0.25"/>
  <cols>
    <col min="1" max="1" width="4.5703125" style="5" customWidth="1"/>
    <col min="2" max="2" width="9.42578125" style="5" customWidth="1"/>
    <col min="3" max="3" width="8.5703125" style="5" customWidth="1"/>
    <col min="4" max="4" width="57.28515625" style="5" customWidth="1"/>
    <col min="5" max="5" width="15.5703125" style="5" customWidth="1"/>
    <col min="6" max="6" width="17.7109375" style="5" customWidth="1"/>
    <col min="7" max="7" width="19.28515625" style="5" customWidth="1"/>
    <col min="8" max="8" width="15.7109375" style="5" customWidth="1"/>
    <col min="9" max="10" width="11.5703125" style="5"/>
    <col min="11" max="11" width="58.28515625" style="5" customWidth="1"/>
    <col min="12" max="16384" width="11.5703125" style="5"/>
  </cols>
  <sheetData>
    <row r="10" spans="2:14" x14ac:dyDescent="0.25">
      <c r="B10" s="43" t="s">
        <v>0</v>
      </c>
      <c r="C10" s="43"/>
      <c r="D10" s="43"/>
      <c r="E10" s="44"/>
      <c r="F10" s="45"/>
      <c r="G10" s="46"/>
    </row>
    <row r="12" spans="2:14" ht="16.5" thickBot="1" x14ac:dyDescent="0.3"/>
    <row r="13" spans="2:14" ht="30" customHeight="1" thickBot="1" x14ac:dyDescent="0.3">
      <c r="B13" s="56" t="s">
        <v>84</v>
      </c>
      <c r="C13" s="57"/>
      <c r="D13" s="57"/>
      <c r="E13" s="57"/>
      <c r="F13" s="57"/>
      <c r="G13" s="57"/>
      <c r="H13" s="58"/>
    </row>
    <row r="14" spans="2:14" ht="32.25" thickBot="1" x14ac:dyDescent="0.3">
      <c r="B14" s="6" t="s">
        <v>2</v>
      </c>
      <c r="C14" s="7" t="s">
        <v>3</v>
      </c>
      <c r="D14" s="7" t="s">
        <v>4</v>
      </c>
      <c r="E14" s="7" t="s">
        <v>5</v>
      </c>
      <c r="F14" s="7" t="s">
        <v>6</v>
      </c>
      <c r="G14" s="7" t="s">
        <v>7</v>
      </c>
      <c r="H14" s="7" t="s">
        <v>8</v>
      </c>
    </row>
    <row r="15" spans="2:14" ht="75" customHeight="1" x14ac:dyDescent="0.25">
      <c r="B15" s="61" t="s">
        <v>85</v>
      </c>
      <c r="C15" s="61" t="s">
        <v>15</v>
      </c>
      <c r="D15" s="70" t="s">
        <v>86</v>
      </c>
      <c r="E15" s="61">
        <v>2</v>
      </c>
      <c r="F15" s="66">
        <v>7185.21</v>
      </c>
      <c r="G15" s="66"/>
      <c r="H15" s="66">
        <f>ROUND(E15*G15,2)</f>
        <v>0</v>
      </c>
      <c r="J15" s="1"/>
      <c r="K15" s="2"/>
      <c r="L15" s="27"/>
      <c r="M15" s="3"/>
      <c r="N15" s="4"/>
    </row>
    <row r="16" spans="2:14" x14ac:dyDescent="0.25">
      <c r="B16" s="69"/>
      <c r="C16" s="69"/>
      <c r="D16" s="71"/>
      <c r="E16" s="69"/>
      <c r="F16" s="67"/>
      <c r="G16" s="67"/>
      <c r="H16" s="67"/>
      <c r="J16" s="1"/>
      <c r="K16" s="2"/>
      <c r="L16" s="27"/>
      <c r="M16" s="3"/>
      <c r="N16" s="4"/>
    </row>
    <row r="17" spans="2:14" x14ac:dyDescent="0.25">
      <c r="B17" s="69"/>
      <c r="C17" s="69"/>
      <c r="D17" s="71"/>
      <c r="E17" s="69"/>
      <c r="F17" s="67"/>
      <c r="G17" s="67"/>
      <c r="H17" s="67"/>
      <c r="J17" s="1"/>
      <c r="K17" s="2"/>
      <c r="L17" s="27"/>
      <c r="M17" s="3"/>
      <c r="N17" s="4"/>
    </row>
    <row r="18" spans="2:14" x14ac:dyDescent="0.25">
      <c r="B18" s="69"/>
      <c r="C18" s="69"/>
      <c r="D18" s="71"/>
      <c r="E18" s="69"/>
      <c r="F18" s="67"/>
      <c r="G18" s="67"/>
      <c r="H18" s="67"/>
      <c r="J18" s="1"/>
      <c r="K18" s="2"/>
      <c r="L18" s="27"/>
      <c r="M18" s="3"/>
      <c r="N18" s="4"/>
    </row>
    <row r="19" spans="2:14" x14ac:dyDescent="0.25">
      <c r="B19" s="69"/>
      <c r="C19" s="69"/>
      <c r="D19" s="71"/>
      <c r="E19" s="69"/>
      <c r="F19" s="67"/>
      <c r="G19" s="67"/>
      <c r="H19" s="67"/>
      <c r="J19" s="1"/>
      <c r="K19" s="2"/>
      <c r="L19" s="27"/>
      <c r="M19" s="3"/>
      <c r="N19" s="4"/>
    </row>
    <row r="20" spans="2:14" x14ac:dyDescent="0.25">
      <c r="B20" s="69"/>
      <c r="C20" s="69"/>
      <c r="D20" s="71"/>
      <c r="E20" s="69"/>
      <c r="F20" s="67"/>
      <c r="G20" s="67"/>
      <c r="H20" s="67"/>
      <c r="J20" s="1"/>
      <c r="K20" s="2"/>
      <c r="L20" s="27"/>
      <c r="M20" s="3"/>
      <c r="N20" s="4"/>
    </row>
    <row r="21" spans="2:14" x14ac:dyDescent="0.25">
      <c r="B21" s="69"/>
      <c r="C21" s="69"/>
      <c r="D21" s="71"/>
      <c r="E21" s="69"/>
      <c r="F21" s="67"/>
      <c r="G21" s="67"/>
      <c r="H21" s="67"/>
      <c r="J21" s="1"/>
      <c r="K21" s="2"/>
      <c r="L21" s="27"/>
      <c r="M21" s="3"/>
      <c r="N21" s="4"/>
    </row>
    <row r="22" spans="2:14" x14ac:dyDescent="0.25">
      <c r="B22" s="69"/>
      <c r="C22" s="69"/>
      <c r="D22" s="71"/>
      <c r="E22" s="69"/>
      <c r="F22" s="67"/>
      <c r="G22" s="67"/>
      <c r="H22" s="67"/>
      <c r="J22" s="1"/>
      <c r="K22" s="2"/>
      <c r="L22" s="27"/>
      <c r="M22" s="3"/>
      <c r="N22" s="4"/>
    </row>
    <row r="23" spans="2:14" x14ac:dyDescent="0.25">
      <c r="B23" s="69"/>
      <c r="C23" s="69"/>
      <c r="D23" s="71"/>
      <c r="E23" s="69"/>
      <c r="F23" s="67"/>
      <c r="G23" s="67"/>
      <c r="H23" s="67"/>
      <c r="J23" s="1"/>
      <c r="K23" s="2"/>
      <c r="L23" s="27"/>
      <c r="M23" s="3"/>
      <c r="N23" s="4"/>
    </row>
    <row r="24" spans="2:14" x14ac:dyDescent="0.25">
      <c r="B24" s="69"/>
      <c r="C24" s="69"/>
      <c r="D24" s="71"/>
      <c r="E24" s="69"/>
      <c r="F24" s="67"/>
      <c r="G24" s="67"/>
      <c r="H24" s="67"/>
      <c r="J24" s="1"/>
      <c r="K24" s="2"/>
      <c r="L24" s="27"/>
      <c r="M24" s="3"/>
      <c r="N24" s="4"/>
    </row>
    <row r="25" spans="2:14" x14ac:dyDescent="0.25">
      <c r="B25" s="69"/>
      <c r="C25" s="69"/>
      <c r="D25" s="71"/>
      <c r="E25" s="69"/>
      <c r="F25" s="67"/>
      <c r="G25" s="67"/>
      <c r="H25" s="67"/>
      <c r="J25" s="1"/>
      <c r="K25" s="2"/>
      <c r="L25" s="27"/>
      <c r="M25" s="3"/>
      <c r="N25" s="4"/>
    </row>
    <row r="26" spans="2:14" ht="175.15" customHeight="1" thickBot="1" x14ac:dyDescent="0.3">
      <c r="B26" s="62"/>
      <c r="C26" s="62"/>
      <c r="D26" s="72"/>
      <c r="E26" s="62"/>
      <c r="F26" s="68"/>
      <c r="G26" s="68"/>
      <c r="H26" s="68"/>
      <c r="J26" s="1"/>
      <c r="K26" s="2"/>
      <c r="L26" s="27"/>
      <c r="M26" s="3"/>
      <c r="N26" s="4"/>
    </row>
    <row r="27" spans="2:14" s="26" customFormat="1" ht="16.5" thickBot="1" x14ac:dyDescent="0.3">
      <c r="B27" s="59" t="s">
        <v>87</v>
      </c>
      <c r="C27" s="60"/>
      <c r="D27" s="60"/>
      <c r="E27" s="60"/>
      <c r="F27" s="29"/>
      <c r="G27" s="29"/>
      <c r="H27" s="29">
        <f>SUM(H15:H26)</f>
        <v>0</v>
      </c>
    </row>
  </sheetData>
  <mergeCells count="11">
    <mergeCell ref="B10:D10"/>
    <mergeCell ref="E10:G10"/>
    <mergeCell ref="G15:G26"/>
    <mergeCell ref="B13:H13"/>
    <mergeCell ref="B27:E27"/>
    <mergeCell ref="C15:C26"/>
    <mergeCell ref="B15:B26"/>
    <mergeCell ref="D15:D26"/>
    <mergeCell ref="E15:E26"/>
    <mergeCell ref="F15:F26"/>
    <mergeCell ref="H15:H2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0:H41"/>
  <sheetViews>
    <sheetView tabSelected="1" zoomScaleNormal="100" workbookViewId="0">
      <selection activeCell="E10" sqref="E10:F10"/>
    </sheetView>
  </sheetViews>
  <sheetFormatPr baseColWidth="10" defaultColWidth="11.5703125" defaultRowHeight="15.75" x14ac:dyDescent="0.25"/>
  <cols>
    <col min="1" max="1" width="5.42578125" style="78" customWidth="1"/>
    <col min="2" max="2" width="12.42578125" style="78" customWidth="1"/>
    <col min="3" max="3" width="48.7109375" style="78" customWidth="1"/>
    <col min="4" max="4" width="15.140625" style="83" customWidth="1"/>
    <col min="5" max="5" width="16.42578125" style="78" customWidth="1"/>
    <col min="6" max="6" width="18.85546875" style="85" customWidth="1"/>
    <col min="7" max="7" width="11.5703125" style="78"/>
    <col min="8" max="8" width="15.42578125" style="78" customWidth="1"/>
    <col min="9" max="16384" width="11.5703125" style="78"/>
  </cols>
  <sheetData>
    <row r="10" spans="2:7" x14ac:dyDescent="0.25">
      <c r="B10" s="99" t="s">
        <v>0</v>
      </c>
      <c r="C10" s="99"/>
      <c r="D10" s="99"/>
      <c r="E10" s="73"/>
      <c r="F10" s="73"/>
      <c r="G10" s="98"/>
    </row>
    <row r="12" spans="2:7" ht="16.5" thickBot="1" x14ac:dyDescent="0.3"/>
    <row r="13" spans="2:7" s="83" customFormat="1" ht="23.25" customHeight="1" thickBot="1" x14ac:dyDescent="0.3">
      <c r="B13" s="92" t="s">
        <v>88</v>
      </c>
      <c r="C13" s="97" t="s">
        <v>89</v>
      </c>
      <c r="D13" s="97" t="s">
        <v>5</v>
      </c>
      <c r="E13" s="97" t="s">
        <v>90</v>
      </c>
      <c r="F13" s="97" t="s">
        <v>91</v>
      </c>
    </row>
    <row r="14" spans="2:7" ht="30.75" thickBot="1" x14ac:dyDescent="0.3">
      <c r="B14" s="94" t="s">
        <v>92</v>
      </c>
      <c r="C14" s="95" t="s">
        <v>93</v>
      </c>
      <c r="D14" s="96">
        <v>10</v>
      </c>
      <c r="E14" s="74">
        <f>'cap. 1'!H19</f>
        <v>0</v>
      </c>
      <c r="F14" s="93">
        <f>ROUND(D14*E14,2)</f>
        <v>0</v>
      </c>
    </row>
    <row r="15" spans="2:7" ht="30.75" thickBot="1" x14ac:dyDescent="0.3">
      <c r="B15" s="94" t="s">
        <v>94</v>
      </c>
      <c r="C15" s="95" t="s">
        <v>95</v>
      </c>
      <c r="D15" s="96">
        <v>20</v>
      </c>
      <c r="E15" s="74">
        <f>'cap. 1'!H26</f>
        <v>0</v>
      </c>
      <c r="F15" s="93">
        <f t="shared" ref="F15:F23" si="0">ROUND(D15*E15,2)</f>
        <v>0</v>
      </c>
    </row>
    <row r="16" spans="2:7" ht="16.5" thickBot="1" x14ac:dyDescent="0.3">
      <c r="B16" s="94" t="s">
        <v>96</v>
      </c>
      <c r="C16" s="95" t="s">
        <v>97</v>
      </c>
      <c r="D16" s="96">
        <v>6</v>
      </c>
      <c r="E16" s="74">
        <f>'cap.2'!H19</f>
        <v>0</v>
      </c>
      <c r="F16" s="93">
        <f t="shared" si="0"/>
        <v>0</v>
      </c>
    </row>
    <row r="17" spans="2:8" ht="30.75" thickBot="1" x14ac:dyDescent="0.3">
      <c r="B17" s="94" t="s">
        <v>98</v>
      </c>
      <c r="C17" s="95" t="s">
        <v>99</v>
      </c>
      <c r="D17" s="96">
        <v>8</v>
      </c>
      <c r="E17" s="74">
        <f>'cap.2'!H24</f>
        <v>0</v>
      </c>
      <c r="F17" s="93">
        <f t="shared" si="0"/>
        <v>0</v>
      </c>
    </row>
    <row r="18" spans="2:8" ht="45.75" thickBot="1" x14ac:dyDescent="0.3">
      <c r="B18" s="94" t="s">
        <v>100</v>
      </c>
      <c r="C18" s="95" t="s">
        <v>101</v>
      </c>
      <c r="D18" s="96">
        <v>10</v>
      </c>
      <c r="E18" s="74">
        <f>'cap.3'!H20</f>
        <v>0</v>
      </c>
      <c r="F18" s="93">
        <f t="shared" si="0"/>
        <v>0</v>
      </c>
    </row>
    <row r="19" spans="2:8" ht="45.75" thickBot="1" x14ac:dyDescent="0.3">
      <c r="B19" s="94" t="s">
        <v>102</v>
      </c>
      <c r="C19" s="95" t="s">
        <v>103</v>
      </c>
      <c r="D19" s="96">
        <v>10</v>
      </c>
      <c r="E19" s="74">
        <f>'cap.3'!H34</f>
        <v>0</v>
      </c>
      <c r="F19" s="93">
        <f t="shared" si="0"/>
        <v>0</v>
      </c>
    </row>
    <row r="20" spans="2:8" ht="30.75" thickBot="1" x14ac:dyDescent="0.3">
      <c r="B20" s="94" t="s">
        <v>104</v>
      </c>
      <c r="C20" s="95" t="s">
        <v>105</v>
      </c>
      <c r="D20" s="96">
        <v>6</v>
      </c>
      <c r="E20" s="74">
        <f>'cap.4'!H19</f>
        <v>0</v>
      </c>
      <c r="F20" s="93">
        <f t="shared" si="0"/>
        <v>0</v>
      </c>
    </row>
    <row r="21" spans="2:8" ht="30.75" thickBot="1" x14ac:dyDescent="0.3">
      <c r="B21" s="94" t="s">
        <v>106</v>
      </c>
      <c r="C21" s="95" t="s">
        <v>107</v>
      </c>
      <c r="D21" s="96">
        <v>8</v>
      </c>
      <c r="E21" s="74">
        <f>'cap.4'!H30</f>
        <v>0</v>
      </c>
      <c r="F21" s="93">
        <f t="shared" si="0"/>
        <v>0</v>
      </c>
    </row>
    <row r="22" spans="2:8" ht="30.75" thickBot="1" x14ac:dyDescent="0.3">
      <c r="B22" s="94" t="s">
        <v>108</v>
      </c>
      <c r="C22" s="95" t="s">
        <v>109</v>
      </c>
      <c r="D22" s="96">
        <v>1</v>
      </c>
      <c r="E22" s="74">
        <f>'cap.5'!H23</f>
        <v>0</v>
      </c>
      <c r="F22" s="93">
        <f t="shared" si="0"/>
        <v>0</v>
      </c>
    </row>
    <row r="23" spans="2:8" ht="16.5" thickBot="1" x14ac:dyDescent="0.3">
      <c r="B23" s="94" t="s">
        <v>110</v>
      </c>
      <c r="C23" s="95" t="s">
        <v>111</v>
      </c>
      <c r="D23" s="96">
        <v>1</v>
      </c>
      <c r="E23" s="74">
        <f>'cap.6'!H27</f>
        <v>0</v>
      </c>
      <c r="F23" s="93">
        <f t="shared" si="0"/>
        <v>0</v>
      </c>
    </row>
    <row r="24" spans="2:8" ht="26.25" customHeight="1" thickBot="1" x14ac:dyDescent="0.3">
      <c r="B24" s="87"/>
      <c r="C24" s="88" t="s">
        <v>112</v>
      </c>
      <c r="D24" s="89"/>
      <c r="E24" s="88"/>
      <c r="F24" s="90">
        <f>SUM(F14:F23)</f>
        <v>0</v>
      </c>
    </row>
    <row r="28" spans="2:8" ht="16.5" thickBot="1" x14ac:dyDescent="0.3"/>
    <row r="29" spans="2:8" ht="23.25" customHeight="1" thickBot="1" x14ac:dyDescent="0.3">
      <c r="B29" s="91" t="s">
        <v>113</v>
      </c>
      <c r="C29" s="91"/>
      <c r="D29" s="91"/>
      <c r="E29" s="91"/>
      <c r="F29" s="92" t="s">
        <v>114</v>
      </c>
    </row>
    <row r="30" spans="2:8" ht="31.15" customHeight="1" thickBot="1" x14ac:dyDescent="0.3">
      <c r="B30" s="86" t="s">
        <v>115</v>
      </c>
      <c r="C30" s="86"/>
      <c r="D30" s="86"/>
      <c r="E30" s="86"/>
      <c r="F30" s="75">
        <f>F24</f>
        <v>0</v>
      </c>
    </row>
    <row r="31" spans="2:8" ht="16.5" thickBot="1" x14ac:dyDescent="0.3">
      <c r="B31" s="76" t="s">
        <v>116</v>
      </c>
      <c r="C31" s="76"/>
      <c r="D31" s="76"/>
      <c r="E31" s="76"/>
      <c r="F31" s="77">
        <f>ROUND(F30*0.13,2)</f>
        <v>0</v>
      </c>
      <c r="H31" s="79"/>
    </row>
    <row r="32" spans="2:8" ht="16.5" thickBot="1" x14ac:dyDescent="0.3">
      <c r="B32" s="76" t="s">
        <v>117</v>
      </c>
      <c r="C32" s="76"/>
      <c r="D32" s="76"/>
      <c r="E32" s="76"/>
      <c r="F32" s="77">
        <f>ROUND(F30*0.06,2)</f>
        <v>0</v>
      </c>
    </row>
    <row r="33" spans="2:8" ht="16.5" thickBot="1" x14ac:dyDescent="0.3">
      <c r="B33" s="80" t="s">
        <v>118</v>
      </c>
      <c r="C33" s="80"/>
      <c r="D33" s="80"/>
      <c r="E33" s="80"/>
      <c r="F33" s="81">
        <f>SUM(F30:F32)</f>
        <v>0</v>
      </c>
      <c r="H33" s="79"/>
    </row>
    <row r="34" spans="2:8" ht="16.5" thickBot="1" x14ac:dyDescent="0.3">
      <c r="B34" s="76" t="s">
        <v>119</v>
      </c>
      <c r="C34" s="76"/>
      <c r="D34" s="76"/>
      <c r="E34" s="76"/>
      <c r="F34" s="77">
        <f>ROUND(F33*0.21,2)</f>
        <v>0</v>
      </c>
    </row>
    <row r="35" spans="2:8" ht="16.5" thickBot="1" x14ac:dyDescent="0.3">
      <c r="B35" s="82" t="s">
        <v>120</v>
      </c>
      <c r="C35" s="82"/>
      <c r="D35" s="82"/>
      <c r="E35" s="82"/>
      <c r="F35" s="77">
        <f>F33+F34</f>
        <v>0</v>
      </c>
    </row>
    <row r="38" spans="2:8" x14ac:dyDescent="0.25">
      <c r="F38" s="84"/>
    </row>
    <row r="39" spans="2:8" x14ac:dyDescent="0.25">
      <c r="F39" s="84"/>
    </row>
    <row r="41" spans="2:8" x14ac:dyDescent="0.25">
      <c r="F41" s="84"/>
    </row>
  </sheetData>
  <sheetProtection algorithmName="SHA-512" hashValue="3+P1ge5sSrPBLjw0viMz9XzCU1FjkatuGzwjYwmoDYg5u4mzijjWIYsAzZaw83IidtaiL+LCZTbb++SCrNZiMQ==" saltValue="ueSBBSjZTl2r5hyCLdTjiw==" spinCount="100000" sheet="1" objects="1" scenarios="1" selectLockedCells="1"/>
  <mergeCells count="9">
    <mergeCell ref="B10:D10"/>
    <mergeCell ref="E10:F10"/>
    <mergeCell ref="B35:E35"/>
    <mergeCell ref="B29:E29"/>
    <mergeCell ref="B30:E30"/>
    <mergeCell ref="B31:E31"/>
    <mergeCell ref="B32:E32"/>
    <mergeCell ref="B33:E33"/>
    <mergeCell ref="B34:E3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b8912e294c8999c39cdadaa258448c51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8febecafaca133ee686157259eb451bc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FA5395-58A5-4E14-866A-12261C69F6A0}">
  <ds:schemaRefs>
    <ds:schemaRef ds:uri="http://schemas.microsoft.com/office/2006/metadata/properties"/>
    <ds:schemaRef ds:uri="http://schemas.microsoft.com/office/infopath/2007/PartnerControls"/>
    <ds:schemaRef ds:uri="c4d65d83-e6de-4071-ac96-3b9ea9015942"/>
    <ds:schemaRef ds:uri="d05b5c50-6878-419c-aaee-f57d1b61cb07"/>
  </ds:schemaRefs>
</ds:datastoreItem>
</file>

<file path=customXml/itemProps2.xml><?xml version="1.0" encoding="utf-8"?>
<ds:datastoreItem xmlns:ds="http://schemas.openxmlformats.org/officeDocument/2006/customXml" ds:itemID="{3F5B3058-7286-47AF-AF4C-4B17426F657A}"/>
</file>

<file path=customXml/itemProps3.xml><?xml version="1.0" encoding="utf-8"?>
<ds:datastoreItem xmlns:ds="http://schemas.openxmlformats.org/officeDocument/2006/customXml" ds:itemID="{09B59C28-2E3C-44FD-B9A3-A96910B038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cap. 1</vt:lpstr>
      <vt:lpstr>cap.2</vt:lpstr>
      <vt:lpstr>cap.3</vt:lpstr>
      <vt:lpstr>cap.4</vt:lpstr>
      <vt:lpstr>cap.5</vt:lpstr>
      <vt:lpstr>cap.6</vt:lpstr>
      <vt:lpstr>Resumen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MASTER</dc:creator>
  <cp:keywords/>
  <dc:description/>
  <cp:lastModifiedBy>Marta Ramon-Cortes Vilarrodona</cp:lastModifiedBy>
  <cp:revision/>
  <dcterms:created xsi:type="dcterms:W3CDTF">2018-10-30T16:16:00Z</dcterms:created>
  <dcterms:modified xsi:type="dcterms:W3CDTF">2025-10-28T08:06:00Z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