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WNCLOUD_IMI_Miguel\Consultoria AM i AMH 2016-2017\19- Documentació AM\Nuevo AM Python\"/>
    </mc:Choice>
  </mc:AlternateContent>
  <xr:revisionPtr revIDLastSave="0" documentId="8_{EB7C4820-50F1-4D1E-AFC1-1464B52F0B94}" xr6:coauthVersionLast="47" xr6:coauthVersionMax="47" xr10:uidLastSave="{00000000-0000-0000-0000-000000000000}"/>
  <bookViews>
    <workbookView xWindow="-28920" yWindow="-5625" windowWidth="29040" windowHeight="17640" tabRatio="955" firstSheet="1" activeTab="1" xr2:uid="{00000000-000D-0000-FFFF-FFFF00000000}"/>
  </bookViews>
  <sheets>
    <sheet name="RESUM_EQUIP_TÈCNIC" sheetId="6" state="hidden" r:id="rId1"/>
    <sheet name="EXPERIENCIA_REQUERIDA_PERFIL" sheetId="7" r:id="rId2"/>
    <sheet name="Valors" sheetId="5" state="hidden" r:id="rId3"/>
    <sheet name="1. Full_Stack_Dev_PYTHON" sheetId="8" r:id="rId4"/>
    <sheet name="2. Full_Stack_Dev_PHP" sheetId="58" r:id="rId5"/>
    <sheet name="3. Front_End_Dev" sheetId="59" r:id="rId6"/>
    <sheet name="4. Arquitecte_PYTHON" sheetId="60" r:id="rId7"/>
    <sheet name="5. Analista_BI" sheetId="61" r:id="rId8"/>
    <sheet name="6. Dissenyador-a_Gràfic" sheetId="62" r:id="rId9"/>
    <sheet name="7. Arquitecte-a_DevOps" sheetId="63" r:id="rId10"/>
    <sheet name="8. Suport Serveis Transversals" sheetId="64" r:id="rId11"/>
    <sheet name="9. Cap de projecte" sheetId="65" r:id="rId12"/>
  </sheets>
  <definedNames>
    <definedName name="OLE_LINK2" localSheetId="1">EXPERIENCIA_REQUERIDA_PERFIL!$F$2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88" i="65" l="1"/>
  <c r="AH88" i="65"/>
  <c r="AG88" i="65"/>
  <c r="AF88" i="65"/>
  <c r="AE88" i="65"/>
  <c r="AD88" i="65"/>
  <c r="AI87" i="65"/>
  <c r="AH87" i="65"/>
  <c r="AG87" i="65"/>
  <c r="AF87" i="65"/>
  <c r="AE87" i="65"/>
  <c r="AD87" i="65"/>
  <c r="AI86" i="65"/>
  <c r="AH86" i="65"/>
  <c r="AG86" i="65"/>
  <c r="AF86" i="65"/>
  <c r="AE86" i="65"/>
  <c r="AD86" i="65"/>
  <c r="AI85" i="65"/>
  <c r="AH85" i="65"/>
  <c r="AG85" i="65"/>
  <c r="AF85" i="65"/>
  <c r="AE85" i="65"/>
  <c r="AD85" i="65"/>
  <c r="AI84" i="65"/>
  <c r="AH84" i="65"/>
  <c r="AG84" i="65"/>
  <c r="AF84" i="65"/>
  <c r="AE84" i="65"/>
  <c r="AD84" i="65"/>
  <c r="AI83" i="65"/>
  <c r="AH83" i="65"/>
  <c r="AG83" i="65"/>
  <c r="AF83" i="65"/>
  <c r="AE83" i="65"/>
  <c r="AD83" i="65"/>
  <c r="AI82" i="65"/>
  <c r="AH82" i="65"/>
  <c r="AG82" i="65"/>
  <c r="AF82" i="65"/>
  <c r="AE82" i="65"/>
  <c r="AD82" i="65"/>
  <c r="AI81" i="65"/>
  <c r="AH81" i="65"/>
  <c r="AG81" i="65"/>
  <c r="AF81" i="65"/>
  <c r="AE81" i="65"/>
  <c r="AD81" i="65"/>
  <c r="AI80" i="65"/>
  <c r="AH80" i="65"/>
  <c r="AG80" i="65"/>
  <c r="AF80" i="65"/>
  <c r="AE80" i="65"/>
  <c r="AD80" i="65"/>
  <c r="AI79" i="65"/>
  <c r="AH79" i="65"/>
  <c r="AG79" i="65"/>
  <c r="AF79" i="65"/>
  <c r="AE79" i="65"/>
  <c r="AD79" i="65"/>
  <c r="AI78" i="65"/>
  <c r="AH78" i="65"/>
  <c r="AG78" i="65"/>
  <c r="AF78" i="65"/>
  <c r="AE78" i="65"/>
  <c r="AD78" i="65"/>
  <c r="AI77" i="65"/>
  <c r="AH77" i="65"/>
  <c r="AG77" i="65"/>
  <c r="AF77" i="65"/>
  <c r="AE77" i="65"/>
  <c r="AD77" i="65"/>
  <c r="AI76" i="65"/>
  <c r="AH76" i="65"/>
  <c r="AG76" i="65"/>
  <c r="AF76" i="65"/>
  <c r="AE76" i="65"/>
  <c r="AD76" i="65"/>
  <c r="AI75" i="65"/>
  <c r="AH75" i="65"/>
  <c r="AG75" i="65"/>
  <c r="AF75" i="65"/>
  <c r="AE75" i="65"/>
  <c r="AD75" i="65"/>
  <c r="AI74" i="65"/>
  <c r="AH74" i="65"/>
  <c r="AG74" i="65"/>
  <c r="AF74" i="65"/>
  <c r="AE74" i="65"/>
  <c r="AD74" i="65"/>
  <c r="AI73" i="65"/>
  <c r="AH73" i="65"/>
  <c r="AG73" i="65"/>
  <c r="AF73" i="65"/>
  <c r="AE73" i="65"/>
  <c r="AD73" i="65"/>
  <c r="AI72" i="65"/>
  <c r="AH72" i="65"/>
  <c r="AG72" i="65"/>
  <c r="AF72" i="65"/>
  <c r="AE72" i="65"/>
  <c r="AD72" i="65"/>
  <c r="AI71" i="65"/>
  <c r="AH71" i="65"/>
  <c r="AG71" i="65"/>
  <c r="AF71" i="65"/>
  <c r="AE71" i="65"/>
  <c r="AD71" i="65"/>
  <c r="AI70" i="65"/>
  <c r="AH70" i="65"/>
  <c r="AG70" i="65"/>
  <c r="AF70" i="65"/>
  <c r="AE70" i="65"/>
  <c r="AD70" i="65"/>
  <c r="AI69" i="65"/>
  <c r="AH69" i="65"/>
  <c r="AG69" i="65"/>
  <c r="AF69" i="65"/>
  <c r="AE69" i="65"/>
  <c r="AD69" i="65"/>
  <c r="AI68" i="65"/>
  <c r="AH68" i="65"/>
  <c r="AG68" i="65"/>
  <c r="AF68" i="65"/>
  <c r="AE68" i="65"/>
  <c r="AD68" i="65"/>
  <c r="AI67" i="65"/>
  <c r="AH67" i="65"/>
  <c r="AG67" i="65"/>
  <c r="AF67" i="65"/>
  <c r="AE67" i="65"/>
  <c r="AD67" i="65"/>
  <c r="AI66" i="65"/>
  <c r="AH66" i="65"/>
  <c r="AG66" i="65"/>
  <c r="AF66" i="65"/>
  <c r="AE66" i="65"/>
  <c r="AD66" i="65"/>
  <c r="AI65" i="65"/>
  <c r="AH65" i="65"/>
  <c r="AG65" i="65"/>
  <c r="AF65" i="65"/>
  <c r="AE65" i="65"/>
  <c r="AD65" i="65"/>
  <c r="AI64" i="65"/>
  <c r="AH64" i="65"/>
  <c r="AG64" i="65"/>
  <c r="AF64" i="65"/>
  <c r="AE64" i="65"/>
  <c r="AD64" i="65"/>
  <c r="AI63" i="65"/>
  <c r="AH63" i="65"/>
  <c r="AG63" i="65"/>
  <c r="AF63" i="65"/>
  <c r="AE63" i="65"/>
  <c r="AD63" i="65"/>
  <c r="AI62" i="65"/>
  <c r="AH62" i="65"/>
  <c r="AG62" i="65"/>
  <c r="AF62" i="65"/>
  <c r="AE62" i="65"/>
  <c r="AD62" i="65"/>
  <c r="AI61" i="65"/>
  <c r="AH61" i="65"/>
  <c r="AG61" i="65"/>
  <c r="AF61" i="65"/>
  <c r="AE61" i="65"/>
  <c r="AD61" i="65"/>
  <c r="AI60" i="65"/>
  <c r="AH60" i="65"/>
  <c r="AG60" i="65"/>
  <c r="AF60" i="65"/>
  <c r="AE60" i="65"/>
  <c r="AD60" i="65"/>
  <c r="AI59" i="65"/>
  <c r="AH59" i="65"/>
  <c r="AG59" i="65"/>
  <c r="AF59" i="65"/>
  <c r="AE59" i="65"/>
  <c r="AD59" i="65"/>
  <c r="AI58" i="65"/>
  <c r="AH58" i="65"/>
  <c r="AG58" i="65"/>
  <c r="AF58" i="65"/>
  <c r="AE58" i="65"/>
  <c r="AD58" i="65"/>
  <c r="AI57" i="65"/>
  <c r="AH57" i="65"/>
  <c r="AG57" i="65"/>
  <c r="AF57" i="65"/>
  <c r="AE57" i="65"/>
  <c r="AD57" i="65"/>
  <c r="AI56" i="65"/>
  <c r="AH56" i="65"/>
  <c r="AG56" i="65"/>
  <c r="AF56" i="65"/>
  <c r="AE56" i="65"/>
  <c r="AD56" i="65"/>
  <c r="AI55" i="65"/>
  <c r="AH55" i="65"/>
  <c r="AG55" i="65"/>
  <c r="AF55" i="65"/>
  <c r="AE55" i="65"/>
  <c r="AD55" i="65"/>
  <c r="AI54" i="65"/>
  <c r="AH54" i="65"/>
  <c r="AG54" i="65"/>
  <c r="AF54" i="65"/>
  <c r="AE54" i="65"/>
  <c r="AD54" i="65"/>
  <c r="AI53" i="65"/>
  <c r="AH53" i="65"/>
  <c r="AG53" i="65"/>
  <c r="AF53" i="65"/>
  <c r="AE53" i="65"/>
  <c r="AD53" i="65"/>
  <c r="AI52" i="65"/>
  <c r="AH52" i="65"/>
  <c r="AG52" i="65"/>
  <c r="AF52" i="65"/>
  <c r="AE52" i="65"/>
  <c r="AD52" i="65"/>
  <c r="AI51" i="65"/>
  <c r="AH51" i="65"/>
  <c r="AG51" i="65"/>
  <c r="AF51" i="65"/>
  <c r="AE51" i="65"/>
  <c r="AD51" i="65"/>
  <c r="AI50" i="65"/>
  <c r="AH50" i="65"/>
  <c r="AG50" i="65"/>
  <c r="AF50" i="65"/>
  <c r="AE50" i="65"/>
  <c r="AD50" i="65"/>
  <c r="AI49" i="65"/>
  <c r="AH49" i="65"/>
  <c r="AG49" i="65"/>
  <c r="AF49" i="65"/>
  <c r="AE49" i="65"/>
  <c r="AD49" i="65"/>
  <c r="AI48" i="65"/>
  <c r="AH48" i="65"/>
  <c r="AG48" i="65"/>
  <c r="AF48" i="65"/>
  <c r="AE48" i="65"/>
  <c r="AD48" i="65"/>
  <c r="AI47" i="65"/>
  <c r="AH47" i="65"/>
  <c r="AG47" i="65"/>
  <c r="AF47" i="65"/>
  <c r="AE47" i="65"/>
  <c r="AD47" i="65"/>
  <c r="AI46" i="65"/>
  <c r="AH46" i="65"/>
  <c r="AG46" i="65"/>
  <c r="AF46" i="65"/>
  <c r="AE46" i="65"/>
  <c r="AD46" i="65"/>
  <c r="AI45" i="65"/>
  <c r="AH45" i="65"/>
  <c r="AG45" i="65"/>
  <c r="AF45" i="65"/>
  <c r="AE45" i="65"/>
  <c r="AD45" i="65"/>
  <c r="AI44" i="65"/>
  <c r="AH44" i="65"/>
  <c r="AG44" i="65"/>
  <c r="AF44" i="65"/>
  <c r="AE44" i="65"/>
  <c r="AD44" i="65"/>
  <c r="AI43" i="65"/>
  <c r="AH43" i="65"/>
  <c r="AG43" i="65"/>
  <c r="AF43" i="65"/>
  <c r="AE43" i="65"/>
  <c r="AD43" i="65"/>
  <c r="AI42" i="65"/>
  <c r="AH42" i="65"/>
  <c r="AG42" i="65"/>
  <c r="AF42" i="65"/>
  <c r="AE42" i="65"/>
  <c r="AD42" i="65"/>
  <c r="AI41" i="65"/>
  <c r="AH41" i="65"/>
  <c r="AG41" i="65"/>
  <c r="AF41" i="65"/>
  <c r="AE41" i="65"/>
  <c r="AD41" i="65"/>
  <c r="AI40" i="65"/>
  <c r="AH40" i="65"/>
  <c r="AG40" i="65"/>
  <c r="AF40" i="65"/>
  <c r="AE40" i="65"/>
  <c r="AD40" i="65"/>
  <c r="AI39" i="65"/>
  <c r="AH39" i="65"/>
  <c r="AG39" i="65"/>
  <c r="AF39" i="65"/>
  <c r="AE39" i="65"/>
  <c r="AD39" i="65"/>
  <c r="AI38" i="65"/>
  <c r="AH38" i="65"/>
  <c r="AG38" i="65"/>
  <c r="AF38" i="65"/>
  <c r="AE38" i="65"/>
  <c r="AD38" i="65"/>
  <c r="AI37" i="65"/>
  <c r="AH37" i="65"/>
  <c r="AG37" i="65"/>
  <c r="AF37" i="65"/>
  <c r="AE37" i="65"/>
  <c r="AD37" i="65"/>
  <c r="AI36" i="65"/>
  <c r="AH36" i="65"/>
  <c r="AG36" i="65"/>
  <c r="AF36" i="65"/>
  <c r="AE36" i="65"/>
  <c r="AD36" i="65"/>
  <c r="AI35" i="65"/>
  <c r="AH35" i="65"/>
  <c r="AG35" i="65"/>
  <c r="AF35" i="65"/>
  <c r="AE35" i="65"/>
  <c r="AD35" i="65"/>
  <c r="AI34" i="65"/>
  <c r="AH34" i="65"/>
  <c r="AG34" i="65"/>
  <c r="AF34" i="65"/>
  <c r="AE34" i="65"/>
  <c r="AD34" i="65"/>
  <c r="AI33" i="65"/>
  <c r="AH33" i="65"/>
  <c r="AG33" i="65"/>
  <c r="AF33" i="65"/>
  <c r="AE33" i="65"/>
  <c r="AD33" i="65"/>
  <c r="AI32" i="65"/>
  <c r="AH32" i="65"/>
  <c r="AG32" i="65"/>
  <c r="AF32" i="65"/>
  <c r="AE32" i="65"/>
  <c r="AD32" i="65"/>
  <c r="AI31" i="65"/>
  <c r="AH31" i="65"/>
  <c r="AG31" i="65"/>
  <c r="AF31" i="65"/>
  <c r="AE31" i="65"/>
  <c r="AD31" i="65"/>
  <c r="AI30" i="65"/>
  <c r="AH30" i="65"/>
  <c r="AG30" i="65"/>
  <c r="AF30" i="65"/>
  <c r="AE30" i="65"/>
  <c r="AD30" i="65"/>
  <c r="AI29" i="65"/>
  <c r="AH29" i="65"/>
  <c r="AG29" i="65"/>
  <c r="AF29" i="65"/>
  <c r="AE29" i="65"/>
  <c r="AD29" i="65"/>
  <c r="AI28" i="65"/>
  <c r="AH28" i="65"/>
  <c r="AG28" i="65"/>
  <c r="AF28" i="65"/>
  <c r="AE28" i="65"/>
  <c r="AD28" i="65"/>
  <c r="AI27" i="65"/>
  <c r="AH27" i="65"/>
  <c r="AG27" i="65"/>
  <c r="AF27" i="65"/>
  <c r="AE27" i="65"/>
  <c r="AD27" i="65"/>
  <c r="AI26" i="65"/>
  <c r="AH26" i="65"/>
  <c r="AG26" i="65"/>
  <c r="AF26" i="65"/>
  <c r="AE26" i="65"/>
  <c r="AD26" i="65"/>
  <c r="AI25" i="65"/>
  <c r="AH25" i="65"/>
  <c r="AG25" i="65"/>
  <c r="AF25" i="65"/>
  <c r="AE25" i="65"/>
  <c r="AD25" i="65"/>
  <c r="AI24" i="65"/>
  <c r="AH24" i="65"/>
  <c r="AG24" i="65"/>
  <c r="AF24" i="65"/>
  <c r="AE24" i="65"/>
  <c r="AD24" i="65"/>
  <c r="A16" i="65"/>
  <c r="A17" i="65" s="1"/>
  <c r="A18" i="65" s="1"/>
  <c r="A19" i="65" s="1"/>
  <c r="AB14" i="65"/>
  <c r="AB17" i="65" s="1"/>
  <c r="Z14" i="65"/>
  <c r="X14" i="65"/>
  <c r="Q14" i="65"/>
  <c r="Q23" i="65" s="1"/>
  <c r="M14" i="65"/>
  <c r="M18" i="65" s="1"/>
  <c r="AD19" i="65" s="1"/>
  <c r="L14" i="65"/>
  <c r="AJ13" i="65"/>
  <c r="AI13" i="65"/>
  <c r="AI14" i="65" s="1"/>
  <c r="AH13" i="65"/>
  <c r="AH14" i="65" s="1"/>
  <c r="AG13" i="65"/>
  <c r="AG14" i="65" s="1"/>
  <c r="AF13" i="65"/>
  <c r="AF14" i="65" s="1"/>
  <c r="AE13" i="65"/>
  <c r="AE14" i="65" s="1"/>
  <c r="AC13" i="65"/>
  <c r="AA13" i="65"/>
  <c r="Y13" i="65"/>
  <c r="W13" i="65"/>
  <c r="P13" i="65"/>
  <c r="AJ12" i="65"/>
  <c r="AJ16" i="65" s="1"/>
  <c r="AI12" i="65"/>
  <c r="AH12" i="65"/>
  <c r="AG12" i="65"/>
  <c r="AF12" i="65"/>
  <c r="AE12" i="65"/>
  <c r="AI11" i="65"/>
  <c r="AH11" i="65"/>
  <c r="AG11" i="65"/>
  <c r="AF11" i="65"/>
  <c r="AE11" i="65"/>
  <c r="B10" i="65"/>
  <c r="B18" i="65" s="1"/>
  <c r="AI88" i="64"/>
  <c r="AH88" i="64"/>
  <c r="AG88" i="64"/>
  <c r="AF88" i="64"/>
  <c r="AE88" i="64"/>
  <c r="AD88" i="64"/>
  <c r="AI87" i="64"/>
  <c r="AH87" i="64"/>
  <c r="AG87" i="64"/>
  <c r="AF87" i="64"/>
  <c r="AE87" i="64"/>
  <c r="AD87" i="64"/>
  <c r="AI86" i="64"/>
  <c r="AH86" i="64"/>
  <c r="AG86" i="64"/>
  <c r="AF86" i="64"/>
  <c r="AE86" i="64"/>
  <c r="AD86" i="64"/>
  <c r="AI85" i="64"/>
  <c r="AH85" i="64"/>
  <c r="AG85" i="64"/>
  <c r="AF85" i="64"/>
  <c r="AE85" i="64"/>
  <c r="AD85" i="64"/>
  <c r="AI84" i="64"/>
  <c r="AH84" i="64"/>
  <c r="AG84" i="64"/>
  <c r="AF84" i="64"/>
  <c r="AE84" i="64"/>
  <c r="AD84" i="64"/>
  <c r="AI83" i="64"/>
  <c r="AH83" i="64"/>
  <c r="AG83" i="64"/>
  <c r="AF83" i="64"/>
  <c r="AE83" i="64"/>
  <c r="AD83" i="64"/>
  <c r="AI82" i="64"/>
  <c r="AH82" i="64"/>
  <c r="AG82" i="64"/>
  <c r="AF82" i="64"/>
  <c r="AE82" i="64"/>
  <c r="AD82" i="64"/>
  <c r="AI81" i="64"/>
  <c r="AH81" i="64"/>
  <c r="AG81" i="64"/>
  <c r="AF81" i="64"/>
  <c r="AE81" i="64"/>
  <c r="AD81" i="64"/>
  <c r="AI80" i="64"/>
  <c r="AH80" i="64"/>
  <c r="AG80" i="64"/>
  <c r="AF80" i="64"/>
  <c r="AE80" i="64"/>
  <c r="AD80" i="64"/>
  <c r="AI79" i="64"/>
  <c r="AH79" i="64"/>
  <c r="AG79" i="64"/>
  <c r="AF79" i="64"/>
  <c r="AE79" i="64"/>
  <c r="AD79" i="64"/>
  <c r="AI78" i="64"/>
  <c r="AH78" i="64"/>
  <c r="AG78" i="64"/>
  <c r="AF78" i="64"/>
  <c r="AE78" i="64"/>
  <c r="AD78" i="64"/>
  <c r="AI77" i="64"/>
  <c r="AH77" i="64"/>
  <c r="AG77" i="64"/>
  <c r="AF77" i="64"/>
  <c r="AE77" i="64"/>
  <c r="AD77" i="64"/>
  <c r="AI76" i="64"/>
  <c r="AH76" i="64"/>
  <c r="AG76" i="64"/>
  <c r="AF76" i="64"/>
  <c r="AE76" i="64"/>
  <c r="AD76" i="64"/>
  <c r="AI75" i="64"/>
  <c r="AH75" i="64"/>
  <c r="AG75" i="64"/>
  <c r="AF75" i="64"/>
  <c r="AE75" i="64"/>
  <c r="AD75" i="64"/>
  <c r="AI74" i="64"/>
  <c r="AH74" i="64"/>
  <c r="AG74" i="64"/>
  <c r="AF74" i="64"/>
  <c r="AE74" i="64"/>
  <c r="AD74" i="64"/>
  <c r="AI73" i="64"/>
  <c r="AH73" i="64"/>
  <c r="AG73" i="64"/>
  <c r="AF73" i="64"/>
  <c r="AE73" i="64"/>
  <c r="AD73" i="64"/>
  <c r="AI72" i="64"/>
  <c r="AH72" i="64"/>
  <c r="AG72" i="64"/>
  <c r="AF72" i="64"/>
  <c r="AE72" i="64"/>
  <c r="AD72" i="64"/>
  <c r="AI71" i="64"/>
  <c r="AH71" i="64"/>
  <c r="AG71" i="64"/>
  <c r="AF71" i="64"/>
  <c r="AE71" i="64"/>
  <c r="AD71" i="64"/>
  <c r="AI70" i="64"/>
  <c r="AH70" i="64"/>
  <c r="AG70" i="64"/>
  <c r="AF70" i="64"/>
  <c r="AE70" i="64"/>
  <c r="AD70" i="64"/>
  <c r="AI69" i="64"/>
  <c r="AH69" i="64"/>
  <c r="AG69" i="64"/>
  <c r="AF69" i="64"/>
  <c r="AE69" i="64"/>
  <c r="AD69" i="64"/>
  <c r="AI68" i="64"/>
  <c r="AH68" i="64"/>
  <c r="AG68" i="64"/>
  <c r="AF68" i="64"/>
  <c r="AE68" i="64"/>
  <c r="AD68" i="64"/>
  <c r="AI67" i="64"/>
  <c r="AH67" i="64"/>
  <c r="AG67" i="64"/>
  <c r="AF67" i="64"/>
  <c r="AE67" i="64"/>
  <c r="AD67" i="64"/>
  <c r="AI66" i="64"/>
  <c r="AH66" i="64"/>
  <c r="AG66" i="64"/>
  <c r="AF66" i="64"/>
  <c r="AE66" i="64"/>
  <c r="AD66" i="64"/>
  <c r="AI65" i="64"/>
  <c r="AH65" i="64"/>
  <c r="AG65" i="64"/>
  <c r="AF65" i="64"/>
  <c r="AE65" i="64"/>
  <c r="AD65" i="64"/>
  <c r="AI64" i="64"/>
  <c r="AH64" i="64"/>
  <c r="AG64" i="64"/>
  <c r="AF64" i="64"/>
  <c r="AE64" i="64"/>
  <c r="AD64" i="64"/>
  <c r="AI63" i="64"/>
  <c r="AH63" i="64"/>
  <c r="AG63" i="64"/>
  <c r="AF63" i="64"/>
  <c r="AE63" i="64"/>
  <c r="AD63" i="64"/>
  <c r="AI62" i="64"/>
  <c r="AH62" i="64"/>
  <c r="AG62" i="64"/>
  <c r="AF62" i="64"/>
  <c r="AE62" i="64"/>
  <c r="AD62" i="64"/>
  <c r="AI61" i="64"/>
  <c r="AH61" i="64"/>
  <c r="AG61" i="64"/>
  <c r="AF61" i="64"/>
  <c r="AE61" i="64"/>
  <c r="AD61" i="64"/>
  <c r="AI60" i="64"/>
  <c r="AH60" i="64"/>
  <c r="AG60" i="64"/>
  <c r="AF60" i="64"/>
  <c r="AE60" i="64"/>
  <c r="AD60" i="64"/>
  <c r="AI59" i="64"/>
  <c r="AH59" i="64"/>
  <c r="AG59" i="64"/>
  <c r="AF59" i="64"/>
  <c r="AE59" i="64"/>
  <c r="AD59" i="64"/>
  <c r="AI58" i="64"/>
  <c r="AH58" i="64"/>
  <c r="AG58" i="64"/>
  <c r="AF58" i="64"/>
  <c r="AE58" i="64"/>
  <c r="AD58" i="64"/>
  <c r="AI57" i="64"/>
  <c r="AH57" i="64"/>
  <c r="AG57" i="64"/>
  <c r="AF57" i="64"/>
  <c r="AE57" i="64"/>
  <c r="AD57" i="64"/>
  <c r="AI56" i="64"/>
  <c r="AH56" i="64"/>
  <c r="AG56" i="64"/>
  <c r="AF56" i="64"/>
  <c r="AE56" i="64"/>
  <c r="AD56" i="64"/>
  <c r="AI55" i="64"/>
  <c r="AH55" i="64"/>
  <c r="AG55" i="64"/>
  <c r="AF55" i="64"/>
  <c r="AE55" i="64"/>
  <c r="AD55" i="64"/>
  <c r="AI54" i="64"/>
  <c r="AH54" i="64"/>
  <c r="AG54" i="64"/>
  <c r="AF54" i="64"/>
  <c r="AE54" i="64"/>
  <c r="AD54" i="64"/>
  <c r="AI53" i="64"/>
  <c r="AH53" i="64"/>
  <c r="AG53" i="64"/>
  <c r="AF53" i="64"/>
  <c r="AE53" i="64"/>
  <c r="AD53" i="64"/>
  <c r="AI52" i="64"/>
  <c r="AH52" i="64"/>
  <c r="AG52" i="64"/>
  <c r="AF52" i="64"/>
  <c r="AE52" i="64"/>
  <c r="AD52" i="64"/>
  <c r="AI51" i="64"/>
  <c r="AH51" i="64"/>
  <c r="AG51" i="64"/>
  <c r="AF51" i="64"/>
  <c r="AE51" i="64"/>
  <c r="AD51" i="64"/>
  <c r="AI50" i="64"/>
  <c r="AH50" i="64"/>
  <c r="AG50" i="64"/>
  <c r="AF50" i="64"/>
  <c r="AE50" i="64"/>
  <c r="AD50" i="64"/>
  <c r="AI49" i="64"/>
  <c r="AH49" i="64"/>
  <c r="AG49" i="64"/>
  <c r="AF49" i="64"/>
  <c r="AE49" i="64"/>
  <c r="AD49" i="64"/>
  <c r="AI48" i="64"/>
  <c r="AH48" i="64"/>
  <c r="AG48" i="64"/>
  <c r="AF48" i="64"/>
  <c r="AE48" i="64"/>
  <c r="AD48" i="64"/>
  <c r="AI47" i="64"/>
  <c r="AH47" i="64"/>
  <c r="AG47" i="64"/>
  <c r="AF47" i="64"/>
  <c r="AE47" i="64"/>
  <c r="AD47" i="64"/>
  <c r="AI46" i="64"/>
  <c r="AH46" i="64"/>
  <c r="AG46" i="64"/>
  <c r="AF46" i="64"/>
  <c r="AE46" i="64"/>
  <c r="AD46" i="64"/>
  <c r="AI45" i="64"/>
  <c r="AH45" i="64"/>
  <c r="AG45" i="64"/>
  <c r="AF45" i="64"/>
  <c r="AE45" i="64"/>
  <c r="AD45" i="64"/>
  <c r="AI44" i="64"/>
  <c r="AH44" i="64"/>
  <c r="AG44" i="64"/>
  <c r="AF44" i="64"/>
  <c r="AE44" i="64"/>
  <c r="AD44" i="64"/>
  <c r="AI43" i="64"/>
  <c r="AH43" i="64"/>
  <c r="AG43" i="64"/>
  <c r="AF43" i="64"/>
  <c r="AE43" i="64"/>
  <c r="AD43" i="64"/>
  <c r="AI42" i="64"/>
  <c r="AH42" i="64"/>
  <c r="AG42" i="64"/>
  <c r="AF42" i="64"/>
  <c r="AE42" i="64"/>
  <c r="AD42" i="64"/>
  <c r="AI41" i="64"/>
  <c r="AH41" i="64"/>
  <c r="AG41" i="64"/>
  <c r="AF41" i="64"/>
  <c r="AE41" i="64"/>
  <c r="AD41" i="64"/>
  <c r="AI40" i="64"/>
  <c r="AH40" i="64"/>
  <c r="AG40" i="64"/>
  <c r="AF40" i="64"/>
  <c r="AE40" i="64"/>
  <c r="AD40" i="64"/>
  <c r="AI39" i="64"/>
  <c r="AH39" i="64"/>
  <c r="AG39" i="64"/>
  <c r="AF39" i="64"/>
  <c r="AE39" i="64"/>
  <c r="AD39" i="64"/>
  <c r="AI38" i="64"/>
  <c r="AH38" i="64"/>
  <c r="AG38" i="64"/>
  <c r="AF38" i="64"/>
  <c r="AE38" i="64"/>
  <c r="AD38" i="64"/>
  <c r="AI37" i="64"/>
  <c r="AH37" i="64"/>
  <c r="AG37" i="64"/>
  <c r="AF37" i="64"/>
  <c r="AE37" i="64"/>
  <c r="AD37" i="64"/>
  <c r="AI36" i="64"/>
  <c r="AH36" i="64"/>
  <c r="AG36" i="64"/>
  <c r="AF36" i="64"/>
  <c r="AE36" i="64"/>
  <c r="AD36" i="64"/>
  <c r="AI35" i="64"/>
  <c r="AH35" i="64"/>
  <c r="AG35" i="64"/>
  <c r="AF35" i="64"/>
  <c r="AE35" i="64"/>
  <c r="AD35" i="64"/>
  <c r="AI34" i="64"/>
  <c r="AH34" i="64"/>
  <c r="AG34" i="64"/>
  <c r="AF34" i="64"/>
  <c r="AE34" i="64"/>
  <c r="AD34" i="64"/>
  <c r="AI33" i="64"/>
  <c r="AH33" i="64"/>
  <c r="AG33" i="64"/>
  <c r="AF33" i="64"/>
  <c r="AE33" i="64"/>
  <c r="AD33" i="64"/>
  <c r="AI32" i="64"/>
  <c r="AH32" i="64"/>
  <c r="AG32" i="64"/>
  <c r="AF32" i="64"/>
  <c r="AE32" i="64"/>
  <c r="AD32" i="64"/>
  <c r="AI31" i="64"/>
  <c r="AH31" i="64"/>
  <c r="AG31" i="64"/>
  <c r="AF31" i="64"/>
  <c r="AE31" i="64"/>
  <c r="AD31" i="64"/>
  <c r="AI30" i="64"/>
  <c r="AH30" i="64"/>
  <c r="AG30" i="64"/>
  <c r="AF30" i="64"/>
  <c r="AE30" i="64"/>
  <c r="AD30" i="64"/>
  <c r="AI29" i="64"/>
  <c r="AH29" i="64"/>
  <c r="AG29" i="64"/>
  <c r="AF29" i="64"/>
  <c r="AE29" i="64"/>
  <c r="AD29" i="64"/>
  <c r="AI28" i="64"/>
  <c r="AH28" i="64"/>
  <c r="AG28" i="64"/>
  <c r="AF28" i="64"/>
  <c r="AE28" i="64"/>
  <c r="AD28" i="64"/>
  <c r="AI27" i="64"/>
  <c r="AH27" i="64"/>
  <c r="AG27" i="64"/>
  <c r="AF27" i="64"/>
  <c r="AE27" i="64"/>
  <c r="AD27" i="64"/>
  <c r="AI26" i="64"/>
  <c r="AH26" i="64"/>
  <c r="AG26" i="64"/>
  <c r="AF26" i="64"/>
  <c r="AE26" i="64"/>
  <c r="AD26" i="64"/>
  <c r="AI25" i="64"/>
  <c r="AH25" i="64"/>
  <c r="AG25" i="64"/>
  <c r="AF25" i="64"/>
  <c r="AE25" i="64"/>
  <c r="AD25" i="64"/>
  <c r="AI24" i="64"/>
  <c r="AH24" i="64"/>
  <c r="AG24" i="64"/>
  <c r="AF24" i="64"/>
  <c r="AE24" i="64"/>
  <c r="AD24" i="64"/>
  <c r="A16" i="64"/>
  <c r="A17" i="64" s="1"/>
  <c r="A18" i="64" s="1"/>
  <c r="A19" i="64" s="1"/>
  <c r="AB14" i="64"/>
  <c r="Y23" i="64" s="1"/>
  <c r="Z14" i="64"/>
  <c r="X23" i="64" s="1"/>
  <c r="X14" i="64"/>
  <c r="W23" i="64" s="1"/>
  <c r="Q14" i="64"/>
  <c r="Q23" i="64" s="1"/>
  <c r="M14" i="64"/>
  <c r="M18" i="64" s="1"/>
  <c r="AD19" i="64" s="1"/>
  <c r="L14" i="64"/>
  <c r="AJ13" i="64"/>
  <c r="AI13" i="64"/>
  <c r="AI14" i="64" s="1"/>
  <c r="AH13" i="64"/>
  <c r="AH14" i="64" s="1"/>
  <c r="AG13" i="64"/>
  <c r="AG14" i="64" s="1"/>
  <c r="AF13" i="64"/>
  <c r="AF14" i="64" s="1"/>
  <c r="AE13" i="64"/>
  <c r="AE14" i="64" s="1"/>
  <c r="AC13" i="64"/>
  <c r="AA13" i="64"/>
  <c r="Y13" i="64"/>
  <c r="W13" i="64"/>
  <c r="P13" i="64"/>
  <c r="AJ12" i="64"/>
  <c r="AJ16" i="64" s="1"/>
  <c r="AI12" i="64"/>
  <c r="AH12" i="64"/>
  <c r="AG12" i="64"/>
  <c r="AF12" i="64"/>
  <c r="AE12" i="64"/>
  <c r="AI11" i="64"/>
  <c r="AH11" i="64"/>
  <c r="AG11" i="64"/>
  <c r="AF11" i="64"/>
  <c r="AE11" i="64"/>
  <c r="B10" i="64"/>
  <c r="B18" i="64" s="1"/>
  <c r="AI88" i="63"/>
  <c r="AH88" i="63"/>
  <c r="AG88" i="63"/>
  <c r="AF88" i="63"/>
  <c r="AE88" i="63"/>
  <c r="AD88" i="63"/>
  <c r="AI87" i="63"/>
  <c r="AH87" i="63"/>
  <c r="AG87" i="63"/>
  <c r="AF87" i="63"/>
  <c r="AE87" i="63"/>
  <c r="AD87" i="63"/>
  <c r="AI86" i="63"/>
  <c r="AH86" i="63"/>
  <c r="AG86" i="63"/>
  <c r="AF86" i="63"/>
  <c r="AE86" i="63"/>
  <c r="AD86" i="63"/>
  <c r="AI85" i="63"/>
  <c r="AH85" i="63"/>
  <c r="AG85" i="63"/>
  <c r="AF85" i="63"/>
  <c r="AE85" i="63"/>
  <c r="AD85" i="63"/>
  <c r="AI84" i="63"/>
  <c r="AH84" i="63"/>
  <c r="AG84" i="63"/>
  <c r="AF84" i="63"/>
  <c r="AE84" i="63"/>
  <c r="AD84" i="63"/>
  <c r="AI83" i="63"/>
  <c r="AH83" i="63"/>
  <c r="AG83" i="63"/>
  <c r="AF83" i="63"/>
  <c r="AE83" i="63"/>
  <c r="AD83" i="63"/>
  <c r="AI82" i="63"/>
  <c r="AH82" i="63"/>
  <c r="AG82" i="63"/>
  <c r="AF82" i="63"/>
  <c r="AE82" i="63"/>
  <c r="AD82" i="63"/>
  <c r="AI81" i="63"/>
  <c r="AH81" i="63"/>
  <c r="AG81" i="63"/>
  <c r="AF81" i="63"/>
  <c r="AE81" i="63"/>
  <c r="AD81" i="63"/>
  <c r="AI80" i="63"/>
  <c r="AH80" i="63"/>
  <c r="AG80" i="63"/>
  <c r="AF80" i="63"/>
  <c r="AE80" i="63"/>
  <c r="AD80" i="63"/>
  <c r="AI79" i="63"/>
  <c r="AH79" i="63"/>
  <c r="AG79" i="63"/>
  <c r="AF79" i="63"/>
  <c r="AE79" i="63"/>
  <c r="AD79" i="63"/>
  <c r="AI78" i="63"/>
  <c r="AH78" i="63"/>
  <c r="AG78" i="63"/>
  <c r="AF78" i="63"/>
  <c r="AE78" i="63"/>
  <c r="AD78" i="63"/>
  <c r="AI77" i="63"/>
  <c r="AH77" i="63"/>
  <c r="AG77" i="63"/>
  <c r="AF77" i="63"/>
  <c r="AE77" i="63"/>
  <c r="AD77" i="63"/>
  <c r="AI76" i="63"/>
  <c r="AH76" i="63"/>
  <c r="AG76" i="63"/>
  <c r="AF76" i="63"/>
  <c r="AE76" i="63"/>
  <c r="AD76" i="63"/>
  <c r="AI75" i="63"/>
  <c r="AH75" i="63"/>
  <c r="AG75" i="63"/>
  <c r="AF75" i="63"/>
  <c r="AE75" i="63"/>
  <c r="AD75" i="63"/>
  <c r="AI74" i="63"/>
  <c r="AH74" i="63"/>
  <c r="AG74" i="63"/>
  <c r="AF74" i="63"/>
  <c r="AE74" i="63"/>
  <c r="AD74" i="63"/>
  <c r="AI73" i="63"/>
  <c r="AH73" i="63"/>
  <c r="AG73" i="63"/>
  <c r="AF73" i="63"/>
  <c r="AE73" i="63"/>
  <c r="AD73" i="63"/>
  <c r="AI72" i="63"/>
  <c r="AH72" i="63"/>
  <c r="AG72" i="63"/>
  <c r="AF72" i="63"/>
  <c r="AE72" i="63"/>
  <c r="AD72" i="63"/>
  <c r="AI71" i="63"/>
  <c r="AH71" i="63"/>
  <c r="AG71" i="63"/>
  <c r="AF71" i="63"/>
  <c r="AE71" i="63"/>
  <c r="AD71" i="63"/>
  <c r="AI70" i="63"/>
  <c r="AH70" i="63"/>
  <c r="AG70" i="63"/>
  <c r="AF70" i="63"/>
  <c r="AE70" i="63"/>
  <c r="AD70" i="63"/>
  <c r="AI69" i="63"/>
  <c r="AH69" i="63"/>
  <c r="AG69" i="63"/>
  <c r="AF69" i="63"/>
  <c r="AE69" i="63"/>
  <c r="AD69" i="63"/>
  <c r="AI68" i="63"/>
  <c r="AH68" i="63"/>
  <c r="AG68" i="63"/>
  <c r="AF68" i="63"/>
  <c r="AE68" i="63"/>
  <c r="AD68" i="63"/>
  <c r="AI67" i="63"/>
  <c r="AH67" i="63"/>
  <c r="AG67" i="63"/>
  <c r="AF67" i="63"/>
  <c r="AE67" i="63"/>
  <c r="AD67" i="63"/>
  <c r="AI66" i="63"/>
  <c r="AH66" i="63"/>
  <c r="AG66" i="63"/>
  <c r="AF66" i="63"/>
  <c r="AE66" i="63"/>
  <c r="AD66" i="63"/>
  <c r="AI65" i="63"/>
  <c r="AH65" i="63"/>
  <c r="AG65" i="63"/>
  <c r="AF65" i="63"/>
  <c r="AE65" i="63"/>
  <c r="AD65" i="63"/>
  <c r="AI64" i="63"/>
  <c r="AH64" i="63"/>
  <c r="AG64" i="63"/>
  <c r="AF64" i="63"/>
  <c r="AE64" i="63"/>
  <c r="AD64" i="63"/>
  <c r="AI63" i="63"/>
  <c r="AH63" i="63"/>
  <c r="AG63" i="63"/>
  <c r="AF63" i="63"/>
  <c r="AE63" i="63"/>
  <c r="AD63" i="63"/>
  <c r="AI62" i="63"/>
  <c r="AH62" i="63"/>
  <c r="AG62" i="63"/>
  <c r="AF62" i="63"/>
  <c r="AE62" i="63"/>
  <c r="AD62" i="63"/>
  <c r="AI61" i="63"/>
  <c r="AH61" i="63"/>
  <c r="AG61" i="63"/>
  <c r="AF61" i="63"/>
  <c r="AE61" i="63"/>
  <c r="AD61" i="63"/>
  <c r="AI60" i="63"/>
  <c r="AH60" i="63"/>
  <c r="AG60" i="63"/>
  <c r="AF60" i="63"/>
  <c r="AE60" i="63"/>
  <c r="AD60" i="63"/>
  <c r="AI59" i="63"/>
  <c r="AH59" i="63"/>
  <c r="AG59" i="63"/>
  <c r="AF59" i="63"/>
  <c r="AE59" i="63"/>
  <c r="AD59" i="63"/>
  <c r="AI58" i="63"/>
  <c r="AH58" i="63"/>
  <c r="AG58" i="63"/>
  <c r="AF58" i="63"/>
  <c r="AE58" i="63"/>
  <c r="AD58" i="63"/>
  <c r="AI57" i="63"/>
  <c r="AH57" i="63"/>
  <c r="AG57" i="63"/>
  <c r="AF57" i="63"/>
  <c r="AE57" i="63"/>
  <c r="AD57" i="63"/>
  <c r="AI56" i="63"/>
  <c r="AH56" i="63"/>
  <c r="AG56" i="63"/>
  <c r="AF56" i="63"/>
  <c r="AE56" i="63"/>
  <c r="AD56" i="63"/>
  <c r="AI55" i="63"/>
  <c r="AH55" i="63"/>
  <c r="AG55" i="63"/>
  <c r="AF55" i="63"/>
  <c r="AE55" i="63"/>
  <c r="AD55" i="63"/>
  <c r="AI54" i="63"/>
  <c r="AH54" i="63"/>
  <c r="AG54" i="63"/>
  <c r="AF54" i="63"/>
  <c r="AE54" i="63"/>
  <c r="AD54" i="63"/>
  <c r="AI53" i="63"/>
  <c r="AH53" i="63"/>
  <c r="AG53" i="63"/>
  <c r="AF53" i="63"/>
  <c r="AE53" i="63"/>
  <c r="AD53" i="63"/>
  <c r="AI52" i="63"/>
  <c r="AH52" i="63"/>
  <c r="AG52" i="63"/>
  <c r="AF52" i="63"/>
  <c r="AE52" i="63"/>
  <c r="AD52" i="63"/>
  <c r="AI51" i="63"/>
  <c r="AH51" i="63"/>
  <c r="AG51" i="63"/>
  <c r="AF51" i="63"/>
  <c r="AE51" i="63"/>
  <c r="AD51" i="63"/>
  <c r="AI50" i="63"/>
  <c r="AH50" i="63"/>
  <c r="AG50" i="63"/>
  <c r="AF50" i="63"/>
  <c r="AE50" i="63"/>
  <c r="AD50" i="63"/>
  <c r="AI49" i="63"/>
  <c r="AH49" i="63"/>
  <c r="AG49" i="63"/>
  <c r="AF49" i="63"/>
  <c r="AE49" i="63"/>
  <c r="AD49" i="63"/>
  <c r="AI48" i="63"/>
  <c r="AH48" i="63"/>
  <c r="AG48" i="63"/>
  <c r="AF48" i="63"/>
  <c r="AE48" i="63"/>
  <c r="AD48" i="63"/>
  <c r="AI47" i="63"/>
  <c r="AH47" i="63"/>
  <c r="AG47" i="63"/>
  <c r="AF47" i="63"/>
  <c r="AE47" i="63"/>
  <c r="AD47" i="63"/>
  <c r="AI46" i="63"/>
  <c r="AH46" i="63"/>
  <c r="AG46" i="63"/>
  <c r="AF46" i="63"/>
  <c r="AE46" i="63"/>
  <c r="AD46" i="63"/>
  <c r="AI45" i="63"/>
  <c r="AH45" i="63"/>
  <c r="AG45" i="63"/>
  <c r="AF45" i="63"/>
  <c r="AE45" i="63"/>
  <c r="AD45" i="63"/>
  <c r="AI44" i="63"/>
  <c r="AH44" i="63"/>
  <c r="AG44" i="63"/>
  <c r="AF44" i="63"/>
  <c r="AE44" i="63"/>
  <c r="AD44" i="63"/>
  <c r="AI43" i="63"/>
  <c r="AH43" i="63"/>
  <c r="AG43" i="63"/>
  <c r="AF43" i="63"/>
  <c r="AE43" i="63"/>
  <c r="AD43" i="63"/>
  <c r="AI42" i="63"/>
  <c r="AH42" i="63"/>
  <c r="AG42" i="63"/>
  <c r="AF42" i="63"/>
  <c r="AE42" i="63"/>
  <c r="AD42" i="63"/>
  <c r="AI41" i="63"/>
  <c r="AH41" i="63"/>
  <c r="AG41" i="63"/>
  <c r="AF41" i="63"/>
  <c r="AE41" i="63"/>
  <c r="AD41" i="63"/>
  <c r="AI40" i="63"/>
  <c r="AH40" i="63"/>
  <c r="AG40" i="63"/>
  <c r="AF40" i="63"/>
  <c r="AE40" i="63"/>
  <c r="AD40" i="63"/>
  <c r="AI39" i="63"/>
  <c r="AH39" i="63"/>
  <c r="AG39" i="63"/>
  <c r="AF39" i="63"/>
  <c r="AE39" i="63"/>
  <c r="AD39" i="63"/>
  <c r="AI38" i="63"/>
  <c r="AH38" i="63"/>
  <c r="AG38" i="63"/>
  <c r="AF38" i="63"/>
  <c r="AE38" i="63"/>
  <c r="AD38" i="63"/>
  <c r="AI37" i="63"/>
  <c r="AH37" i="63"/>
  <c r="AG37" i="63"/>
  <c r="AF37" i="63"/>
  <c r="AE37" i="63"/>
  <c r="AD37" i="63"/>
  <c r="AI36" i="63"/>
  <c r="AH36" i="63"/>
  <c r="AG36" i="63"/>
  <c r="AF36" i="63"/>
  <c r="AE36" i="63"/>
  <c r="AD36" i="63"/>
  <c r="AI35" i="63"/>
  <c r="AH35" i="63"/>
  <c r="AG35" i="63"/>
  <c r="AF35" i="63"/>
  <c r="AE35" i="63"/>
  <c r="AD35" i="63"/>
  <c r="AI34" i="63"/>
  <c r="AH34" i="63"/>
  <c r="AG34" i="63"/>
  <c r="AF34" i="63"/>
  <c r="AE34" i="63"/>
  <c r="AD34" i="63"/>
  <c r="AI33" i="63"/>
  <c r="AH33" i="63"/>
  <c r="AG33" i="63"/>
  <c r="AF33" i="63"/>
  <c r="AE33" i="63"/>
  <c r="AD33" i="63"/>
  <c r="AI32" i="63"/>
  <c r="AH32" i="63"/>
  <c r="AG32" i="63"/>
  <c r="AF32" i="63"/>
  <c r="AE32" i="63"/>
  <c r="AD32" i="63"/>
  <c r="AI31" i="63"/>
  <c r="AH31" i="63"/>
  <c r="AG31" i="63"/>
  <c r="AF31" i="63"/>
  <c r="AE31" i="63"/>
  <c r="AD31" i="63"/>
  <c r="AI30" i="63"/>
  <c r="AH30" i="63"/>
  <c r="AG30" i="63"/>
  <c r="AF30" i="63"/>
  <c r="AE30" i="63"/>
  <c r="AD30" i="63"/>
  <c r="AI29" i="63"/>
  <c r="AH29" i="63"/>
  <c r="AG29" i="63"/>
  <c r="AF29" i="63"/>
  <c r="AE29" i="63"/>
  <c r="AD29" i="63"/>
  <c r="AI28" i="63"/>
  <c r="AH28" i="63"/>
  <c r="AG28" i="63"/>
  <c r="AF28" i="63"/>
  <c r="AE28" i="63"/>
  <c r="AD28" i="63"/>
  <c r="AI27" i="63"/>
  <c r="AH27" i="63"/>
  <c r="AG27" i="63"/>
  <c r="AF27" i="63"/>
  <c r="AE27" i="63"/>
  <c r="AD27" i="63"/>
  <c r="AI26" i="63"/>
  <c r="AH26" i="63"/>
  <c r="AG26" i="63"/>
  <c r="AF26" i="63"/>
  <c r="AE26" i="63"/>
  <c r="AD26" i="63"/>
  <c r="AI25" i="63"/>
  <c r="AH25" i="63"/>
  <c r="AG25" i="63"/>
  <c r="AF25" i="63"/>
  <c r="AE25" i="63"/>
  <c r="AD25" i="63"/>
  <c r="AI24" i="63"/>
  <c r="AH24" i="63"/>
  <c r="AG24" i="63"/>
  <c r="AF24" i="63"/>
  <c r="AE24" i="63"/>
  <c r="AD24" i="63"/>
  <c r="A16" i="63"/>
  <c r="A17" i="63" s="1"/>
  <c r="A18" i="63" s="1"/>
  <c r="A19" i="63" s="1"/>
  <c r="AB14" i="63"/>
  <c r="Z14" i="63"/>
  <c r="X14" i="63"/>
  <c r="W23" i="63" s="1"/>
  <c r="Q14" i="63"/>
  <c r="Q23" i="63" s="1"/>
  <c r="M14" i="63"/>
  <c r="M18" i="63" s="1"/>
  <c r="AD19" i="63" s="1"/>
  <c r="L14" i="63"/>
  <c r="AJ13" i="63"/>
  <c r="AI13" i="63"/>
  <c r="AI14" i="63" s="1"/>
  <c r="AH13" i="63"/>
  <c r="AH14" i="63" s="1"/>
  <c r="AG13" i="63"/>
  <c r="AG14" i="63" s="1"/>
  <c r="AF13" i="63"/>
  <c r="AF14" i="63" s="1"/>
  <c r="AE13" i="63"/>
  <c r="AC13" i="63"/>
  <c r="AA13" i="63"/>
  <c r="Y13" i="63"/>
  <c r="W13" i="63"/>
  <c r="P13" i="63"/>
  <c r="AJ12" i="63"/>
  <c r="AJ16" i="63" s="1"/>
  <c r="AI12" i="63"/>
  <c r="AH12" i="63"/>
  <c r="AG12" i="63"/>
  <c r="AF12" i="63"/>
  <c r="AE12" i="63"/>
  <c r="AI11" i="63"/>
  <c r="AH11" i="63"/>
  <c r="AG11" i="63"/>
  <c r="AF11" i="63"/>
  <c r="AE11" i="63"/>
  <c r="B10" i="63"/>
  <c r="B18" i="63" s="1"/>
  <c r="AI88" i="62"/>
  <c r="AH88" i="62"/>
  <c r="AG88" i="62"/>
  <c r="AF88" i="62"/>
  <c r="AE88" i="62"/>
  <c r="AD88" i="62"/>
  <c r="AI87" i="62"/>
  <c r="AH87" i="62"/>
  <c r="AG87" i="62"/>
  <c r="AF87" i="62"/>
  <c r="AE87" i="62"/>
  <c r="AD87" i="62"/>
  <c r="AI86" i="62"/>
  <c r="AH86" i="62"/>
  <c r="AG86" i="62"/>
  <c r="AF86" i="62"/>
  <c r="AE86" i="62"/>
  <c r="AD86" i="62"/>
  <c r="AI85" i="62"/>
  <c r="AH85" i="62"/>
  <c r="AG85" i="62"/>
  <c r="AF85" i="62"/>
  <c r="AE85" i="62"/>
  <c r="AD85" i="62"/>
  <c r="AI84" i="62"/>
  <c r="AH84" i="62"/>
  <c r="AG84" i="62"/>
  <c r="AF84" i="62"/>
  <c r="AE84" i="62"/>
  <c r="AD84" i="62"/>
  <c r="AI83" i="62"/>
  <c r="AH83" i="62"/>
  <c r="AG83" i="62"/>
  <c r="AF83" i="62"/>
  <c r="AE83" i="62"/>
  <c r="AD83" i="62"/>
  <c r="AI82" i="62"/>
  <c r="AH82" i="62"/>
  <c r="AG82" i="62"/>
  <c r="AF82" i="62"/>
  <c r="AE82" i="62"/>
  <c r="AD82" i="62"/>
  <c r="AI81" i="62"/>
  <c r="AH81" i="62"/>
  <c r="AG81" i="62"/>
  <c r="AF81" i="62"/>
  <c r="AE81" i="62"/>
  <c r="AD81" i="62"/>
  <c r="AI80" i="62"/>
  <c r="AH80" i="62"/>
  <c r="AG80" i="62"/>
  <c r="AF80" i="62"/>
  <c r="AE80" i="62"/>
  <c r="AD80" i="62"/>
  <c r="AI79" i="62"/>
  <c r="AH79" i="62"/>
  <c r="AG79" i="62"/>
  <c r="AF79" i="62"/>
  <c r="AE79" i="62"/>
  <c r="AD79" i="62"/>
  <c r="AI78" i="62"/>
  <c r="AH78" i="62"/>
  <c r="AG78" i="62"/>
  <c r="AF78" i="62"/>
  <c r="AE78" i="62"/>
  <c r="AD78" i="62"/>
  <c r="AI77" i="62"/>
  <c r="AH77" i="62"/>
  <c r="AG77" i="62"/>
  <c r="AF77" i="62"/>
  <c r="AE77" i="62"/>
  <c r="AD77" i="62"/>
  <c r="AI76" i="62"/>
  <c r="AH76" i="62"/>
  <c r="AG76" i="62"/>
  <c r="AF76" i="62"/>
  <c r="AE76" i="62"/>
  <c r="AD76" i="62"/>
  <c r="AI75" i="62"/>
  <c r="AH75" i="62"/>
  <c r="AG75" i="62"/>
  <c r="AF75" i="62"/>
  <c r="AE75" i="62"/>
  <c r="AD75" i="62"/>
  <c r="AI74" i="62"/>
  <c r="AH74" i="62"/>
  <c r="AG74" i="62"/>
  <c r="AF74" i="62"/>
  <c r="AE74" i="62"/>
  <c r="AD74" i="62"/>
  <c r="AI73" i="62"/>
  <c r="AH73" i="62"/>
  <c r="AG73" i="62"/>
  <c r="AF73" i="62"/>
  <c r="AE73" i="62"/>
  <c r="AD73" i="62"/>
  <c r="AI72" i="62"/>
  <c r="AH72" i="62"/>
  <c r="AG72" i="62"/>
  <c r="AF72" i="62"/>
  <c r="AE72" i="62"/>
  <c r="AD72" i="62"/>
  <c r="AI71" i="62"/>
  <c r="AH71" i="62"/>
  <c r="AG71" i="62"/>
  <c r="AF71" i="62"/>
  <c r="AE71" i="62"/>
  <c r="AD71" i="62"/>
  <c r="AI70" i="62"/>
  <c r="AH70" i="62"/>
  <c r="AG70" i="62"/>
  <c r="AF70" i="62"/>
  <c r="AE70" i="62"/>
  <c r="AD70" i="62"/>
  <c r="AI69" i="62"/>
  <c r="AH69" i="62"/>
  <c r="AG69" i="62"/>
  <c r="AF69" i="62"/>
  <c r="AE69" i="62"/>
  <c r="AD69" i="62"/>
  <c r="AI68" i="62"/>
  <c r="AH68" i="62"/>
  <c r="AG68" i="62"/>
  <c r="AF68" i="62"/>
  <c r="AE68" i="62"/>
  <c r="AD68" i="62"/>
  <c r="AI67" i="62"/>
  <c r="AH67" i="62"/>
  <c r="AG67" i="62"/>
  <c r="AF67" i="62"/>
  <c r="AE67" i="62"/>
  <c r="AD67" i="62"/>
  <c r="AI66" i="62"/>
  <c r="AH66" i="62"/>
  <c r="AG66" i="62"/>
  <c r="AF66" i="62"/>
  <c r="AE66" i="62"/>
  <c r="AD66" i="62"/>
  <c r="AI65" i="62"/>
  <c r="AH65" i="62"/>
  <c r="AG65" i="62"/>
  <c r="AF65" i="62"/>
  <c r="AE65" i="62"/>
  <c r="AD65" i="62"/>
  <c r="AI64" i="62"/>
  <c r="AH64" i="62"/>
  <c r="AG64" i="62"/>
  <c r="AF64" i="62"/>
  <c r="AE64" i="62"/>
  <c r="AD64" i="62"/>
  <c r="AI63" i="62"/>
  <c r="AH63" i="62"/>
  <c r="AG63" i="62"/>
  <c r="AF63" i="62"/>
  <c r="AE63" i="62"/>
  <c r="AD63" i="62"/>
  <c r="AI62" i="62"/>
  <c r="AH62" i="62"/>
  <c r="AG62" i="62"/>
  <c r="AF62" i="62"/>
  <c r="AE62" i="62"/>
  <c r="AD62" i="62"/>
  <c r="AI61" i="62"/>
  <c r="AH61" i="62"/>
  <c r="AG61" i="62"/>
  <c r="AF61" i="62"/>
  <c r="AE61" i="62"/>
  <c r="AD61" i="62"/>
  <c r="AI60" i="62"/>
  <c r="AH60" i="62"/>
  <c r="AG60" i="62"/>
  <c r="AF60" i="62"/>
  <c r="AE60" i="62"/>
  <c r="AD60" i="62"/>
  <c r="AI59" i="62"/>
  <c r="AH59" i="62"/>
  <c r="AG59" i="62"/>
  <c r="AF59" i="62"/>
  <c r="AE59" i="62"/>
  <c r="AD59" i="62"/>
  <c r="AI58" i="62"/>
  <c r="AH58" i="62"/>
  <c r="AG58" i="62"/>
  <c r="AF58" i="62"/>
  <c r="AE58" i="62"/>
  <c r="AD58" i="62"/>
  <c r="AI57" i="62"/>
  <c r="AH57" i="62"/>
  <c r="AG57" i="62"/>
  <c r="AF57" i="62"/>
  <c r="AE57" i="62"/>
  <c r="AD57" i="62"/>
  <c r="AI56" i="62"/>
  <c r="AH56" i="62"/>
  <c r="AG56" i="62"/>
  <c r="AF56" i="62"/>
  <c r="AE56" i="62"/>
  <c r="AD56" i="62"/>
  <c r="AI55" i="62"/>
  <c r="AH55" i="62"/>
  <c r="AG55" i="62"/>
  <c r="AF55" i="62"/>
  <c r="AE55" i="62"/>
  <c r="AD55" i="62"/>
  <c r="AI54" i="62"/>
  <c r="AH54" i="62"/>
  <c r="AG54" i="62"/>
  <c r="AF54" i="62"/>
  <c r="AE54" i="62"/>
  <c r="AD54" i="62"/>
  <c r="AI53" i="62"/>
  <c r="AH53" i="62"/>
  <c r="AG53" i="62"/>
  <c r="AF53" i="62"/>
  <c r="AE53" i="62"/>
  <c r="AD53" i="62"/>
  <c r="AI52" i="62"/>
  <c r="AH52" i="62"/>
  <c r="AG52" i="62"/>
  <c r="AF52" i="62"/>
  <c r="AE52" i="62"/>
  <c r="AD52" i="62"/>
  <c r="AI51" i="62"/>
  <c r="AH51" i="62"/>
  <c r="AG51" i="62"/>
  <c r="AF51" i="62"/>
  <c r="AE51" i="62"/>
  <c r="AD51" i="62"/>
  <c r="AI50" i="62"/>
  <c r="AH50" i="62"/>
  <c r="AG50" i="62"/>
  <c r="AF50" i="62"/>
  <c r="AE50" i="62"/>
  <c r="AD50" i="62"/>
  <c r="AI49" i="62"/>
  <c r="AH49" i="62"/>
  <c r="AG49" i="62"/>
  <c r="AF49" i="62"/>
  <c r="AE49" i="62"/>
  <c r="AD49" i="62"/>
  <c r="AI48" i="62"/>
  <c r="AH48" i="62"/>
  <c r="AG48" i="62"/>
  <c r="AF48" i="62"/>
  <c r="AE48" i="62"/>
  <c r="AD48" i="62"/>
  <c r="AI47" i="62"/>
  <c r="AH47" i="62"/>
  <c r="AG47" i="62"/>
  <c r="AF47" i="62"/>
  <c r="AE47" i="62"/>
  <c r="AD47" i="62"/>
  <c r="AI46" i="62"/>
  <c r="AH46" i="62"/>
  <c r="AG46" i="62"/>
  <c r="AF46" i="62"/>
  <c r="AE46" i="62"/>
  <c r="AD46" i="62"/>
  <c r="AI45" i="62"/>
  <c r="AH45" i="62"/>
  <c r="AG45" i="62"/>
  <c r="AF45" i="62"/>
  <c r="AE45" i="62"/>
  <c r="AD45" i="62"/>
  <c r="AI44" i="62"/>
  <c r="AH44" i="62"/>
  <c r="AG44" i="62"/>
  <c r="AF44" i="62"/>
  <c r="AE44" i="62"/>
  <c r="AD44" i="62"/>
  <c r="AI43" i="62"/>
  <c r="AH43" i="62"/>
  <c r="AG43" i="62"/>
  <c r="AF43" i="62"/>
  <c r="AE43" i="62"/>
  <c r="AD43" i="62"/>
  <c r="AI42" i="62"/>
  <c r="AH42" i="62"/>
  <c r="AG42" i="62"/>
  <c r="AF42" i="62"/>
  <c r="AE42" i="62"/>
  <c r="AD42" i="62"/>
  <c r="AI41" i="62"/>
  <c r="AH41" i="62"/>
  <c r="AG41" i="62"/>
  <c r="AF41" i="62"/>
  <c r="AE41" i="62"/>
  <c r="AD41" i="62"/>
  <c r="AI40" i="62"/>
  <c r="AH40" i="62"/>
  <c r="AG40" i="62"/>
  <c r="AF40" i="62"/>
  <c r="AE40" i="62"/>
  <c r="AD40" i="62"/>
  <c r="AI39" i="62"/>
  <c r="AH39" i="62"/>
  <c r="AG39" i="62"/>
  <c r="AF39" i="62"/>
  <c r="AE39" i="62"/>
  <c r="AD39" i="62"/>
  <c r="AI38" i="62"/>
  <c r="AH38" i="62"/>
  <c r="AG38" i="62"/>
  <c r="AF38" i="62"/>
  <c r="AE38" i="62"/>
  <c r="AD38" i="62"/>
  <c r="AI37" i="62"/>
  <c r="AH37" i="62"/>
  <c r="AG37" i="62"/>
  <c r="AF37" i="62"/>
  <c r="AE37" i="62"/>
  <c r="AD37" i="62"/>
  <c r="AI36" i="62"/>
  <c r="AH36" i="62"/>
  <c r="AG36" i="62"/>
  <c r="AF36" i="62"/>
  <c r="AE36" i="62"/>
  <c r="AD36" i="62"/>
  <c r="AI35" i="62"/>
  <c r="AH35" i="62"/>
  <c r="AG35" i="62"/>
  <c r="AF35" i="62"/>
  <c r="AE35" i="62"/>
  <c r="AD35" i="62"/>
  <c r="AI34" i="62"/>
  <c r="AH34" i="62"/>
  <c r="AG34" i="62"/>
  <c r="AF34" i="62"/>
  <c r="AE34" i="62"/>
  <c r="AD34" i="62"/>
  <c r="AI33" i="62"/>
  <c r="AH33" i="62"/>
  <c r="AG33" i="62"/>
  <c r="AF33" i="62"/>
  <c r="AE33" i="62"/>
  <c r="AD33" i="62"/>
  <c r="AI32" i="62"/>
  <c r="AH32" i="62"/>
  <c r="AG32" i="62"/>
  <c r="AF32" i="62"/>
  <c r="AE32" i="62"/>
  <c r="AD32" i="62"/>
  <c r="AI31" i="62"/>
  <c r="AH31" i="62"/>
  <c r="AG31" i="62"/>
  <c r="AF31" i="62"/>
  <c r="AE31" i="62"/>
  <c r="AD31" i="62"/>
  <c r="AI30" i="62"/>
  <c r="AH30" i="62"/>
  <c r="AG30" i="62"/>
  <c r="AF30" i="62"/>
  <c r="AE30" i="62"/>
  <c r="AD30" i="62"/>
  <c r="AI29" i="62"/>
  <c r="AH29" i="62"/>
  <c r="AG29" i="62"/>
  <c r="AF29" i="62"/>
  <c r="AE29" i="62"/>
  <c r="AD29" i="62"/>
  <c r="AI28" i="62"/>
  <c r="AH28" i="62"/>
  <c r="AG28" i="62"/>
  <c r="AF28" i="62"/>
  <c r="AE28" i="62"/>
  <c r="AD28" i="62"/>
  <c r="AI27" i="62"/>
  <c r="AH27" i="62"/>
  <c r="AG27" i="62"/>
  <c r="AF27" i="62"/>
  <c r="AE27" i="62"/>
  <c r="AD27" i="62"/>
  <c r="AI26" i="62"/>
  <c r="AH26" i="62"/>
  <c r="AG26" i="62"/>
  <c r="AF26" i="62"/>
  <c r="AE26" i="62"/>
  <c r="AD26" i="62"/>
  <c r="AI25" i="62"/>
  <c r="AH25" i="62"/>
  <c r="AG25" i="62"/>
  <c r="AF25" i="62"/>
  <c r="AE25" i="62"/>
  <c r="AD25" i="62"/>
  <c r="AI24" i="62"/>
  <c r="AH24" i="62"/>
  <c r="AG24" i="62"/>
  <c r="AF24" i="62"/>
  <c r="AE24" i="62"/>
  <c r="AD24" i="62"/>
  <c r="A16" i="62"/>
  <c r="A17" i="62" s="1"/>
  <c r="A18" i="62" s="1"/>
  <c r="A19" i="62" s="1"/>
  <c r="AB14" i="62"/>
  <c r="Y23" i="62" s="1"/>
  <c r="Z14" i="62"/>
  <c r="Z17" i="62" s="1"/>
  <c r="X14" i="62"/>
  <c r="W23" i="62" s="1"/>
  <c r="Q14" i="62"/>
  <c r="Q23" i="62" s="1"/>
  <c r="M14" i="62"/>
  <c r="M18" i="62" s="1"/>
  <c r="AD19" i="62" s="1"/>
  <c r="L14" i="62"/>
  <c r="AJ13" i="62"/>
  <c r="AI13" i="62"/>
  <c r="AI14" i="62" s="1"/>
  <c r="AH13" i="62"/>
  <c r="AH14" i="62" s="1"/>
  <c r="AG13" i="62"/>
  <c r="AG14" i="62" s="1"/>
  <c r="AF13" i="62"/>
  <c r="AF14" i="62" s="1"/>
  <c r="AE13" i="62"/>
  <c r="AC13" i="62"/>
  <c r="AA13" i="62"/>
  <c r="Y13" i="62"/>
  <c r="W13" i="62"/>
  <c r="P13" i="62"/>
  <c r="AJ12" i="62"/>
  <c r="AJ17" i="62" s="1"/>
  <c r="AI12" i="62"/>
  <c r="AH12" i="62"/>
  <c r="AG12" i="62"/>
  <c r="AF12" i="62"/>
  <c r="AE12" i="62"/>
  <c r="AI11" i="62"/>
  <c r="AH11" i="62"/>
  <c r="AG11" i="62"/>
  <c r="AF11" i="62"/>
  <c r="AE11" i="62"/>
  <c r="B10" i="62"/>
  <c r="B19" i="62" s="1"/>
  <c r="AI88" i="61"/>
  <c r="AH88" i="61"/>
  <c r="AG88" i="61"/>
  <c r="AF88" i="61"/>
  <c r="AE88" i="61"/>
  <c r="AD88" i="61"/>
  <c r="AI87" i="61"/>
  <c r="AH87" i="61"/>
  <c r="AG87" i="61"/>
  <c r="AF87" i="61"/>
  <c r="AE87" i="61"/>
  <c r="AD87" i="61"/>
  <c r="AI86" i="61"/>
  <c r="AH86" i="61"/>
  <c r="AG86" i="61"/>
  <c r="AF86" i="61"/>
  <c r="AE86" i="61"/>
  <c r="AD86" i="61"/>
  <c r="AI85" i="61"/>
  <c r="AH85" i="61"/>
  <c r="AG85" i="61"/>
  <c r="AF85" i="61"/>
  <c r="AE85" i="61"/>
  <c r="AD85" i="61"/>
  <c r="AI84" i="61"/>
  <c r="AH84" i="61"/>
  <c r="AG84" i="61"/>
  <c r="AF84" i="61"/>
  <c r="AE84" i="61"/>
  <c r="AD84" i="61"/>
  <c r="AI83" i="61"/>
  <c r="AH83" i="61"/>
  <c r="AG83" i="61"/>
  <c r="AF83" i="61"/>
  <c r="AE83" i="61"/>
  <c r="AD83" i="61"/>
  <c r="AI82" i="61"/>
  <c r="AH82" i="61"/>
  <c r="AG82" i="61"/>
  <c r="AF82" i="61"/>
  <c r="AE82" i="61"/>
  <c r="AD82" i="61"/>
  <c r="AI81" i="61"/>
  <c r="AH81" i="61"/>
  <c r="AG81" i="61"/>
  <c r="AF81" i="61"/>
  <c r="AE81" i="61"/>
  <c r="AD81" i="61"/>
  <c r="AI80" i="61"/>
  <c r="AH80" i="61"/>
  <c r="AG80" i="61"/>
  <c r="AF80" i="61"/>
  <c r="AE80" i="61"/>
  <c r="AD80" i="61"/>
  <c r="AI79" i="61"/>
  <c r="AH79" i="61"/>
  <c r="AG79" i="61"/>
  <c r="AF79" i="61"/>
  <c r="AE79" i="61"/>
  <c r="AD79" i="61"/>
  <c r="AI78" i="61"/>
  <c r="AH78" i="61"/>
  <c r="AG78" i="61"/>
  <c r="AF78" i="61"/>
  <c r="AE78" i="61"/>
  <c r="AD78" i="61"/>
  <c r="AI77" i="61"/>
  <c r="AH77" i="61"/>
  <c r="AG77" i="61"/>
  <c r="AF77" i="61"/>
  <c r="AE77" i="61"/>
  <c r="AD77" i="61"/>
  <c r="AI76" i="61"/>
  <c r="AH76" i="61"/>
  <c r="AG76" i="61"/>
  <c r="AF76" i="61"/>
  <c r="AE76" i="61"/>
  <c r="AD76" i="61"/>
  <c r="AI75" i="61"/>
  <c r="AH75" i="61"/>
  <c r="AG75" i="61"/>
  <c r="AF75" i="61"/>
  <c r="AE75" i="61"/>
  <c r="AD75" i="61"/>
  <c r="AI74" i="61"/>
  <c r="AH74" i="61"/>
  <c r="AG74" i="61"/>
  <c r="AF74" i="61"/>
  <c r="AE74" i="61"/>
  <c r="AD74" i="61"/>
  <c r="AI73" i="61"/>
  <c r="AH73" i="61"/>
  <c r="AG73" i="61"/>
  <c r="AF73" i="61"/>
  <c r="AE73" i="61"/>
  <c r="AD73" i="61"/>
  <c r="AI72" i="61"/>
  <c r="AH72" i="61"/>
  <c r="AG72" i="61"/>
  <c r="AF72" i="61"/>
  <c r="AE72" i="61"/>
  <c r="AD72" i="61"/>
  <c r="AI71" i="61"/>
  <c r="AH71" i="61"/>
  <c r="AG71" i="61"/>
  <c r="AF71" i="61"/>
  <c r="AE71" i="61"/>
  <c r="AD71" i="61"/>
  <c r="AI70" i="61"/>
  <c r="AH70" i="61"/>
  <c r="AG70" i="61"/>
  <c r="AF70" i="61"/>
  <c r="AE70" i="61"/>
  <c r="AD70" i="61"/>
  <c r="AI69" i="61"/>
  <c r="AH69" i="61"/>
  <c r="AG69" i="61"/>
  <c r="AF69" i="61"/>
  <c r="AE69" i="61"/>
  <c r="AD69" i="61"/>
  <c r="AI68" i="61"/>
  <c r="AH68" i="61"/>
  <c r="AG68" i="61"/>
  <c r="AF68" i="61"/>
  <c r="AE68" i="61"/>
  <c r="AD68" i="61"/>
  <c r="AI67" i="61"/>
  <c r="AH67" i="61"/>
  <c r="AG67" i="61"/>
  <c r="AF67" i="61"/>
  <c r="AE67" i="61"/>
  <c r="AD67" i="61"/>
  <c r="AI66" i="61"/>
  <c r="AH66" i="61"/>
  <c r="AG66" i="61"/>
  <c r="AF66" i="61"/>
  <c r="AE66" i="61"/>
  <c r="AD66" i="61"/>
  <c r="AI65" i="61"/>
  <c r="AH65" i="61"/>
  <c r="AG65" i="61"/>
  <c r="AF65" i="61"/>
  <c r="AE65" i="61"/>
  <c r="AD65" i="61"/>
  <c r="AI64" i="61"/>
  <c r="AH64" i="61"/>
  <c r="AG64" i="61"/>
  <c r="AF64" i="61"/>
  <c r="AE64" i="61"/>
  <c r="AD64" i="61"/>
  <c r="AI63" i="61"/>
  <c r="AH63" i="61"/>
  <c r="AG63" i="61"/>
  <c r="AF63" i="61"/>
  <c r="AE63" i="61"/>
  <c r="AD63" i="61"/>
  <c r="AI62" i="61"/>
  <c r="AH62" i="61"/>
  <c r="AG62" i="61"/>
  <c r="AF62" i="61"/>
  <c r="AE62" i="61"/>
  <c r="AD62" i="61"/>
  <c r="AI61" i="61"/>
  <c r="AH61" i="61"/>
  <c r="AG61" i="61"/>
  <c r="AF61" i="61"/>
  <c r="AE61" i="61"/>
  <c r="AD61" i="61"/>
  <c r="AI60" i="61"/>
  <c r="AH60" i="61"/>
  <c r="AG60" i="61"/>
  <c r="AF60" i="61"/>
  <c r="AE60" i="61"/>
  <c r="AD60" i="61"/>
  <c r="AI59" i="61"/>
  <c r="AH59" i="61"/>
  <c r="AG59" i="61"/>
  <c r="AF59" i="61"/>
  <c r="AE59" i="61"/>
  <c r="AD59" i="61"/>
  <c r="AI58" i="61"/>
  <c r="AH58" i="61"/>
  <c r="AG58" i="61"/>
  <c r="AF58" i="61"/>
  <c r="AE58" i="61"/>
  <c r="AD58" i="61"/>
  <c r="AI57" i="61"/>
  <c r="AH57" i="61"/>
  <c r="AG57" i="61"/>
  <c r="AF57" i="61"/>
  <c r="AE57" i="61"/>
  <c r="AD57" i="61"/>
  <c r="AI56" i="61"/>
  <c r="AH56" i="61"/>
  <c r="AG56" i="61"/>
  <c r="AF56" i="61"/>
  <c r="AE56" i="61"/>
  <c r="AD56" i="61"/>
  <c r="AI55" i="61"/>
  <c r="AH55" i="61"/>
  <c r="AG55" i="61"/>
  <c r="AF55" i="61"/>
  <c r="AE55" i="61"/>
  <c r="AD55" i="61"/>
  <c r="AI54" i="61"/>
  <c r="AH54" i="61"/>
  <c r="AG54" i="61"/>
  <c r="AF54" i="61"/>
  <c r="AE54" i="61"/>
  <c r="AD54" i="61"/>
  <c r="AI53" i="61"/>
  <c r="AH53" i="61"/>
  <c r="AG53" i="61"/>
  <c r="AF53" i="61"/>
  <c r="AE53" i="61"/>
  <c r="AD53" i="61"/>
  <c r="AI52" i="61"/>
  <c r="AH52" i="61"/>
  <c r="AG52" i="61"/>
  <c r="AF52" i="61"/>
  <c r="AE52" i="61"/>
  <c r="AD52" i="61"/>
  <c r="AI51" i="61"/>
  <c r="AH51" i="61"/>
  <c r="AG51" i="61"/>
  <c r="AF51" i="61"/>
  <c r="AE51" i="61"/>
  <c r="AD51" i="61"/>
  <c r="AI50" i="61"/>
  <c r="AH50" i="61"/>
  <c r="AG50" i="61"/>
  <c r="AF50" i="61"/>
  <c r="AE50" i="61"/>
  <c r="AD50" i="61"/>
  <c r="AI49" i="61"/>
  <c r="AH49" i="61"/>
  <c r="AG49" i="61"/>
  <c r="AF49" i="61"/>
  <c r="AE49" i="61"/>
  <c r="AD49" i="61"/>
  <c r="AI48" i="61"/>
  <c r="AH48" i="61"/>
  <c r="AG48" i="61"/>
  <c r="AF48" i="61"/>
  <c r="AE48" i="61"/>
  <c r="AD48" i="61"/>
  <c r="AI47" i="61"/>
  <c r="AH47" i="61"/>
  <c r="AG47" i="61"/>
  <c r="AF47" i="61"/>
  <c r="AE47" i="61"/>
  <c r="AD47" i="61"/>
  <c r="AI46" i="61"/>
  <c r="AH46" i="61"/>
  <c r="AG46" i="61"/>
  <c r="AF46" i="61"/>
  <c r="AE46" i="61"/>
  <c r="AD46" i="61"/>
  <c r="AI45" i="61"/>
  <c r="AH45" i="61"/>
  <c r="AG45" i="61"/>
  <c r="AF45" i="61"/>
  <c r="AE45" i="61"/>
  <c r="AD45" i="61"/>
  <c r="AI44" i="61"/>
  <c r="AH44" i="61"/>
  <c r="AG44" i="61"/>
  <c r="AF44" i="61"/>
  <c r="AE44" i="61"/>
  <c r="AD44" i="61"/>
  <c r="AI43" i="61"/>
  <c r="AH43" i="61"/>
  <c r="AG43" i="61"/>
  <c r="AF43" i="61"/>
  <c r="AE43" i="61"/>
  <c r="AD43" i="61"/>
  <c r="AI42" i="61"/>
  <c r="AH42" i="61"/>
  <c r="AG42" i="61"/>
  <c r="AF42" i="61"/>
  <c r="AE42" i="61"/>
  <c r="AD42" i="61"/>
  <c r="AI41" i="61"/>
  <c r="AH41" i="61"/>
  <c r="AG41" i="61"/>
  <c r="AF41" i="61"/>
  <c r="AE41" i="61"/>
  <c r="AD41" i="61"/>
  <c r="AI40" i="61"/>
  <c r="AH40" i="61"/>
  <c r="AG40" i="61"/>
  <c r="AF40" i="61"/>
  <c r="AE40" i="61"/>
  <c r="AD40" i="61"/>
  <c r="AI39" i="61"/>
  <c r="AH39" i="61"/>
  <c r="AG39" i="61"/>
  <c r="AF39" i="61"/>
  <c r="AE39" i="61"/>
  <c r="AD39" i="61"/>
  <c r="AI38" i="61"/>
  <c r="AH38" i="61"/>
  <c r="AG38" i="61"/>
  <c r="AF38" i="61"/>
  <c r="AE38" i="61"/>
  <c r="AD38" i="61"/>
  <c r="AI37" i="61"/>
  <c r="AH37" i="61"/>
  <c r="AG37" i="61"/>
  <c r="AF37" i="61"/>
  <c r="AE37" i="61"/>
  <c r="AD37" i="61"/>
  <c r="AI36" i="61"/>
  <c r="AH36" i="61"/>
  <c r="AG36" i="61"/>
  <c r="AF36" i="61"/>
  <c r="AE36" i="61"/>
  <c r="AD36" i="61"/>
  <c r="AI35" i="61"/>
  <c r="AH35" i="61"/>
  <c r="AG35" i="61"/>
  <c r="AF35" i="61"/>
  <c r="AE35" i="61"/>
  <c r="AD35" i="61"/>
  <c r="AI34" i="61"/>
  <c r="AH34" i="61"/>
  <c r="AG34" i="61"/>
  <c r="AF34" i="61"/>
  <c r="AE34" i="61"/>
  <c r="AD34" i="61"/>
  <c r="AI33" i="61"/>
  <c r="AH33" i="61"/>
  <c r="AG33" i="61"/>
  <c r="AF33" i="61"/>
  <c r="AE33" i="61"/>
  <c r="AD33" i="61"/>
  <c r="AI32" i="61"/>
  <c r="AH32" i="61"/>
  <c r="AG32" i="61"/>
  <c r="AF32" i="61"/>
  <c r="AE32" i="61"/>
  <c r="AD32" i="61"/>
  <c r="AI31" i="61"/>
  <c r="AH31" i="61"/>
  <c r="AG31" i="61"/>
  <c r="AF31" i="61"/>
  <c r="AE31" i="61"/>
  <c r="AD31" i="61"/>
  <c r="AI30" i="61"/>
  <c r="AH30" i="61"/>
  <c r="AG30" i="61"/>
  <c r="AF30" i="61"/>
  <c r="AE30" i="61"/>
  <c r="AD30" i="61"/>
  <c r="AI29" i="61"/>
  <c r="AH29" i="61"/>
  <c r="AG29" i="61"/>
  <c r="AF29" i="61"/>
  <c r="AE29" i="61"/>
  <c r="AD29" i="61"/>
  <c r="AI28" i="61"/>
  <c r="AH28" i="61"/>
  <c r="AG28" i="61"/>
  <c r="AF28" i="61"/>
  <c r="AE28" i="61"/>
  <c r="AD28" i="61"/>
  <c r="AI27" i="61"/>
  <c r="AH27" i="61"/>
  <c r="AG27" i="61"/>
  <c r="AF27" i="61"/>
  <c r="AE27" i="61"/>
  <c r="AD27" i="61"/>
  <c r="AI26" i="61"/>
  <c r="AH26" i="61"/>
  <c r="AG26" i="61"/>
  <c r="AF26" i="61"/>
  <c r="AE26" i="61"/>
  <c r="AD26" i="61"/>
  <c r="AI25" i="61"/>
  <c r="AH25" i="61"/>
  <c r="AG25" i="61"/>
  <c r="AF25" i="61"/>
  <c r="AE25" i="61"/>
  <c r="AD25" i="61"/>
  <c r="AI24" i="61"/>
  <c r="AH24" i="61"/>
  <c r="AG24" i="61"/>
  <c r="AF24" i="61"/>
  <c r="AE24" i="61"/>
  <c r="AD24" i="61"/>
  <c r="A16" i="61"/>
  <c r="A17" i="61" s="1"/>
  <c r="A18" i="61" s="1"/>
  <c r="A19" i="61" s="1"/>
  <c r="AB14" i="61"/>
  <c r="AB18" i="61" s="1"/>
  <c r="Z14" i="61"/>
  <c r="Z19" i="61" s="1"/>
  <c r="X14" i="61"/>
  <c r="W23" i="61" s="1"/>
  <c r="Q14" i="61"/>
  <c r="Q23" i="61" s="1"/>
  <c r="M14" i="61"/>
  <c r="M18" i="61" s="1"/>
  <c r="AD19" i="61" s="1"/>
  <c r="L14" i="61"/>
  <c r="AJ13" i="61"/>
  <c r="AI13" i="61"/>
  <c r="AI14" i="61" s="1"/>
  <c r="AH13" i="61"/>
  <c r="AG13" i="61"/>
  <c r="AG14" i="61" s="1"/>
  <c r="AF13" i="61"/>
  <c r="AF14" i="61" s="1"/>
  <c r="AE13" i="61"/>
  <c r="AE14" i="61" s="1"/>
  <c r="AC13" i="61"/>
  <c r="AA13" i="61"/>
  <c r="Y13" i="61"/>
  <c r="W13" i="61"/>
  <c r="P13" i="61"/>
  <c r="AJ12" i="61"/>
  <c r="AJ16" i="61" s="1"/>
  <c r="AI12" i="61"/>
  <c r="AH12" i="61"/>
  <c r="AG12" i="61"/>
  <c r="AF12" i="61"/>
  <c r="AE12" i="61"/>
  <c r="AI11" i="61"/>
  <c r="AH11" i="61"/>
  <c r="AG11" i="61"/>
  <c r="AF11" i="61"/>
  <c r="AE11" i="61"/>
  <c r="B10" i="61"/>
  <c r="B18" i="61" s="1"/>
  <c r="AI88" i="60"/>
  <c r="AH88" i="60"/>
  <c r="AG88" i="60"/>
  <c r="AF88" i="60"/>
  <c r="AE88" i="60"/>
  <c r="AD88" i="60"/>
  <c r="AI87" i="60"/>
  <c r="AH87" i="60"/>
  <c r="AG87" i="60"/>
  <c r="AF87" i="60"/>
  <c r="AE87" i="60"/>
  <c r="AD87" i="60"/>
  <c r="AI86" i="60"/>
  <c r="AH86" i="60"/>
  <c r="AG86" i="60"/>
  <c r="AF86" i="60"/>
  <c r="AE86" i="60"/>
  <c r="AD86" i="60"/>
  <c r="AI85" i="60"/>
  <c r="AH85" i="60"/>
  <c r="AG85" i="60"/>
  <c r="AF85" i="60"/>
  <c r="AE85" i="60"/>
  <c r="AD85" i="60"/>
  <c r="AI84" i="60"/>
  <c r="AH84" i="60"/>
  <c r="AG84" i="60"/>
  <c r="AF84" i="60"/>
  <c r="AE84" i="60"/>
  <c r="AD84" i="60"/>
  <c r="AI83" i="60"/>
  <c r="AH83" i="60"/>
  <c r="AG83" i="60"/>
  <c r="AF83" i="60"/>
  <c r="AE83" i="60"/>
  <c r="AD83" i="60"/>
  <c r="AI82" i="60"/>
  <c r="AH82" i="60"/>
  <c r="AG82" i="60"/>
  <c r="AF82" i="60"/>
  <c r="AE82" i="60"/>
  <c r="AD82" i="60"/>
  <c r="AI81" i="60"/>
  <c r="AH81" i="60"/>
  <c r="AG81" i="60"/>
  <c r="AF81" i="60"/>
  <c r="AE81" i="60"/>
  <c r="AD81" i="60"/>
  <c r="AI80" i="60"/>
  <c r="AH80" i="60"/>
  <c r="AG80" i="60"/>
  <c r="AF80" i="60"/>
  <c r="AE80" i="60"/>
  <c r="AD80" i="60"/>
  <c r="AI79" i="60"/>
  <c r="AH79" i="60"/>
  <c r="AG79" i="60"/>
  <c r="AF79" i="60"/>
  <c r="AE79" i="60"/>
  <c r="AD79" i="60"/>
  <c r="AI78" i="60"/>
  <c r="AH78" i="60"/>
  <c r="AG78" i="60"/>
  <c r="AF78" i="60"/>
  <c r="AE78" i="60"/>
  <c r="AD78" i="60"/>
  <c r="AI77" i="60"/>
  <c r="AH77" i="60"/>
  <c r="AG77" i="60"/>
  <c r="AF77" i="60"/>
  <c r="AE77" i="60"/>
  <c r="AD77" i="60"/>
  <c r="AI76" i="60"/>
  <c r="AH76" i="60"/>
  <c r="AG76" i="60"/>
  <c r="AF76" i="60"/>
  <c r="AE76" i="60"/>
  <c r="AD76" i="60"/>
  <c r="AI75" i="60"/>
  <c r="AH75" i="60"/>
  <c r="AG75" i="60"/>
  <c r="AF75" i="60"/>
  <c r="AE75" i="60"/>
  <c r="AD75" i="60"/>
  <c r="AI74" i="60"/>
  <c r="AH74" i="60"/>
  <c r="AG74" i="60"/>
  <c r="AF74" i="60"/>
  <c r="AE74" i="60"/>
  <c r="AD74" i="60"/>
  <c r="AI73" i="60"/>
  <c r="AH73" i="60"/>
  <c r="AG73" i="60"/>
  <c r="AF73" i="60"/>
  <c r="AE73" i="60"/>
  <c r="AD73" i="60"/>
  <c r="AI72" i="60"/>
  <c r="AH72" i="60"/>
  <c r="AG72" i="60"/>
  <c r="AF72" i="60"/>
  <c r="AE72" i="60"/>
  <c r="AD72" i="60"/>
  <c r="AI71" i="60"/>
  <c r="AH71" i="60"/>
  <c r="AG71" i="60"/>
  <c r="AF71" i="60"/>
  <c r="AE71" i="60"/>
  <c r="AD71" i="60"/>
  <c r="AI70" i="60"/>
  <c r="AH70" i="60"/>
  <c r="AG70" i="60"/>
  <c r="AF70" i="60"/>
  <c r="AE70" i="60"/>
  <c r="AD70" i="60"/>
  <c r="AI69" i="60"/>
  <c r="AH69" i="60"/>
  <c r="AG69" i="60"/>
  <c r="AF69" i="60"/>
  <c r="AE69" i="60"/>
  <c r="AD69" i="60"/>
  <c r="AI68" i="60"/>
  <c r="AH68" i="60"/>
  <c r="AG68" i="60"/>
  <c r="AF68" i="60"/>
  <c r="AE68" i="60"/>
  <c r="AD68" i="60"/>
  <c r="AI67" i="60"/>
  <c r="AH67" i="60"/>
  <c r="AG67" i="60"/>
  <c r="AF67" i="60"/>
  <c r="AE67" i="60"/>
  <c r="AD67" i="60"/>
  <c r="AI66" i="60"/>
  <c r="AH66" i="60"/>
  <c r="AG66" i="60"/>
  <c r="AF66" i="60"/>
  <c r="AE66" i="60"/>
  <c r="AD66" i="60"/>
  <c r="AI65" i="60"/>
  <c r="AH65" i="60"/>
  <c r="AG65" i="60"/>
  <c r="AF65" i="60"/>
  <c r="AE65" i="60"/>
  <c r="AD65" i="60"/>
  <c r="AI64" i="60"/>
  <c r="AH64" i="60"/>
  <c r="AG64" i="60"/>
  <c r="AF64" i="60"/>
  <c r="AE64" i="60"/>
  <c r="AD64" i="60"/>
  <c r="AI63" i="60"/>
  <c r="AH63" i="60"/>
  <c r="AG63" i="60"/>
  <c r="AF63" i="60"/>
  <c r="AE63" i="60"/>
  <c r="AD63" i="60"/>
  <c r="AI62" i="60"/>
  <c r="AH62" i="60"/>
  <c r="AG62" i="60"/>
  <c r="AF62" i="60"/>
  <c r="AE62" i="60"/>
  <c r="AD62" i="60"/>
  <c r="AI61" i="60"/>
  <c r="AH61" i="60"/>
  <c r="AG61" i="60"/>
  <c r="AF61" i="60"/>
  <c r="AE61" i="60"/>
  <c r="AD61" i="60"/>
  <c r="AI60" i="60"/>
  <c r="AH60" i="60"/>
  <c r="AG60" i="60"/>
  <c r="AF60" i="60"/>
  <c r="AE60" i="60"/>
  <c r="AD60" i="60"/>
  <c r="AI59" i="60"/>
  <c r="AH59" i="60"/>
  <c r="AG59" i="60"/>
  <c r="AF59" i="60"/>
  <c r="AE59" i="60"/>
  <c r="AD59" i="60"/>
  <c r="AI58" i="60"/>
  <c r="AH58" i="60"/>
  <c r="AG58" i="60"/>
  <c r="AF58" i="60"/>
  <c r="AE58" i="60"/>
  <c r="AD58" i="60"/>
  <c r="AI57" i="60"/>
  <c r="AH57" i="60"/>
  <c r="AG57" i="60"/>
  <c r="AF57" i="60"/>
  <c r="AE57" i="60"/>
  <c r="AD57" i="60"/>
  <c r="AI56" i="60"/>
  <c r="AH56" i="60"/>
  <c r="AG56" i="60"/>
  <c r="AF56" i="60"/>
  <c r="AE56" i="60"/>
  <c r="AD56" i="60"/>
  <c r="AI55" i="60"/>
  <c r="AH55" i="60"/>
  <c r="AG55" i="60"/>
  <c r="AF55" i="60"/>
  <c r="AE55" i="60"/>
  <c r="AD55" i="60"/>
  <c r="AI54" i="60"/>
  <c r="AH54" i="60"/>
  <c r="AG54" i="60"/>
  <c r="AF54" i="60"/>
  <c r="AE54" i="60"/>
  <c r="AD54" i="60"/>
  <c r="AI53" i="60"/>
  <c r="AH53" i="60"/>
  <c r="AG53" i="60"/>
  <c r="AF53" i="60"/>
  <c r="AE53" i="60"/>
  <c r="AD53" i="60"/>
  <c r="AI52" i="60"/>
  <c r="AH52" i="60"/>
  <c r="AG52" i="60"/>
  <c r="AF52" i="60"/>
  <c r="AE52" i="60"/>
  <c r="AD52" i="60"/>
  <c r="AI51" i="60"/>
  <c r="AH51" i="60"/>
  <c r="AG51" i="60"/>
  <c r="AF51" i="60"/>
  <c r="AE51" i="60"/>
  <c r="AD51" i="60"/>
  <c r="AI50" i="60"/>
  <c r="AH50" i="60"/>
  <c r="AG50" i="60"/>
  <c r="AF50" i="60"/>
  <c r="AE50" i="60"/>
  <c r="AD50" i="60"/>
  <c r="AI49" i="60"/>
  <c r="AH49" i="60"/>
  <c r="AG49" i="60"/>
  <c r="AF49" i="60"/>
  <c r="AE49" i="60"/>
  <c r="AD49" i="60"/>
  <c r="AI48" i="60"/>
  <c r="AH48" i="60"/>
  <c r="AG48" i="60"/>
  <c r="AF48" i="60"/>
  <c r="AE48" i="60"/>
  <c r="AD48" i="60"/>
  <c r="AI47" i="60"/>
  <c r="AH47" i="60"/>
  <c r="AG47" i="60"/>
  <c r="AF47" i="60"/>
  <c r="AE47" i="60"/>
  <c r="AD47" i="60"/>
  <c r="AI46" i="60"/>
  <c r="AH46" i="60"/>
  <c r="AG46" i="60"/>
  <c r="AF46" i="60"/>
  <c r="AE46" i="60"/>
  <c r="AD46" i="60"/>
  <c r="AI45" i="60"/>
  <c r="AH45" i="60"/>
  <c r="AG45" i="60"/>
  <c r="AF45" i="60"/>
  <c r="AE45" i="60"/>
  <c r="AD45" i="60"/>
  <c r="AI44" i="60"/>
  <c r="AH44" i="60"/>
  <c r="AG44" i="60"/>
  <c r="AF44" i="60"/>
  <c r="AE44" i="60"/>
  <c r="AD44" i="60"/>
  <c r="AI43" i="60"/>
  <c r="AH43" i="60"/>
  <c r="AG43" i="60"/>
  <c r="AF43" i="60"/>
  <c r="AE43" i="60"/>
  <c r="AD43" i="60"/>
  <c r="AI42" i="60"/>
  <c r="AH42" i="60"/>
  <c r="AG42" i="60"/>
  <c r="AF42" i="60"/>
  <c r="AE42" i="60"/>
  <c r="AD42" i="60"/>
  <c r="AI41" i="60"/>
  <c r="AH41" i="60"/>
  <c r="AG41" i="60"/>
  <c r="AF41" i="60"/>
  <c r="AE41" i="60"/>
  <c r="AD41" i="60"/>
  <c r="AI40" i="60"/>
  <c r="AH40" i="60"/>
  <c r="AG40" i="60"/>
  <c r="AF40" i="60"/>
  <c r="AE40" i="60"/>
  <c r="AD40" i="60"/>
  <c r="AI39" i="60"/>
  <c r="AH39" i="60"/>
  <c r="AG39" i="60"/>
  <c r="AF39" i="60"/>
  <c r="AE39" i="60"/>
  <c r="AD39" i="60"/>
  <c r="AI38" i="60"/>
  <c r="AH38" i="60"/>
  <c r="AG38" i="60"/>
  <c r="AF38" i="60"/>
  <c r="AE38" i="60"/>
  <c r="AD38" i="60"/>
  <c r="AI37" i="60"/>
  <c r="AH37" i="60"/>
  <c r="AG37" i="60"/>
  <c r="AF37" i="60"/>
  <c r="AE37" i="60"/>
  <c r="AD37" i="60"/>
  <c r="AI36" i="60"/>
  <c r="AH36" i="60"/>
  <c r="AG36" i="60"/>
  <c r="AF36" i="60"/>
  <c r="AE36" i="60"/>
  <c r="AD36" i="60"/>
  <c r="AI35" i="60"/>
  <c r="AH35" i="60"/>
  <c r="AG35" i="60"/>
  <c r="AF35" i="60"/>
  <c r="AE35" i="60"/>
  <c r="AD35" i="60"/>
  <c r="AI34" i="60"/>
  <c r="AH34" i="60"/>
  <c r="AG34" i="60"/>
  <c r="AF34" i="60"/>
  <c r="AE34" i="60"/>
  <c r="AD34" i="60"/>
  <c r="AI33" i="60"/>
  <c r="AH33" i="60"/>
  <c r="AG33" i="60"/>
  <c r="AF33" i="60"/>
  <c r="AE33" i="60"/>
  <c r="AD33" i="60"/>
  <c r="AI32" i="60"/>
  <c r="AH32" i="60"/>
  <c r="AG32" i="60"/>
  <c r="AF32" i="60"/>
  <c r="AE32" i="60"/>
  <c r="AD32" i="60"/>
  <c r="AI31" i="60"/>
  <c r="AH31" i="60"/>
  <c r="AG31" i="60"/>
  <c r="AF31" i="60"/>
  <c r="AE31" i="60"/>
  <c r="AD31" i="60"/>
  <c r="AI30" i="60"/>
  <c r="AH30" i="60"/>
  <c r="AG30" i="60"/>
  <c r="AF30" i="60"/>
  <c r="AE30" i="60"/>
  <c r="AD30" i="60"/>
  <c r="AI29" i="60"/>
  <c r="AH29" i="60"/>
  <c r="AG29" i="60"/>
  <c r="AF29" i="60"/>
  <c r="AE29" i="60"/>
  <c r="AD29" i="60"/>
  <c r="AI28" i="60"/>
  <c r="AH28" i="60"/>
  <c r="AG28" i="60"/>
  <c r="AF28" i="60"/>
  <c r="AE28" i="60"/>
  <c r="AD28" i="60"/>
  <c r="AI27" i="60"/>
  <c r="AH27" i="60"/>
  <c r="AG27" i="60"/>
  <c r="AF27" i="60"/>
  <c r="AE27" i="60"/>
  <c r="AD27" i="60"/>
  <c r="AI26" i="60"/>
  <c r="AH26" i="60"/>
  <c r="AG26" i="60"/>
  <c r="AF26" i="60"/>
  <c r="AE26" i="60"/>
  <c r="AD26" i="60"/>
  <c r="AI25" i="60"/>
  <c r="AH25" i="60"/>
  <c r="AG25" i="60"/>
  <c r="AF25" i="60"/>
  <c r="AE25" i="60"/>
  <c r="AD25" i="60"/>
  <c r="AI24" i="60"/>
  <c r="AH24" i="60"/>
  <c r="AG24" i="60"/>
  <c r="AF24" i="60"/>
  <c r="AE24" i="60"/>
  <c r="AD24" i="60"/>
  <c r="A16" i="60"/>
  <c r="A17" i="60" s="1"/>
  <c r="A18" i="60" s="1"/>
  <c r="A19" i="60" s="1"/>
  <c r="AB14" i="60"/>
  <c r="Z14" i="60"/>
  <c r="Z17" i="60" s="1"/>
  <c r="X14" i="60"/>
  <c r="W23" i="60" s="1"/>
  <c r="Q14" i="60"/>
  <c r="M14" i="60"/>
  <c r="M18" i="60" s="1"/>
  <c r="AD19" i="60" s="1"/>
  <c r="L14" i="60"/>
  <c r="AJ13" i="60"/>
  <c r="AI13" i="60"/>
  <c r="AI14" i="60" s="1"/>
  <c r="AH13" i="60"/>
  <c r="AH14" i="60" s="1"/>
  <c r="AG13" i="60"/>
  <c r="AG14" i="60" s="1"/>
  <c r="AF13" i="60"/>
  <c r="AF14" i="60" s="1"/>
  <c r="AE13" i="60"/>
  <c r="AC13" i="60"/>
  <c r="AA13" i="60"/>
  <c r="Y13" i="60"/>
  <c r="W13" i="60"/>
  <c r="P13" i="60"/>
  <c r="AJ12" i="60"/>
  <c r="AJ17" i="60" s="1"/>
  <c r="AI12" i="60"/>
  <c r="AH12" i="60"/>
  <c r="AG12" i="60"/>
  <c r="AF12" i="60"/>
  <c r="AE12" i="60"/>
  <c r="AI11" i="60"/>
  <c r="AH11" i="60"/>
  <c r="AG11" i="60"/>
  <c r="AF11" i="60"/>
  <c r="AE11" i="60"/>
  <c r="B10" i="60"/>
  <c r="B19" i="60" s="1"/>
  <c r="AI88" i="59"/>
  <c r="AH88" i="59"/>
  <c r="AG88" i="59"/>
  <c r="AF88" i="59"/>
  <c r="AE88" i="59"/>
  <c r="AD88" i="59"/>
  <c r="AI87" i="59"/>
  <c r="AH87" i="59"/>
  <c r="AG87" i="59"/>
  <c r="AF87" i="59"/>
  <c r="AE87" i="59"/>
  <c r="AD87" i="59"/>
  <c r="AI86" i="59"/>
  <c r="AH86" i="59"/>
  <c r="AG86" i="59"/>
  <c r="AF86" i="59"/>
  <c r="AE86" i="59"/>
  <c r="AD86" i="59"/>
  <c r="AI85" i="59"/>
  <c r="AH85" i="59"/>
  <c r="AG85" i="59"/>
  <c r="AF85" i="59"/>
  <c r="AE85" i="59"/>
  <c r="AD85" i="59"/>
  <c r="AI84" i="59"/>
  <c r="AH84" i="59"/>
  <c r="AG84" i="59"/>
  <c r="AF84" i="59"/>
  <c r="AE84" i="59"/>
  <c r="AD84" i="59"/>
  <c r="AI83" i="59"/>
  <c r="AH83" i="59"/>
  <c r="AG83" i="59"/>
  <c r="AF83" i="59"/>
  <c r="AE83" i="59"/>
  <c r="AD83" i="59"/>
  <c r="AI82" i="59"/>
  <c r="AH82" i="59"/>
  <c r="AG82" i="59"/>
  <c r="AF82" i="59"/>
  <c r="AE82" i="59"/>
  <c r="AD82" i="59"/>
  <c r="AI81" i="59"/>
  <c r="AH81" i="59"/>
  <c r="AG81" i="59"/>
  <c r="AF81" i="59"/>
  <c r="AE81" i="59"/>
  <c r="AD81" i="59"/>
  <c r="AI80" i="59"/>
  <c r="AH80" i="59"/>
  <c r="AG80" i="59"/>
  <c r="AF80" i="59"/>
  <c r="AE80" i="59"/>
  <c r="AD80" i="59"/>
  <c r="AI79" i="59"/>
  <c r="AH79" i="59"/>
  <c r="AG79" i="59"/>
  <c r="AF79" i="59"/>
  <c r="AE79" i="59"/>
  <c r="AD79" i="59"/>
  <c r="AI78" i="59"/>
  <c r="AH78" i="59"/>
  <c r="AG78" i="59"/>
  <c r="AF78" i="59"/>
  <c r="AE78" i="59"/>
  <c r="AD78" i="59"/>
  <c r="AI77" i="59"/>
  <c r="AH77" i="59"/>
  <c r="AG77" i="59"/>
  <c r="AF77" i="59"/>
  <c r="AE77" i="59"/>
  <c r="AD77" i="59"/>
  <c r="AI76" i="59"/>
  <c r="AH76" i="59"/>
  <c r="AG76" i="59"/>
  <c r="AF76" i="59"/>
  <c r="AE76" i="59"/>
  <c r="AD76" i="59"/>
  <c r="AI75" i="59"/>
  <c r="AH75" i="59"/>
  <c r="AG75" i="59"/>
  <c r="AF75" i="59"/>
  <c r="AE75" i="59"/>
  <c r="AD75" i="59"/>
  <c r="AI74" i="59"/>
  <c r="AH74" i="59"/>
  <c r="AG74" i="59"/>
  <c r="AF74" i="59"/>
  <c r="AE74" i="59"/>
  <c r="AD74" i="59"/>
  <c r="AI73" i="59"/>
  <c r="AH73" i="59"/>
  <c r="AG73" i="59"/>
  <c r="AF73" i="59"/>
  <c r="AE73" i="59"/>
  <c r="AD73" i="59"/>
  <c r="AI72" i="59"/>
  <c r="AH72" i="59"/>
  <c r="AG72" i="59"/>
  <c r="AF72" i="59"/>
  <c r="AE72" i="59"/>
  <c r="AD72" i="59"/>
  <c r="AI71" i="59"/>
  <c r="AH71" i="59"/>
  <c r="AG71" i="59"/>
  <c r="AF71" i="59"/>
  <c r="AE71" i="59"/>
  <c r="AD71" i="59"/>
  <c r="AI70" i="59"/>
  <c r="AH70" i="59"/>
  <c r="AG70" i="59"/>
  <c r="AF70" i="59"/>
  <c r="AE70" i="59"/>
  <c r="AD70" i="59"/>
  <c r="AI69" i="59"/>
  <c r="AH69" i="59"/>
  <c r="AG69" i="59"/>
  <c r="AF69" i="59"/>
  <c r="AE69" i="59"/>
  <c r="AD69" i="59"/>
  <c r="AI68" i="59"/>
  <c r="AH68" i="59"/>
  <c r="AG68" i="59"/>
  <c r="AF68" i="59"/>
  <c r="AE68" i="59"/>
  <c r="AD68" i="59"/>
  <c r="AI67" i="59"/>
  <c r="AH67" i="59"/>
  <c r="AG67" i="59"/>
  <c r="AF67" i="59"/>
  <c r="AE67" i="59"/>
  <c r="AD67" i="59"/>
  <c r="AI66" i="59"/>
  <c r="AH66" i="59"/>
  <c r="AG66" i="59"/>
  <c r="AF66" i="59"/>
  <c r="AE66" i="59"/>
  <c r="AD66" i="59"/>
  <c r="AI65" i="59"/>
  <c r="AH65" i="59"/>
  <c r="AG65" i="59"/>
  <c r="AF65" i="59"/>
  <c r="AE65" i="59"/>
  <c r="AD65" i="59"/>
  <c r="AI64" i="59"/>
  <c r="AH64" i="59"/>
  <c r="AG64" i="59"/>
  <c r="AF64" i="59"/>
  <c r="AE64" i="59"/>
  <c r="AD64" i="59"/>
  <c r="AI63" i="59"/>
  <c r="AH63" i="59"/>
  <c r="AG63" i="59"/>
  <c r="AF63" i="59"/>
  <c r="AE63" i="59"/>
  <c r="AD63" i="59"/>
  <c r="AI62" i="59"/>
  <c r="AH62" i="59"/>
  <c r="AG62" i="59"/>
  <c r="AF62" i="59"/>
  <c r="AE62" i="59"/>
  <c r="AD62" i="59"/>
  <c r="AI61" i="59"/>
  <c r="AH61" i="59"/>
  <c r="AG61" i="59"/>
  <c r="AF61" i="59"/>
  <c r="AE61" i="59"/>
  <c r="AD61" i="59"/>
  <c r="AI60" i="59"/>
  <c r="AH60" i="59"/>
  <c r="AG60" i="59"/>
  <c r="AF60" i="59"/>
  <c r="AE60" i="59"/>
  <c r="AD60" i="59"/>
  <c r="AI59" i="59"/>
  <c r="AH59" i="59"/>
  <c r="AG59" i="59"/>
  <c r="AF59" i="59"/>
  <c r="AE59" i="59"/>
  <c r="AD59" i="59"/>
  <c r="AI58" i="59"/>
  <c r="AH58" i="59"/>
  <c r="AG58" i="59"/>
  <c r="AF58" i="59"/>
  <c r="AE58" i="59"/>
  <c r="AD58" i="59"/>
  <c r="AI57" i="59"/>
  <c r="AH57" i="59"/>
  <c r="AG57" i="59"/>
  <c r="AF57" i="59"/>
  <c r="AE57" i="59"/>
  <c r="AD57" i="59"/>
  <c r="AI56" i="59"/>
  <c r="AH56" i="59"/>
  <c r="AG56" i="59"/>
  <c r="AF56" i="59"/>
  <c r="AE56" i="59"/>
  <c r="AD56" i="59"/>
  <c r="AI55" i="59"/>
  <c r="AH55" i="59"/>
  <c r="AG55" i="59"/>
  <c r="AF55" i="59"/>
  <c r="AE55" i="59"/>
  <c r="AD55" i="59"/>
  <c r="AI54" i="59"/>
  <c r="AH54" i="59"/>
  <c r="AG54" i="59"/>
  <c r="AF54" i="59"/>
  <c r="AE54" i="59"/>
  <c r="AD54" i="59"/>
  <c r="AI53" i="59"/>
  <c r="AH53" i="59"/>
  <c r="AG53" i="59"/>
  <c r="AF53" i="59"/>
  <c r="AE53" i="59"/>
  <c r="AD53" i="59"/>
  <c r="AI52" i="59"/>
  <c r="AH52" i="59"/>
  <c r="AG52" i="59"/>
  <c r="AF52" i="59"/>
  <c r="AE52" i="59"/>
  <c r="AD52" i="59"/>
  <c r="AI51" i="59"/>
  <c r="AH51" i="59"/>
  <c r="AG51" i="59"/>
  <c r="AF51" i="59"/>
  <c r="AE51" i="59"/>
  <c r="AD51" i="59"/>
  <c r="AI50" i="59"/>
  <c r="AH50" i="59"/>
  <c r="AG50" i="59"/>
  <c r="AF50" i="59"/>
  <c r="AE50" i="59"/>
  <c r="AD50" i="59"/>
  <c r="AI49" i="59"/>
  <c r="AH49" i="59"/>
  <c r="AG49" i="59"/>
  <c r="AF49" i="59"/>
  <c r="AE49" i="59"/>
  <c r="AD49" i="59"/>
  <c r="AI48" i="59"/>
  <c r="AH48" i="59"/>
  <c r="AG48" i="59"/>
  <c r="AF48" i="59"/>
  <c r="AE48" i="59"/>
  <c r="AD48" i="59"/>
  <c r="AI47" i="59"/>
  <c r="AH47" i="59"/>
  <c r="AG47" i="59"/>
  <c r="AF47" i="59"/>
  <c r="AE47" i="59"/>
  <c r="AD47" i="59"/>
  <c r="AI46" i="59"/>
  <c r="AH46" i="59"/>
  <c r="AG46" i="59"/>
  <c r="AF46" i="59"/>
  <c r="AE46" i="59"/>
  <c r="AD46" i="59"/>
  <c r="AI45" i="59"/>
  <c r="AH45" i="59"/>
  <c r="AG45" i="59"/>
  <c r="AF45" i="59"/>
  <c r="AE45" i="59"/>
  <c r="AD45" i="59"/>
  <c r="AI44" i="59"/>
  <c r="AH44" i="59"/>
  <c r="AG44" i="59"/>
  <c r="AF44" i="59"/>
  <c r="AE44" i="59"/>
  <c r="AD44" i="59"/>
  <c r="AI43" i="59"/>
  <c r="AH43" i="59"/>
  <c r="AG43" i="59"/>
  <c r="AF43" i="59"/>
  <c r="AE43" i="59"/>
  <c r="AD43" i="59"/>
  <c r="AI42" i="59"/>
  <c r="AH42" i="59"/>
  <c r="AG42" i="59"/>
  <c r="AF42" i="59"/>
  <c r="AE42" i="59"/>
  <c r="AD42" i="59"/>
  <c r="AI41" i="59"/>
  <c r="AH41" i="59"/>
  <c r="AG41" i="59"/>
  <c r="AF41" i="59"/>
  <c r="AE41" i="59"/>
  <c r="AD41" i="59"/>
  <c r="AI40" i="59"/>
  <c r="AH40" i="59"/>
  <c r="AG40" i="59"/>
  <c r="AF40" i="59"/>
  <c r="AE40" i="59"/>
  <c r="AD40" i="59"/>
  <c r="AI39" i="59"/>
  <c r="AH39" i="59"/>
  <c r="AG39" i="59"/>
  <c r="AF39" i="59"/>
  <c r="AE39" i="59"/>
  <c r="AD39" i="59"/>
  <c r="AI38" i="59"/>
  <c r="AH38" i="59"/>
  <c r="AG38" i="59"/>
  <c r="AF38" i="59"/>
  <c r="AE38" i="59"/>
  <c r="AD38" i="59"/>
  <c r="AI37" i="59"/>
  <c r="AH37" i="59"/>
  <c r="AG37" i="59"/>
  <c r="AF37" i="59"/>
  <c r="AE37" i="59"/>
  <c r="AD37" i="59"/>
  <c r="AI36" i="59"/>
  <c r="AH36" i="59"/>
  <c r="AG36" i="59"/>
  <c r="AF36" i="59"/>
  <c r="AE36" i="59"/>
  <c r="AD36" i="59"/>
  <c r="AI35" i="59"/>
  <c r="AH35" i="59"/>
  <c r="AG35" i="59"/>
  <c r="AF35" i="59"/>
  <c r="AE35" i="59"/>
  <c r="AD35" i="59"/>
  <c r="AI34" i="59"/>
  <c r="AH34" i="59"/>
  <c r="AG34" i="59"/>
  <c r="AF34" i="59"/>
  <c r="AE34" i="59"/>
  <c r="AD34" i="59"/>
  <c r="AI33" i="59"/>
  <c r="AH33" i="59"/>
  <c r="AG33" i="59"/>
  <c r="AF33" i="59"/>
  <c r="AE33" i="59"/>
  <c r="AD33" i="59"/>
  <c r="AI32" i="59"/>
  <c r="AH32" i="59"/>
  <c r="AG32" i="59"/>
  <c r="AF32" i="59"/>
  <c r="AE32" i="59"/>
  <c r="AD32" i="59"/>
  <c r="AI31" i="59"/>
  <c r="AH31" i="59"/>
  <c r="AG31" i="59"/>
  <c r="AF31" i="59"/>
  <c r="AE31" i="59"/>
  <c r="AD31" i="59"/>
  <c r="AI30" i="59"/>
  <c r="AH30" i="59"/>
  <c r="AG30" i="59"/>
  <c r="AF30" i="59"/>
  <c r="AE30" i="59"/>
  <c r="AD30" i="59"/>
  <c r="AI29" i="59"/>
  <c r="AH29" i="59"/>
  <c r="AG29" i="59"/>
  <c r="AF29" i="59"/>
  <c r="AE29" i="59"/>
  <c r="AD29" i="59"/>
  <c r="AI28" i="59"/>
  <c r="AH28" i="59"/>
  <c r="AG28" i="59"/>
  <c r="AF28" i="59"/>
  <c r="AE28" i="59"/>
  <c r="AD28" i="59"/>
  <c r="AI27" i="59"/>
  <c r="AH27" i="59"/>
  <c r="AG27" i="59"/>
  <c r="AF27" i="59"/>
  <c r="AE27" i="59"/>
  <c r="AD27" i="59"/>
  <c r="AI26" i="59"/>
  <c r="AH26" i="59"/>
  <c r="AG26" i="59"/>
  <c r="AF26" i="59"/>
  <c r="AE26" i="59"/>
  <c r="AD26" i="59"/>
  <c r="AI25" i="59"/>
  <c r="AH25" i="59"/>
  <c r="AG25" i="59"/>
  <c r="AF25" i="59"/>
  <c r="AE25" i="59"/>
  <c r="AD25" i="59"/>
  <c r="AI24" i="59"/>
  <c r="AH24" i="59"/>
  <c r="AG24" i="59"/>
  <c r="AF24" i="59"/>
  <c r="AE24" i="59"/>
  <c r="AD24" i="59"/>
  <c r="A16" i="59"/>
  <c r="A17" i="59" s="1"/>
  <c r="A18" i="59" s="1"/>
  <c r="A19" i="59" s="1"/>
  <c r="AB14" i="59"/>
  <c r="Z14" i="59"/>
  <c r="Z18" i="59" s="1"/>
  <c r="X14" i="59"/>
  <c r="W23" i="59" s="1"/>
  <c r="Q14" i="59"/>
  <c r="Q17" i="59" s="1"/>
  <c r="M14" i="59"/>
  <c r="M18" i="59" s="1"/>
  <c r="AD19" i="59" s="1"/>
  <c r="L14" i="59"/>
  <c r="AJ13" i="59"/>
  <c r="AI13" i="59"/>
  <c r="AI14" i="59" s="1"/>
  <c r="AH13" i="59"/>
  <c r="AH14" i="59" s="1"/>
  <c r="AG13" i="59"/>
  <c r="AG14" i="59" s="1"/>
  <c r="AF13" i="59"/>
  <c r="AF14" i="59" s="1"/>
  <c r="AE13" i="59"/>
  <c r="AC13" i="59"/>
  <c r="AA13" i="59"/>
  <c r="Y13" i="59"/>
  <c r="W13" i="59"/>
  <c r="P13" i="59"/>
  <c r="AJ12" i="59"/>
  <c r="AJ16" i="59" s="1"/>
  <c r="AI12" i="59"/>
  <c r="AH12" i="59"/>
  <c r="AG12" i="59"/>
  <c r="AF12" i="59"/>
  <c r="AE12" i="59"/>
  <c r="AI11" i="59"/>
  <c r="AH11" i="59"/>
  <c r="AG11" i="59"/>
  <c r="AF11" i="59"/>
  <c r="AE11" i="59"/>
  <c r="B10" i="59"/>
  <c r="B16" i="59" s="1"/>
  <c r="AI88" i="58"/>
  <c r="AH88" i="58"/>
  <c r="AG88" i="58"/>
  <c r="AF88" i="58"/>
  <c r="AE88" i="58"/>
  <c r="AD88" i="58"/>
  <c r="AI87" i="58"/>
  <c r="AH87" i="58"/>
  <c r="AG87" i="58"/>
  <c r="AF87" i="58"/>
  <c r="AE87" i="58"/>
  <c r="AD87" i="58"/>
  <c r="AI86" i="58"/>
  <c r="AH86" i="58"/>
  <c r="AG86" i="58"/>
  <c r="AF86" i="58"/>
  <c r="AE86" i="58"/>
  <c r="AD86" i="58"/>
  <c r="AI85" i="58"/>
  <c r="AH85" i="58"/>
  <c r="AG85" i="58"/>
  <c r="AF85" i="58"/>
  <c r="AE85" i="58"/>
  <c r="AD85" i="58"/>
  <c r="AI84" i="58"/>
  <c r="AH84" i="58"/>
  <c r="AG84" i="58"/>
  <c r="AF84" i="58"/>
  <c r="AE84" i="58"/>
  <c r="AD84" i="58"/>
  <c r="AI83" i="58"/>
  <c r="AH83" i="58"/>
  <c r="AG83" i="58"/>
  <c r="AF83" i="58"/>
  <c r="AE83" i="58"/>
  <c r="AD83" i="58"/>
  <c r="AI82" i="58"/>
  <c r="AH82" i="58"/>
  <c r="AG82" i="58"/>
  <c r="AF82" i="58"/>
  <c r="AE82" i="58"/>
  <c r="AD82" i="58"/>
  <c r="AI81" i="58"/>
  <c r="AH81" i="58"/>
  <c r="AG81" i="58"/>
  <c r="AF81" i="58"/>
  <c r="AE81" i="58"/>
  <c r="AD81" i="58"/>
  <c r="AI80" i="58"/>
  <c r="AH80" i="58"/>
  <c r="AG80" i="58"/>
  <c r="AF80" i="58"/>
  <c r="AE80" i="58"/>
  <c r="AD80" i="58"/>
  <c r="AI79" i="58"/>
  <c r="AH79" i="58"/>
  <c r="AG79" i="58"/>
  <c r="AF79" i="58"/>
  <c r="AE79" i="58"/>
  <c r="AD79" i="58"/>
  <c r="AI78" i="58"/>
  <c r="AH78" i="58"/>
  <c r="AG78" i="58"/>
  <c r="AF78" i="58"/>
  <c r="AE78" i="58"/>
  <c r="AD78" i="58"/>
  <c r="AI77" i="58"/>
  <c r="AH77" i="58"/>
  <c r="AG77" i="58"/>
  <c r="AF77" i="58"/>
  <c r="AE77" i="58"/>
  <c r="AD77" i="58"/>
  <c r="AI76" i="58"/>
  <c r="AH76" i="58"/>
  <c r="AG76" i="58"/>
  <c r="AF76" i="58"/>
  <c r="AE76" i="58"/>
  <c r="AD76" i="58"/>
  <c r="AI75" i="58"/>
  <c r="AH75" i="58"/>
  <c r="AG75" i="58"/>
  <c r="AF75" i="58"/>
  <c r="AE75" i="58"/>
  <c r="AD75" i="58"/>
  <c r="AI74" i="58"/>
  <c r="AH74" i="58"/>
  <c r="AG74" i="58"/>
  <c r="AF74" i="58"/>
  <c r="AE74" i="58"/>
  <c r="AD74" i="58"/>
  <c r="AI73" i="58"/>
  <c r="AH73" i="58"/>
  <c r="AG73" i="58"/>
  <c r="AF73" i="58"/>
  <c r="AE73" i="58"/>
  <c r="AD73" i="58"/>
  <c r="AI72" i="58"/>
  <c r="AH72" i="58"/>
  <c r="AG72" i="58"/>
  <c r="AF72" i="58"/>
  <c r="AE72" i="58"/>
  <c r="AD72" i="58"/>
  <c r="AI71" i="58"/>
  <c r="AH71" i="58"/>
  <c r="AG71" i="58"/>
  <c r="AF71" i="58"/>
  <c r="AE71" i="58"/>
  <c r="AD71" i="58"/>
  <c r="AI70" i="58"/>
  <c r="AH70" i="58"/>
  <c r="AG70" i="58"/>
  <c r="AF70" i="58"/>
  <c r="AE70" i="58"/>
  <c r="AD70" i="58"/>
  <c r="AI69" i="58"/>
  <c r="AH69" i="58"/>
  <c r="AG69" i="58"/>
  <c r="AF69" i="58"/>
  <c r="AE69" i="58"/>
  <c r="AD69" i="58"/>
  <c r="AI68" i="58"/>
  <c r="AH68" i="58"/>
  <c r="AG68" i="58"/>
  <c r="AF68" i="58"/>
  <c r="AE68" i="58"/>
  <c r="AD68" i="58"/>
  <c r="AI67" i="58"/>
  <c r="AH67" i="58"/>
  <c r="AG67" i="58"/>
  <c r="AF67" i="58"/>
  <c r="AE67" i="58"/>
  <c r="AD67" i="58"/>
  <c r="AI66" i="58"/>
  <c r="AH66" i="58"/>
  <c r="AG66" i="58"/>
  <c r="AF66" i="58"/>
  <c r="AE66" i="58"/>
  <c r="AD66" i="58"/>
  <c r="AI65" i="58"/>
  <c r="AH65" i="58"/>
  <c r="AG65" i="58"/>
  <c r="AF65" i="58"/>
  <c r="AE65" i="58"/>
  <c r="AD65" i="58"/>
  <c r="AI64" i="58"/>
  <c r="AH64" i="58"/>
  <c r="AG64" i="58"/>
  <c r="AF64" i="58"/>
  <c r="AE64" i="58"/>
  <c r="AD64" i="58"/>
  <c r="AI63" i="58"/>
  <c r="AH63" i="58"/>
  <c r="AG63" i="58"/>
  <c r="AF63" i="58"/>
  <c r="AE63" i="58"/>
  <c r="AD63" i="58"/>
  <c r="AI62" i="58"/>
  <c r="AH62" i="58"/>
  <c r="AG62" i="58"/>
  <c r="AF62" i="58"/>
  <c r="AE62" i="58"/>
  <c r="AD62" i="58"/>
  <c r="AI61" i="58"/>
  <c r="AH61" i="58"/>
  <c r="AG61" i="58"/>
  <c r="AF61" i="58"/>
  <c r="AE61" i="58"/>
  <c r="AD61" i="58"/>
  <c r="AI60" i="58"/>
  <c r="AH60" i="58"/>
  <c r="AG60" i="58"/>
  <c r="AF60" i="58"/>
  <c r="AE60" i="58"/>
  <c r="AD60" i="58"/>
  <c r="AI59" i="58"/>
  <c r="AH59" i="58"/>
  <c r="AG59" i="58"/>
  <c r="AF59" i="58"/>
  <c r="AE59" i="58"/>
  <c r="AD59" i="58"/>
  <c r="AI58" i="58"/>
  <c r="AH58" i="58"/>
  <c r="AG58" i="58"/>
  <c r="AF58" i="58"/>
  <c r="AE58" i="58"/>
  <c r="AD58" i="58"/>
  <c r="AI57" i="58"/>
  <c r="AH57" i="58"/>
  <c r="AG57" i="58"/>
  <c r="AF57" i="58"/>
  <c r="AE57" i="58"/>
  <c r="AD57" i="58"/>
  <c r="AI56" i="58"/>
  <c r="AH56" i="58"/>
  <c r="AG56" i="58"/>
  <c r="AF56" i="58"/>
  <c r="AE56" i="58"/>
  <c r="AD56" i="58"/>
  <c r="AI55" i="58"/>
  <c r="AH55" i="58"/>
  <c r="AG55" i="58"/>
  <c r="AF55" i="58"/>
  <c r="AE55" i="58"/>
  <c r="AD55" i="58"/>
  <c r="AI54" i="58"/>
  <c r="AH54" i="58"/>
  <c r="AG54" i="58"/>
  <c r="AF54" i="58"/>
  <c r="AE54" i="58"/>
  <c r="AD54" i="58"/>
  <c r="AI53" i="58"/>
  <c r="AH53" i="58"/>
  <c r="AG53" i="58"/>
  <c r="AF53" i="58"/>
  <c r="AE53" i="58"/>
  <c r="AD53" i="58"/>
  <c r="AI52" i="58"/>
  <c r="AH52" i="58"/>
  <c r="AG52" i="58"/>
  <c r="AF52" i="58"/>
  <c r="AE52" i="58"/>
  <c r="AD52" i="58"/>
  <c r="AI51" i="58"/>
  <c r="AH51" i="58"/>
  <c r="AG51" i="58"/>
  <c r="AF51" i="58"/>
  <c r="AE51" i="58"/>
  <c r="AD51" i="58"/>
  <c r="AI50" i="58"/>
  <c r="AH50" i="58"/>
  <c r="AG50" i="58"/>
  <c r="AF50" i="58"/>
  <c r="AE50" i="58"/>
  <c r="AD50" i="58"/>
  <c r="AI49" i="58"/>
  <c r="AH49" i="58"/>
  <c r="AG49" i="58"/>
  <c r="AF49" i="58"/>
  <c r="AE49" i="58"/>
  <c r="AD49" i="58"/>
  <c r="AI48" i="58"/>
  <c r="AH48" i="58"/>
  <c r="AG48" i="58"/>
  <c r="AF48" i="58"/>
  <c r="AE48" i="58"/>
  <c r="AD48" i="58"/>
  <c r="AI47" i="58"/>
  <c r="AH47" i="58"/>
  <c r="AG47" i="58"/>
  <c r="AF47" i="58"/>
  <c r="AE47" i="58"/>
  <c r="AD47" i="58"/>
  <c r="AI46" i="58"/>
  <c r="AH46" i="58"/>
  <c r="AG46" i="58"/>
  <c r="AF46" i="58"/>
  <c r="AE46" i="58"/>
  <c r="AD46" i="58"/>
  <c r="AI45" i="58"/>
  <c r="AH45" i="58"/>
  <c r="AG45" i="58"/>
  <c r="AF45" i="58"/>
  <c r="AE45" i="58"/>
  <c r="AD45" i="58"/>
  <c r="AI44" i="58"/>
  <c r="AH44" i="58"/>
  <c r="AG44" i="58"/>
  <c r="AF44" i="58"/>
  <c r="AE44" i="58"/>
  <c r="AD44" i="58"/>
  <c r="AI43" i="58"/>
  <c r="AH43" i="58"/>
  <c r="AG43" i="58"/>
  <c r="AF43" i="58"/>
  <c r="AE43" i="58"/>
  <c r="AD43" i="58"/>
  <c r="AI42" i="58"/>
  <c r="AH42" i="58"/>
  <c r="AG42" i="58"/>
  <c r="AF42" i="58"/>
  <c r="AE42" i="58"/>
  <c r="AD42" i="58"/>
  <c r="AI41" i="58"/>
  <c r="AH41" i="58"/>
  <c r="AG41" i="58"/>
  <c r="AF41" i="58"/>
  <c r="AE41" i="58"/>
  <c r="AD41" i="58"/>
  <c r="AI40" i="58"/>
  <c r="AH40" i="58"/>
  <c r="AG40" i="58"/>
  <c r="AF40" i="58"/>
  <c r="AE40" i="58"/>
  <c r="AD40" i="58"/>
  <c r="AI39" i="58"/>
  <c r="AH39" i="58"/>
  <c r="AG39" i="58"/>
  <c r="AF39" i="58"/>
  <c r="AE39" i="58"/>
  <c r="AD39" i="58"/>
  <c r="AI38" i="58"/>
  <c r="AH38" i="58"/>
  <c r="AG38" i="58"/>
  <c r="AF38" i="58"/>
  <c r="AE38" i="58"/>
  <c r="AD38" i="58"/>
  <c r="AI37" i="58"/>
  <c r="AH37" i="58"/>
  <c r="AG37" i="58"/>
  <c r="AF37" i="58"/>
  <c r="AE37" i="58"/>
  <c r="AD37" i="58"/>
  <c r="AI36" i="58"/>
  <c r="AH36" i="58"/>
  <c r="AG36" i="58"/>
  <c r="AF36" i="58"/>
  <c r="AE36" i="58"/>
  <c r="AD36" i="58"/>
  <c r="AI35" i="58"/>
  <c r="AH35" i="58"/>
  <c r="AG35" i="58"/>
  <c r="AF35" i="58"/>
  <c r="AE35" i="58"/>
  <c r="AD35" i="58"/>
  <c r="AI34" i="58"/>
  <c r="AH34" i="58"/>
  <c r="AG34" i="58"/>
  <c r="AF34" i="58"/>
  <c r="AE34" i="58"/>
  <c r="AD34" i="58"/>
  <c r="AI33" i="58"/>
  <c r="AH33" i="58"/>
  <c r="AG33" i="58"/>
  <c r="AF33" i="58"/>
  <c r="AE33" i="58"/>
  <c r="AD33" i="58"/>
  <c r="AI32" i="58"/>
  <c r="AH32" i="58"/>
  <c r="AG32" i="58"/>
  <c r="AF32" i="58"/>
  <c r="AE32" i="58"/>
  <c r="AD32" i="58"/>
  <c r="AI31" i="58"/>
  <c r="AH31" i="58"/>
  <c r="AG31" i="58"/>
  <c r="AF31" i="58"/>
  <c r="AE31" i="58"/>
  <c r="AD31" i="58"/>
  <c r="AI30" i="58"/>
  <c r="AH30" i="58"/>
  <c r="AG30" i="58"/>
  <c r="AF30" i="58"/>
  <c r="AE30" i="58"/>
  <c r="AD30" i="58"/>
  <c r="AI29" i="58"/>
  <c r="AH29" i="58"/>
  <c r="AG29" i="58"/>
  <c r="AF29" i="58"/>
  <c r="AE29" i="58"/>
  <c r="AD29" i="58"/>
  <c r="AI28" i="58"/>
  <c r="AH28" i="58"/>
  <c r="AG28" i="58"/>
  <c r="AF28" i="58"/>
  <c r="AE28" i="58"/>
  <c r="AD28" i="58"/>
  <c r="AI27" i="58"/>
  <c r="AH27" i="58"/>
  <c r="AG27" i="58"/>
  <c r="AF27" i="58"/>
  <c r="AE27" i="58"/>
  <c r="AD27" i="58"/>
  <c r="AI26" i="58"/>
  <c r="AH26" i="58"/>
  <c r="AG26" i="58"/>
  <c r="AF26" i="58"/>
  <c r="AE26" i="58"/>
  <c r="AD26" i="58"/>
  <c r="AI25" i="58"/>
  <c r="AH25" i="58"/>
  <c r="AG25" i="58"/>
  <c r="AF25" i="58"/>
  <c r="AE25" i="58"/>
  <c r="AD25" i="58"/>
  <c r="AI24" i="58"/>
  <c r="AH24" i="58"/>
  <c r="AG24" i="58"/>
  <c r="AF24" i="58"/>
  <c r="AE24" i="58"/>
  <c r="AD24" i="58"/>
  <c r="A16" i="58"/>
  <c r="A17" i="58" s="1"/>
  <c r="A18" i="58" s="1"/>
  <c r="A19" i="58" s="1"/>
  <c r="AB14" i="58"/>
  <c r="AI19" i="58" s="1"/>
  <c r="Z14" i="58"/>
  <c r="X14" i="58"/>
  <c r="W23" i="58" s="1"/>
  <c r="Q14" i="58"/>
  <c r="Q19" i="58" s="1"/>
  <c r="M14" i="58"/>
  <c r="M18" i="58" s="1"/>
  <c r="AD19" i="58" s="1"/>
  <c r="L14" i="58"/>
  <c r="AJ13" i="58"/>
  <c r="AI13" i="58"/>
  <c r="AI14" i="58" s="1"/>
  <c r="AH13" i="58"/>
  <c r="AH14" i="58" s="1"/>
  <c r="AG13" i="58"/>
  <c r="AG14" i="58" s="1"/>
  <c r="AF13" i="58"/>
  <c r="AF14" i="58" s="1"/>
  <c r="AE13" i="58"/>
  <c r="AC13" i="58"/>
  <c r="AA13" i="58"/>
  <c r="Y13" i="58"/>
  <c r="W13" i="58"/>
  <c r="P13" i="58"/>
  <c r="AJ12" i="58"/>
  <c r="AJ16" i="58" s="1"/>
  <c r="AI12" i="58"/>
  <c r="AH12" i="58"/>
  <c r="AG12" i="58"/>
  <c r="AF12" i="58"/>
  <c r="AE12" i="58"/>
  <c r="AI11" i="58"/>
  <c r="AH11" i="58"/>
  <c r="AG11" i="58"/>
  <c r="AF11" i="58"/>
  <c r="AE11" i="58"/>
  <c r="B10" i="58"/>
  <c r="B18" i="58" s="1"/>
  <c r="AF18" i="60" l="1"/>
  <c r="AI19" i="59"/>
  <c r="AE14" i="59"/>
  <c r="AH19" i="63"/>
  <c r="Q19" i="60"/>
  <c r="AB15" i="64"/>
  <c r="Z18" i="64"/>
  <c r="AG17" i="59"/>
  <c r="AE14" i="60"/>
  <c r="AH14" i="61"/>
  <c r="AI19" i="63"/>
  <c r="AF17" i="63"/>
  <c r="AE14" i="58"/>
  <c r="AH18" i="61"/>
  <c r="AE14" i="62"/>
  <c r="Y23" i="65"/>
  <c r="X19" i="65"/>
  <c r="AB16" i="65"/>
  <c r="Q18" i="64"/>
  <c r="Q18" i="63"/>
  <c r="AB18" i="64"/>
  <c r="Q18" i="60"/>
  <c r="AJ14" i="61"/>
  <c r="AG19" i="65"/>
  <c r="AI19" i="60"/>
  <c r="AJ15" i="61"/>
  <c r="AH19" i="64"/>
  <c r="Q18" i="61"/>
  <c r="AI15" i="65"/>
  <c r="W23" i="65"/>
  <c r="AH19" i="65"/>
  <c r="X18" i="65"/>
  <c r="AG18" i="65"/>
  <c r="AG17" i="65"/>
  <c r="AI18" i="65"/>
  <c r="AB19" i="65"/>
  <c r="AB15" i="65"/>
  <c r="AI19" i="65"/>
  <c r="AJ15" i="64"/>
  <c r="X18" i="64"/>
  <c r="AI19" i="64"/>
  <c r="AH18" i="64"/>
  <c r="B17" i="64"/>
  <c r="AI18" i="64"/>
  <c r="AF17" i="64"/>
  <c r="AJ18" i="64"/>
  <c r="AG17" i="64"/>
  <c r="Z19" i="64"/>
  <c r="AJ14" i="64"/>
  <c r="AH17" i="64"/>
  <c r="AB19" i="64"/>
  <c r="Z15" i="64"/>
  <c r="AI17" i="64"/>
  <c r="AJ19" i="64"/>
  <c r="AE14" i="63"/>
  <c r="B17" i="63"/>
  <c r="AH18" i="63"/>
  <c r="Z19" i="63"/>
  <c r="Z15" i="63"/>
  <c r="AJ19" i="63"/>
  <c r="AJ15" i="63"/>
  <c r="X23" i="63"/>
  <c r="AI19" i="62"/>
  <c r="AJ16" i="62"/>
  <c r="AH19" i="62"/>
  <c r="X18" i="62"/>
  <c r="AB15" i="62"/>
  <c r="Z18" i="62"/>
  <c r="AG17" i="62"/>
  <c r="AH15" i="62"/>
  <c r="AI18" i="62"/>
  <c r="AJ18" i="62"/>
  <c r="AH17" i="62"/>
  <c r="Z16" i="62"/>
  <c r="AB19" i="62"/>
  <c r="AI17" i="61"/>
  <c r="Z15" i="61"/>
  <c r="M16" i="61"/>
  <c r="AD17" i="61" s="1"/>
  <c r="AE19" i="61"/>
  <c r="AH19" i="61"/>
  <c r="B17" i="61"/>
  <c r="AJ19" i="61"/>
  <c r="AI19" i="61"/>
  <c r="AF17" i="61"/>
  <c r="X23" i="61"/>
  <c r="Z16" i="60"/>
  <c r="B17" i="60"/>
  <c r="Q23" i="60"/>
  <c r="AJ16" i="60"/>
  <c r="AF17" i="60"/>
  <c r="X23" i="60"/>
  <c r="AH19" i="60"/>
  <c r="AJ19" i="60"/>
  <c r="Q15" i="60"/>
  <c r="B18" i="60"/>
  <c r="Z15" i="60"/>
  <c r="AH15" i="60"/>
  <c r="AF19" i="60"/>
  <c r="AJ15" i="60"/>
  <c r="AH18" i="60"/>
  <c r="AH17" i="59"/>
  <c r="AH19" i="59"/>
  <c r="X18" i="59"/>
  <c r="AI18" i="59"/>
  <c r="AJ18" i="59"/>
  <c r="AB15" i="59"/>
  <c r="AB19" i="59"/>
  <c r="Y23" i="59"/>
  <c r="Z15" i="65"/>
  <c r="AJ15" i="65"/>
  <c r="B17" i="65"/>
  <c r="AF17" i="65"/>
  <c r="Q18" i="65"/>
  <c r="AH18" i="65"/>
  <c r="Z19" i="65"/>
  <c r="AJ19" i="65"/>
  <c r="X23" i="65"/>
  <c r="B16" i="65"/>
  <c r="AF16" i="65"/>
  <c r="Q17" i="65"/>
  <c r="AH17" i="65"/>
  <c r="Z18" i="65"/>
  <c r="AJ18" i="65"/>
  <c r="AJ14" i="65"/>
  <c r="M16" i="65"/>
  <c r="AD17" i="65" s="1"/>
  <c r="AG16" i="65"/>
  <c r="X17" i="65"/>
  <c r="AI17" i="65"/>
  <c r="AB18" i="65"/>
  <c r="AE19" i="65"/>
  <c r="AE16" i="65"/>
  <c r="M17" i="65"/>
  <c r="AD18" i="65" s="1"/>
  <c r="B15" i="65"/>
  <c r="AF15" i="65"/>
  <c r="Q16" i="65"/>
  <c r="AH16" i="65"/>
  <c r="Z17" i="65"/>
  <c r="AJ17" i="65"/>
  <c r="B19" i="65"/>
  <c r="AF19" i="65"/>
  <c r="M15" i="65"/>
  <c r="AD16" i="65" s="1"/>
  <c r="AG15" i="65"/>
  <c r="X16" i="65"/>
  <c r="AI16" i="65"/>
  <c r="AE18" i="65"/>
  <c r="M19" i="65"/>
  <c r="P23" i="65"/>
  <c r="Q15" i="65"/>
  <c r="AH15" i="65"/>
  <c r="Z16" i="65"/>
  <c r="AF18" i="65"/>
  <c r="Q19" i="65"/>
  <c r="X15" i="65"/>
  <c r="AE17" i="65"/>
  <c r="B15" i="64"/>
  <c r="AF15" i="64"/>
  <c r="Q16" i="64"/>
  <c r="AH16" i="64"/>
  <c r="Z17" i="64"/>
  <c r="AJ17" i="64"/>
  <c r="B19" i="64"/>
  <c r="AF19" i="64"/>
  <c r="AE16" i="64"/>
  <c r="B16" i="64"/>
  <c r="AF16" i="64"/>
  <c r="Q17" i="64"/>
  <c r="AE19" i="64"/>
  <c r="M15" i="64"/>
  <c r="AD16" i="64" s="1"/>
  <c r="AG15" i="64"/>
  <c r="X16" i="64"/>
  <c r="AI16" i="64"/>
  <c r="AB17" i="64"/>
  <c r="AE18" i="64"/>
  <c r="M19" i="64"/>
  <c r="AG19" i="64"/>
  <c r="P23" i="64"/>
  <c r="Q15" i="64"/>
  <c r="AH15" i="64"/>
  <c r="Z16" i="64"/>
  <c r="AF18" i="64"/>
  <c r="Q19" i="64"/>
  <c r="M17" i="64"/>
  <c r="AD18" i="64" s="1"/>
  <c r="AE15" i="64"/>
  <c r="M16" i="64"/>
  <c r="AD17" i="64" s="1"/>
  <c r="AG16" i="64"/>
  <c r="X17" i="64"/>
  <c r="X15" i="64"/>
  <c r="AI15" i="64"/>
  <c r="AB16" i="64"/>
  <c r="AE17" i="64"/>
  <c r="AG18" i="64"/>
  <c r="X19" i="64"/>
  <c r="AH19" i="58"/>
  <c r="AB15" i="63"/>
  <c r="AE16" i="63"/>
  <c r="M17" i="63"/>
  <c r="AD18" i="63" s="1"/>
  <c r="AG17" i="63"/>
  <c r="X18" i="63"/>
  <c r="AI18" i="63"/>
  <c r="AB19" i="63"/>
  <c r="Y23" i="63"/>
  <c r="B16" i="63"/>
  <c r="AF16" i="63"/>
  <c r="Q17" i="63"/>
  <c r="AH17" i="63"/>
  <c r="Z18" i="63"/>
  <c r="AJ18" i="63"/>
  <c r="AJ14" i="63"/>
  <c r="M16" i="63"/>
  <c r="AD17" i="63" s="1"/>
  <c r="AG16" i="63"/>
  <c r="X17" i="63"/>
  <c r="AI17" i="63"/>
  <c r="AB18" i="63"/>
  <c r="AE19" i="63"/>
  <c r="B15" i="63"/>
  <c r="AF15" i="63"/>
  <c r="Q16" i="63"/>
  <c r="AH16" i="63"/>
  <c r="Z17" i="63"/>
  <c r="AJ17" i="63"/>
  <c r="B19" i="63"/>
  <c r="AF19" i="63"/>
  <c r="M15" i="63"/>
  <c r="AD16" i="63" s="1"/>
  <c r="AG15" i="63"/>
  <c r="X16" i="63"/>
  <c r="AI16" i="63"/>
  <c r="AB17" i="63"/>
  <c r="AE18" i="63"/>
  <c r="M19" i="63"/>
  <c r="AG19" i="63"/>
  <c r="P23" i="63"/>
  <c r="Q15" i="63"/>
  <c r="AH15" i="63"/>
  <c r="Z16" i="63"/>
  <c r="AF18" i="63"/>
  <c r="Q19" i="63"/>
  <c r="X15" i="63"/>
  <c r="AI15" i="63"/>
  <c r="AB16" i="63"/>
  <c r="AE17" i="63"/>
  <c r="AG18" i="63"/>
  <c r="X19" i="63"/>
  <c r="B18" i="62"/>
  <c r="AF18" i="62"/>
  <c r="Q19" i="62"/>
  <c r="Z15" i="62"/>
  <c r="AJ15" i="62"/>
  <c r="B17" i="62"/>
  <c r="AF17" i="62"/>
  <c r="Q18" i="62"/>
  <c r="AH18" i="62"/>
  <c r="Z19" i="62"/>
  <c r="AJ19" i="62"/>
  <c r="X23" i="62"/>
  <c r="AE16" i="62"/>
  <c r="M17" i="62"/>
  <c r="AD18" i="62" s="1"/>
  <c r="B16" i="62"/>
  <c r="AF16" i="62"/>
  <c r="Q17" i="62"/>
  <c r="AJ14" i="62"/>
  <c r="M16" i="62"/>
  <c r="AD17" i="62" s="1"/>
  <c r="AG16" i="62"/>
  <c r="X17" i="62"/>
  <c r="AI17" i="62"/>
  <c r="AB18" i="62"/>
  <c r="AE19" i="62"/>
  <c r="B15" i="62"/>
  <c r="AF15" i="62"/>
  <c r="Q16" i="62"/>
  <c r="AH16" i="62"/>
  <c r="AF19" i="62"/>
  <c r="M15" i="62"/>
  <c r="AD16" i="62" s="1"/>
  <c r="AG15" i="62"/>
  <c r="X16" i="62"/>
  <c r="AI16" i="62"/>
  <c r="AB17" i="62"/>
  <c r="AE18" i="62"/>
  <c r="M19" i="62"/>
  <c r="AG19" i="62"/>
  <c r="P23" i="62"/>
  <c r="Q15" i="62"/>
  <c r="X15" i="62"/>
  <c r="AI15" i="62"/>
  <c r="AB16" i="62"/>
  <c r="AE17" i="62"/>
  <c r="AG18" i="62"/>
  <c r="X19" i="62"/>
  <c r="AB15" i="61"/>
  <c r="AE16" i="61"/>
  <c r="M17" i="61"/>
  <c r="AD18" i="61" s="1"/>
  <c r="AG17" i="61"/>
  <c r="X18" i="61"/>
  <c r="AI18" i="61"/>
  <c r="AB19" i="61"/>
  <c r="Y23" i="61"/>
  <c r="B16" i="61"/>
  <c r="AF16" i="61"/>
  <c r="Q17" i="61"/>
  <c r="AH17" i="61"/>
  <c r="Z18" i="61"/>
  <c r="AJ18" i="61"/>
  <c r="B15" i="61"/>
  <c r="AF15" i="61"/>
  <c r="Q16" i="61"/>
  <c r="AH16" i="61"/>
  <c r="Z17" i="61"/>
  <c r="AJ17" i="61"/>
  <c r="B19" i="61"/>
  <c r="AF19" i="61"/>
  <c r="M15" i="61"/>
  <c r="AG15" i="61"/>
  <c r="X16" i="61"/>
  <c r="AI16" i="61"/>
  <c r="AB17" i="61"/>
  <c r="AE18" i="61"/>
  <c r="M19" i="61"/>
  <c r="AG19" i="61"/>
  <c r="P23" i="61"/>
  <c r="AG16" i="61"/>
  <c r="X17" i="61"/>
  <c r="Q15" i="61"/>
  <c r="AH15" i="61"/>
  <c r="Z16" i="61"/>
  <c r="AF18" i="61"/>
  <c r="Q19" i="61"/>
  <c r="X15" i="61"/>
  <c r="AI15" i="61"/>
  <c r="AB16" i="61"/>
  <c r="AE17" i="61"/>
  <c r="AG18" i="61"/>
  <c r="X19" i="61"/>
  <c r="AB15" i="60"/>
  <c r="AE16" i="60"/>
  <c r="M17" i="60"/>
  <c r="AD18" i="60" s="1"/>
  <c r="AG17" i="60"/>
  <c r="X18" i="60"/>
  <c r="AI18" i="60"/>
  <c r="AB19" i="60"/>
  <c r="Y23" i="60"/>
  <c r="Z19" i="60"/>
  <c r="B16" i="60"/>
  <c r="AF16" i="60"/>
  <c r="Q17" i="60"/>
  <c r="AH17" i="60"/>
  <c r="Z18" i="60"/>
  <c r="AJ18" i="60"/>
  <c r="AJ14" i="60"/>
  <c r="M16" i="60"/>
  <c r="AD17" i="60" s="1"/>
  <c r="AG16" i="60"/>
  <c r="X17" i="60"/>
  <c r="AI17" i="60"/>
  <c r="AB18" i="60"/>
  <c r="AE19" i="60"/>
  <c r="B15" i="60"/>
  <c r="AF15" i="60"/>
  <c r="Q16" i="60"/>
  <c r="AH16" i="60"/>
  <c r="M15" i="60"/>
  <c r="AD16" i="60" s="1"/>
  <c r="AG15" i="60"/>
  <c r="X16" i="60"/>
  <c r="AI16" i="60"/>
  <c r="AB17" i="60"/>
  <c r="AE18" i="60"/>
  <c r="M19" i="60"/>
  <c r="AG19" i="60"/>
  <c r="P23" i="60"/>
  <c r="X15" i="60"/>
  <c r="AI15" i="60"/>
  <c r="AB16" i="60"/>
  <c r="AE17" i="60"/>
  <c r="AG18" i="60"/>
  <c r="X19" i="60"/>
  <c r="Z15" i="59"/>
  <c r="AJ15" i="59"/>
  <c r="B17" i="59"/>
  <c r="AF17" i="59"/>
  <c r="Q18" i="59"/>
  <c r="AH18" i="59"/>
  <c r="Z19" i="59"/>
  <c r="AJ19" i="59"/>
  <c r="X23" i="59"/>
  <c r="AJ14" i="59"/>
  <c r="M16" i="59"/>
  <c r="AD17" i="59" s="1"/>
  <c r="AG16" i="59"/>
  <c r="X17" i="59"/>
  <c r="AI17" i="59"/>
  <c r="AB18" i="59"/>
  <c r="AE19" i="59"/>
  <c r="B15" i="59"/>
  <c r="Q16" i="59"/>
  <c r="AH16" i="59"/>
  <c r="Z17" i="59"/>
  <c r="AJ17" i="59"/>
  <c r="B19" i="59"/>
  <c r="AF19" i="59"/>
  <c r="AE16" i="59"/>
  <c r="M17" i="59"/>
  <c r="AD18" i="59" s="1"/>
  <c r="M15" i="59"/>
  <c r="AD16" i="59" s="1"/>
  <c r="X16" i="59"/>
  <c r="AI16" i="59"/>
  <c r="AB17" i="59"/>
  <c r="AE18" i="59"/>
  <c r="M19" i="59"/>
  <c r="AG19" i="59"/>
  <c r="P23" i="59"/>
  <c r="Q15" i="59"/>
  <c r="AF15" i="59" s="1"/>
  <c r="AH15" i="59"/>
  <c r="Z16" i="59"/>
  <c r="B18" i="59"/>
  <c r="AF18" i="59"/>
  <c r="Q19" i="59"/>
  <c r="Q23" i="59"/>
  <c r="AF16" i="59"/>
  <c r="X15" i="59"/>
  <c r="AG15" i="59" s="1"/>
  <c r="AI15" i="59"/>
  <c r="AB16" i="59"/>
  <c r="AE17" i="59"/>
  <c r="AG18" i="59"/>
  <c r="X19" i="59"/>
  <c r="Z15" i="58"/>
  <c r="AJ15" i="58"/>
  <c r="B17" i="58"/>
  <c r="AF17" i="58"/>
  <c r="Q18" i="58"/>
  <c r="AH18" i="58"/>
  <c r="Z19" i="58"/>
  <c r="AJ19" i="58"/>
  <c r="X23" i="58"/>
  <c r="AB15" i="58"/>
  <c r="AE16" i="58"/>
  <c r="M17" i="58"/>
  <c r="AD18" i="58" s="1"/>
  <c r="AG17" i="58"/>
  <c r="X18" i="58"/>
  <c r="AI18" i="58"/>
  <c r="AB19" i="58"/>
  <c r="Y23" i="58"/>
  <c r="B16" i="58"/>
  <c r="AF16" i="58"/>
  <c r="Q17" i="58"/>
  <c r="AH17" i="58"/>
  <c r="Z18" i="58"/>
  <c r="AJ18" i="58"/>
  <c r="AJ14" i="58"/>
  <c r="M16" i="58"/>
  <c r="AD17" i="58" s="1"/>
  <c r="AG16" i="58"/>
  <c r="X17" i="58"/>
  <c r="AI17" i="58"/>
  <c r="AB18" i="58"/>
  <c r="AE19" i="58"/>
  <c r="B15" i="58"/>
  <c r="AF15" i="58"/>
  <c r="Q16" i="58"/>
  <c r="AH16" i="58"/>
  <c r="Z17" i="58"/>
  <c r="AJ17" i="58"/>
  <c r="B19" i="58"/>
  <c r="AF19" i="58"/>
  <c r="M15" i="58"/>
  <c r="AD16" i="58" s="1"/>
  <c r="AG15" i="58"/>
  <c r="X16" i="58"/>
  <c r="AI16" i="58"/>
  <c r="AB17" i="58"/>
  <c r="AE18" i="58"/>
  <c r="M19" i="58"/>
  <c r="AG19" i="58"/>
  <c r="P23" i="58"/>
  <c r="Q23" i="58"/>
  <c r="Q15" i="58"/>
  <c r="AH15" i="58"/>
  <c r="Z16" i="58"/>
  <c r="AF18" i="58"/>
  <c r="X15" i="58"/>
  <c r="AI15" i="58"/>
  <c r="AB16" i="58"/>
  <c r="AE17" i="58"/>
  <c r="AG18" i="58"/>
  <c r="X19" i="58"/>
  <c r="AI13" i="8"/>
  <c r="AH13" i="8"/>
  <c r="AG13" i="8"/>
  <c r="AF13" i="8"/>
  <c r="AI12" i="8"/>
  <c r="AI11" i="8"/>
  <c r="AH12" i="8"/>
  <c r="AH11" i="8"/>
  <c r="AG12" i="8"/>
  <c r="AG11" i="8"/>
  <c r="AF12" i="8"/>
  <c r="AF11" i="8"/>
  <c r="AE12" i="8"/>
  <c r="AE11" i="8"/>
  <c r="AB14" i="8"/>
  <c r="Z14" i="8"/>
  <c r="X14" i="8"/>
  <c r="Q14" i="8"/>
  <c r="AC13" i="8"/>
  <c r="AA13" i="8"/>
  <c r="Y13" i="8"/>
  <c r="W13" i="8"/>
  <c r="AH20" i="65" l="1"/>
  <c r="AH21" i="65" s="1"/>
  <c r="AH20" i="60"/>
  <c r="AH21" i="60" s="1"/>
  <c r="AJ20" i="61"/>
  <c r="AG20" i="62"/>
  <c r="AG21" i="62" s="1"/>
  <c r="AH20" i="63"/>
  <c r="AH21" i="63" s="1"/>
  <c r="AJ21" i="64"/>
  <c r="AJ21" i="63"/>
  <c r="AI20" i="65"/>
  <c r="AI21" i="65" s="1"/>
  <c r="AG20" i="65"/>
  <c r="AG21" i="65" s="1"/>
  <c r="AF20" i="64"/>
  <c r="AF21" i="64" s="1"/>
  <c r="AH20" i="64"/>
  <c r="AH21" i="64" s="1"/>
  <c r="AE20" i="64"/>
  <c r="AE21" i="64" s="1"/>
  <c r="AJ20" i="64"/>
  <c r="AG20" i="63"/>
  <c r="AG21" i="63" s="1"/>
  <c r="AJ20" i="63"/>
  <c r="AF20" i="63"/>
  <c r="AF21" i="63" s="1"/>
  <c r="AH20" i="62"/>
  <c r="AH21" i="62" s="1"/>
  <c r="AH20" i="61"/>
  <c r="AH21" i="61" s="1"/>
  <c r="AI20" i="61"/>
  <c r="AI21" i="61" s="1"/>
  <c r="AG20" i="61"/>
  <c r="AG21" i="61" s="1"/>
  <c r="AE15" i="60"/>
  <c r="AE20" i="60" s="1"/>
  <c r="AE21" i="60" s="1"/>
  <c r="AD15" i="60"/>
  <c r="AJ21" i="60"/>
  <c r="AF20" i="60"/>
  <c r="AF21" i="60" s="1"/>
  <c r="AI20" i="59"/>
  <c r="AI21" i="59" s="1"/>
  <c r="AH20" i="59"/>
  <c r="AH21" i="59" s="1"/>
  <c r="AE15" i="65"/>
  <c r="AE20" i="65" s="1"/>
  <c r="AE21" i="65" s="1"/>
  <c r="AD15" i="65"/>
  <c r="AJ20" i="65"/>
  <c r="AJ21" i="65"/>
  <c r="AF20" i="65"/>
  <c r="AF21" i="65" s="1"/>
  <c r="AG20" i="64"/>
  <c r="AG21" i="64" s="1"/>
  <c r="AI20" i="64"/>
  <c r="AI21" i="64" s="1"/>
  <c r="AD15" i="64"/>
  <c r="AF20" i="58"/>
  <c r="AF21" i="58" s="1"/>
  <c r="AE15" i="58"/>
  <c r="AE20" i="58" s="1"/>
  <c r="AE21" i="58" s="1"/>
  <c r="AI20" i="58"/>
  <c r="AI21" i="58" s="1"/>
  <c r="AH20" i="58"/>
  <c r="AH21" i="58" s="1"/>
  <c r="AE15" i="63"/>
  <c r="AE20" i="63" s="1"/>
  <c r="AE21" i="63" s="1"/>
  <c r="AI20" i="63"/>
  <c r="AI21" i="63" s="1"/>
  <c r="AD15" i="63"/>
  <c r="AJ21" i="62"/>
  <c r="AJ20" i="62"/>
  <c r="AD15" i="62"/>
  <c r="AF20" i="62"/>
  <c r="AF21" i="62" s="1"/>
  <c r="AE15" i="62"/>
  <c r="AE20" i="62" s="1"/>
  <c r="AE21" i="62" s="1"/>
  <c r="AI20" i="62"/>
  <c r="AI21" i="62" s="1"/>
  <c r="AE15" i="61"/>
  <c r="AE20" i="61" s="1"/>
  <c r="AE21" i="61" s="1"/>
  <c r="AD16" i="61"/>
  <c r="AF20" i="61"/>
  <c r="AF21" i="61" s="1"/>
  <c r="AD15" i="61"/>
  <c r="AJ21" i="61"/>
  <c r="AJ20" i="60"/>
  <c r="AI20" i="60"/>
  <c r="AI21" i="60" s="1"/>
  <c r="AG20" i="60"/>
  <c r="AG21" i="60" s="1"/>
  <c r="AF20" i="59"/>
  <c r="AF21" i="59" s="1"/>
  <c r="AE15" i="59"/>
  <c r="AE20" i="59" s="1"/>
  <c r="AE21" i="59" s="1"/>
  <c r="AJ20" i="59"/>
  <c r="AJ21" i="59"/>
  <c r="AG20" i="59"/>
  <c r="AG21" i="59" s="1"/>
  <c r="AD15" i="59"/>
  <c r="AJ20" i="58"/>
  <c r="AJ21" i="58"/>
  <c r="AD15" i="58"/>
  <c r="AG20" i="58"/>
  <c r="AG21" i="58" s="1"/>
  <c r="AH17" i="8"/>
  <c r="AH18" i="8"/>
  <c r="AH19" i="8"/>
  <c r="AH16" i="8"/>
  <c r="AI16" i="8"/>
  <c r="AI17" i="8"/>
  <c r="AI18" i="8"/>
  <c r="AI19" i="8"/>
  <c r="AF19" i="8"/>
  <c r="AF16" i="8"/>
  <c r="AF17" i="8"/>
  <c r="AF18" i="8"/>
  <c r="AG18" i="8"/>
  <c r="AG19" i="8"/>
  <c r="AG16" i="8"/>
  <c r="AG17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24" i="8"/>
  <c r="AB16" i="8" l="1"/>
  <c r="AB17" i="8"/>
  <c r="AB18" i="8"/>
  <c r="AB19" i="8"/>
  <c r="AI14" i="8"/>
  <c r="Y23" i="8"/>
  <c r="AJ13" i="8"/>
  <c r="AJ12" i="8"/>
  <c r="AJ15" i="8" s="1"/>
  <c r="M14" i="8"/>
  <c r="P13" i="8"/>
  <c r="AE13" i="8"/>
  <c r="AE14" i="8" l="1"/>
  <c r="AE16" i="8"/>
  <c r="AE17" i="8"/>
  <c r="AE18" i="8"/>
  <c r="AE19" i="8"/>
  <c r="AJ19" i="8"/>
  <c r="AJ16" i="8"/>
  <c r="AJ14" i="8"/>
  <c r="AJ17" i="8"/>
  <c r="AJ18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24" i="8"/>
  <c r="Z18" i="8" s="1"/>
  <c r="X23" i="8"/>
  <c r="Z17" i="8" l="1"/>
  <c r="Z16" i="8"/>
  <c r="Z19" i="8"/>
  <c r="AJ21" i="8"/>
  <c r="AJ20" i="8"/>
  <c r="AH14" i="8"/>
  <c r="AG88" i="8"/>
  <c r="AF88" i="8"/>
  <c r="AE88" i="8"/>
  <c r="AD88" i="8"/>
  <c r="AG87" i="8"/>
  <c r="AF87" i="8"/>
  <c r="AE87" i="8"/>
  <c r="AD87" i="8"/>
  <c r="AG86" i="8"/>
  <c r="AF86" i="8"/>
  <c r="AE86" i="8"/>
  <c r="AD86" i="8"/>
  <c r="AG85" i="8"/>
  <c r="AF85" i="8"/>
  <c r="AE85" i="8"/>
  <c r="AD85" i="8"/>
  <c r="AG84" i="8"/>
  <c r="AF84" i="8"/>
  <c r="AE84" i="8"/>
  <c r="AD84" i="8"/>
  <c r="AG83" i="8"/>
  <c r="AF83" i="8"/>
  <c r="AE83" i="8"/>
  <c r="AD83" i="8"/>
  <c r="AG82" i="8"/>
  <c r="AF82" i="8"/>
  <c r="AE82" i="8"/>
  <c r="AD82" i="8"/>
  <c r="AG81" i="8"/>
  <c r="AF81" i="8"/>
  <c r="AE81" i="8"/>
  <c r="AD81" i="8"/>
  <c r="AG80" i="8"/>
  <c r="AF80" i="8"/>
  <c r="AE80" i="8"/>
  <c r="AD80" i="8"/>
  <c r="AG79" i="8"/>
  <c r="AF79" i="8"/>
  <c r="AE79" i="8"/>
  <c r="AD79" i="8"/>
  <c r="AG78" i="8"/>
  <c r="AF78" i="8"/>
  <c r="AE78" i="8"/>
  <c r="AD78" i="8"/>
  <c r="AG77" i="8"/>
  <c r="AF77" i="8"/>
  <c r="AE77" i="8"/>
  <c r="AD77" i="8"/>
  <c r="AG76" i="8"/>
  <c r="AF76" i="8"/>
  <c r="AE76" i="8"/>
  <c r="AD76" i="8"/>
  <c r="AG75" i="8"/>
  <c r="AF75" i="8"/>
  <c r="AE75" i="8"/>
  <c r="AD75" i="8"/>
  <c r="AG74" i="8"/>
  <c r="AF74" i="8"/>
  <c r="AE74" i="8"/>
  <c r="AD74" i="8"/>
  <c r="AG73" i="8"/>
  <c r="AF73" i="8"/>
  <c r="AE73" i="8"/>
  <c r="AD73" i="8"/>
  <c r="AG72" i="8"/>
  <c r="AF72" i="8"/>
  <c r="AE72" i="8"/>
  <c r="AD72" i="8"/>
  <c r="AG71" i="8"/>
  <c r="AF71" i="8"/>
  <c r="AE71" i="8"/>
  <c r="AD71" i="8"/>
  <c r="AG70" i="8"/>
  <c r="AF70" i="8"/>
  <c r="AE70" i="8"/>
  <c r="AD70" i="8"/>
  <c r="AG69" i="8"/>
  <c r="AF69" i="8"/>
  <c r="AE69" i="8"/>
  <c r="AD69" i="8"/>
  <c r="AG68" i="8"/>
  <c r="AF68" i="8"/>
  <c r="AE68" i="8"/>
  <c r="AD68" i="8"/>
  <c r="AG67" i="8"/>
  <c r="AF67" i="8"/>
  <c r="AE67" i="8"/>
  <c r="AD67" i="8"/>
  <c r="AG66" i="8"/>
  <c r="AF66" i="8"/>
  <c r="AE66" i="8"/>
  <c r="AD66" i="8"/>
  <c r="AG65" i="8"/>
  <c r="AF65" i="8"/>
  <c r="AE65" i="8"/>
  <c r="AD65" i="8"/>
  <c r="AG64" i="8"/>
  <c r="AF64" i="8"/>
  <c r="AE64" i="8"/>
  <c r="AD64" i="8"/>
  <c r="AG63" i="8"/>
  <c r="AF63" i="8"/>
  <c r="AE63" i="8"/>
  <c r="AD63" i="8"/>
  <c r="AG62" i="8"/>
  <c r="AF62" i="8"/>
  <c r="AE62" i="8"/>
  <c r="AD62" i="8"/>
  <c r="AG61" i="8"/>
  <c r="AF61" i="8"/>
  <c r="AE61" i="8"/>
  <c r="AD61" i="8"/>
  <c r="AG60" i="8"/>
  <c r="AF60" i="8"/>
  <c r="AE60" i="8"/>
  <c r="AD60" i="8"/>
  <c r="AG59" i="8"/>
  <c r="AF59" i="8"/>
  <c r="AE59" i="8"/>
  <c r="AD59" i="8"/>
  <c r="AG58" i="8"/>
  <c r="AF58" i="8"/>
  <c r="AE58" i="8"/>
  <c r="AD58" i="8"/>
  <c r="AG57" i="8"/>
  <c r="AF57" i="8"/>
  <c r="AE57" i="8"/>
  <c r="AD57" i="8"/>
  <c r="AG56" i="8"/>
  <c r="AF56" i="8"/>
  <c r="AE56" i="8"/>
  <c r="AD56" i="8"/>
  <c r="AG55" i="8"/>
  <c r="AF55" i="8"/>
  <c r="AE55" i="8"/>
  <c r="AD55" i="8"/>
  <c r="AG54" i="8"/>
  <c r="AF54" i="8"/>
  <c r="AE54" i="8"/>
  <c r="AD54" i="8"/>
  <c r="AG53" i="8"/>
  <c r="AF53" i="8"/>
  <c r="AE53" i="8"/>
  <c r="AD53" i="8"/>
  <c r="AG52" i="8"/>
  <c r="AF52" i="8"/>
  <c r="AE52" i="8"/>
  <c r="AD52" i="8"/>
  <c r="AG51" i="8"/>
  <c r="AF51" i="8"/>
  <c r="AE51" i="8"/>
  <c r="AD51" i="8"/>
  <c r="AG50" i="8"/>
  <c r="AF50" i="8"/>
  <c r="AE50" i="8"/>
  <c r="AD50" i="8"/>
  <c r="AG49" i="8"/>
  <c r="AF49" i="8"/>
  <c r="AE49" i="8"/>
  <c r="AD49" i="8"/>
  <c r="AG48" i="8"/>
  <c r="AF48" i="8"/>
  <c r="AE48" i="8"/>
  <c r="AD48" i="8"/>
  <c r="AG47" i="8"/>
  <c r="AF47" i="8"/>
  <c r="AE47" i="8"/>
  <c r="AD47" i="8"/>
  <c r="AG46" i="8"/>
  <c r="AF46" i="8"/>
  <c r="AE46" i="8"/>
  <c r="AD46" i="8"/>
  <c r="AG45" i="8"/>
  <c r="AF45" i="8"/>
  <c r="AE45" i="8"/>
  <c r="AD45" i="8"/>
  <c r="AG44" i="8"/>
  <c r="AF44" i="8"/>
  <c r="AE44" i="8"/>
  <c r="AD44" i="8"/>
  <c r="AG43" i="8"/>
  <c r="AF43" i="8"/>
  <c r="AE43" i="8"/>
  <c r="AD43" i="8"/>
  <c r="AG42" i="8"/>
  <c r="AF42" i="8"/>
  <c r="AE42" i="8"/>
  <c r="AD42" i="8"/>
  <c r="AG41" i="8"/>
  <c r="AF41" i="8"/>
  <c r="AE41" i="8"/>
  <c r="AD41" i="8"/>
  <c r="AG40" i="8"/>
  <c r="AF40" i="8"/>
  <c r="AE40" i="8"/>
  <c r="AD40" i="8"/>
  <c r="AG39" i="8"/>
  <c r="AF39" i="8"/>
  <c r="AE39" i="8"/>
  <c r="AD39" i="8"/>
  <c r="AG38" i="8"/>
  <c r="AF38" i="8"/>
  <c r="AE38" i="8"/>
  <c r="AD38" i="8"/>
  <c r="AG37" i="8"/>
  <c r="AF37" i="8"/>
  <c r="AE37" i="8"/>
  <c r="AD37" i="8"/>
  <c r="AG36" i="8"/>
  <c r="AF36" i="8"/>
  <c r="AE36" i="8"/>
  <c r="AD36" i="8"/>
  <c r="AG35" i="8"/>
  <c r="AF35" i="8"/>
  <c r="AE35" i="8"/>
  <c r="AD35" i="8"/>
  <c r="AG34" i="8"/>
  <c r="AF34" i="8"/>
  <c r="AE34" i="8"/>
  <c r="AD34" i="8"/>
  <c r="AG33" i="8"/>
  <c r="AF33" i="8"/>
  <c r="AE33" i="8"/>
  <c r="AD33" i="8"/>
  <c r="AG32" i="8"/>
  <c r="AF32" i="8"/>
  <c r="AE32" i="8"/>
  <c r="AD32" i="8"/>
  <c r="AG31" i="8"/>
  <c r="AF31" i="8"/>
  <c r="AE31" i="8"/>
  <c r="AD31" i="8"/>
  <c r="AG30" i="8"/>
  <c r="AF30" i="8"/>
  <c r="AE30" i="8"/>
  <c r="AD30" i="8"/>
  <c r="AG29" i="8"/>
  <c r="AF29" i="8"/>
  <c r="AE29" i="8"/>
  <c r="AD29" i="8"/>
  <c r="AG28" i="8"/>
  <c r="AF28" i="8"/>
  <c r="AE28" i="8"/>
  <c r="AD28" i="8"/>
  <c r="AG27" i="8"/>
  <c r="AF27" i="8"/>
  <c r="AE27" i="8"/>
  <c r="AD27" i="8"/>
  <c r="AG26" i="8"/>
  <c r="AF26" i="8"/>
  <c r="AE26" i="8"/>
  <c r="AD26" i="8"/>
  <c r="AG25" i="8"/>
  <c r="AF25" i="8"/>
  <c r="AE25" i="8"/>
  <c r="AD25" i="8"/>
  <c r="AG24" i="8"/>
  <c r="AF24" i="8"/>
  <c r="AE24" i="8"/>
  <c r="AD24" i="8"/>
  <c r="AB15" i="8" s="1"/>
  <c r="AI15" i="8" s="1"/>
  <c r="A16" i="8"/>
  <c r="A17" i="8" s="1"/>
  <c r="A18" i="8" s="1"/>
  <c r="A19" i="8" s="1"/>
  <c r="L14" i="8"/>
  <c r="B10" i="8"/>
  <c r="D96" i="6"/>
  <c r="C96" i="6"/>
  <c r="D95" i="6"/>
  <c r="C95" i="6"/>
  <c r="D94" i="6"/>
  <c r="C94" i="6"/>
  <c r="D93" i="6"/>
  <c r="C93" i="6"/>
  <c r="D92" i="6"/>
  <c r="C92" i="6"/>
  <c r="D91" i="6"/>
  <c r="C91" i="6"/>
  <c r="E84" i="6"/>
  <c r="D84" i="6"/>
  <c r="C84" i="6"/>
  <c r="B84" i="6"/>
  <c r="A84" i="6"/>
  <c r="E83" i="6"/>
  <c r="D83" i="6"/>
  <c r="C83" i="6"/>
  <c r="B83" i="6"/>
  <c r="A83" i="6"/>
  <c r="E82" i="6"/>
  <c r="D82" i="6"/>
  <c r="C82" i="6"/>
  <c r="B82" i="6"/>
  <c r="A82" i="6"/>
  <c r="E81" i="6"/>
  <c r="D81" i="6"/>
  <c r="C81" i="6"/>
  <c r="B81" i="6"/>
  <c r="A81" i="6"/>
  <c r="E80" i="6"/>
  <c r="D80" i="6"/>
  <c r="C80" i="6"/>
  <c r="B80" i="6"/>
  <c r="A80" i="6"/>
  <c r="E79" i="6"/>
  <c r="D79" i="6"/>
  <c r="C79" i="6"/>
  <c r="B79" i="6"/>
  <c r="A79" i="6"/>
  <c r="E78" i="6"/>
  <c r="D78" i="6"/>
  <c r="C78" i="6"/>
  <c r="B78" i="6"/>
  <c r="A78" i="6"/>
  <c r="E77" i="6"/>
  <c r="D77" i="6"/>
  <c r="C77" i="6"/>
  <c r="B77" i="6"/>
  <c r="A77" i="6"/>
  <c r="E76" i="6"/>
  <c r="D76" i="6"/>
  <c r="C76" i="6"/>
  <c r="B76" i="6"/>
  <c r="A76" i="6"/>
  <c r="E75" i="6"/>
  <c r="D75" i="6"/>
  <c r="C75" i="6"/>
  <c r="B75" i="6"/>
  <c r="A75" i="6"/>
  <c r="E74" i="6"/>
  <c r="D74" i="6"/>
  <c r="C74" i="6"/>
  <c r="B74" i="6"/>
  <c r="A74" i="6"/>
  <c r="E73" i="6"/>
  <c r="D73" i="6"/>
  <c r="C73" i="6"/>
  <c r="B73" i="6"/>
  <c r="A73" i="6"/>
  <c r="E72" i="6"/>
  <c r="D72" i="6"/>
  <c r="C72" i="6"/>
  <c r="B72" i="6"/>
  <c r="A72" i="6"/>
  <c r="E71" i="6"/>
  <c r="D71" i="6"/>
  <c r="C71" i="6"/>
  <c r="B71" i="6"/>
  <c r="A71" i="6"/>
  <c r="E70" i="6"/>
  <c r="D70" i="6"/>
  <c r="C70" i="6"/>
  <c r="B70" i="6"/>
  <c r="A70" i="6"/>
  <c r="E69" i="6"/>
  <c r="D69" i="6"/>
  <c r="C69" i="6"/>
  <c r="B69" i="6"/>
  <c r="A69" i="6"/>
  <c r="E68" i="6"/>
  <c r="D68" i="6"/>
  <c r="C68" i="6"/>
  <c r="B68" i="6"/>
  <c r="A68" i="6"/>
  <c r="E67" i="6"/>
  <c r="D67" i="6"/>
  <c r="C67" i="6"/>
  <c r="B67" i="6"/>
  <c r="A67" i="6"/>
  <c r="E66" i="6"/>
  <c r="D66" i="6"/>
  <c r="C66" i="6"/>
  <c r="B66" i="6"/>
  <c r="A66" i="6"/>
  <c r="E65" i="6"/>
  <c r="D65" i="6"/>
  <c r="C65" i="6"/>
  <c r="B65" i="6"/>
  <c r="A65" i="6"/>
  <c r="E64" i="6"/>
  <c r="D64" i="6"/>
  <c r="C64" i="6"/>
  <c r="B64" i="6"/>
  <c r="A64" i="6"/>
  <c r="E63" i="6"/>
  <c r="D63" i="6"/>
  <c r="C63" i="6"/>
  <c r="B63" i="6"/>
  <c r="A63" i="6"/>
  <c r="E62" i="6"/>
  <c r="D62" i="6"/>
  <c r="C62" i="6"/>
  <c r="B62" i="6"/>
  <c r="A62" i="6"/>
  <c r="E61" i="6"/>
  <c r="D61" i="6"/>
  <c r="C61" i="6"/>
  <c r="B61" i="6"/>
  <c r="A61" i="6"/>
  <c r="E60" i="6"/>
  <c r="D60" i="6"/>
  <c r="C60" i="6"/>
  <c r="B60" i="6"/>
  <c r="A60" i="6"/>
  <c r="E59" i="6"/>
  <c r="D59" i="6"/>
  <c r="C59" i="6"/>
  <c r="B59" i="6"/>
  <c r="A59" i="6"/>
  <c r="E58" i="6"/>
  <c r="D58" i="6"/>
  <c r="C58" i="6"/>
  <c r="B58" i="6"/>
  <c r="A58" i="6"/>
  <c r="E57" i="6"/>
  <c r="D57" i="6"/>
  <c r="C57" i="6"/>
  <c r="B57" i="6"/>
  <c r="A57" i="6"/>
  <c r="E56" i="6"/>
  <c r="D56" i="6"/>
  <c r="C56" i="6"/>
  <c r="B56" i="6"/>
  <c r="A56" i="6"/>
  <c r="E55" i="6"/>
  <c r="D55" i="6"/>
  <c r="C55" i="6"/>
  <c r="B55" i="6"/>
  <c r="A55" i="6"/>
  <c r="E54" i="6"/>
  <c r="D54" i="6"/>
  <c r="C54" i="6"/>
  <c r="B54" i="6"/>
  <c r="A54" i="6"/>
  <c r="E53" i="6"/>
  <c r="D53" i="6"/>
  <c r="C53" i="6"/>
  <c r="B53" i="6"/>
  <c r="A53" i="6"/>
  <c r="E52" i="6"/>
  <c r="D52" i="6"/>
  <c r="C52" i="6"/>
  <c r="B52" i="6"/>
  <c r="A52" i="6"/>
  <c r="E51" i="6"/>
  <c r="D51" i="6"/>
  <c r="C51" i="6"/>
  <c r="B51" i="6"/>
  <c r="A51" i="6"/>
  <c r="E50" i="6"/>
  <c r="D50" i="6"/>
  <c r="C50" i="6"/>
  <c r="B50" i="6"/>
  <c r="A50" i="6"/>
  <c r="E49" i="6"/>
  <c r="D49" i="6"/>
  <c r="C49" i="6"/>
  <c r="B49" i="6"/>
  <c r="A49" i="6"/>
  <c r="E48" i="6"/>
  <c r="D48" i="6"/>
  <c r="C48" i="6"/>
  <c r="B48" i="6"/>
  <c r="A48" i="6"/>
  <c r="E47" i="6"/>
  <c r="D47" i="6"/>
  <c r="C47" i="6"/>
  <c r="B47" i="6"/>
  <c r="A47" i="6"/>
  <c r="E46" i="6"/>
  <c r="D46" i="6"/>
  <c r="C46" i="6"/>
  <c r="B46" i="6"/>
  <c r="A46" i="6"/>
  <c r="E45" i="6"/>
  <c r="D45" i="6"/>
  <c r="C45" i="6"/>
  <c r="B45" i="6"/>
  <c r="A45" i="6"/>
  <c r="E44" i="6"/>
  <c r="D44" i="6"/>
  <c r="C44" i="6"/>
  <c r="B44" i="6"/>
  <c r="A44" i="6"/>
  <c r="E43" i="6"/>
  <c r="D43" i="6"/>
  <c r="C43" i="6"/>
  <c r="B43" i="6"/>
  <c r="A43" i="6"/>
  <c r="E42" i="6"/>
  <c r="D42" i="6"/>
  <c r="C42" i="6"/>
  <c r="B42" i="6"/>
  <c r="A42" i="6"/>
  <c r="E41" i="6"/>
  <c r="D41" i="6"/>
  <c r="C41" i="6"/>
  <c r="B41" i="6"/>
  <c r="A41" i="6"/>
  <c r="E40" i="6"/>
  <c r="D40" i="6"/>
  <c r="C40" i="6"/>
  <c r="B40" i="6"/>
  <c r="A40" i="6"/>
  <c r="E39" i="6"/>
  <c r="D39" i="6"/>
  <c r="C39" i="6"/>
  <c r="B39" i="6"/>
  <c r="A39" i="6"/>
  <c r="E38" i="6"/>
  <c r="D38" i="6"/>
  <c r="C38" i="6"/>
  <c r="B38" i="6"/>
  <c r="A38" i="6"/>
  <c r="E37" i="6"/>
  <c r="D37" i="6"/>
  <c r="C37" i="6"/>
  <c r="B37" i="6"/>
  <c r="A37" i="6"/>
  <c r="E36" i="6"/>
  <c r="D36" i="6"/>
  <c r="C36" i="6"/>
  <c r="B36" i="6"/>
  <c r="A36" i="6"/>
  <c r="E35" i="6"/>
  <c r="D35" i="6"/>
  <c r="C35" i="6"/>
  <c r="B35" i="6"/>
  <c r="A35" i="6"/>
  <c r="E34" i="6"/>
  <c r="D34" i="6"/>
  <c r="C34" i="6"/>
  <c r="B34" i="6"/>
  <c r="A34" i="6"/>
  <c r="E33" i="6"/>
  <c r="D33" i="6"/>
  <c r="C33" i="6"/>
  <c r="B33" i="6"/>
  <c r="A33" i="6"/>
  <c r="E32" i="6"/>
  <c r="D32" i="6"/>
  <c r="C32" i="6"/>
  <c r="B32" i="6"/>
  <c r="A32" i="6"/>
  <c r="E31" i="6"/>
  <c r="D31" i="6"/>
  <c r="C31" i="6"/>
  <c r="B31" i="6"/>
  <c r="A31" i="6"/>
  <c r="E30" i="6"/>
  <c r="D30" i="6"/>
  <c r="C30" i="6"/>
  <c r="B30" i="6"/>
  <c r="A30" i="6"/>
  <c r="E29" i="6"/>
  <c r="D29" i="6"/>
  <c r="C29" i="6"/>
  <c r="B29" i="6"/>
  <c r="A29" i="6"/>
  <c r="E28" i="6"/>
  <c r="D28" i="6"/>
  <c r="C28" i="6"/>
  <c r="B28" i="6"/>
  <c r="A28" i="6"/>
  <c r="E27" i="6"/>
  <c r="D27" i="6"/>
  <c r="C27" i="6"/>
  <c r="B27" i="6"/>
  <c r="A27" i="6"/>
  <c r="E26" i="6"/>
  <c r="D26" i="6"/>
  <c r="C26" i="6"/>
  <c r="B26" i="6"/>
  <c r="A26" i="6"/>
  <c r="E25" i="6"/>
  <c r="D25" i="6"/>
  <c r="C25" i="6"/>
  <c r="B25" i="6"/>
  <c r="A25" i="6"/>
  <c r="E24" i="6"/>
  <c r="D24" i="6"/>
  <c r="C24" i="6"/>
  <c r="B24" i="6"/>
  <c r="A24" i="6"/>
  <c r="E23" i="6"/>
  <c r="D23" i="6"/>
  <c r="C23" i="6"/>
  <c r="B23" i="6"/>
  <c r="A23" i="6"/>
  <c r="E22" i="6"/>
  <c r="D22" i="6"/>
  <c r="C22" i="6"/>
  <c r="B22" i="6"/>
  <c r="A22" i="6"/>
  <c r="E21" i="6"/>
  <c r="D21" i="6"/>
  <c r="C21" i="6"/>
  <c r="B21" i="6"/>
  <c r="A21" i="6"/>
  <c r="E20" i="6"/>
  <c r="D20" i="6"/>
  <c r="C20" i="6"/>
  <c r="B20" i="6"/>
  <c r="A20" i="6"/>
  <c r="E19" i="6"/>
  <c r="D19" i="6"/>
  <c r="C19" i="6"/>
  <c r="B19" i="6"/>
  <c r="A19" i="6"/>
  <c r="E18" i="6"/>
  <c r="D18" i="6"/>
  <c r="C18" i="6"/>
  <c r="B18" i="6"/>
  <c r="A18" i="6"/>
  <c r="M17" i="8" l="1"/>
  <c r="AD18" i="8" s="1"/>
  <c r="M19" i="8"/>
  <c r="M16" i="8"/>
  <c r="AD17" i="8" s="1"/>
  <c r="M18" i="8"/>
  <c r="AD19" i="8" s="1"/>
  <c r="X17" i="8"/>
  <c r="X18" i="8"/>
  <c r="X19" i="8"/>
  <c r="X16" i="8"/>
  <c r="Z15" i="8"/>
  <c r="X15" i="8"/>
  <c r="AG15" i="8" s="1"/>
  <c r="M15" i="8"/>
  <c r="AE15" i="8" s="1"/>
  <c r="Q19" i="8"/>
  <c r="Q17" i="8"/>
  <c r="Q18" i="8"/>
  <c r="Q16" i="8"/>
  <c r="Q15" i="8"/>
  <c r="AF15" i="8" s="1"/>
  <c r="AG14" i="8"/>
  <c r="B15" i="8"/>
  <c r="B17" i="8"/>
  <c r="B19" i="8"/>
  <c r="B16" i="8"/>
  <c r="B18" i="8"/>
  <c r="W23" i="8"/>
  <c r="AF14" i="8"/>
  <c r="P23" i="8"/>
  <c r="Q23" i="8"/>
  <c r="AH15" i="8" l="1"/>
  <c r="AH20" i="8" s="1"/>
  <c r="AH21" i="8" s="1"/>
  <c r="AD15" i="8"/>
  <c r="AD16" i="8"/>
  <c r="AE20" i="8"/>
  <c r="AE21" i="8" s="1"/>
  <c r="AI20" i="8" l="1"/>
  <c r="AI21" i="8" s="1"/>
  <c r="AF20" i="8" l="1"/>
  <c r="AF21" i="8" s="1"/>
  <c r="AG20" i="8" l="1"/>
  <c r="AG21" i="8" s="1"/>
</calcChain>
</file>

<file path=xl/sharedStrings.xml><?xml version="1.0" encoding="utf-8"?>
<sst xmlns="http://schemas.openxmlformats.org/spreadsheetml/2006/main" count="3356" uniqueCount="104">
  <si>
    <t>El/la senyor/a</t>
  </si>
  <si>
    <t>exp: 21000049 - CONTRACTE DE SERVEIS PER A LA PRESTACIÓ DELS SERVEIS DE MANTENIMENT I EVOLUCIÓ D’APLICACIONS INFORMÀTIQUES (AM) DE LA GERÈNCIA D’ECOLOGIA URBANA DE L’AJUNTAMENT DE BARCELONA, AMB MESURES DE CONTRACTACIÓ PÚBLICA SOSTENIBLE.</t>
  </si>
  <si>
    <t>SI</t>
  </si>
  <si>
    <t>NO</t>
  </si>
  <si>
    <t xml:space="preserve">domiciliat/ada a </t>
  </si>
  <si>
    <t>amb DNI/NIF núm</t>
  </si>
  <si>
    <t>, major d’edat, en nom propi, o en representació de l’empresa</t>
  </si>
  <si>
    <t>, NIF núm.</t>
  </si>
  <si>
    <t>, amb domicili a</t>
  </si>
  <si>
    <t>Cap de projecte Sènior</t>
  </si>
  <si>
    <t>Analista J2EE</t>
  </si>
  <si>
    <t>Analista GIS</t>
  </si>
  <si>
    <r>
      <t xml:space="preserve">assabentat/ada de les condicions exigides per optar a l’adjudicació del contracte </t>
    </r>
    <r>
      <rPr>
        <i/>
        <sz val="10"/>
        <color theme="1"/>
        <rFont val="Verdana"/>
        <family val="2"/>
      </rPr>
      <t xml:space="preserve">número d’expedient 21000049 </t>
    </r>
    <r>
      <rPr>
        <sz val="10"/>
        <color theme="1"/>
        <rFont val="Verdana"/>
        <family val="2"/>
      </rPr>
      <t xml:space="preserve">que té per objecte la contractació dels </t>
    </r>
    <r>
      <rPr>
        <i/>
        <sz val="10"/>
        <color theme="1"/>
        <rFont val="Verdana"/>
        <family val="2"/>
      </rPr>
      <t>serveis de manteniment i evolució d’aplicacions informàtiques (AM) de la Gerència d’Ecologia Urbana de l’Ajuntament de Barcelona, amb mesures de contractació pública sostenible,</t>
    </r>
    <r>
      <rPr>
        <sz val="10"/>
        <color theme="1"/>
        <rFont val="Verdana"/>
        <family val="2"/>
      </rPr>
      <t xml:space="preserve"> es compromet a realitzar-lo amb subjecció al plec de clàusules administratives particulars i al de prescripcions tècniques </t>
    </r>
    <r>
      <rPr>
        <b/>
        <u/>
        <sz val="10"/>
        <color theme="1"/>
        <rFont val="Verdana"/>
        <family val="2"/>
      </rPr>
      <t>i amb els següents detall en les millores de l'experiència de l'equip tècnic</t>
    </r>
    <r>
      <rPr>
        <b/>
        <sz val="10"/>
        <color theme="1"/>
        <rFont val="Verdana"/>
        <family val="2"/>
      </rPr>
      <t>:</t>
    </r>
  </si>
  <si>
    <t>Inicials del treballador/a</t>
  </si>
  <si>
    <t>Nom de perfil del plec</t>
  </si>
  <si>
    <t>Nom administració / empresa, tantes files com administracions / empreses on hagi assolit l’experiència amb aquest rol</t>
  </si>
  <si>
    <t>Detall de projecte on es declari el rol realitzat per el recurs i les tecnologies associades, destacant les relatives a l’objecte del contracte, tantes files com projectes on hagi tingut l’experiència amb aquest rol</t>
  </si>
  <si>
    <t>Anys fent les tasques demanades en aquest perfil</t>
  </si>
  <si>
    <t>Núm. expedient / contracte</t>
  </si>
  <si>
    <t>Mesos</t>
  </si>
  <si>
    <t>Cap de projecte funcional / tecnològic</t>
  </si>
  <si>
    <t>Inici amb el rol (DD/MM/AAAA)</t>
  </si>
  <si>
    <t>Fi amb el rol (DD/MM/AAAA)</t>
  </si>
  <si>
    <t>Arquitecte/a especialista en les tecnologies del plec</t>
  </si>
  <si>
    <t>Dedicació prevista</t>
  </si>
  <si>
    <t>DECLARACIÓ DE DADES
DETALL EQUIP TÈCNIC</t>
  </si>
  <si>
    <t>Analista programador J2EE</t>
  </si>
  <si>
    <t>Perfils</t>
  </si>
  <si>
    <t>Nom del treballador/a</t>
  </si>
  <si>
    <t>Opcions</t>
  </si>
  <si>
    <t>DECLARACIÓ DE DADES
RESUM EQUIP TÈCNIC</t>
  </si>
  <si>
    <t>Control Millores</t>
  </si>
  <si>
    <t>Millora ofertada</t>
  </si>
  <si>
    <t>Resultat</t>
  </si>
  <si>
    <t xml:space="preserve">Responsable tècnic/a de seguretat i tecnologies </t>
  </si>
  <si>
    <t>N/A</t>
  </si>
  <si>
    <t>Solvència</t>
  </si>
  <si>
    <t>Millora detall equip</t>
  </si>
  <si>
    <t>Inicials</t>
  </si>
  <si>
    <t>Nom</t>
  </si>
  <si>
    <t>% Dedicació</t>
  </si>
  <si>
    <t>Nom del perfil</t>
  </si>
  <si>
    <t>Descripció experiència 1</t>
  </si>
  <si>
    <t>Descripció experiència 2</t>
  </si>
  <si>
    <t>Num perfil</t>
  </si>
  <si>
    <t>Màxim punts</t>
  </si>
  <si>
    <t>Anys experiència mínima</t>
  </si>
  <si>
    <t>Màxim punts per anys experiència addicional</t>
  </si>
  <si>
    <t>N/D</t>
  </si>
  <si>
    <t>Descripció experiència 3</t>
  </si>
  <si>
    <t>TR1</t>
  </si>
  <si>
    <t>Compleix amb l'experiència mínima requerida</t>
  </si>
  <si>
    <t>Ajuntament 1</t>
  </si>
  <si>
    <t>Projecte 1 exemple</t>
  </si>
  <si>
    <t>Certificació</t>
  </si>
  <si>
    <t>Descripció experiència 4</t>
  </si>
  <si>
    <t>Experiència 1. Anys experiéncia mínima</t>
  </si>
  <si>
    <t>Experiència 2. Anys experiéncia mínima</t>
  </si>
  <si>
    <t>Experiència 3. Anys experiéncia mínima</t>
  </si>
  <si>
    <t>Experiència 4. Anys experiéncia mínima</t>
  </si>
  <si>
    <t>Punts adicionals</t>
  </si>
  <si>
    <t>Obligatoria?</t>
  </si>
  <si>
    <t>Descripció experiència 5</t>
  </si>
  <si>
    <t>Experiència 5. Anys experiència mínima</t>
  </si>
  <si>
    <t>Treballador exemple 1</t>
  </si>
  <si>
    <t>Bloc d'anys addicionals per cada punt</t>
  </si>
  <si>
    <t>Punts addicionals per cada bloc d'anys</t>
  </si>
  <si>
    <t>Bloc d'anys per punt adicional</t>
  </si>
  <si>
    <t>Punt adicional per cada bloc d'anys</t>
  </si>
  <si>
    <t>Total punts limitant amb màxim</t>
  </si>
  <si>
    <t>Màxim anys addicionals experiència</t>
  </si>
  <si>
    <t>Total blocs de punts</t>
  </si>
  <si>
    <t>En cas de que en una mateixa persona hagi participat en dos o més projectes o serveis alhora, la suma de la dedicació a tots ells no podrà superar el 100%</t>
  </si>
  <si>
    <t>Omplir només les caselles en Verd, les caselles grises s'ompliran automàticament. A la primera taula una fila per cada treballador del perfil. A la segona taula tantes files com experiències diferents tinguin els teballadors.</t>
  </si>
  <si>
    <t>Full Stack Developer en PYTHON</t>
  </si>
  <si>
    <t>Full Stack Developer en PHP</t>
  </si>
  <si>
    <t>Programador Senior (Front End Developer ANGULAR, VUE.JS, JAVASCRIPT)</t>
  </si>
  <si>
    <t>Arquitecte PYTHON</t>
  </si>
  <si>
    <t>Analista BI</t>
  </si>
  <si>
    <t>Dissenyador Gràfic / Maquetador</t>
  </si>
  <si>
    <t>Arquitecte/a DevOps</t>
  </si>
  <si>
    <t>Suport Serveis Transversals - Oficina Tècnica</t>
  </si>
  <si>
    <t>Cap de projecte</t>
  </si>
  <si>
    <t>Full Stack Developer Python/Django en projectes o serveis de manteniment d’aplicacions en tecnologia Python/Django</t>
  </si>
  <si>
    <t>Projectes amb Elasticsearch per explotacions d’indicadors</t>
  </si>
  <si>
    <t>Projectes amb frontals Angular i Vue.js</t>
  </si>
  <si>
    <t>Linux i dockerització en projectes Python</t>
  </si>
  <si>
    <t>Programació de plantilles de correu electrònic responsiu en MJML</t>
  </si>
  <si>
    <t>Full Stack Developer PHP en projectes o serveis de manteniment en tecnologia PHP</t>
  </si>
  <si>
    <t>Desenvolupament de projectes Drupal i Symfony</t>
  </si>
  <si>
    <t>Front End Developer ANGULAR, VUE.JS, JAVASCRIPT</t>
  </si>
  <si>
    <t>Projectes o serveis de manteniment d’aplicacions en tecnologia Vue.js</t>
  </si>
  <si>
    <t>Projectes o serveis de manteniment d’aplicacions en tecnologia Angular</t>
  </si>
  <si>
    <t>Arquitecte Python</t>
  </si>
  <si>
    <t>Analista BI (Business Intelligence)</t>
  </si>
  <si>
    <t>Desenvolupament en quadres de comandament en PowerBI</t>
  </si>
  <si>
    <t>Analista BI en projectes de l’àmbit de correu electrònic massiu (email màrqueting)</t>
  </si>
  <si>
    <t>Dissenyador en entorn de codi HTML, en projectes UX i en disseny d’aplicacions en format responsive.</t>
  </si>
  <si>
    <t>Arquitecte DevOps</t>
  </si>
  <si>
    <t>Suport / Helpdesk en projectes o serveis de manteniment d’aplicacions fent tasques d’atenció a usuaris</t>
  </si>
  <si>
    <t>Tasques d’atenció a usuaris i en tasques de backoffice en l’àmbit de l’e-mail màrqueting</t>
  </si>
  <si>
    <t>Coordinador del contracte de gestió de serveis de manteniment d’aplicacions</t>
  </si>
  <si>
    <t>Gestió de serveis de manteniment d’aplicacions d’enviament de correu electrònic massiu</t>
  </si>
  <si>
    <t>Desenvolupament d'informes PowerBI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</si>
</sst>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0"/>
      <color theme="1"/>
      <name val="Verdana"/>
      <family val="2"/>
    </font>
    <font>
      <b/>
      <u/>
      <sz val="10"/>
      <color theme="1"/>
      <name val="Verdana"/>
      <family val="2"/>
    </font>
    <font>
      <b/>
      <sz val="12"/>
      <color rgb="FFFFFFFF"/>
      <name val="Calibri"/>
      <family val="2"/>
      <scheme val="minor"/>
    </font>
    <font>
      <sz val="12"/>
      <color rgb="FFFFFFFF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color rgb="FF000000"/>
      <name val="Calibri"/>
      <family val="2"/>
    </font>
    <font>
      <b/>
      <i/>
      <sz val="12"/>
      <color theme="5"/>
      <name val="Calibri"/>
      <family val="2"/>
      <scheme val="minor"/>
    </font>
    <font>
      <b/>
      <sz val="12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187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4" xfId="0" applyFont="1" applyBorder="1"/>
    <xf numFmtId="0" fontId="7" fillId="0" borderId="0" xfId="0" applyFont="1"/>
    <xf numFmtId="0" fontId="3" fillId="0" borderId="6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7" fillId="0" borderId="5" xfId="0" applyFont="1" applyBorder="1" applyAlignment="1">
      <alignment horizontal="left" wrapText="1"/>
    </xf>
    <xf numFmtId="0" fontId="7" fillId="0" borderId="6" xfId="0" applyFont="1" applyBorder="1" applyAlignment="1">
      <alignment horizontal="left" wrapText="1"/>
    </xf>
    <xf numFmtId="0" fontId="11" fillId="7" borderId="1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6" fillId="4" borderId="9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0" xfId="0" applyBorder="1"/>
    <xf numFmtId="0" fontId="0" fillId="0" borderId="10" xfId="0" applyBorder="1" applyAlignment="1">
      <alignment horizontal="left"/>
    </xf>
    <xf numFmtId="0" fontId="1" fillId="0" borderId="10" xfId="0" applyFont="1" applyBorder="1"/>
    <xf numFmtId="0" fontId="11" fillId="7" borderId="10" xfId="0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0" xfId="0" applyFill="1" applyBorder="1" applyAlignment="1">
      <alignment horizontal="left"/>
    </xf>
    <xf numFmtId="2" fontId="0" fillId="8" borderId="10" xfId="0" applyNumberFormat="1" applyFill="1" applyBorder="1" applyAlignment="1">
      <alignment horizontal="center"/>
    </xf>
    <xf numFmtId="0" fontId="13" fillId="0" borderId="0" xfId="0" applyFont="1"/>
    <xf numFmtId="0" fontId="0" fillId="5" borderId="10" xfId="0" applyFill="1" applyBorder="1" applyAlignment="1" applyProtection="1">
      <alignment horizontal="center"/>
      <protection locked="0"/>
    </xf>
    <xf numFmtId="0" fontId="15" fillId="0" borderId="10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0" fillId="0" borderId="0" xfId="0" applyNumberFormat="1"/>
    <xf numFmtId="0" fontId="5" fillId="6" borderId="10" xfId="0" applyFont="1" applyFill="1" applyBorder="1" applyAlignment="1" applyProtection="1">
      <alignment horizontal="center" vertical="center"/>
      <protection locked="0"/>
    </xf>
    <xf numFmtId="0" fontId="1" fillId="9" borderId="10" xfId="0" applyFont="1" applyFill="1" applyBorder="1" applyAlignment="1">
      <alignment wrapText="1"/>
    </xf>
    <xf numFmtId="0" fontId="11" fillId="0" borderId="0" xfId="0" applyFont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5" fillId="0" borderId="21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1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vertical="center" wrapText="1"/>
    </xf>
    <xf numFmtId="0" fontId="5" fillId="0" borderId="0" xfId="0" applyFont="1"/>
    <xf numFmtId="0" fontId="5" fillId="0" borderId="21" xfId="0" applyFont="1" applyBorder="1"/>
    <xf numFmtId="0" fontId="17" fillId="0" borderId="5" xfId="0" applyFont="1" applyBorder="1" applyAlignment="1">
      <alignment horizontal="left" wrapText="1"/>
    </xf>
    <xf numFmtId="0" fontId="17" fillId="0" borderId="6" xfId="0" applyFont="1" applyBorder="1" applyAlignment="1">
      <alignment horizontal="left" wrapText="1"/>
    </xf>
    <xf numFmtId="0" fontId="18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5" fillId="0" borderId="16" xfId="0" applyFont="1" applyBorder="1"/>
    <xf numFmtId="0" fontId="5" fillId="0" borderId="14" xfId="0" applyFont="1" applyBorder="1"/>
    <xf numFmtId="0" fontId="6" fillId="4" borderId="18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5" fillId="4" borderId="10" xfId="0" applyFont="1" applyFill="1" applyBorder="1" applyAlignment="1">
      <alignment vertical="center"/>
    </xf>
    <xf numFmtId="0" fontId="16" fillId="4" borderId="10" xfId="0" applyFont="1" applyFill="1" applyBorder="1" applyAlignment="1">
      <alignment vertical="center"/>
    </xf>
    <xf numFmtId="0" fontId="5" fillId="0" borderId="20" xfId="0" applyFont="1" applyBorder="1"/>
    <xf numFmtId="0" fontId="5" fillId="4" borderId="11" xfId="0" applyFont="1" applyFill="1" applyBorder="1"/>
    <xf numFmtId="0" fontId="5" fillId="4" borderId="12" xfId="0" applyFont="1" applyFill="1" applyBorder="1"/>
    <xf numFmtId="0" fontId="16" fillId="4" borderId="12" xfId="0" applyFont="1" applyFill="1" applyBorder="1"/>
    <xf numFmtId="0" fontId="16" fillId="4" borderId="13" xfId="0" applyFont="1" applyFill="1" applyBorder="1"/>
    <xf numFmtId="0" fontId="5" fillId="0" borderId="2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1" xfId="0" applyFont="1" applyBorder="1" applyAlignment="1">
      <alignment wrapText="1"/>
    </xf>
    <xf numFmtId="0" fontId="5" fillId="6" borderId="10" xfId="0" applyFont="1" applyFill="1" applyBorder="1" applyProtection="1">
      <protection locked="0"/>
    </xf>
    <xf numFmtId="0" fontId="5" fillId="8" borderId="10" xfId="0" applyFont="1" applyFill="1" applyBorder="1" applyAlignment="1">
      <alignment horizontal="center"/>
    </xf>
    <xf numFmtId="2" fontId="16" fillId="8" borderId="10" xfId="0" applyNumberFormat="1" applyFont="1" applyFill="1" applyBorder="1" applyAlignment="1">
      <alignment horizontal="center" vertical="center"/>
    </xf>
    <xf numFmtId="2" fontId="16" fillId="3" borderId="10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vertical="center"/>
    </xf>
    <xf numFmtId="2" fontId="16" fillId="4" borderId="10" xfId="0" applyNumberFormat="1" applyFont="1" applyFill="1" applyBorder="1" applyAlignment="1">
      <alignment horizontal="center" vertical="center"/>
    </xf>
    <xf numFmtId="0" fontId="5" fillId="6" borderId="10" xfId="0" applyFont="1" applyFill="1" applyBorder="1" applyAlignment="1" applyProtection="1">
      <alignment vertical="center"/>
      <protection locked="0"/>
    </xf>
    <xf numFmtId="14" fontId="5" fillId="6" borderId="10" xfId="0" applyNumberFormat="1" applyFont="1" applyFill="1" applyBorder="1" applyAlignment="1" applyProtection="1">
      <alignment vertical="center"/>
      <protection locked="0"/>
    </xf>
    <xf numFmtId="9" fontId="5" fillId="6" borderId="10" xfId="1" applyFont="1" applyFill="1" applyBorder="1" applyAlignment="1" applyProtection="1">
      <alignment vertical="center"/>
      <protection locked="0"/>
    </xf>
    <xf numFmtId="2" fontId="5" fillId="8" borderId="10" xfId="0" applyNumberFormat="1" applyFont="1" applyFill="1" applyBorder="1" applyAlignment="1">
      <alignment vertical="center"/>
    </xf>
    <xf numFmtId="0" fontId="5" fillId="6" borderId="15" xfId="0" applyFont="1" applyFill="1" applyBorder="1" applyAlignment="1" applyProtection="1">
      <alignment vertical="center"/>
      <protection locked="0"/>
    </xf>
    <xf numFmtId="14" fontId="5" fillId="6" borderId="15" xfId="0" applyNumberFormat="1" applyFont="1" applyFill="1" applyBorder="1" applyAlignment="1" applyProtection="1">
      <alignment vertical="center"/>
      <protection locked="0"/>
    </xf>
    <xf numFmtId="9" fontId="5" fillId="6" borderId="15" xfId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14" fontId="5" fillId="0" borderId="0" xfId="0" applyNumberFormat="1" applyFont="1" applyAlignment="1" applyProtection="1">
      <alignment vertical="center"/>
      <protection locked="0"/>
    </xf>
    <xf numFmtId="9" fontId="5" fillId="0" borderId="0" xfId="1" applyFont="1" applyFill="1" applyBorder="1" applyAlignment="1" applyProtection="1">
      <alignment vertical="center"/>
      <protection locked="0"/>
    </xf>
    <xf numFmtId="2" fontId="5" fillId="0" borderId="0" xfId="0" applyNumberFormat="1" applyFont="1" applyAlignment="1">
      <alignment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center"/>
    </xf>
    <xf numFmtId="2" fontId="16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/>
    </xf>
    <xf numFmtId="164" fontId="5" fillId="0" borderId="0" xfId="0" applyNumberFormat="1" applyFont="1"/>
    <xf numFmtId="2" fontId="16" fillId="0" borderId="0" xfId="0" applyNumberFormat="1" applyFont="1" applyAlignment="1">
      <alignment horizontal="center"/>
    </xf>
    <xf numFmtId="0" fontId="15" fillId="0" borderId="10" xfId="0" applyFont="1" applyBorder="1" applyAlignment="1">
      <alignment horizontal="right" vertical="center" wrapText="1"/>
    </xf>
    <xf numFmtId="0" fontId="1" fillId="9" borderId="23" xfId="0" applyFont="1" applyFill="1" applyBorder="1" applyAlignment="1">
      <alignment horizontal="center" wrapText="1"/>
    </xf>
    <xf numFmtId="0" fontId="1" fillId="9" borderId="31" xfId="0" applyFont="1" applyFill="1" applyBorder="1" applyAlignment="1">
      <alignment horizontal="center" wrapText="1"/>
    </xf>
    <xf numFmtId="0" fontId="1" fillId="9" borderId="24" xfId="0" applyFont="1" applyFill="1" applyBorder="1" applyAlignment="1">
      <alignment horizontal="center" wrapText="1"/>
    </xf>
    <xf numFmtId="0" fontId="1" fillId="9" borderId="25" xfId="0" applyFont="1" applyFill="1" applyBorder="1" applyAlignment="1">
      <alignment horizontal="center" wrapText="1"/>
    </xf>
    <xf numFmtId="0" fontId="1" fillId="10" borderId="23" xfId="0" applyFont="1" applyFill="1" applyBorder="1" applyAlignment="1">
      <alignment horizontal="center" wrapText="1"/>
    </xf>
    <xf numFmtId="0" fontId="1" fillId="10" borderId="24" xfId="0" applyFont="1" applyFill="1" applyBorder="1" applyAlignment="1">
      <alignment horizontal="center" wrapText="1"/>
    </xf>
    <xf numFmtId="0" fontId="1" fillId="10" borderId="25" xfId="0" applyFont="1" applyFill="1" applyBorder="1" applyAlignment="1">
      <alignment horizontal="center" wrapText="1"/>
    </xf>
    <xf numFmtId="0" fontId="1" fillId="5" borderId="23" xfId="0" applyFont="1" applyFill="1" applyBorder="1" applyAlignment="1">
      <alignment horizontal="center" wrapText="1"/>
    </xf>
    <xf numFmtId="0" fontId="1" fillId="5" borderId="24" xfId="0" applyFont="1" applyFill="1" applyBorder="1" applyAlignment="1">
      <alignment horizontal="center" wrapText="1"/>
    </xf>
    <xf numFmtId="0" fontId="1" fillId="5" borderId="25" xfId="0" applyFont="1" applyFill="1" applyBorder="1" applyAlignment="1">
      <alignment horizontal="center" wrapText="1"/>
    </xf>
    <xf numFmtId="0" fontId="1" fillId="11" borderId="23" xfId="0" applyFont="1" applyFill="1" applyBorder="1" applyAlignment="1">
      <alignment horizontal="center" wrapText="1"/>
    </xf>
    <xf numFmtId="0" fontId="1" fillId="11" borderId="24" xfId="0" applyFont="1" applyFill="1" applyBorder="1" applyAlignment="1">
      <alignment horizontal="center" wrapText="1"/>
    </xf>
    <xf numFmtId="0" fontId="1" fillId="11" borderId="25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vertical="center"/>
    </xf>
    <xf numFmtId="49" fontId="1" fillId="9" borderId="10" xfId="0" applyNumberFormat="1" applyFont="1" applyFill="1" applyBorder="1" applyAlignment="1">
      <alignment horizontal="center" wrapText="1"/>
    </xf>
    <xf numFmtId="0" fontId="1" fillId="12" borderId="23" xfId="0" applyFont="1" applyFill="1" applyBorder="1" applyAlignment="1">
      <alignment horizontal="center" wrapText="1"/>
    </xf>
    <xf numFmtId="0" fontId="1" fillId="12" borderId="24" xfId="0" applyFont="1" applyFill="1" applyBorder="1" applyAlignment="1">
      <alignment horizontal="center" wrapText="1"/>
    </xf>
    <xf numFmtId="0" fontId="1" fillId="12" borderId="25" xfId="0" applyFont="1" applyFill="1" applyBorder="1" applyAlignment="1">
      <alignment horizontal="center" wrapText="1"/>
    </xf>
    <xf numFmtId="0" fontId="5" fillId="4" borderId="10" xfId="0" applyFont="1" applyFill="1" applyBorder="1"/>
    <xf numFmtId="0" fontId="1" fillId="9" borderId="32" xfId="0" applyFont="1" applyFill="1" applyBorder="1" applyAlignment="1">
      <alignment horizontal="center" wrapText="1"/>
    </xf>
    <xf numFmtId="0" fontId="1" fillId="10" borderId="32" xfId="0" applyFont="1" applyFill="1" applyBorder="1" applyAlignment="1">
      <alignment horizontal="center" wrapText="1"/>
    </xf>
    <xf numFmtId="0" fontId="1" fillId="5" borderId="32" xfId="0" applyFont="1" applyFill="1" applyBorder="1" applyAlignment="1">
      <alignment horizontal="center" wrapText="1"/>
    </xf>
    <xf numFmtId="0" fontId="1" fillId="11" borderId="32" xfId="0" applyFont="1" applyFill="1" applyBorder="1" applyAlignment="1">
      <alignment horizontal="center" wrapText="1"/>
    </xf>
    <xf numFmtId="0" fontId="1" fillId="12" borderId="32" xfId="0" applyFont="1" applyFill="1" applyBorder="1" applyAlignment="1">
      <alignment horizontal="center" wrapText="1"/>
    </xf>
    <xf numFmtId="0" fontId="16" fillId="4" borderId="10" xfId="0" applyFont="1" applyFill="1" applyBorder="1"/>
    <xf numFmtId="49" fontId="5" fillId="0" borderId="10" xfId="0" quotePrefix="1" applyNumberFormat="1" applyFont="1" applyBorder="1" applyAlignment="1">
      <alignment vertical="center" wrapText="1"/>
    </xf>
    <xf numFmtId="49" fontId="5" fillId="0" borderId="10" xfId="0" quotePrefix="1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27" xfId="0" applyFont="1" applyBorder="1" applyAlignment="1">
      <alignment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9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0" fontId="5" fillId="0" borderId="28" xfId="0" applyFont="1" applyBorder="1" applyAlignment="1">
      <alignment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49" fontId="1" fillId="9" borderId="11" xfId="0" applyNumberFormat="1" applyFont="1" applyFill="1" applyBorder="1" applyAlignment="1">
      <alignment horizontal="center" wrapText="1"/>
    </xf>
    <xf numFmtId="49" fontId="5" fillId="0" borderId="11" xfId="0" quotePrefix="1" applyNumberFormat="1" applyFont="1" applyBorder="1" applyAlignment="1">
      <alignment vertical="center" wrapText="1"/>
    </xf>
    <xf numFmtId="49" fontId="5" fillId="0" borderId="11" xfId="0" quotePrefix="1" applyNumberFormat="1" applyFont="1" applyBorder="1" applyAlignment="1">
      <alignment horizontal="center" vertical="center" wrapText="1"/>
    </xf>
    <xf numFmtId="0" fontId="1" fillId="9" borderId="34" xfId="0" applyFont="1" applyFill="1" applyBorder="1" applyAlignment="1">
      <alignment horizontal="center" wrapText="1"/>
    </xf>
    <xf numFmtId="0" fontId="20" fillId="0" borderId="35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0" fontId="3" fillId="5" borderId="10" xfId="0" applyFont="1" applyFill="1" applyBorder="1" applyAlignment="1" applyProtection="1">
      <alignment horizontal="left" vertical="center"/>
      <protection locked="0"/>
    </xf>
    <xf numFmtId="0" fontId="7" fillId="0" borderId="4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2" fontId="16" fillId="8" borderId="11" xfId="0" applyNumberFormat="1" applyFont="1" applyFill="1" applyBorder="1" applyAlignment="1">
      <alignment horizontal="center"/>
    </xf>
    <xf numFmtId="2" fontId="16" fillId="8" borderId="13" xfId="0" applyNumberFormat="1" applyFont="1" applyFill="1" applyBorder="1" applyAlignment="1">
      <alignment horizontal="center"/>
    </xf>
    <xf numFmtId="0" fontId="11" fillId="7" borderId="11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/>
    </xf>
    <xf numFmtId="0" fontId="5" fillId="0" borderId="0" xfId="0" applyFont="1" applyProtection="1">
      <protection locked="0"/>
    </xf>
    <xf numFmtId="164" fontId="5" fillId="0" borderId="0" xfId="0" applyNumberFormat="1" applyFont="1" applyAlignment="1">
      <alignment horizontal="center"/>
    </xf>
    <xf numFmtId="0" fontId="5" fillId="6" borderId="10" xfId="0" applyFont="1" applyFill="1" applyBorder="1" applyAlignment="1" applyProtection="1">
      <alignment horizontal="center" vertical="center"/>
      <protection locked="0"/>
    </xf>
    <xf numFmtId="0" fontId="5" fillId="6" borderId="15" xfId="0" applyFont="1" applyFill="1" applyBorder="1" applyAlignment="1" applyProtection="1">
      <alignment horizontal="center" vertical="center"/>
      <protection locked="0"/>
    </xf>
    <xf numFmtId="0" fontId="5" fillId="6" borderId="18" xfId="0" applyFont="1" applyFill="1" applyBorder="1" applyAlignment="1" applyProtection="1">
      <alignment horizontal="center" vertical="center"/>
      <protection locked="0"/>
    </xf>
    <xf numFmtId="0" fontId="5" fillId="6" borderId="9" xfId="0" applyFont="1" applyFill="1" applyBorder="1" applyAlignment="1" applyProtection="1">
      <alignment horizontal="center" vertical="center"/>
      <protection locked="0"/>
    </xf>
    <xf numFmtId="0" fontId="5" fillId="6" borderId="19" xfId="0" applyFont="1" applyFill="1" applyBorder="1" applyAlignment="1" applyProtection="1">
      <alignment horizontal="center" vertical="center"/>
      <protection locked="0"/>
    </xf>
    <xf numFmtId="0" fontId="5" fillId="6" borderId="11" xfId="0" applyFont="1" applyFill="1" applyBorder="1" applyAlignment="1" applyProtection="1">
      <alignment horizontal="center" vertical="center"/>
      <protection locked="0"/>
    </xf>
    <xf numFmtId="0" fontId="5" fillId="6" borderId="12" xfId="0" applyFont="1" applyFill="1" applyBorder="1" applyAlignment="1" applyProtection="1">
      <alignment horizontal="center" vertical="center"/>
      <protection locked="0"/>
    </xf>
    <xf numFmtId="0" fontId="5" fillId="6" borderId="13" xfId="0" applyFont="1" applyFill="1" applyBorder="1" applyAlignment="1" applyProtection="1">
      <alignment horizontal="center" vertical="center"/>
      <protection locked="0"/>
    </xf>
    <xf numFmtId="0" fontId="11" fillId="7" borderId="15" xfId="0" applyFont="1" applyFill="1" applyBorder="1" applyAlignment="1">
      <alignment horizontal="center" vertical="center" wrapText="1"/>
    </xf>
    <xf numFmtId="0" fontId="12" fillId="7" borderId="15" xfId="0" applyFont="1" applyFill="1" applyBorder="1" applyAlignment="1">
      <alignment horizontal="center" vertical="center" wrapText="1"/>
    </xf>
    <xf numFmtId="0" fontId="11" fillId="7" borderId="15" xfId="0" applyFont="1" applyFill="1" applyBorder="1" applyAlignment="1">
      <alignment horizontal="left" vertical="center" wrapText="1"/>
    </xf>
    <xf numFmtId="0" fontId="11" fillId="7" borderId="10" xfId="0" applyFont="1" applyFill="1" applyBorder="1" applyAlignment="1">
      <alignment horizontal="center" vertical="center" wrapText="1"/>
    </xf>
    <xf numFmtId="2" fontId="16" fillId="8" borderId="12" xfId="0" applyNumberFormat="1" applyFont="1" applyFill="1" applyBorder="1" applyAlignment="1">
      <alignment horizontal="center"/>
    </xf>
    <xf numFmtId="2" fontId="16" fillId="8" borderId="10" xfId="0" applyNumberFormat="1" applyFont="1" applyFill="1" applyBorder="1" applyAlignment="1">
      <alignment horizontal="center"/>
    </xf>
    <xf numFmtId="49" fontId="5" fillId="0" borderId="10" xfId="0" applyNumberFormat="1" applyFont="1" applyBorder="1" applyAlignment="1">
      <alignment horizontal="left"/>
    </xf>
    <xf numFmtId="0" fontId="5" fillId="6" borderId="11" xfId="0" applyFont="1" applyFill="1" applyBorder="1" applyProtection="1">
      <protection locked="0"/>
    </xf>
    <xf numFmtId="0" fontId="5" fillId="6" borderId="12" xfId="0" applyFont="1" applyFill="1" applyBorder="1" applyProtection="1">
      <protection locked="0"/>
    </xf>
    <xf numFmtId="0" fontId="11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1" fillId="7" borderId="20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7" borderId="16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17" xfId="0" applyFont="1" applyFill="1" applyBorder="1" applyAlignment="1">
      <alignment horizontal="center" vertical="center" wrapText="1"/>
    </xf>
    <xf numFmtId="0" fontId="11" fillId="7" borderId="22" xfId="0" applyFont="1" applyFill="1" applyBorder="1" applyAlignment="1">
      <alignment horizontal="center" vertical="center" wrapText="1"/>
    </xf>
  </cellXfs>
  <cellStyles count="2">
    <cellStyle name="Normal" xfId="0" builtinId="0"/>
    <cellStyle name="Percentatge" xfId="1" builtinId="5"/>
  </cellStyles>
  <dxfs count="25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6"/>
  <sheetViews>
    <sheetView zoomScale="70" zoomScaleNormal="70" workbookViewId="0">
      <selection activeCell="A17" sqref="A17"/>
    </sheetView>
  </sheetViews>
  <sheetFormatPr defaultRowHeight="15" x14ac:dyDescent="0.25"/>
  <cols>
    <col min="1" max="1" width="66.140625" customWidth="1"/>
    <col min="2" max="2" width="33.85546875" customWidth="1"/>
    <col min="3" max="4" width="23.140625" customWidth="1"/>
    <col min="5" max="5" width="18.42578125" customWidth="1"/>
  </cols>
  <sheetData>
    <row r="1" spans="1:20" s="4" customFormat="1" ht="60.75" customHeight="1" x14ac:dyDescent="0.25">
      <c r="B1" s="150" t="s">
        <v>1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</row>
    <row r="2" spans="1:20" s="4" customFormat="1" ht="13.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20" s="4" customFormat="1" ht="30.75" customHeight="1" x14ac:dyDescent="0.25">
      <c r="B3" s="150" t="s">
        <v>30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</row>
    <row r="4" spans="1:20" s="4" customFormat="1" ht="18.75" x14ac:dyDescent="0.25">
      <c r="B4" s="2"/>
      <c r="C4" s="2"/>
      <c r="D4" s="2"/>
      <c r="E4" s="1"/>
      <c r="F4" s="1"/>
      <c r="G4" s="1"/>
      <c r="H4" s="3"/>
      <c r="I4" s="3"/>
      <c r="J4" s="3"/>
      <c r="K4" s="3"/>
      <c r="L4" s="1"/>
      <c r="M4" s="1"/>
      <c r="N4" s="1"/>
      <c r="O4" s="1"/>
    </row>
    <row r="5" spans="1:20" ht="15.75" thickBot="1" x14ac:dyDescent="0.3"/>
    <row r="6" spans="1:20" s="4" customFormat="1" x14ac:dyDescent="0.25">
      <c r="A6" s="16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2"/>
    </row>
    <row r="7" spans="1:20" s="4" customFormat="1" x14ac:dyDescent="0.25">
      <c r="A7" s="10" t="s">
        <v>0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P7" s="8"/>
      <c r="T7" s="5"/>
    </row>
    <row r="8" spans="1:20" s="4" customFormat="1" x14ac:dyDescent="0.2">
      <c r="A8" s="13" t="s">
        <v>4</v>
      </c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8"/>
      <c r="P8" s="8"/>
      <c r="T8" s="5"/>
    </row>
    <row r="9" spans="1:20" s="4" customFormat="1" ht="15.75" customHeight="1" x14ac:dyDescent="0.2">
      <c r="A9" s="13" t="s">
        <v>5</v>
      </c>
      <c r="B9" s="147"/>
      <c r="C9" s="147"/>
      <c r="D9" s="14"/>
      <c r="E9" s="14"/>
      <c r="F9" s="14"/>
      <c r="G9" s="9"/>
      <c r="H9" s="9"/>
      <c r="I9" s="9"/>
      <c r="J9" s="9"/>
      <c r="K9" s="8"/>
      <c r="L9" s="8"/>
      <c r="M9" s="8"/>
      <c r="N9" s="8"/>
      <c r="O9" s="8"/>
      <c r="P9" s="9"/>
      <c r="T9" s="5"/>
    </row>
    <row r="10" spans="1:20" s="4" customFormat="1" ht="15.75" customHeight="1" x14ac:dyDescent="0.2">
      <c r="A10" s="13" t="s">
        <v>6</v>
      </c>
      <c r="B10" s="9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T10" s="5"/>
    </row>
    <row r="11" spans="1:20" s="4" customFormat="1" ht="15.75" customHeight="1" x14ac:dyDescent="0.2">
      <c r="A11" s="13" t="s">
        <v>7</v>
      </c>
      <c r="B11" s="147"/>
      <c r="C11" s="147"/>
      <c r="D11" s="14" t="s">
        <v>8</v>
      </c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T11" s="5"/>
    </row>
    <row r="12" spans="1:20" s="4" customFormat="1" ht="44.25" customHeight="1" x14ac:dyDescent="0.2">
      <c r="A12" s="148" t="s">
        <v>12</v>
      </c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5"/>
    </row>
    <row r="13" spans="1:20" s="4" customFormat="1" ht="12" customHeight="1" thickBot="1" x14ac:dyDescent="0.25">
      <c r="A13" s="17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5"/>
      <c r="Q13" s="6"/>
      <c r="R13" s="6"/>
      <c r="S13" s="6"/>
      <c r="T13" s="7"/>
    </row>
    <row r="14" spans="1:20" s="4" customFormat="1" x14ac:dyDescent="0.25">
      <c r="A14" s="8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6" spans="1:20" ht="15.75" customHeight="1" x14ac:dyDescent="0.25">
      <c r="A16" s="28" t="s">
        <v>14</v>
      </c>
      <c r="B16" s="28" t="s">
        <v>38</v>
      </c>
      <c r="C16" s="28" t="s">
        <v>39</v>
      </c>
      <c r="D16" s="28" t="s">
        <v>24</v>
      </c>
      <c r="E16" s="28" t="s">
        <v>36</v>
      </c>
    </row>
    <row r="17" spans="1:5" x14ac:dyDescent="0.25">
      <c r="A17" s="30" t="s">
        <v>34</v>
      </c>
      <c r="B17" s="33"/>
      <c r="C17" s="33"/>
      <c r="D17" s="29" t="s">
        <v>35</v>
      </c>
      <c r="E17" s="29" t="s">
        <v>35</v>
      </c>
    </row>
    <row r="18" spans="1:5" x14ac:dyDescent="0.25">
      <c r="A18" s="30" t="e">
        <f>#REF!</f>
        <v>#REF!</v>
      </c>
      <c r="B18" s="29" t="e">
        <f>#REF!</f>
        <v>#REF!</v>
      </c>
      <c r="C18" s="29" t="e">
        <f>#REF!</f>
        <v>#REF!</v>
      </c>
      <c r="D18" s="29" t="e">
        <f>#REF!</f>
        <v>#REF!</v>
      </c>
      <c r="E18" s="29" t="e">
        <f>#REF!</f>
        <v>#REF!</v>
      </c>
    </row>
    <row r="19" spans="1:5" x14ac:dyDescent="0.25">
      <c r="A19" s="30" t="e">
        <f>#REF!</f>
        <v>#REF!</v>
      </c>
      <c r="B19" s="29" t="e">
        <f>#REF!</f>
        <v>#REF!</v>
      </c>
      <c r="C19" s="29" t="e">
        <f>#REF!</f>
        <v>#REF!</v>
      </c>
      <c r="D19" s="29" t="e">
        <f>#REF!</f>
        <v>#REF!</v>
      </c>
      <c r="E19" s="29" t="e">
        <f>#REF!</f>
        <v>#REF!</v>
      </c>
    </row>
    <row r="20" spans="1:5" x14ac:dyDescent="0.25">
      <c r="A20" s="30" t="e">
        <f>#REF!</f>
        <v>#REF!</v>
      </c>
      <c r="B20" s="29" t="e">
        <f>#REF!</f>
        <v>#REF!</v>
      </c>
      <c r="C20" s="29" t="e">
        <f>#REF!</f>
        <v>#REF!</v>
      </c>
      <c r="D20" s="29" t="e">
        <f>#REF!</f>
        <v>#REF!</v>
      </c>
      <c r="E20" s="29" t="e">
        <f>#REF!</f>
        <v>#REF!</v>
      </c>
    </row>
    <row r="21" spans="1:5" x14ac:dyDescent="0.25">
      <c r="A21" s="30" t="e">
        <f>#REF!</f>
        <v>#REF!</v>
      </c>
      <c r="B21" s="29" t="e">
        <f>#REF!</f>
        <v>#REF!</v>
      </c>
      <c r="C21" s="29" t="e">
        <f>#REF!</f>
        <v>#REF!</v>
      </c>
      <c r="D21" s="29" t="e">
        <f>#REF!</f>
        <v>#REF!</v>
      </c>
      <c r="E21" s="29" t="e">
        <f>#REF!</f>
        <v>#REF!</v>
      </c>
    </row>
    <row r="22" spans="1:5" x14ac:dyDescent="0.25">
      <c r="A22" s="30" t="e">
        <f>#REF!</f>
        <v>#REF!</v>
      </c>
      <c r="B22" s="29" t="e">
        <f>#REF!</f>
        <v>#REF!</v>
      </c>
      <c r="C22" s="29" t="e">
        <f>#REF!</f>
        <v>#REF!</v>
      </c>
      <c r="D22" s="29" t="e">
        <f>#REF!</f>
        <v>#REF!</v>
      </c>
      <c r="E22" s="29" t="e">
        <f>#REF!</f>
        <v>#REF!</v>
      </c>
    </row>
    <row r="23" spans="1:5" x14ac:dyDescent="0.25">
      <c r="A23" s="30" t="e">
        <f>#REF!</f>
        <v>#REF!</v>
      </c>
      <c r="B23" s="29" t="e">
        <f>#REF!</f>
        <v>#REF!</v>
      </c>
      <c r="C23" s="29" t="e">
        <f>#REF!</f>
        <v>#REF!</v>
      </c>
      <c r="D23" s="29" t="e">
        <f>#REF!</f>
        <v>#REF!</v>
      </c>
      <c r="E23" s="29" t="e">
        <f>#REF!</f>
        <v>#REF!</v>
      </c>
    </row>
    <row r="24" spans="1:5" x14ac:dyDescent="0.25">
      <c r="A24" s="30" t="e">
        <f>#REF!</f>
        <v>#REF!</v>
      </c>
      <c r="B24" s="29" t="e">
        <f>#REF!</f>
        <v>#REF!</v>
      </c>
      <c r="C24" s="29" t="e">
        <f>#REF!</f>
        <v>#REF!</v>
      </c>
      <c r="D24" s="29" t="e">
        <f>#REF!</f>
        <v>#REF!</v>
      </c>
      <c r="E24" s="29" t="e">
        <f>#REF!</f>
        <v>#REF!</v>
      </c>
    </row>
    <row r="25" spans="1:5" x14ac:dyDescent="0.25">
      <c r="A25" s="30" t="e">
        <f>#REF!</f>
        <v>#REF!</v>
      </c>
      <c r="B25" s="29" t="e">
        <f>#REF!</f>
        <v>#REF!</v>
      </c>
      <c r="C25" s="29" t="e">
        <f>#REF!</f>
        <v>#REF!</v>
      </c>
      <c r="D25" s="29" t="e">
        <f>#REF!</f>
        <v>#REF!</v>
      </c>
      <c r="E25" s="29" t="e">
        <f>#REF!</f>
        <v>#REF!</v>
      </c>
    </row>
    <row r="26" spans="1:5" x14ac:dyDescent="0.25">
      <c r="A26" s="30" t="e">
        <f>#REF!</f>
        <v>#REF!</v>
      </c>
      <c r="B26" s="29" t="e">
        <f>#REF!</f>
        <v>#REF!</v>
      </c>
      <c r="C26" s="29" t="e">
        <f>#REF!</f>
        <v>#REF!</v>
      </c>
      <c r="D26" s="29" t="e">
        <f>#REF!</f>
        <v>#REF!</v>
      </c>
      <c r="E26" s="29" t="e">
        <f>#REF!</f>
        <v>#REF!</v>
      </c>
    </row>
    <row r="27" spans="1:5" x14ac:dyDescent="0.25">
      <c r="A27" s="30" t="e">
        <f>#REF!</f>
        <v>#REF!</v>
      </c>
      <c r="B27" s="29" t="e">
        <f>#REF!</f>
        <v>#REF!</v>
      </c>
      <c r="C27" s="29" t="e">
        <f>#REF!</f>
        <v>#REF!</v>
      </c>
      <c r="D27" s="29" t="e">
        <f>#REF!</f>
        <v>#REF!</v>
      </c>
      <c r="E27" s="29" t="e">
        <f>#REF!</f>
        <v>#REF!</v>
      </c>
    </row>
    <row r="28" spans="1:5" x14ac:dyDescent="0.25">
      <c r="A28" s="30" t="e">
        <f>#REF!</f>
        <v>#REF!</v>
      </c>
      <c r="B28" s="29" t="e">
        <f>#REF!</f>
        <v>#REF!</v>
      </c>
      <c r="C28" s="29" t="e">
        <f>#REF!</f>
        <v>#REF!</v>
      </c>
      <c r="D28" s="29" t="e">
        <f>#REF!</f>
        <v>#REF!</v>
      </c>
      <c r="E28" s="29" t="e">
        <f>#REF!</f>
        <v>#REF!</v>
      </c>
    </row>
    <row r="29" spans="1:5" x14ac:dyDescent="0.25">
      <c r="A29" s="30" t="e">
        <f>#REF!</f>
        <v>#REF!</v>
      </c>
      <c r="B29" s="29" t="e">
        <f>#REF!</f>
        <v>#REF!</v>
      </c>
      <c r="C29" s="29" t="e">
        <f>#REF!</f>
        <v>#REF!</v>
      </c>
      <c r="D29" s="29" t="e">
        <f>#REF!</f>
        <v>#REF!</v>
      </c>
      <c r="E29" s="29" t="e">
        <f>#REF!</f>
        <v>#REF!</v>
      </c>
    </row>
    <row r="30" spans="1:5" x14ac:dyDescent="0.25">
      <c r="A30" s="30" t="e">
        <f>#REF!</f>
        <v>#REF!</v>
      </c>
      <c r="B30" s="29" t="e">
        <f>#REF!</f>
        <v>#REF!</v>
      </c>
      <c r="C30" s="29" t="e">
        <f>#REF!</f>
        <v>#REF!</v>
      </c>
      <c r="D30" s="29" t="e">
        <f>#REF!</f>
        <v>#REF!</v>
      </c>
      <c r="E30" s="29" t="e">
        <f>#REF!</f>
        <v>#REF!</v>
      </c>
    </row>
    <row r="31" spans="1:5" x14ac:dyDescent="0.25">
      <c r="A31" s="30" t="e">
        <f>#REF!</f>
        <v>#REF!</v>
      </c>
      <c r="B31" s="29" t="e">
        <f>#REF!</f>
        <v>#REF!</v>
      </c>
      <c r="C31" s="29" t="e">
        <f>#REF!</f>
        <v>#REF!</v>
      </c>
      <c r="D31" s="29" t="e">
        <f>#REF!</f>
        <v>#REF!</v>
      </c>
      <c r="E31" s="29" t="e">
        <f>#REF!</f>
        <v>#REF!</v>
      </c>
    </row>
    <row r="32" spans="1:5" x14ac:dyDescent="0.25">
      <c r="A32" s="30" t="e">
        <f>#REF!</f>
        <v>#REF!</v>
      </c>
      <c r="B32" s="29" t="e">
        <f>#REF!</f>
        <v>#REF!</v>
      </c>
      <c r="C32" s="29" t="e">
        <f>#REF!</f>
        <v>#REF!</v>
      </c>
      <c r="D32" s="29" t="e">
        <f>#REF!</f>
        <v>#REF!</v>
      </c>
      <c r="E32" s="29" t="e">
        <f>#REF!</f>
        <v>#REF!</v>
      </c>
    </row>
    <row r="33" spans="1:5" x14ac:dyDescent="0.25">
      <c r="A33" s="30" t="e">
        <f>#REF!</f>
        <v>#REF!</v>
      </c>
      <c r="B33" s="29" t="e">
        <f>#REF!</f>
        <v>#REF!</v>
      </c>
      <c r="C33" s="29" t="e">
        <f>#REF!</f>
        <v>#REF!</v>
      </c>
      <c r="D33" s="29" t="e">
        <f>#REF!</f>
        <v>#REF!</v>
      </c>
      <c r="E33" s="29" t="e">
        <f>#REF!</f>
        <v>#REF!</v>
      </c>
    </row>
    <row r="34" spans="1:5" x14ac:dyDescent="0.25">
      <c r="A34" s="30" t="e">
        <f>#REF!</f>
        <v>#REF!</v>
      </c>
      <c r="B34" s="29" t="e">
        <f>#REF!</f>
        <v>#REF!</v>
      </c>
      <c r="C34" s="29" t="e">
        <f>#REF!</f>
        <v>#REF!</v>
      </c>
      <c r="D34" s="29" t="e">
        <f>#REF!</f>
        <v>#REF!</v>
      </c>
      <c r="E34" s="29" t="e">
        <f>#REF!</f>
        <v>#REF!</v>
      </c>
    </row>
    <row r="35" spans="1:5" x14ac:dyDescent="0.25">
      <c r="A35" s="30" t="e">
        <f>#REF!</f>
        <v>#REF!</v>
      </c>
      <c r="B35" s="29" t="e">
        <f>#REF!</f>
        <v>#REF!</v>
      </c>
      <c r="C35" s="29" t="e">
        <f>#REF!</f>
        <v>#REF!</v>
      </c>
      <c r="D35" s="29" t="e">
        <f>#REF!</f>
        <v>#REF!</v>
      </c>
      <c r="E35" s="29" t="e">
        <f>#REF!</f>
        <v>#REF!</v>
      </c>
    </row>
    <row r="36" spans="1:5" x14ac:dyDescent="0.25">
      <c r="A36" s="30" t="e">
        <f>#REF!</f>
        <v>#REF!</v>
      </c>
      <c r="B36" s="29" t="e">
        <f>#REF!</f>
        <v>#REF!</v>
      </c>
      <c r="C36" s="29" t="e">
        <f>#REF!</f>
        <v>#REF!</v>
      </c>
      <c r="D36" s="29" t="e">
        <f>#REF!</f>
        <v>#REF!</v>
      </c>
      <c r="E36" s="29" t="e">
        <f>#REF!</f>
        <v>#REF!</v>
      </c>
    </row>
    <row r="37" spans="1:5" x14ac:dyDescent="0.25">
      <c r="A37" s="30" t="e">
        <f>#REF!</f>
        <v>#REF!</v>
      </c>
      <c r="B37" s="29" t="e">
        <f>#REF!</f>
        <v>#REF!</v>
      </c>
      <c r="C37" s="29" t="e">
        <f>#REF!</f>
        <v>#REF!</v>
      </c>
      <c r="D37" s="29" t="e">
        <f>#REF!</f>
        <v>#REF!</v>
      </c>
      <c r="E37" s="29" t="e">
        <f>#REF!</f>
        <v>#REF!</v>
      </c>
    </row>
    <row r="38" spans="1:5" x14ac:dyDescent="0.25">
      <c r="A38" s="30" t="e">
        <f>#REF!</f>
        <v>#REF!</v>
      </c>
      <c r="B38" s="29" t="e">
        <f>#REF!</f>
        <v>#REF!</v>
      </c>
      <c r="C38" s="29" t="e">
        <f>#REF!</f>
        <v>#REF!</v>
      </c>
      <c r="D38" s="29" t="e">
        <f>#REF!</f>
        <v>#REF!</v>
      </c>
      <c r="E38" s="29" t="e">
        <f>#REF!</f>
        <v>#REF!</v>
      </c>
    </row>
    <row r="39" spans="1:5" x14ac:dyDescent="0.25">
      <c r="A39" s="30" t="e">
        <f>#REF!</f>
        <v>#REF!</v>
      </c>
      <c r="B39" s="29" t="e">
        <f>#REF!</f>
        <v>#REF!</v>
      </c>
      <c r="C39" s="29" t="e">
        <f>#REF!</f>
        <v>#REF!</v>
      </c>
      <c r="D39" s="29" t="e">
        <f>#REF!</f>
        <v>#REF!</v>
      </c>
      <c r="E39" s="29" t="e">
        <f>#REF!</f>
        <v>#REF!</v>
      </c>
    </row>
    <row r="40" spans="1:5" x14ac:dyDescent="0.25">
      <c r="A40" s="30" t="e">
        <f>#REF!</f>
        <v>#REF!</v>
      </c>
      <c r="B40" s="29" t="e">
        <f>#REF!</f>
        <v>#REF!</v>
      </c>
      <c r="C40" s="29" t="e">
        <f>#REF!</f>
        <v>#REF!</v>
      </c>
      <c r="D40" s="29" t="e">
        <f>#REF!</f>
        <v>#REF!</v>
      </c>
      <c r="E40" s="29" t="e">
        <f>#REF!</f>
        <v>#REF!</v>
      </c>
    </row>
    <row r="41" spans="1:5" x14ac:dyDescent="0.25">
      <c r="A41" s="30" t="e">
        <f>#REF!</f>
        <v>#REF!</v>
      </c>
      <c r="B41" s="29" t="e">
        <f>#REF!</f>
        <v>#REF!</v>
      </c>
      <c r="C41" s="29" t="e">
        <f>#REF!</f>
        <v>#REF!</v>
      </c>
      <c r="D41" s="29" t="e">
        <f>#REF!</f>
        <v>#REF!</v>
      </c>
      <c r="E41" s="29" t="e">
        <f>#REF!</f>
        <v>#REF!</v>
      </c>
    </row>
    <row r="42" spans="1:5" x14ac:dyDescent="0.25">
      <c r="A42" s="30" t="e">
        <f>#REF!</f>
        <v>#REF!</v>
      </c>
      <c r="B42" s="29" t="e">
        <f>#REF!</f>
        <v>#REF!</v>
      </c>
      <c r="C42" s="29" t="e">
        <f>#REF!</f>
        <v>#REF!</v>
      </c>
      <c r="D42" s="29" t="e">
        <f>#REF!</f>
        <v>#REF!</v>
      </c>
      <c r="E42" s="29" t="e">
        <f>#REF!</f>
        <v>#REF!</v>
      </c>
    </row>
    <row r="43" spans="1:5" x14ac:dyDescent="0.25">
      <c r="A43" s="30" t="e">
        <f>#REF!</f>
        <v>#REF!</v>
      </c>
      <c r="B43" s="29" t="e">
        <f>#REF!</f>
        <v>#REF!</v>
      </c>
      <c r="C43" s="29" t="e">
        <f>#REF!</f>
        <v>#REF!</v>
      </c>
      <c r="D43" s="29" t="e">
        <f>#REF!</f>
        <v>#REF!</v>
      </c>
      <c r="E43" s="29" t="e">
        <f>#REF!</f>
        <v>#REF!</v>
      </c>
    </row>
    <row r="44" spans="1:5" x14ac:dyDescent="0.25">
      <c r="A44" s="30" t="e">
        <f>#REF!</f>
        <v>#REF!</v>
      </c>
      <c r="B44" s="29" t="e">
        <f>#REF!</f>
        <v>#REF!</v>
      </c>
      <c r="C44" s="29" t="e">
        <f>#REF!</f>
        <v>#REF!</v>
      </c>
      <c r="D44" s="29" t="e">
        <f>#REF!</f>
        <v>#REF!</v>
      </c>
      <c r="E44" s="29" t="e">
        <f>#REF!</f>
        <v>#REF!</v>
      </c>
    </row>
    <row r="45" spans="1:5" x14ac:dyDescent="0.25">
      <c r="A45" s="30" t="e">
        <f>#REF!</f>
        <v>#REF!</v>
      </c>
      <c r="B45" s="29" t="e">
        <f>#REF!</f>
        <v>#REF!</v>
      </c>
      <c r="C45" s="29" t="e">
        <f>#REF!</f>
        <v>#REF!</v>
      </c>
      <c r="D45" s="29" t="e">
        <f>#REF!</f>
        <v>#REF!</v>
      </c>
      <c r="E45" s="29" t="e">
        <f>#REF!</f>
        <v>#REF!</v>
      </c>
    </row>
    <row r="46" spans="1:5" x14ac:dyDescent="0.25">
      <c r="A46" s="30" t="e">
        <f>#REF!</f>
        <v>#REF!</v>
      </c>
      <c r="B46" s="29" t="e">
        <f>#REF!</f>
        <v>#REF!</v>
      </c>
      <c r="C46" s="29" t="e">
        <f>#REF!</f>
        <v>#REF!</v>
      </c>
      <c r="D46" s="29" t="e">
        <f>#REF!</f>
        <v>#REF!</v>
      </c>
      <c r="E46" s="29" t="e">
        <f>#REF!</f>
        <v>#REF!</v>
      </c>
    </row>
    <row r="47" spans="1:5" x14ac:dyDescent="0.25">
      <c r="A47" s="30" t="e">
        <f>#REF!</f>
        <v>#REF!</v>
      </c>
      <c r="B47" s="29" t="e">
        <f>#REF!</f>
        <v>#REF!</v>
      </c>
      <c r="C47" s="29" t="e">
        <f>#REF!</f>
        <v>#REF!</v>
      </c>
      <c r="D47" s="29" t="e">
        <f>#REF!</f>
        <v>#REF!</v>
      </c>
      <c r="E47" s="29" t="e">
        <f>#REF!</f>
        <v>#REF!</v>
      </c>
    </row>
    <row r="48" spans="1:5" x14ac:dyDescent="0.25">
      <c r="A48" s="30" t="e">
        <f>#REF!</f>
        <v>#REF!</v>
      </c>
      <c r="B48" s="29" t="e">
        <f>#REF!</f>
        <v>#REF!</v>
      </c>
      <c r="C48" s="29" t="e">
        <f>#REF!</f>
        <v>#REF!</v>
      </c>
      <c r="D48" s="29" t="e">
        <f>#REF!</f>
        <v>#REF!</v>
      </c>
      <c r="E48" s="29" t="e">
        <f>#REF!</f>
        <v>#REF!</v>
      </c>
    </row>
    <row r="49" spans="1:5" x14ac:dyDescent="0.25">
      <c r="A49" s="30" t="e">
        <f>#REF!</f>
        <v>#REF!</v>
      </c>
      <c r="B49" s="29" t="e">
        <f>#REF!</f>
        <v>#REF!</v>
      </c>
      <c r="C49" s="29" t="e">
        <f>#REF!</f>
        <v>#REF!</v>
      </c>
      <c r="D49" s="29" t="e">
        <f>#REF!</f>
        <v>#REF!</v>
      </c>
      <c r="E49" s="29" t="e">
        <f>#REF!</f>
        <v>#REF!</v>
      </c>
    </row>
    <row r="50" spans="1:5" x14ac:dyDescent="0.25">
      <c r="A50" s="30" t="e">
        <f>#REF!</f>
        <v>#REF!</v>
      </c>
      <c r="B50" s="29" t="e">
        <f>#REF!</f>
        <v>#REF!</v>
      </c>
      <c r="C50" s="29" t="e">
        <f>#REF!</f>
        <v>#REF!</v>
      </c>
      <c r="D50" s="29" t="e">
        <f>#REF!</f>
        <v>#REF!</v>
      </c>
      <c r="E50" s="29" t="e">
        <f>#REF!</f>
        <v>#REF!</v>
      </c>
    </row>
    <row r="51" spans="1:5" x14ac:dyDescent="0.25">
      <c r="A51" s="30" t="e">
        <f>#REF!</f>
        <v>#REF!</v>
      </c>
      <c r="B51" s="29" t="e">
        <f>#REF!</f>
        <v>#REF!</v>
      </c>
      <c r="C51" s="29" t="e">
        <f>#REF!</f>
        <v>#REF!</v>
      </c>
      <c r="D51" s="29" t="e">
        <f>#REF!</f>
        <v>#REF!</v>
      </c>
      <c r="E51" s="29" t="e">
        <f>#REF!</f>
        <v>#REF!</v>
      </c>
    </row>
    <row r="52" spans="1:5" x14ac:dyDescent="0.25">
      <c r="A52" s="30" t="e">
        <f>#REF!</f>
        <v>#REF!</v>
      </c>
      <c r="B52" s="29" t="e">
        <f>#REF!</f>
        <v>#REF!</v>
      </c>
      <c r="C52" s="29" t="e">
        <f>#REF!</f>
        <v>#REF!</v>
      </c>
      <c r="D52" s="29" t="e">
        <f>#REF!</f>
        <v>#REF!</v>
      </c>
      <c r="E52" s="29" t="e">
        <f>#REF!</f>
        <v>#REF!</v>
      </c>
    </row>
    <row r="53" spans="1:5" x14ac:dyDescent="0.25">
      <c r="A53" s="30" t="e">
        <f>#REF!</f>
        <v>#REF!</v>
      </c>
      <c r="B53" s="29" t="e">
        <f>#REF!</f>
        <v>#REF!</v>
      </c>
      <c r="C53" s="29" t="e">
        <f>#REF!</f>
        <v>#REF!</v>
      </c>
      <c r="D53" s="29" t="e">
        <f>#REF!</f>
        <v>#REF!</v>
      </c>
      <c r="E53" s="29" t="e">
        <f>#REF!</f>
        <v>#REF!</v>
      </c>
    </row>
    <row r="54" spans="1:5" x14ac:dyDescent="0.25">
      <c r="A54" s="30" t="e">
        <f>#REF!</f>
        <v>#REF!</v>
      </c>
      <c r="B54" s="29" t="e">
        <f>#REF!</f>
        <v>#REF!</v>
      </c>
      <c r="C54" s="29" t="e">
        <f>#REF!</f>
        <v>#REF!</v>
      </c>
      <c r="D54" s="29" t="e">
        <f>#REF!</f>
        <v>#REF!</v>
      </c>
      <c r="E54" s="29" t="e">
        <f>#REF!</f>
        <v>#REF!</v>
      </c>
    </row>
    <row r="55" spans="1:5" x14ac:dyDescent="0.25">
      <c r="A55" s="30" t="e">
        <f>#REF!</f>
        <v>#REF!</v>
      </c>
      <c r="B55" s="29" t="e">
        <f>#REF!</f>
        <v>#REF!</v>
      </c>
      <c r="C55" s="29" t="e">
        <f>#REF!</f>
        <v>#REF!</v>
      </c>
      <c r="D55" s="29" t="e">
        <f>#REF!</f>
        <v>#REF!</v>
      </c>
      <c r="E55" s="29" t="e">
        <f>#REF!</f>
        <v>#REF!</v>
      </c>
    </row>
    <row r="56" spans="1:5" x14ac:dyDescent="0.25">
      <c r="A56" s="30" t="e">
        <f>#REF!</f>
        <v>#REF!</v>
      </c>
      <c r="B56" s="29" t="e">
        <f>#REF!</f>
        <v>#REF!</v>
      </c>
      <c r="C56" s="29" t="e">
        <f>#REF!</f>
        <v>#REF!</v>
      </c>
      <c r="D56" s="29" t="e">
        <f>#REF!</f>
        <v>#REF!</v>
      </c>
      <c r="E56" s="29" t="e">
        <f>#REF!</f>
        <v>#REF!</v>
      </c>
    </row>
    <row r="57" spans="1:5" x14ac:dyDescent="0.25">
      <c r="A57" s="30" t="e">
        <f>#REF!</f>
        <v>#REF!</v>
      </c>
      <c r="B57" s="29" t="e">
        <f>#REF!</f>
        <v>#REF!</v>
      </c>
      <c r="C57" s="29" t="e">
        <f>#REF!</f>
        <v>#REF!</v>
      </c>
      <c r="D57" s="29" t="e">
        <f>#REF!</f>
        <v>#REF!</v>
      </c>
      <c r="E57" s="29" t="e">
        <f>#REF!</f>
        <v>#REF!</v>
      </c>
    </row>
    <row r="58" spans="1:5" x14ac:dyDescent="0.25">
      <c r="A58" s="30" t="e">
        <f>#REF!</f>
        <v>#REF!</v>
      </c>
      <c r="B58" s="29" t="e">
        <f>#REF!</f>
        <v>#REF!</v>
      </c>
      <c r="C58" s="29" t="e">
        <f>#REF!</f>
        <v>#REF!</v>
      </c>
      <c r="D58" s="29" t="e">
        <f>#REF!</f>
        <v>#REF!</v>
      </c>
      <c r="E58" s="29" t="e">
        <f>#REF!</f>
        <v>#REF!</v>
      </c>
    </row>
    <row r="59" spans="1:5" x14ac:dyDescent="0.25">
      <c r="A59" s="30" t="e">
        <f>#REF!</f>
        <v>#REF!</v>
      </c>
      <c r="B59" s="29" t="e">
        <f>#REF!</f>
        <v>#REF!</v>
      </c>
      <c r="C59" s="29" t="e">
        <f>#REF!</f>
        <v>#REF!</v>
      </c>
      <c r="D59" s="29" t="e">
        <f>#REF!</f>
        <v>#REF!</v>
      </c>
      <c r="E59" s="29" t="e">
        <f>#REF!</f>
        <v>#REF!</v>
      </c>
    </row>
    <row r="60" spans="1:5" x14ac:dyDescent="0.25">
      <c r="A60" s="30" t="e">
        <f>#REF!</f>
        <v>#REF!</v>
      </c>
      <c r="B60" s="29" t="e">
        <f>#REF!</f>
        <v>#REF!</v>
      </c>
      <c r="C60" s="29" t="e">
        <f>#REF!</f>
        <v>#REF!</v>
      </c>
      <c r="D60" s="29" t="e">
        <f>#REF!</f>
        <v>#REF!</v>
      </c>
      <c r="E60" s="29" t="e">
        <f>#REF!</f>
        <v>#REF!</v>
      </c>
    </row>
    <row r="61" spans="1:5" x14ac:dyDescent="0.25">
      <c r="A61" s="30" t="e">
        <f>#REF!</f>
        <v>#REF!</v>
      </c>
      <c r="B61" s="29" t="e">
        <f>#REF!</f>
        <v>#REF!</v>
      </c>
      <c r="C61" s="29" t="e">
        <f>#REF!</f>
        <v>#REF!</v>
      </c>
      <c r="D61" s="29" t="e">
        <f>#REF!</f>
        <v>#REF!</v>
      </c>
      <c r="E61" s="29" t="e">
        <f>#REF!</f>
        <v>#REF!</v>
      </c>
    </row>
    <row r="62" spans="1:5" x14ac:dyDescent="0.25">
      <c r="A62" s="30" t="e">
        <f>#REF!</f>
        <v>#REF!</v>
      </c>
      <c r="B62" s="29" t="e">
        <f>#REF!</f>
        <v>#REF!</v>
      </c>
      <c r="C62" s="29" t="e">
        <f>#REF!</f>
        <v>#REF!</v>
      </c>
      <c r="D62" s="29" t="e">
        <f>#REF!</f>
        <v>#REF!</v>
      </c>
      <c r="E62" s="29" t="e">
        <f>#REF!</f>
        <v>#REF!</v>
      </c>
    </row>
    <row r="63" spans="1:5" x14ac:dyDescent="0.25">
      <c r="A63" s="30" t="e">
        <f>#REF!</f>
        <v>#REF!</v>
      </c>
      <c r="B63" s="29" t="e">
        <f>#REF!</f>
        <v>#REF!</v>
      </c>
      <c r="C63" s="29" t="e">
        <f>#REF!</f>
        <v>#REF!</v>
      </c>
      <c r="D63" s="29" t="e">
        <f>#REF!</f>
        <v>#REF!</v>
      </c>
      <c r="E63" s="29" t="e">
        <f>#REF!</f>
        <v>#REF!</v>
      </c>
    </row>
    <row r="64" spans="1:5" x14ac:dyDescent="0.25">
      <c r="A64" s="30" t="e">
        <f>#REF!</f>
        <v>#REF!</v>
      </c>
      <c r="B64" s="29" t="e">
        <f>#REF!</f>
        <v>#REF!</v>
      </c>
      <c r="C64" s="29" t="e">
        <f>#REF!</f>
        <v>#REF!</v>
      </c>
      <c r="D64" s="29" t="e">
        <f>#REF!</f>
        <v>#REF!</v>
      </c>
      <c r="E64" s="29" t="e">
        <f>#REF!</f>
        <v>#REF!</v>
      </c>
    </row>
    <row r="65" spans="1:5" x14ac:dyDescent="0.25">
      <c r="A65" s="30" t="e">
        <f>#REF!</f>
        <v>#REF!</v>
      </c>
      <c r="B65" s="29" t="e">
        <f>#REF!</f>
        <v>#REF!</v>
      </c>
      <c r="C65" s="29" t="e">
        <f>#REF!</f>
        <v>#REF!</v>
      </c>
      <c r="D65" s="29" t="e">
        <f>#REF!</f>
        <v>#REF!</v>
      </c>
      <c r="E65" s="29" t="e">
        <f>#REF!</f>
        <v>#REF!</v>
      </c>
    </row>
    <row r="66" spans="1:5" x14ac:dyDescent="0.25">
      <c r="A66" s="30" t="e">
        <f>#REF!</f>
        <v>#REF!</v>
      </c>
      <c r="B66" s="29" t="e">
        <f>#REF!</f>
        <v>#REF!</v>
      </c>
      <c r="C66" s="29" t="e">
        <f>#REF!</f>
        <v>#REF!</v>
      </c>
      <c r="D66" s="29" t="e">
        <f>#REF!</f>
        <v>#REF!</v>
      </c>
      <c r="E66" s="29" t="e">
        <f>#REF!</f>
        <v>#REF!</v>
      </c>
    </row>
    <row r="67" spans="1:5" x14ac:dyDescent="0.25">
      <c r="A67" s="30" t="e">
        <f>#REF!</f>
        <v>#REF!</v>
      </c>
      <c r="B67" s="29" t="e">
        <f>#REF!</f>
        <v>#REF!</v>
      </c>
      <c r="C67" s="29" t="e">
        <f>#REF!</f>
        <v>#REF!</v>
      </c>
      <c r="D67" s="29" t="e">
        <f>#REF!</f>
        <v>#REF!</v>
      </c>
      <c r="E67" s="29" t="e">
        <f>#REF!</f>
        <v>#REF!</v>
      </c>
    </row>
    <row r="68" spans="1:5" x14ac:dyDescent="0.25">
      <c r="A68" s="30" t="e">
        <f>#REF!</f>
        <v>#REF!</v>
      </c>
      <c r="B68" s="29" t="e">
        <f>#REF!</f>
        <v>#REF!</v>
      </c>
      <c r="C68" s="29" t="e">
        <f>#REF!</f>
        <v>#REF!</v>
      </c>
      <c r="D68" s="29" t="e">
        <f>#REF!</f>
        <v>#REF!</v>
      </c>
      <c r="E68" s="29" t="e">
        <f>#REF!</f>
        <v>#REF!</v>
      </c>
    </row>
    <row r="69" spans="1:5" x14ac:dyDescent="0.25">
      <c r="A69" s="30" t="e">
        <f>#REF!</f>
        <v>#REF!</v>
      </c>
      <c r="B69" s="29" t="e">
        <f>#REF!</f>
        <v>#REF!</v>
      </c>
      <c r="C69" s="29" t="e">
        <f>#REF!</f>
        <v>#REF!</v>
      </c>
      <c r="D69" s="29" t="e">
        <f>#REF!</f>
        <v>#REF!</v>
      </c>
      <c r="E69" s="29" t="e">
        <f>#REF!</f>
        <v>#REF!</v>
      </c>
    </row>
    <row r="70" spans="1:5" x14ac:dyDescent="0.25">
      <c r="A70" s="30" t="e">
        <f>#REF!</f>
        <v>#REF!</v>
      </c>
      <c r="B70" s="29" t="e">
        <f>#REF!</f>
        <v>#REF!</v>
      </c>
      <c r="C70" s="29" t="e">
        <f>#REF!</f>
        <v>#REF!</v>
      </c>
      <c r="D70" s="29" t="e">
        <f>#REF!</f>
        <v>#REF!</v>
      </c>
      <c r="E70" s="29" t="e">
        <f>#REF!</f>
        <v>#REF!</v>
      </c>
    </row>
    <row r="71" spans="1:5" x14ac:dyDescent="0.25">
      <c r="A71" s="30" t="e">
        <f>#REF!</f>
        <v>#REF!</v>
      </c>
      <c r="B71" s="29" t="e">
        <f>#REF!</f>
        <v>#REF!</v>
      </c>
      <c r="C71" s="29" t="e">
        <f>#REF!</f>
        <v>#REF!</v>
      </c>
      <c r="D71" s="29" t="e">
        <f>#REF!</f>
        <v>#REF!</v>
      </c>
      <c r="E71" s="29" t="e">
        <f>#REF!</f>
        <v>#REF!</v>
      </c>
    </row>
    <row r="72" spans="1:5" x14ac:dyDescent="0.25">
      <c r="A72" s="30" t="e">
        <f>#REF!</f>
        <v>#REF!</v>
      </c>
      <c r="B72" s="29" t="e">
        <f>#REF!</f>
        <v>#REF!</v>
      </c>
      <c r="C72" s="29" t="e">
        <f>#REF!</f>
        <v>#REF!</v>
      </c>
      <c r="D72" s="29" t="e">
        <f>#REF!</f>
        <v>#REF!</v>
      </c>
      <c r="E72" s="29" t="e">
        <f>#REF!</f>
        <v>#REF!</v>
      </c>
    </row>
    <row r="73" spans="1:5" x14ac:dyDescent="0.25">
      <c r="A73" s="30" t="e">
        <f>#REF!</f>
        <v>#REF!</v>
      </c>
      <c r="B73" s="29" t="e">
        <f>#REF!</f>
        <v>#REF!</v>
      </c>
      <c r="C73" s="29" t="e">
        <f>#REF!</f>
        <v>#REF!</v>
      </c>
      <c r="D73" s="29" t="e">
        <f>#REF!</f>
        <v>#REF!</v>
      </c>
      <c r="E73" s="29" t="e">
        <f>#REF!</f>
        <v>#REF!</v>
      </c>
    </row>
    <row r="74" spans="1:5" x14ac:dyDescent="0.25">
      <c r="A74" s="30" t="e">
        <f>#REF!</f>
        <v>#REF!</v>
      </c>
      <c r="B74" s="29" t="e">
        <f>#REF!</f>
        <v>#REF!</v>
      </c>
      <c r="C74" s="29" t="e">
        <f>#REF!</f>
        <v>#REF!</v>
      </c>
      <c r="D74" s="29" t="e">
        <f>#REF!</f>
        <v>#REF!</v>
      </c>
      <c r="E74" s="29" t="e">
        <f>#REF!</f>
        <v>#REF!</v>
      </c>
    </row>
    <row r="75" spans="1:5" x14ac:dyDescent="0.25">
      <c r="A75" s="30" t="e">
        <f>#REF!</f>
        <v>#REF!</v>
      </c>
      <c r="B75" s="29" t="e">
        <f>#REF!</f>
        <v>#REF!</v>
      </c>
      <c r="C75" s="29" t="e">
        <f>#REF!</f>
        <v>#REF!</v>
      </c>
      <c r="D75" s="29" t="e">
        <f>#REF!</f>
        <v>#REF!</v>
      </c>
      <c r="E75" s="29" t="e">
        <f>#REF!</f>
        <v>#REF!</v>
      </c>
    </row>
    <row r="76" spans="1:5" x14ac:dyDescent="0.25">
      <c r="A76" s="30" t="e">
        <f>#REF!</f>
        <v>#REF!</v>
      </c>
      <c r="B76" s="29" t="e">
        <f>#REF!</f>
        <v>#REF!</v>
      </c>
      <c r="C76" s="29" t="e">
        <f>#REF!</f>
        <v>#REF!</v>
      </c>
      <c r="D76" s="29" t="e">
        <f>#REF!</f>
        <v>#REF!</v>
      </c>
      <c r="E76" s="29" t="e">
        <f>#REF!</f>
        <v>#REF!</v>
      </c>
    </row>
    <row r="77" spans="1:5" x14ac:dyDescent="0.25">
      <c r="A77" s="30" t="e">
        <f>#REF!</f>
        <v>#REF!</v>
      </c>
      <c r="B77" s="29" t="e">
        <f>#REF!</f>
        <v>#REF!</v>
      </c>
      <c r="C77" s="29" t="e">
        <f>#REF!</f>
        <v>#REF!</v>
      </c>
      <c r="D77" s="29" t="e">
        <f>#REF!</f>
        <v>#REF!</v>
      </c>
      <c r="E77" s="29" t="e">
        <f>#REF!</f>
        <v>#REF!</v>
      </c>
    </row>
    <row r="78" spans="1:5" x14ac:dyDescent="0.25">
      <c r="A78" s="30" t="e">
        <f>#REF!</f>
        <v>#REF!</v>
      </c>
      <c r="B78" s="29" t="e">
        <f>#REF!</f>
        <v>#REF!</v>
      </c>
      <c r="C78" s="29" t="e">
        <f>#REF!</f>
        <v>#REF!</v>
      </c>
      <c r="D78" s="29" t="e">
        <f>#REF!</f>
        <v>#REF!</v>
      </c>
      <c r="E78" s="29" t="e">
        <f>#REF!</f>
        <v>#REF!</v>
      </c>
    </row>
    <row r="79" spans="1:5" x14ac:dyDescent="0.25">
      <c r="A79" s="30" t="e">
        <f>#REF!</f>
        <v>#REF!</v>
      </c>
      <c r="B79" s="29" t="e">
        <f>#REF!</f>
        <v>#REF!</v>
      </c>
      <c r="C79" s="29" t="e">
        <f>#REF!</f>
        <v>#REF!</v>
      </c>
      <c r="D79" s="29" t="e">
        <f>#REF!</f>
        <v>#REF!</v>
      </c>
      <c r="E79" s="29" t="e">
        <f>#REF!</f>
        <v>#REF!</v>
      </c>
    </row>
    <row r="80" spans="1:5" x14ac:dyDescent="0.25">
      <c r="A80" s="30" t="e">
        <f>#REF!</f>
        <v>#REF!</v>
      </c>
      <c r="B80" s="29" t="e">
        <f>#REF!</f>
        <v>#REF!</v>
      </c>
      <c r="C80" s="29" t="e">
        <f>#REF!</f>
        <v>#REF!</v>
      </c>
      <c r="D80" s="29" t="e">
        <f>#REF!</f>
        <v>#REF!</v>
      </c>
      <c r="E80" s="29" t="e">
        <f>#REF!</f>
        <v>#REF!</v>
      </c>
    </row>
    <row r="81" spans="1:5" x14ac:dyDescent="0.25">
      <c r="A81" s="30" t="e">
        <f>#REF!</f>
        <v>#REF!</v>
      </c>
      <c r="B81" s="29" t="e">
        <f>#REF!</f>
        <v>#REF!</v>
      </c>
      <c r="C81" s="29" t="e">
        <f>#REF!</f>
        <v>#REF!</v>
      </c>
      <c r="D81" s="29" t="e">
        <f>#REF!</f>
        <v>#REF!</v>
      </c>
      <c r="E81" s="29" t="e">
        <f>#REF!</f>
        <v>#REF!</v>
      </c>
    </row>
    <row r="82" spans="1:5" x14ac:dyDescent="0.25">
      <c r="A82" s="30" t="e">
        <f>#REF!</f>
        <v>#REF!</v>
      </c>
      <c r="B82" s="29" t="e">
        <f>#REF!</f>
        <v>#REF!</v>
      </c>
      <c r="C82" s="29" t="e">
        <f>#REF!</f>
        <v>#REF!</v>
      </c>
      <c r="D82" s="29" t="e">
        <f>#REF!</f>
        <v>#REF!</v>
      </c>
      <c r="E82" s="29" t="e">
        <f>#REF!</f>
        <v>#REF!</v>
      </c>
    </row>
    <row r="83" spans="1:5" x14ac:dyDescent="0.25">
      <c r="A83" s="30" t="e">
        <f>#REF!</f>
        <v>#REF!</v>
      </c>
      <c r="B83" s="29" t="e">
        <f>#REF!</f>
        <v>#REF!</v>
      </c>
      <c r="C83" s="29" t="e">
        <f>#REF!</f>
        <v>#REF!</v>
      </c>
      <c r="D83" s="29" t="e">
        <f>#REF!</f>
        <v>#REF!</v>
      </c>
      <c r="E83" s="29" t="e">
        <f>#REF!</f>
        <v>#REF!</v>
      </c>
    </row>
    <row r="84" spans="1:5" x14ac:dyDescent="0.25">
      <c r="A84" s="30" t="e">
        <f>#REF!</f>
        <v>#REF!</v>
      </c>
      <c r="B84" s="29" t="e">
        <f>#REF!</f>
        <v>#REF!</v>
      </c>
      <c r="C84" s="29" t="e">
        <f>#REF!</f>
        <v>#REF!</v>
      </c>
      <c r="D84" s="29" t="e">
        <f>#REF!</f>
        <v>#REF!</v>
      </c>
      <c r="E84" s="29" t="e">
        <f>#REF!</f>
        <v>#REF!</v>
      </c>
    </row>
    <row r="90" spans="1:5" ht="15.75" x14ac:dyDescent="0.25">
      <c r="A90" s="28" t="s">
        <v>31</v>
      </c>
      <c r="B90" s="28" t="s">
        <v>32</v>
      </c>
      <c r="C90" s="28" t="s">
        <v>37</v>
      </c>
      <c r="D90" s="28" t="s">
        <v>33</v>
      </c>
    </row>
    <row r="91" spans="1:5" x14ac:dyDescent="0.25">
      <c r="A91" s="30" t="s">
        <v>9</v>
      </c>
      <c r="B91" s="29">
        <v>3</v>
      </c>
      <c r="C91" s="31" t="e">
        <f>#REF!</f>
        <v>#REF!</v>
      </c>
      <c r="D91" s="29" t="e">
        <f>#REF!</f>
        <v>#REF!</v>
      </c>
    </row>
    <row r="92" spans="1:5" x14ac:dyDescent="0.25">
      <c r="A92" s="30" t="s">
        <v>20</v>
      </c>
      <c r="B92" s="29">
        <v>3</v>
      </c>
      <c r="C92" s="31" t="e">
        <f>#REF!</f>
        <v>#REF!</v>
      </c>
      <c r="D92" s="29" t="e">
        <f>#REF!</f>
        <v>#REF!</v>
      </c>
    </row>
    <row r="93" spans="1:5" x14ac:dyDescent="0.25">
      <c r="A93" s="30" t="s">
        <v>23</v>
      </c>
      <c r="B93" s="29">
        <v>2</v>
      </c>
      <c r="C93" s="31" t="e">
        <f>#REF!</f>
        <v>#REF!</v>
      </c>
      <c r="D93" s="29" t="e">
        <f>#REF!</f>
        <v>#REF!</v>
      </c>
    </row>
    <row r="94" spans="1:5" x14ac:dyDescent="0.25">
      <c r="A94" s="30" t="s">
        <v>10</v>
      </c>
      <c r="B94" s="29">
        <v>6</v>
      </c>
      <c r="C94" s="31" t="e">
        <f>#REF!</f>
        <v>#REF!</v>
      </c>
      <c r="D94" s="29" t="e">
        <f>#REF!</f>
        <v>#REF!</v>
      </c>
    </row>
    <row r="95" spans="1:5" x14ac:dyDescent="0.25">
      <c r="A95" s="30" t="s">
        <v>11</v>
      </c>
      <c r="B95" s="29">
        <v>2</v>
      </c>
      <c r="C95" s="31" t="e">
        <f>#REF!</f>
        <v>#REF!</v>
      </c>
      <c r="D95" s="29" t="e">
        <f>#REF!</f>
        <v>#REF!</v>
      </c>
    </row>
    <row r="96" spans="1:5" x14ac:dyDescent="0.25">
      <c r="A96" s="30" t="s">
        <v>26</v>
      </c>
      <c r="B96" s="29">
        <v>5</v>
      </c>
      <c r="C96" s="31" t="e">
        <f>#REF!</f>
        <v>#REF!</v>
      </c>
      <c r="D96" s="29" t="e">
        <f>#REF!</f>
        <v>#REF!</v>
      </c>
    </row>
  </sheetData>
  <protectedRanges>
    <protectedRange password="DD42" sqref="B7:B9 B11" name="Rango1"/>
  </protectedRanges>
  <mergeCells count="9">
    <mergeCell ref="B11:C11"/>
    <mergeCell ref="E11:P11"/>
    <mergeCell ref="A12:S12"/>
    <mergeCell ref="C10:N10"/>
    <mergeCell ref="B1:O1"/>
    <mergeCell ref="B3:O3"/>
    <mergeCell ref="B7:N7"/>
    <mergeCell ref="B8:N8"/>
    <mergeCell ref="B9:C9"/>
  </mergeCells>
  <conditionalFormatting sqref="D91:D96">
    <cfRule type="cellIs" dxfId="255" priority="41" operator="equal">
      <formula>"KO"</formula>
    </cfRule>
    <cfRule type="cellIs" dxfId="254" priority="42" operator="equal">
      <formula>"OK"</formula>
    </cfRule>
  </conditionalFormatting>
  <conditionalFormatting sqref="E17:E84">
    <cfRule type="cellIs" dxfId="253" priority="1" operator="equal">
      <formula>"KO"</formula>
    </cfRule>
    <cfRule type="cellIs" dxfId="252" priority="2" operator="equal">
      <formula>"OK"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0000000}">
          <x14:formula1>
            <xm:f>Valors!$A$2:$A$19</xm:f>
          </x14:formula1>
          <xm:sqref>A91:A96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144D0-4502-4716-A71B-2DDDC55656D9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7</v>
      </c>
      <c r="B10" s="62" t="str">
        <f>VLOOKUP(A10,EXPERIENCIA_REQUERIDA_PERFIL!A:B,2,FALSE)</f>
        <v>Arquitecte/a DevOps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1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0.5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3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1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Arquitecte DevOps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/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/>
      </c>
      <c r="Y14" s="154"/>
      <c r="Z14" s="153" t="str">
        <f>IF(VLOOKUP($A$10,EXPERIENCIA_REQUERIDA_PERFIL!A:BD,24,FALSE)="","",VLOOKUP($A$10,EXPERIENCIA_REQUERIDA_PERFIL!A:BD,24,FALSE))</f>
        <v/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>Millora aportada en Arquitecte DevOps</v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Arquitecte/a DevOps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 t="str">
        <f>IF($Q$14="","",ROUND(SUMIF($AF$24:$AF$63,CONCATENATE(E15,"SI"),$AD$24:$AD$63)/12,2))</f>
        <v/>
      </c>
      <c r="R15" s="175"/>
      <c r="S15" s="175"/>
      <c r="T15" s="175"/>
      <c r="U15" s="175"/>
      <c r="V15" s="175"/>
      <c r="W15" s="175"/>
      <c r="X15" s="151" t="str">
        <f>IF($X$14="","",ROUND(SUMIF($AG$24:$AG$63,CONCATENATE(E15,"SI"),$AD$24:$AD$63)/12,2))</f>
        <v/>
      </c>
      <c r="Y15" s="152"/>
      <c r="Z15" s="151" t="str">
        <f>IF($Z$14="","",ROUND(SUMIF($AH$24:$AH$63,CONCATENATE(E15,"SI"),$AD$24:$AD$63)/12,2))</f>
        <v/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>
        <f>IF(OR($E15="",$M$14="",AE$13=0),"",MAX(TRUNC((M15-$P$13)/AE$11),0))</f>
        <v>1</v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Arquitecte/a DevOps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 t="str">
        <f>IF($Q$14="","",ROUND(SUMIF($AF$24:$AF$63,CONCATENATE(E16,"SI"),$AD$24:$AD$63)/12,2))</f>
        <v/>
      </c>
      <c r="R16" s="175"/>
      <c r="S16" s="175"/>
      <c r="T16" s="175"/>
      <c r="U16" s="175"/>
      <c r="V16" s="175"/>
      <c r="W16" s="175"/>
      <c r="X16" s="151" t="str">
        <f>IF($X$14="","",ROUND(SUMIF($AG$24:$AG$63,CONCATENATE(E16,"SI"),$AD$24:$AD$63)/12,2))</f>
        <v/>
      </c>
      <c r="Y16" s="152"/>
      <c r="Z16" s="151" t="str">
        <f>IF($Z$14="","",ROUND(SUMIF($AH$24:$AH$63,CONCATENATE(E16,"SI"),$AD$24:$AD$63)/12,2))</f>
        <v/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Arquitecte/a DevOps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 t="str">
        <f>IF($Q$14="","",ROUND(SUMIF($AF$24:$AF$63,CONCATENATE(E17,"SI"),$AD$24:$AD$63)/12,2))</f>
        <v/>
      </c>
      <c r="R17" s="175"/>
      <c r="S17" s="175"/>
      <c r="T17" s="175"/>
      <c r="U17" s="175"/>
      <c r="V17" s="175"/>
      <c r="W17" s="175"/>
      <c r="X17" s="151" t="str">
        <f>IF($X$14="","",ROUND(SUMIF($AG$24:$AG$63,CONCATENATE(E17,"SI"),$AD$24:$AD$63)/12,2))</f>
        <v/>
      </c>
      <c r="Y17" s="152"/>
      <c r="Z17" s="151" t="str">
        <f>IF($Z$14="","",ROUND(SUMIF($AH$24:$AH$63,CONCATENATE(E17,"SI"),$AD$24:$AD$63)/12,2))</f>
        <v/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Arquitecte/a DevOps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 t="str">
        <f>IF($Q$14="","",ROUND(SUMIF($AF$24:$AF$63,CONCATENATE(E18,"SI"),$AD$24:$AD$63)/12,2))</f>
        <v/>
      </c>
      <c r="R18" s="175"/>
      <c r="S18" s="175"/>
      <c r="T18" s="175"/>
      <c r="U18" s="175"/>
      <c r="V18" s="175"/>
      <c r="W18" s="175"/>
      <c r="X18" s="151" t="str">
        <f>IF($X$14="","",ROUND(SUMIF($AG$24:$AG$63,CONCATENATE(E18,"SI"),$AD$24:$AD$63)/12,2))</f>
        <v/>
      </c>
      <c r="Y18" s="152"/>
      <c r="Z18" s="151" t="str">
        <f>IF($Z$14="","",ROUND(SUMIF($AH$24:$AH$63,CONCATENATE(E18,"SI"),$AD$24:$AD$63)/12,2))</f>
        <v/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Arquitecte/a DevOps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 t="str">
        <f>IF($Q$14="","",ROUND(SUMIF($AF$24:$AF$63,CONCATENATE(E19,"SI"),$AD$24:$AD$63)/12,2))</f>
        <v/>
      </c>
      <c r="R19" s="175"/>
      <c r="S19" s="175"/>
      <c r="T19" s="175"/>
      <c r="U19" s="175"/>
      <c r="V19" s="175"/>
      <c r="W19" s="175"/>
      <c r="X19" s="151" t="str">
        <f>IF($X$14="","",ROUND(SUMIF($AG$24:$AG$63,CONCATENATE(E19,"SI"),$AD$24:$AD$63)/12,2))</f>
        <v/>
      </c>
      <c r="Y19" s="152"/>
      <c r="Z19" s="151" t="str">
        <f>IF($Z$14="","",ROUND(SUMIF($AH$24:$AH$63,CONCATENATE(E19,"SI"),$AD$24:$AD$63)/12,2))</f>
        <v/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1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0.5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Arquitecte DevOps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83" priority="11" operator="equal">
      <formula>"KO"</formula>
    </cfRule>
    <cfRule type="cellIs" dxfId="82" priority="12" operator="equal">
      <formula>"OK"</formula>
    </cfRule>
  </conditionalFormatting>
  <conditionalFormatting sqref="Q554:Q572">
    <cfRule type="cellIs" dxfId="81" priority="5" operator="equal">
      <formula>"KO"</formula>
    </cfRule>
    <cfRule type="cellIs" dxfId="80" priority="6" operator="equal">
      <formula>"OK"</formula>
    </cfRule>
  </conditionalFormatting>
  <conditionalFormatting sqref="R122:R130">
    <cfRule type="cellIs" dxfId="79" priority="15" operator="equal">
      <formula>"KO"</formula>
    </cfRule>
    <cfRule type="cellIs" dxfId="78" priority="16" operator="equal">
      <formula>"OK"</formula>
    </cfRule>
  </conditionalFormatting>
  <conditionalFormatting sqref="R297:R302">
    <cfRule type="cellIs" dxfId="77" priority="9" operator="equal">
      <formula>"KO"</formula>
    </cfRule>
    <cfRule type="cellIs" dxfId="76" priority="10" operator="equal">
      <formula>"OK"</formula>
    </cfRule>
  </conditionalFormatting>
  <conditionalFormatting sqref="T131">
    <cfRule type="cellIs" dxfId="75" priority="3" operator="equal">
      <formula>"KO"</formula>
    </cfRule>
    <cfRule type="cellIs" dxfId="74" priority="4" operator="equal">
      <formula>"OK"</formula>
    </cfRule>
  </conditionalFormatting>
  <conditionalFormatting sqref="V179:V183">
    <cfRule type="cellIs" dxfId="73" priority="13" operator="equal">
      <formula>"KO"</formula>
    </cfRule>
    <cfRule type="cellIs" dxfId="72" priority="14" operator="equal">
      <formula>"OK"</formula>
    </cfRule>
  </conditionalFormatting>
  <conditionalFormatting sqref="V361:V378">
    <cfRule type="cellIs" dxfId="71" priority="7" operator="equal">
      <formula>"KO"</formula>
    </cfRule>
    <cfRule type="cellIs" dxfId="70" priority="8" operator="equal">
      <formula>"OK"</formula>
    </cfRule>
  </conditionalFormatting>
  <conditionalFormatting sqref="Y239">
    <cfRule type="cellIs" dxfId="69" priority="27" operator="equal">
      <formula>"KO"</formula>
    </cfRule>
    <cfRule type="cellIs" dxfId="68" priority="28" operator="equal">
      <formula>"OK"</formula>
    </cfRule>
  </conditionalFormatting>
  <conditionalFormatting sqref="Z131">
    <cfRule type="cellIs" dxfId="67" priority="23" operator="equal">
      <formula>"KO"</formula>
    </cfRule>
    <cfRule type="cellIs" dxfId="66" priority="24" operator="equal">
      <formula>"OK"</formula>
    </cfRule>
  </conditionalFormatting>
  <conditionalFormatting sqref="Z184">
    <cfRule type="cellIs" dxfId="65" priority="25" operator="equal">
      <formula>"KO"</formula>
    </cfRule>
    <cfRule type="cellIs" dxfId="64" priority="26" operator="equal">
      <formula>"OK"</formula>
    </cfRule>
  </conditionalFormatting>
  <conditionalFormatting sqref="Z303">
    <cfRule type="cellIs" dxfId="63" priority="21" operator="equal">
      <formula>"KO"</formula>
    </cfRule>
    <cfRule type="cellIs" dxfId="62" priority="22" operator="equal">
      <formula>"OK"</formula>
    </cfRule>
  </conditionalFormatting>
  <conditionalFormatting sqref="Z379">
    <cfRule type="cellIs" dxfId="61" priority="19" operator="equal">
      <formula>"KO"</formula>
    </cfRule>
    <cfRule type="cellIs" dxfId="60" priority="20" operator="equal">
      <formula>"OK"</formula>
    </cfRule>
  </conditionalFormatting>
  <conditionalFormatting sqref="Z572">
    <cfRule type="cellIs" dxfId="59" priority="1" operator="equal">
      <formula>"KO"</formula>
    </cfRule>
    <cfRule type="cellIs" dxfId="58" priority="2" operator="equal">
      <formula>"OK"</formula>
    </cfRule>
  </conditionalFormatting>
  <conditionalFormatting sqref="AD15:AD19">
    <cfRule type="cellIs" dxfId="57" priority="17" operator="equal">
      <formula>"KO"</formula>
    </cfRule>
    <cfRule type="cellIs" dxfId="56" priority="18" operator="equal">
      <formula>"OK"</formula>
    </cfRule>
  </conditionalFormatting>
  <dataValidations count="1">
    <dataValidation showDropDown="1" showInputMessage="1" showErrorMessage="1" sqref="B15:D19" xr:uid="{872510A8-8154-40FB-816F-FCF8FD59598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F1BF0C-8B95-4818-BB9B-69CAE19C4BD8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95DF5F9C-0B39-45CF-9212-B0D481FA3A81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93C04149-323B-4DA1-BF7B-CD7BCBD48DF7}">
          <x14:formula1>
            <xm:f>Valors!$C$2:$C$4</xm:f>
          </x14:formula1>
          <xm:sqref>L15:L19 P24:Y88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00C52-50CB-4A2D-A5CB-C3FB336D32A1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8</v>
      </c>
      <c r="B10" s="62" t="str">
        <f>VLOOKUP(A10,EXPERIENCIA_REQUERIDA_PERFIL!A:B,2,FALSE)</f>
        <v>Suport Serveis Transversals - Oficina Tècnica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3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Suport / Helpdesk en projectes o serveis de manteniment d’aplicacions fent tasques d’atenció a usuaris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>Tasques d’atenció a usuaris i en tasques de backoffice en l’àmbit de l’e-mail màrqueting</v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/>
      </c>
      <c r="Y14" s="154"/>
      <c r="Z14" s="153" t="str">
        <f>IF(VLOOKUP($A$10,EXPERIENCIA_REQUERIDA_PERFIL!A:BD,24,FALSE)="","",VLOOKUP($A$10,EXPERIENCIA_REQUERIDA_PERFIL!A:BD,24,FALSE))</f>
        <v/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Suport Serveis Transversals - Oficina Tècnica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>
        <f>IF($Q$14="","",ROUND(SUMIF($AF$24:$AF$63,CONCATENATE(E15,"SI"),$AD$24:$AD$63)/12,2))</f>
        <v>0</v>
      </c>
      <c r="R15" s="175"/>
      <c r="S15" s="175"/>
      <c r="T15" s="175"/>
      <c r="U15" s="175"/>
      <c r="V15" s="175"/>
      <c r="W15" s="175"/>
      <c r="X15" s="151" t="str">
        <f>IF($X$14="","",ROUND(SUMIF($AG$24:$AG$63,CONCATENATE(E15,"SI"),$AD$24:$AD$63)/12,2))</f>
        <v/>
      </c>
      <c r="Y15" s="152"/>
      <c r="Z15" s="151" t="str">
        <f>IF($Z$14="","",ROUND(SUMIF($AH$24:$AH$63,CONCATENATE(E15,"SI"),$AD$24:$AD$63)/12,2))</f>
        <v/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Suport Serveis Transversals - Oficina Tècnica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>
        <f>IF($Q$14="","",ROUND(SUMIF($AF$24:$AF$63,CONCATENATE(E16,"SI"),$AD$24:$AD$63)/12,2))</f>
        <v>0</v>
      </c>
      <c r="R16" s="175"/>
      <c r="S16" s="175"/>
      <c r="T16" s="175"/>
      <c r="U16" s="175"/>
      <c r="V16" s="175"/>
      <c r="W16" s="175"/>
      <c r="X16" s="151" t="str">
        <f>IF($X$14="","",ROUND(SUMIF($AG$24:$AG$63,CONCATENATE(E16,"SI"),$AD$24:$AD$63)/12,2))</f>
        <v/>
      </c>
      <c r="Y16" s="152"/>
      <c r="Z16" s="151" t="str">
        <f>IF($Z$14="","",ROUND(SUMIF($AH$24:$AH$63,CONCATENATE(E16,"SI"),$AD$24:$AD$63)/12,2))</f>
        <v/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Suport Serveis Transversals - Oficina Tècnica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>
        <f>IF($Q$14="","",ROUND(SUMIF($AF$24:$AF$63,CONCATENATE(E17,"SI"),$AD$24:$AD$63)/12,2))</f>
        <v>0</v>
      </c>
      <c r="R17" s="175"/>
      <c r="S17" s="175"/>
      <c r="T17" s="175"/>
      <c r="U17" s="175"/>
      <c r="V17" s="175"/>
      <c r="W17" s="175"/>
      <c r="X17" s="151" t="str">
        <f>IF($X$14="","",ROUND(SUMIF($AG$24:$AG$63,CONCATENATE(E17,"SI"),$AD$24:$AD$63)/12,2))</f>
        <v/>
      </c>
      <c r="Y17" s="152"/>
      <c r="Z17" s="151" t="str">
        <f>IF($Z$14="","",ROUND(SUMIF($AH$24:$AH$63,CONCATENATE(E17,"SI"),$AD$24:$AD$63)/12,2))</f>
        <v/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Suport Serveis Transversals - Oficina Tècnica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>
        <f>IF($Q$14="","",ROUND(SUMIF($AF$24:$AF$63,CONCATENATE(E18,"SI"),$AD$24:$AD$63)/12,2))</f>
        <v>0</v>
      </c>
      <c r="R18" s="175"/>
      <c r="S18" s="175"/>
      <c r="T18" s="175"/>
      <c r="U18" s="175"/>
      <c r="V18" s="175"/>
      <c r="W18" s="175"/>
      <c r="X18" s="151" t="str">
        <f>IF($X$14="","",ROUND(SUMIF($AG$24:$AG$63,CONCATENATE(E18,"SI"),$AD$24:$AD$63)/12,2))</f>
        <v/>
      </c>
      <c r="Y18" s="152"/>
      <c r="Z18" s="151" t="str">
        <f>IF($Z$14="","",ROUND(SUMIF($AH$24:$AH$63,CONCATENATE(E18,"SI"),$AD$24:$AD$63)/12,2))</f>
        <v/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Suport Serveis Transversals - Oficina Tècnica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>
        <f>IF($Q$14="","",ROUND(SUMIF($AF$24:$AF$63,CONCATENATE(E19,"SI"),$AD$24:$AD$63)/12,2))</f>
        <v>0</v>
      </c>
      <c r="R19" s="175"/>
      <c r="S19" s="175"/>
      <c r="T19" s="175"/>
      <c r="U19" s="175"/>
      <c r="V19" s="175"/>
      <c r="W19" s="175"/>
      <c r="X19" s="151" t="str">
        <f>IF($X$14="","",ROUND(SUMIF($AG$24:$AG$63,CONCATENATE(E19,"SI"),$AD$24:$AD$63)/12,2))</f>
        <v/>
      </c>
      <c r="Y19" s="152"/>
      <c r="Z19" s="151" t="str">
        <f>IF($Z$14="","",ROUND(SUMIF($AH$24:$AH$63,CONCATENATE(E19,"SI"),$AD$24:$AD$63)/12,2))</f>
        <v/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0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Suport / Helpdesk en projectes o serveis de manteniment d’aplicacions fent tasques d’atenció a usuaris</v>
      </c>
      <c r="Q23" s="173" t="str">
        <f>Q14</f>
        <v>Tasques d’atenció a usuaris i en tasques de backoffice en l’àmbit de l’e-mail màrqueting</v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55" priority="11" operator="equal">
      <formula>"KO"</formula>
    </cfRule>
    <cfRule type="cellIs" dxfId="54" priority="12" operator="equal">
      <formula>"OK"</formula>
    </cfRule>
  </conditionalFormatting>
  <conditionalFormatting sqref="Q554:Q572">
    <cfRule type="cellIs" dxfId="53" priority="5" operator="equal">
      <formula>"KO"</formula>
    </cfRule>
    <cfRule type="cellIs" dxfId="52" priority="6" operator="equal">
      <formula>"OK"</formula>
    </cfRule>
  </conditionalFormatting>
  <conditionalFormatting sqref="R122:R130">
    <cfRule type="cellIs" dxfId="51" priority="15" operator="equal">
      <formula>"KO"</formula>
    </cfRule>
    <cfRule type="cellIs" dxfId="50" priority="16" operator="equal">
      <formula>"OK"</formula>
    </cfRule>
  </conditionalFormatting>
  <conditionalFormatting sqref="R297:R302">
    <cfRule type="cellIs" dxfId="49" priority="9" operator="equal">
      <formula>"KO"</formula>
    </cfRule>
    <cfRule type="cellIs" dxfId="48" priority="10" operator="equal">
      <formula>"OK"</formula>
    </cfRule>
  </conditionalFormatting>
  <conditionalFormatting sqref="T131">
    <cfRule type="cellIs" dxfId="47" priority="3" operator="equal">
      <formula>"KO"</formula>
    </cfRule>
    <cfRule type="cellIs" dxfId="46" priority="4" operator="equal">
      <formula>"OK"</formula>
    </cfRule>
  </conditionalFormatting>
  <conditionalFormatting sqref="V179:V183">
    <cfRule type="cellIs" dxfId="45" priority="13" operator="equal">
      <formula>"KO"</formula>
    </cfRule>
    <cfRule type="cellIs" dxfId="44" priority="14" operator="equal">
      <formula>"OK"</formula>
    </cfRule>
  </conditionalFormatting>
  <conditionalFormatting sqref="V361:V378">
    <cfRule type="cellIs" dxfId="43" priority="7" operator="equal">
      <formula>"KO"</formula>
    </cfRule>
    <cfRule type="cellIs" dxfId="42" priority="8" operator="equal">
      <formula>"OK"</formula>
    </cfRule>
  </conditionalFormatting>
  <conditionalFormatting sqref="Y239">
    <cfRule type="cellIs" dxfId="41" priority="27" operator="equal">
      <formula>"KO"</formula>
    </cfRule>
    <cfRule type="cellIs" dxfId="40" priority="28" operator="equal">
      <formula>"OK"</formula>
    </cfRule>
  </conditionalFormatting>
  <conditionalFormatting sqref="Z131">
    <cfRule type="cellIs" dxfId="39" priority="23" operator="equal">
      <formula>"KO"</formula>
    </cfRule>
    <cfRule type="cellIs" dxfId="38" priority="24" operator="equal">
      <formula>"OK"</formula>
    </cfRule>
  </conditionalFormatting>
  <conditionalFormatting sqref="Z184">
    <cfRule type="cellIs" dxfId="37" priority="25" operator="equal">
      <formula>"KO"</formula>
    </cfRule>
    <cfRule type="cellIs" dxfId="36" priority="26" operator="equal">
      <formula>"OK"</formula>
    </cfRule>
  </conditionalFormatting>
  <conditionalFormatting sqref="Z303">
    <cfRule type="cellIs" dxfId="35" priority="21" operator="equal">
      <formula>"KO"</formula>
    </cfRule>
    <cfRule type="cellIs" dxfId="34" priority="22" operator="equal">
      <formula>"OK"</formula>
    </cfRule>
  </conditionalFormatting>
  <conditionalFormatting sqref="Z379">
    <cfRule type="cellIs" dxfId="33" priority="19" operator="equal">
      <formula>"KO"</formula>
    </cfRule>
    <cfRule type="cellIs" dxfId="32" priority="20" operator="equal">
      <formula>"OK"</formula>
    </cfRule>
  </conditionalFormatting>
  <conditionalFormatting sqref="Z572">
    <cfRule type="cellIs" dxfId="31" priority="1" operator="equal">
      <formula>"KO"</formula>
    </cfRule>
    <cfRule type="cellIs" dxfId="30" priority="2" operator="equal">
      <formula>"OK"</formula>
    </cfRule>
  </conditionalFormatting>
  <conditionalFormatting sqref="AD15:AD19">
    <cfRule type="cellIs" dxfId="29" priority="17" operator="equal">
      <formula>"KO"</formula>
    </cfRule>
    <cfRule type="cellIs" dxfId="28" priority="18" operator="equal">
      <formula>"OK"</formula>
    </cfRule>
  </conditionalFormatting>
  <dataValidations count="1">
    <dataValidation showDropDown="1" showInputMessage="1" showErrorMessage="1" sqref="B15:D19" xr:uid="{F1791A98-7F94-4516-A5C8-CA7D8F0E805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95BA4AB-2E34-41EA-A779-F19A7B53D7EE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5477FFE7-56C1-42EA-A41E-64EFC9182853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60067A5B-6E96-41F4-A44A-46F9483106B4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7EB44-7FDD-4226-8207-99CB58AFE365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9</v>
      </c>
      <c r="B10" s="62" t="str">
        <f>VLOOKUP(A10,EXPERIENCIA_REQUERIDA_PERFIL!A:B,2,FALSE)</f>
        <v>Cap de projecte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3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2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Coordinador del contracte de gestió de serveis de manteniment d’aplicacions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>Gestió de serveis de manteniment d’aplicacions d’enviament de correu electrònic massiu</v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/>
      </c>
      <c r="Y14" s="154"/>
      <c r="Z14" s="153" t="str">
        <f>IF(VLOOKUP($A$10,EXPERIENCIA_REQUERIDA_PERFIL!A:BD,24,FALSE)="","",VLOOKUP($A$10,EXPERIENCIA_REQUERIDA_PERFIL!A:BD,24,FALSE))</f>
        <v/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Cap de projecte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>
        <f>IF($Q$14="","",ROUND(SUMIF($AF$24:$AF$63,CONCATENATE(E15,"SI"),$AD$24:$AD$63)/12,2))</f>
        <v>0</v>
      </c>
      <c r="R15" s="175"/>
      <c r="S15" s="175"/>
      <c r="T15" s="175"/>
      <c r="U15" s="175"/>
      <c r="V15" s="175"/>
      <c r="W15" s="175"/>
      <c r="X15" s="151" t="str">
        <f>IF($X$14="","",ROUND(SUMIF($AG$24:$AG$63,CONCATENATE(E15,"SI"),$AD$24:$AD$63)/12,2))</f>
        <v/>
      </c>
      <c r="Y15" s="152"/>
      <c r="Z15" s="151" t="str">
        <f>IF($Z$14="","",ROUND(SUMIF($AH$24:$AH$63,CONCATENATE(E15,"SI"),$AD$24:$AD$63)/12,2))</f>
        <v/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Cap de projecte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>
        <f>IF($Q$14="","",ROUND(SUMIF($AF$24:$AF$63,CONCATENATE(E16,"SI"),$AD$24:$AD$63)/12,2))</f>
        <v>0</v>
      </c>
      <c r="R16" s="175"/>
      <c r="S16" s="175"/>
      <c r="T16" s="175"/>
      <c r="U16" s="175"/>
      <c r="V16" s="175"/>
      <c r="W16" s="175"/>
      <c r="X16" s="151" t="str">
        <f>IF($X$14="","",ROUND(SUMIF($AG$24:$AG$63,CONCATENATE(E16,"SI"),$AD$24:$AD$63)/12,2))</f>
        <v/>
      </c>
      <c r="Y16" s="152"/>
      <c r="Z16" s="151" t="str">
        <f>IF($Z$14="","",ROUND(SUMIF($AH$24:$AH$63,CONCATENATE(E16,"SI"),$AD$24:$AD$63)/12,2))</f>
        <v/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Cap de projecte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>
        <f>IF($Q$14="","",ROUND(SUMIF($AF$24:$AF$63,CONCATENATE(E17,"SI"),$AD$24:$AD$63)/12,2))</f>
        <v>0</v>
      </c>
      <c r="R17" s="175"/>
      <c r="S17" s="175"/>
      <c r="T17" s="175"/>
      <c r="U17" s="175"/>
      <c r="V17" s="175"/>
      <c r="W17" s="175"/>
      <c r="X17" s="151" t="str">
        <f>IF($X$14="","",ROUND(SUMIF($AG$24:$AG$63,CONCATENATE(E17,"SI"),$AD$24:$AD$63)/12,2))</f>
        <v/>
      </c>
      <c r="Y17" s="152"/>
      <c r="Z17" s="151" t="str">
        <f>IF($Z$14="","",ROUND(SUMIF($AH$24:$AH$63,CONCATENATE(E17,"SI"),$AD$24:$AD$63)/12,2))</f>
        <v/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Cap de projecte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>
        <f>IF($Q$14="","",ROUND(SUMIF($AF$24:$AF$63,CONCATENATE(E18,"SI"),$AD$24:$AD$63)/12,2))</f>
        <v>0</v>
      </c>
      <c r="R18" s="175"/>
      <c r="S18" s="175"/>
      <c r="T18" s="175"/>
      <c r="U18" s="175"/>
      <c r="V18" s="175"/>
      <c r="W18" s="175"/>
      <c r="X18" s="151" t="str">
        <f>IF($X$14="","",ROUND(SUMIF($AG$24:$AG$63,CONCATENATE(E18,"SI"),$AD$24:$AD$63)/12,2))</f>
        <v/>
      </c>
      <c r="Y18" s="152"/>
      <c r="Z18" s="151" t="str">
        <f>IF($Z$14="","",ROUND(SUMIF($AH$24:$AH$63,CONCATENATE(E18,"SI"),$AD$24:$AD$63)/12,2))</f>
        <v/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Cap de projecte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>
        <f>IF($Q$14="","",ROUND(SUMIF($AF$24:$AF$63,CONCATENATE(E19,"SI"),$AD$24:$AD$63)/12,2))</f>
        <v>0</v>
      </c>
      <c r="R19" s="175"/>
      <c r="S19" s="175"/>
      <c r="T19" s="175"/>
      <c r="U19" s="175"/>
      <c r="V19" s="175"/>
      <c r="W19" s="175"/>
      <c r="X19" s="151" t="str">
        <f>IF($X$14="","",ROUND(SUMIF($AG$24:$AG$63,CONCATENATE(E19,"SI"),$AD$24:$AD$63)/12,2))</f>
        <v/>
      </c>
      <c r="Y19" s="152"/>
      <c r="Z19" s="151" t="str">
        <f>IF($Z$14="","",ROUND(SUMIF($AH$24:$AH$63,CONCATENATE(E19,"SI"),$AD$24:$AD$63)/12,2))</f>
        <v/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0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Coordinador del contracte de gestió de serveis de manteniment d’aplicacions</v>
      </c>
      <c r="Q23" s="173" t="str">
        <f>Q14</f>
        <v>Gestió de serveis de manteniment d’aplicacions d’enviament de correu electrònic massiu</v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27" priority="11" operator="equal">
      <formula>"KO"</formula>
    </cfRule>
    <cfRule type="cellIs" dxfId="26" priority="12" operator="equal">
      <formula>"OK"</formula>
    </cfRule>
  </conditionalFormatting>
  <conditionalFormatting sqref="Q554:Q572">
    <cfRule type="cellIs" dxfId="25" priority="5" operator="equal">
      <formula>"KO"</formula>
    </cfRule>
    <cfRule type="cellIs" dxfId="24" priority="6" operator="equal">
      <formula>"OK"</formula>
    </cfRule>
  </conditionalFormatting>
  <conditionalFormatting sqref="R122:R130">
    <cfRule type="cellIs" dxfId="23" priority="15" operator="equal">
      <formula>"KO"</formula>
    </cfRule>
    <cfRule type="cellIs" dxfId="22" priority="16" operator="equal">
      <formula>"OK"</formula>
    </cfRule>
  </conditionalFormatting>
  <conditionalFormatting sqref="R297:R302">
    <cfRule type="cellIs" dxfId="21" priority="9" operator="equal">
      <formula>"KO"</formula>
    </cfRule>
    <cfRule type="cellIs" dxfId="20" priority="10" operator="equal">
      <formula>"OK"</formula>
    </cfRule>
  </conditionalFormatting>
  <conditionalFormatting sqref="T131">
    <cfRule type="cellIs" dxfId="19" priority="3" operator="equal">
      <formula>"KO"</formula>
    </cfRule>
    <cfRule type="cellIs" dxfId="18" priority="4" operator="equal">
      <formula>"OK"</formula>
    </cfRule>
  </conditionalFormatting>
  <conditionalFormatting sqref="V179:V183">
    <cfRule type="cellIs" dxfId="17" priority="13" operator="equal">
      <formula>"KO"</formula>
    </cfRule>
    <cfRule type="cellIs" dxfId="16" priority="14" operator="equal">
      <formula>"OK"</formula>
    </cfRule>
  </conditionalFormatting>
  <conditionalFormatting sqref="V361:V378">
    <cfRule type="cellIs" dxfId="15" priority="7" operator="equal">
      <formula>"KO"</formula>
    </cfRule>
    <cfRule type="cellIs" dxfId="14" priority="8" operator="equal">
      <formula>"OK"</formula>
    </cfRule>
  </conditionalFormatting>
  <conditionalFormatting sqref="Y239">
    <cfRule type="cellIs" dxfId="13" priority="27" operator="equal">
      <formula>"KO"</formula>
    </cfRule>
    <cfRule type="cellIs" dxfId="12" priority="28" operator="equal">
      <formula>"OK"</formula>
    </cfRule>
  </conditionalFormatting>
  <conditionalFormatting sqref="Z131">
    <cfRule type="cellIs" dxfId="11" priority="23" operator="equal">
      <formula>"KO"</formula>
    </cfRule>
    <cfRule type="cellIs" dxfId="10" priority="24" operator="equal">
      <formula>"OK"</formula>
    </cfRule>
  </conditionalFormatting>
  <conditionalFormatting sqref="Z184">
    <cfRule type="cellIs" dxfId="9" priority="25" operator="equal">
      <formula>"KO"</formula>
    </cfRule>
    <cfRule type="cellIs" dxfId="8" priority="26" operator="equal">
      <formula>"OK"</formula>
    </cfRule>
  </conditionalFormatting>
  <conditionalFormatting sqref="Z303">
    <cfRule type="cellIs" dxfId="7" priority="21" operator="equal">
      <formula>"KO"</formula>
    </cfRule>
    <cfRule type="cellIs" dxfId="6" priority="22" operator="equal">
      <formula>"OK"</formula>
    </cfRule>
  </conditionalFormatting>
  <conditionalFormatting sqref="Z379">
    <cfRule type="cellIs" dxfId="5" priority="19" operator="equal">
      <formula>"KO"</formula>
    </cfRule>
    <cfRule type="cellIs" dxfId="4" priority="20" operator="equal">
      <formula>"OK"</formula>
    </cfRule>
  </conditionalFormatting>
  <conditionalFormatting sqref="Z572">
    <cfRule type="cellIs" dxfId="3" priority="1" operator="equal">
      <formula>"KO"</formula>
    </cfRule>
    <cfRule type="cellIs" dxfId="2" priority="2" operator="equal">
      <formula>"OK"</formula>
    </cfRule>
  </conditionalFormatting>
  <conditionalFormatting sqref="AD15:AD19">
    <cfRule type="cellIs" dxfId="1" priority="17" operator="equal">
      <formula>"KO"</formula>
    </cfRule>
    <cfRule type="cellIs" dxfId="0" priority="18" operator="equal">
      <formula>"OK"</formula>
    </cfRule>
  </conditionalFormatting>
  <dataValidations count="1">
    <dataValidation showDropDown="1" showInputMessage="1" showErrorMessage="1" sqref="B15:D19" xr:uid="{3774D833-3684-4D47-A0BD-86818D545B9A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CB4B41C-CDC2-4FCE-B0F2-1947CFB20B9E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10E588C3-D105-49C6-9363-0A3BC5CE0449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0C712FC1-64BF-4D87-AF34-0A9213AA0F84}">
          <x14:formula1>
            <xm:f>Valors!$C$2:$C$4</xm:f>
          </x14:formula1>
          <xm:sqref>L15:L19 P24:Y88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8"/>
  <sheetViews>
    <sheetView tabSelected="1" zoomScale="75" zoomScaleNormal="75" workbookViewId="0">
      <pane ySplit="1" topLeftCell="A2" activePane="bottomLeft" state="frozen"/>
      <selection pane="bottomLeft"/>
    </sheetView>
  </sheetViews>
  <sheetFormatPr defaultRowHeight="83.25" customHeight="1" x14ac:dyDescent="0.25"/>
  <cols>
    <col min="1" max="1" width="10.85546875" customWidth="1"/>
    <col min="2" max="2" width="17" customWidth="1"/>
    <col min="3" max="3" width="17.140625" style="40" customWidth="1"/>
    <col min="4" max="5" width="12.42578125" style="40" customWidth="1"/>
    <col min="6" max="6" width="38.5703125" customWidth="1"/>
    <col min="7" max="7" width="11.7109375" customWidth="1"/>
    <col min="8" max="11" width="11.28515625" customWidth="1"/>
    <col min="12" max="12" width="35" customWidth="1"/>
    <col min="13" max="17" width="11.5703125" customWidth="1"/>
    <col min="18" max="18" width="30.140625" customWidth="1"/>
    <col min="19" max="23" width="11.140625" customWidth="1"/>
    <col min="24" max="24" width="16.5703125" customWidth="1"/>
    <col min="25" max="29" width="12.140625" customWidth="1"/>
    <col min="30" max="30" width="16.5703125" customWidth="1"/>
    <col min="31" max="35" width="12.140625" customWidth="1"/>
  </cols>
  <sheetData>
    <row r="1" spans="1:35" ht="120" customHeight="1" thickBot="1" x14ac:dyDescent="0.3">
      <c r="A1" s="42" t="s">
        <v>44</v>
      </c>
      <c r="B1" s="42" t="s">
        <v>41</v>
      </c>
      <c r="C1" s="114" t="s">
        <v>54</v>
      </c>
      <c r="D1" s="114" t="s">
        <v>61</v>
      </c>
      <c r="E1" s="141" t="s">
        <v>60</v>
      </c>
      <c r="F1" s="144" t="s">
        <v>42</v>
      </c>
      <c r="G1" s="100" t="s">
        <v>46</v>
      </c>
      <c r="H1" s="101" t="s">
        <v>70</v>
      </c>
      <c r="I1" s="102" t="s">
        <v>47</v>
      </c>
      <c r="J1" s="119" t="s">
        <v>67</v>
      </c>
      <c r="K1" s="103" t="s">
        <v>68</v>
      </c>
      <c r="L1" s="104" t="s">
        <v>43</v>
      </c>
      <c r="M1" s="105" t="s">
        <v>46</v>
      </c>
      <c r="N1" s="105" t="s">
        <v>70</v>
      </c>
      <c r="O1" s="105" t="s">
        <v>47</v>
      </c>
      <c r="P1" s="120" t="s">
        <v>67</v>
      </c>
      <c r="Q1" s="106" t="s">
        <v>68</v>
      </c>
      <c r="R1" s="107" t="s">
        <v>49</v>
      </c>
      <c r="S1" s="108" t="s">
        <v>46</v>
      </c>
      <c r="T1" s="108" t="s">
        <v>70</v>
      </c>
      <c r="U1" s="108" t="s">
        <v>47</v>
      </c>
      <c r="V1" s="121" t="s">
        <v>67</v>
      </c>
      <c r="W1" s="109" t="s">
        <v>68</v>
      </c>
      <c r="X1" s="110" t="s">
        <v>55</v>
      </c>
      <c r="Y1" s="111" t="s">
        <v>46</v>
      </c>
      <c r="Z1" s="111" t="s">
        <v>70</v>
      </c>
      <c r="AA1" s="111" t="s">
        <v>47</v>
      </c>
      <c r="AB1" s="122" t="s">
        <v>67</v>
      </c>
      <c r="AC1" s="112" t="s">
        <v>68</v>
      </c>
      <c r="AD1" s="115" t="s">
        <v>62</v>
      </c>
      <c r="AE1" s="116" t="s">
        <v>46</v>
      </c>
      <c r="AF1" s="116" t="s">
        <v>70</v>
      </c>
      <c r="AG1" s="116" t="s">
        <v>47</v>
      </c>
      <c r="AH1" s="123" t="s">
        <v>67</v>
      </c>
      <c r="AI1" s="117" t="s">
        <v>68</v>
      </c>
    </row>
    <row r="2" spans="1:35" ht="101.25" customHeight="1" thickBot="1" x14ac:dyDescent="0.3">
      <c r="A2" s="34">
        <v>1</v>
      </c>
      <c r="B2" s="145" t="s">
        <v>74</v>
      </c>
      <c r="C2" s="125"/>
      <c r="D2" s="126"/>
      <c r="E2" s="128"/>
      <c r="F2" s="130" t="s">
        <v>83</v>
      </c>
      <c r="G2" s="127">
        <v>3</v>
      </c>
      <c r="H2" s="127">
        <v>4</v>
      </c>
      <c r="I2" s="127">
        <v>4</v>
      </c>
      <c r="J2" s="128">
        <v>1</v>
      </c>
      <c r="K2" s="129">
        <v>1</v>
      </c>
      <c r="L2" s="130" t="s">
        <v>84</v>
      </c>
      <c r="M2" s="127">
        <v>2</v>
      </c>
      <c r="N2" s="127"/>
      <c r="O2" s="127"/>
      <c r="P2" s="128"/>
      <c r="Q2" s="129"/>
      <c r="R2" s="130" t="s">
        <v>86</v>
      </c>
      <c r="S2" s="127">
        <v>2</v>
      </c>
      <c r="T2" s="127"/>
      <c r="U2" s="127"/>
      <c r="V2" s="128"/>
      <c r="W2" s="129"/>
      <c r="X2" s="130" t="s">
        <v>85</v>
      </c>
      <c r="Y2" s="127">
        <v>2</v>
      </c>
      <c r="Z2" s="127"/>
      <c r="AA2" s="127"/>
      <c r="AB2" s="128"/>
      <c r="AC2" s="129"/>
      <c r="AD2" s="130" t="s">
        <v>87</v>
      </c>
      <c r="AE2" s="127">
        <v>2</v>
      </c>
      <c r="AF2" s="127"/>
      <c r="AG2" s="127"/>
      <c r="AH2" s="128"/>
      <c r="AI2" s="129"/>
    </row>
    <row r="3" spans="1:35" ht="118.5" customHeight="1" thickBot="1" x14ac:dyDescent="0.3">
      <c r="A3" s="34">
        <v>2</v>
      </c>
      <c r="B3" s="146" t="s">
        <v>75</v>
      </c>
      <c r="C3" s="125"/>
      <c r="D3" s="125"/>
      <c r="E3" s="142"/>
      <c r="F3" s="130" t="s">
        <v>88</v>
      </c>
      <c r="G3" s="127">
        <v>2</v>
      </c>
      <c r="H3" s="127">
        <v>2</v>
      </c>
      <c r="I3" s="127">
        <v>1</v>
      </c>
      <c r="J3" s="128">
        <v>1</v>
      </c>
      <c r="K3" s="129">
        <v>0.5</v>
      </c>
      <c r="L3" s="130" t="s">
        <v>89</v>
      </c>
      <c r="M3" s="127">
        <v>2</v>
      </c>
      <c r="N3" s="127"/>
      <c r="O3" s="127"/>
      <c r="P3" s="128"/>
      <c r="Q3" s="129"/>
      <c r="R3" s="130"/>
      <c r="S3" s="127"/>
      <c r="T3" s="127"/>
      <c r="U3" s="127"/>
      <c r="V3" s="128"/>
      <c r="W3" s="129"/>
      <c r="X3" s="130"/>
      <c r="Y3" s="127"/>
      <c r="Z3" s="127"/>
      <c r="AA3" s="127"/>
      <c r="AB3" s="128"/>
      <c r="AC3" s="129"/>
      <c r="AD3" s="130"/>
      <c r="AE3" s="127"/>
      <c r="AF3" s="127"/>
      <c r="AG3" s="127"/>
      <c r="AH3" s="128"/>
      <c r="AI3" s="129"/>
    </row>
    <row r="4" spans="1:35" ht="95.25" thickBot="1" x14ac:dyDescent="0.3">
      <c r="A4" s="34">
        <v>3</v>
      </c>
      <c r="B4" s="146" t="s">
        <v>76</v>
      </c>
      <c r="C4" s="126"/>
      <c r="D4" s="126"/>
      <c r="E4" s="143"/>
      <c r="F4" s="130" t="s">
        <v>90</v>
      </c>
      <c r="G4" s="127">
        <v>3</v>
      </c>
      <c r="H4" s="127"/>
      <c r="I4" s="127"/>
      <c r="J4" s="128"/>
      <c r="K4" s="129"/>
      <c r="L4" s="130" t="s">
        <v>91</v>
      </c>
      <c r="M4" s="127">
        <v>2</v>
      </c>
      <c r="N4" s="127">
        <v>3</v>
      </c>
      <c r="O4" s="127">
        <v>1.5</v>
      </c>
      <c r="P4" s="128">
        <v>1</v>
      </c>
      <c r="Q4" s="129">
        <v>0.5</v>
      </c>
      <c r="R4" s="130" t="s">
        <v>92</v>
      </c>
      <c r="S4" s="127">
        <v>2</v>
      </c>
      <c r="T4" s="127">
        <v>3</v>
      </c>
      <c r="U4" s="127">
        <v>1.5</v>
      </c>
      <c r="V4" s="128">
        <v>1</v>
      </c>
      <c r="W4" s="129">
        <v>0.5</v>
      </c>
      <c r="X4" s="130"/>
      <c r="Y4" s="127"/>
      <c r="Z4" s="127"/>
      <c r="AA4" s="127"/>
      <c r="AB4" s="128"/>
      <c r="AC4" s="129"/>
      <c r="AD4" s="130"/>
      <c r="AE4" s="127"/>
      <c r="AF4" s="127"/>
      <c r="AG4" s="127"/>
      <c r="AH4" s="128"/>
      <c r="AI4" s="129"/>
    </row>
    <row r="5" spans="1:35" ht="162.94999999999999" customHeight="1" thickBot="1" x14ac:dyDescent="0.3">
      <c r="A5" s="99">
        <v>4</v>
      </c>
      <c r="B5" s="146" t="s">
        <v>77</v>
      </c>
      <c r="C5" s="126"/>
      <c r="D5" s="126"/>
      <c r="E5" s="143"/>
      <c r="F5" s="130" t="s">
        <v>93</v>
      </c>
      <c r="G5" s="127">
        <v>5</v>
      </c>
      <c r="H5" s="127">
        <v>2</v>
      </c>
      <c r="I5" s="127">
        <v>1</v>
      </c>
      <c r="J5" s="128">
        <v>1</v>
      </c>
      <c r="K5" s="129">
        <v>0.5</v>
      </c>
      <c r="L5" s="130"/>
      <c r="M5" s="127"/>
      <c r="N5" s="127"/>
      <c r="O5" s="127"/>
      <c r="P5" s="128"/>
      <c r="Q5" s="129"/>
      <c r="R5" s="130"/>
      <c r="S5" s="127"/>
      <c r="T5" s="127"/>
      <c r="U5" s="127"/>
      <c r="V5" s="127"/>
      <c r="W5" s="127"/>
      <c r="X5" s="130"/>
      <c r="Y5" s="127"/>
      <c r="Z5" s="127"/>
      <c r="AA5" s="127"/>
      <c r="AB5" s="127"/>
      <c r="AC5" s="127"/>
      <c r="AD5" s="130"/>
      <c r="AE5" s="127"/>
      <c r="AF5" s="127"/>
      <c r="AG5" s="127"/>
      <c r="AH5" s="128"/>
      <c r="AI5" s="129"/>
    </row>
    <row r="6" spans="1:35" ht="110.25" customHeight="1" thickBot="1" x14ac:dyDescent="0.3">
      <c r="A6" s="99">
        <v>5</v>
      </c>
      <c r="B6" s="146" t="s">
        <v>78</v>
      </c>
      <c r="C6" s="126"/>
      <c r="D6" s="126"/>
      <c r="E6" s="143"/>
      <c r="F6" s="130" t="s">
        <v>94</v>
      </c>
      <c r="G6" s="127">
        <v>3</v>
      </c>
      <c r="H6" s="127"/>
      <c r="I6" s="127"/>
      <c r="J6" s="128"/>
      <c r="K6" s="129"/>
      <c r="L6" s="130" t="s">
        <v>95</v>
      </c>
      <c r="M6" s="127">
        <v>3</v>
      </c>
      <c r="N6" s="127"/>
      <c r="O6" s="127"/>
      <c r="P6" s="128"/>
      <c r="Q6" s="129"/>
      <c r="R6" s="130" t="s">
        <v>96</v>
      </c>
      <c r="S6" s="127">
        <v>2</v>
      </c>
      <c r="T6" s="127"/>
      <c r="U6" s="127"/>
      <c r="V6" s="128"/>
      <c r="W6" s="129"/>
      <c r="X6" s="130" t="s">
        <v>103</v>
      </c>
      <c r="Y6" s="127"/>
      <c r="Z6" s="127">
        <v>2</v>
      </c>
      <c r="AA6" s="127">
        <v>1</v>
      </c>
      <c r="AB6" s="128">
        <v>1</v>
      </c>
      <c r="AC6" s="129">
        <v>0.5</v>
      </c>
      <c r="AD6" s="130"/>
      <c r="AE6" s="127"/>
      <c r="AF6" s="127"/>
      <c r="AG6" s="127"/>
      <c r="AH6" s="128"/>
      <c r="AI6" s="129"/>
    </row>
    <row r="7" spans="1:35" ht="83.25" customHeight="1" thickBot="1" x14ac:dyDescent="0.3">
      <c r="A7" s="99">
        <v>6</v>
      </c>
      <c r="B7" s="146" t="s">
        <v>79</v>
      </c>
      <c r="C7" s="126"/>
      <c r="D7" s="126"/>
      <c r="E7" s="143"/>
      <c r="F7" s="130" t="s">
        <v>97</v>
      </c>
      <c r="G7" s="127">
        <v>3</v>
      </c>
      <c r="H7" s="127">
        <v>2</v>
      </c>
      <c r="I7" s="127">
        <v>1</v>
      </c>
      <c r="J7" s="128">
        <v>1</v>
      </c>
      <c r="K7" s="129">
        <v>0.5</v>
      </c>
      <c r="L7" s="130"/>
      <c r="M7" s="127"/>
      <c r="N7" s="127"/>
      <c r="O7" s="127"/>
      <c r="P7" s="128"/>
      <c r="Q7" s="129"/>
      <c r="R7" s="130"/>
      <c r="S7" s="127"/>
      <c r="T7" s="127"/>
      <c r="U7" s="127"/>
      <c r="V7" s="128"/>
      <c r="W7" s="129"/>
      <c r="X7" s="130"/>
      <c r="Y7" s="127"/>
      <c r="Z7" s="127"/>
      <c r="AA7" s="127"/>
      <c r="AB7" s="128"/>
      <c r="AC7" s="129"/>
      <c r="AD7" s="130"/>
      <c r="AE7" s="127"/>
      <c r="AF7" s="127"/>
      <c r="AG7" s="127"/>
      <c r="AH7" s="128"/>
      <c r="AI7" s="129"/>
    </row>
    <row r="8" spans="1:35" ht="83.25" customHeight="1" thickBot="1" x14ac:dyDescent="0.3">
      <c r="A8" s="99">
        <v>7</v>
      </c>
      <c r="B8" s="146" t="s">
        <v>80</v>
      </c>
      <c r="C8" s="126"/>
      <c r="D8" s="126"/>
      <c r="E8" s="143"/>
      <c r="F8" s="130" t="s">
        <v>98</v>
      </c>
      <c r="G8" s="127">
        <v>3</v>
      </c>
      <c r="H8" s="127">
        <v>2</v>
      </c>
      <c r="I8" s="127">
        <v>1</v>
      </c>
      <c r="J8" s="128">
        <v>1</v>
      </c>
      <c r="K8" s="129">
        <v>0.5</v>
      </c>
      <c r="L8" s="130"/>
      <c r="M8" s="127"/>
      <c r="N8" s="127"/>
      <c r="O8" s="127"/>
      <c r="P8" s="128"/>
      <c r="Q8" s="129"/>
      <c r="R8" s="130"/>
      <c r="S8" s="127"/>
      <c r="T8" s="127"/>
      <c r="U8" s="127"/>
      <c r="V8" s="128"/>
      <c r="W8" s="129"/>
      <c r="X8" s="130"/>
      <c r="Y8" s="127"/>
      <c r="Z8" s="127"/>
      <c r="AA8" s="127"/>
      <c r="AB8" s="128"/>
      <c r="AC8" s="129"/>
      <c r="AD8" s="130"/>
      <c r="AE8" s="127"/>
      <c r="AF8" s="127"/>
      <c r="AG8" s="127"/>
      <c r="AH8" s="128"/>
      <c r="AI8" s="129"/>
    </row>
    <row r="9" spans="1:35" ht="83.25" customHeight="1" thickBot="1" x14ac:dyDescent="0.3">
      <c r="A9" s="34">
        <v>8</v>
      </c>
      <c r="B9" s="146" t="s">
        <v>81</v>
      </c>
      <c r="C9" s="125"/>
      <c r="D9" s="125"/>
      <c r="E9" s="142"/>
      <c r="F9" s="130" t="s">
        <v>99</v>
      </c>
      <c r="G9" s="127">
        <v>3</v>
      </c>
      <c r="H9" s="127"/>
      <c r="I9" s="127"/>
      <c r="J9" s="128"/>
      <c r="K9" s="129"/>
      <c r="L9" s="130" t="s">
        <v>100</v>
      </c>
      <c r="M9" s="127"/>
      <c r="N9" s="127"/>
      <c r="O9" s="127"/>
      <c r="P9" s="128"/>
      <c r="Q9" s="129"/>
      <c r="R9" s="130"/>
      <c r="S9" s="127"/>
      <c r="T9" s="127"/>
      <c r="U9" s="127"/>
      <c r="V9" s="128"/>
      <c r="W9" s="129"/>
      <c r="X9" s="130"/>
      <c r="Y9" s="127"/>
      <c r="Z9" s="127"/>
      <c r="AA9" s="127"/>
      <c r="AB9" s="128"/>
      <c r="AC9" s="129"/>
      <c r="AD9" s="130"/>
      <c r="AE9" s="127"/>
      <c r="AF9" s="127"/>
      <c r="AG9" s="127"/>
      <c r="AH9" s="128"/>
      <c r="AI9" s="129"/>
    </row>
    <row r="10" spans="1:35" ht="95.25" customHeight="1" thickBot="1" x14ac:dyDescent="0.3">
      <c r="A10" s="34">
        <v>9</v>
      </c>
      <c r="B10" s="146" t="s">
        <v>82</v>
      </c>
      <c r="C10" s="125"/>
      <c r="D10" s="126"/>
      <c r="E10" s="142"/>
      <c r="F10" s="130" t="s">
        <v>101</v>
      </c>
      <c r="G10" s="127">
        <v>3</v>
      </c>
      <c r="H10" s="127"/>
      <c r="I10" s="127"/>
      <c r="J10" s="128"/>
      <c r="K10" s="129"/>
      <c r="L10" s="130" t="s">
        <v>102</v>
      </c>
      <c r="M10" s="127">
        <v>2</v>
      </c>
      <c r="N10" s="127"/>
      <c r="O10" s="127"/>
      <c r="P10" s="128"/>
      <c r="Q10" s="129"/>
      <c r="R10" s="130"/>
      <c r="S10" s="127"/>
      <c r="T10" s="127"/>
      <c r="U10" s="127"/>
      <c r="V10" s="128"/>
      <c r="W10" s="129"/>
      <c r="X10" s="130"/>
      <c r="Y10" s="127"/>
      <c r="Z10" s="127"/>
      <c r="AA10" s="127"/>
      <c r="AB10" s="128"/>
      <c r="AC10" s="129"/>
      <c r="AD10" s="130"/>
      <c r="AE10" s="127"/>
      <c r="AF10" s="127"/>
      <c r="AG10" s="127"/>
      <c r="AH10" s="128"/>
      <c r="AI10" s="129"/>
    </row>
    <row r="11" spans="1:35" ht="83.25" customHeight="1" thickBot="1" x14ac:dyDescent="0.3">
      <c r="A11" s="34"/>
      <c r="B11" s="146"/>
      <c r="C11" s="125"/>
      <c r="D11" s="125"/>
      <c r="E11" s="142"/>
      <c r="F11" s="130"/>
      <c r="G11" s="127"/>
      <c r="H11" s="127"/>
      <c r="I11" s="127"/>
      <c r="J11" s="128"/>
      <c r="K11" s="129"/>
      <c r="L11" s="130"/>
      <c r="M11" s="127"/>
      <c r="N11" s="127"/>
      <c r="O11" s="127"/>
      <c r="P11" s="128"/>
      <c r="Q11" s="129"/>
      <c r="R11" s="130"/>
      <c r="S11" s="127"/>
      <c r="T11" s="127"/>
      <c r="U11" s="127"/>
      <c r="V11" s="128"/>
      <c r="W11" s="129"/>
      <c r="X11" s="130"/>
      <c r="Y11" s="127"/>
      <c r="Z11" s="127"/>
      <c r="AA11" s="127"/>
      <c r="AB11" s="128"/>
      <c r="AC11" s="129"/>
      <c r="AD11" s="130"/>
      <c r="AE11" s="127"/>
      <c r="AF11" s="127"/>
      <c r="AG11" s="127"/>
      <c r="AH11" s="128"/>
      <c r="AI11" s="129"/>
    </row>
    <row r="12" spans="1:35" ht="122.25" customHeight="1" thickBot="1" x14ac:dyDescent="0.3">
      <c r="A12" s="34"/>
      <c r="B12" s="146"/>
      <c r="C12" s="125"/>
      <c r="D12" s="125"/>
      <c r="E12" s="142"/>
      <c r="F12" s="130"/>
      <c r="G12" s="127"/>
      <c r="H12" s="127"/>
      <c r="I12" s="127"/>
      <c r="J12" s="128"/>
      <c r="K12" s="129"/>
      <c r="L12" s="130"/>
      <c r="M12" s="127"/>
      <c r="N12" s="127"/>
      <c r="O12" s="127"/>
      <c r="P12" s="128"/>
      <c r="Q12" s="129"/>
      <c r="R12" s="130"/>
      <c r="S12" s="127"/>
      <c r="T12" s="127"/>
      <c r="U12" s="127"/>
      <c r="V12" s="128"/>
      <c r="W12" s="129"/>
      <c r="X12" s="130"/>
      <c r="Y12" s="127"/>
      <c r="Z12" s="127"/>
      <c r="AA12" s="127"/>
      <c r="AB12" s="128"/>
      <c r="AC12" s="129"/>
      <c r="AD12" s="130"/>
      <c r="AE12" s="127"/>
      <c r="AF12" s="127"/>
      <c r="AG12" s="127"/>
      <c r="AH12" s="128"/>
      <c r="AI12" s="129"/>
    </row>
    <row r="13" spans="1:35" ht="83.25" customHeight="1" thickBot="1" x14ac:dyDescent="0.3">
      <c r="A13" s="34"/>
      <c r="B13" s="146"/>
      <c r="C13" s="125"/>
      <c r="D13" s="125"/>
      <c r="E13" s="142"/>
      <c r="F13" s="130"/>
      <c r="G13" s="127"/>
      <c r="H13" s="127"/>
      <c r="I13" s="127"/>
      <c r="J13" s="128"/>
      <c r="K13" s="129"/>
      <c r="L13" s="130"/>
      <c r="M13" s="127"/>
      <c r="N13" s="127"/>
      <c r="O13" s="127"/>
      <c r="P13" s="128"/>
      <c r="Q13" s="129"/>
      <c r="R13" s="130"/>
      <c r="S13" s="127"/>
      <c r="T13" s="127"/>
      <c r="U13" s="127"/>
      <c r="V13" s="128"/>
      <c r="W13" s="129"/>
      <c r="X13" s="130"/>
      <c r="Y13" s="127"/>
      <c r="Z13" s="127"/>
      <c r="AA13" s="127"/>
      <c r="AB13" s="128"/>
      <c r="AC13" s="129"/>
      <c r="AD13" s="130"/>
      <c r="AE13" s="127"/>
      <c r="AF13" s="127"/>
      <c r="AG13" s="127"/>
      <c r="AH13" s="128"/>
      <c r="AI13" s="129"/>
    </row>
    <row r="14" spans="1:35" ht="83.25" customHeight="1" thickBot="1" x14ac:dyDescent="0.3">
      <c r="A14" s="34"/>
      <c r="B14" s="146"/>
      <c r="C14" s="125"/>
      <c r="D14" s="125"/>
      <c r="E14" s="142"/>
      <c r="F14" s="130"/>
      <c r="G14" s="127"/>
      <c r="H14" s="127"/>
      <c r="I14" s="127"/>
      <c r="J14" s="128"/>
      <c r="K14" s="129"/>
      <c r="L14" s="130"/>
      <c r="M14" s="127"/>
      <c r="N14" s="127"/>
      <c r="O14" s="127"/>
      <c r="P14" s="128"/>
      <c r="Q14" s="129"/>
      <c r="R14" s="130"/>
      <c r="S14" s="127"/>
      <c r="T14" s="127"/>
      <c r="U14" s="127"/>
      <c r="V14" s="128"/>
      <c r="W14" s="129"/>
      <c r="X14" s="130"/>
      <c r="Y14" s="127"/>
      <c r="Z14" s="127"/>
      <c r="AA14" s="127"/>
      <c r="AB14" s="128"/>
      <c r="AC14" s="129"/>
      <c r="AD14" s="130"/>
      <c r="AE14" s="127"/>
      <c r="AF14" s="127"/>
      <c r="AG14" s="127"/>
      <c r="AH14" s="128"/>
      <c r="AI14" s="129"/>
    </row>
    <row r="15" spans="1:35" ht="83.25" customHeight="1" thickBot="1" x14ac:dyDescent="0.3">
      <c r="A15" s="34"/>
      <c r="B15" s="146"/>
      <c r="C15" s="125"/>
      <c r="D15" s="125"/>
      <c r="E15" s="142"/>
      <c r="F15" s="130"/>
      <c r="G15" s="127"/>
      <c r="H15" s="127"/>
      <c r="I15" s="131"/>
      <c r="J15" s="132"/>
      <c r="K15" s="133"/>
      <c r="L15" s="130"/>
      <c r="M15" s="127"/>
      <c r="N15" s="127"/>
      <c r="O15" s="127"/>
      <c r="P15" s="128"/>
      <c r="Q15" s="129"/>
      <c r="R15" s="130"/>
      <c r="S15" s="127"/>
      <c r="T15" s="127"/>
      <c r="U15" s="127"/>
      <c r="V15" s="128"/>
      <c r="W15" s="129"/>
      <c r="X15" s="130"/>
      <c r="Y15" s="127"/>
      <c r="Z15" s="127"/>
      <c r="AA15" s="127"/>
      <c r="AB15" s="128"/>
      <c r="AC15" s="129"/>
      <c r="AD15" s="130"/>
      <c r="AE15" s="127"/>
      <c r="AF15" s="127"/>
      <c r="AG15" s="127"/>
      <c r="AH15" s="128"/>
      <c r="AI15" s="129"/>
    </row>
    <row r="16" spans="1:35" ht="83.25" customHeight="1" x14ac:dyDescent="0.25">
      <c r="A16" s="34"/>
      <c r="B16" s="34"/>
      <c r="C16" s="125"/>
      <c r="D16" s="125"/>
      <c r="E16" s="142"/>
      <c r="F16" s="130"/>
      <c r="G16" s="127"/>
      <c r="H16" s="127"/>
      <c r="I16" s="131"/>
      <c r="J16" s="132"/>
      <c r="K16" s="133"/>
      <c r="L16" s="130"/>
      <c r="M16" s="127"/>
      <c r="N16" s="127"/>
      <c r="O16" s="127"/>
      <c r="P16" s="128"/>
      <c r="Q16" s="129"/>
      <c r="R16" s="130"/>
      <c r="S16" s="127"/>
      <c r="T16" s="127"/>
      <c r="U16" s="127"/>
      <c r="V16" s="128"/>
      <c r="W16" s="129"/>
      <c r="X16" s="130"/>
      <c r="Y16" s="127"/>
      <c r="Z16" s="127"/>
      <c r="AA16" s="127"/>
      <c r="AB16" s="128"/>
      <c r="AC16" s="129"/>
      <c r="AD16" s="130"/>
      <c r="AE16" s="127"/>
      <c r="AF16" s="127"/>
      <c r="AG16" s="127"/>
      <c r="AH16" s="128"/>
      <c r="AI16" s="129"/>
    </row>
    <row r="17" spans="1:35" ht="83.25" customHeight="1" x14ac:dyDescent="0.25">
      <c r="A17" s="34"/>
      <c r="B17" s="34"/>
      <c r="C17" s="125"/>
      <c r="D17" s="125"/>
      <c r="E17" s="142"/>
      <c r="F17" s="130"/>
      <c r="G17" s="127"/>
      <c r="H17" s="127"/>
      <c r="I17" s="131"/>
      <c r="J17" s="132"/>
      <c r="K17" s="133"/>
      <c r="L17" s="130"/>
      <c r="M17" s="127"/>
      <c r="N17" s="127"/>
      <c r="O17" s="127"/>
      <c r="P17" s="128"/>
      <c r="Q17" s="129"/>
      <c r="R17" s="130"/>
      <c r="S17" s="127"/>
      <c r="T17" s="127"/>
      <c r="U17" s="127"/>
      <c r="V17" s="128"/>
      <c r="W17" s="129"/>
      <c r="X17" s="130"/>
      <c r="Y17" s="127"/>
      <c r="Z17" s="127"/>
      <c r="AA17" s="127"/>
      <c r="AB17" s="128"/>
      <c r="AC17" s="129"/>
      <c r="AD17" s="130"/>
      <c r="AE17" s="127"/>
      <c r="AF17" s="127"/>
      <c r="AG17" s="127"/>
      <c r="AH17" s="128"/>
      <c r="AI17" s="129"/>
    </row>
    <row r="18" spans="1:35" ht="83.25" customHeight="1" thickBot="1" x14ac:dyDescent="0.3">
      <c r="A18" s="34"/>
      <c r="B18" s="34"/>
      <c r="C18" s="125"/>
      <c r="D18" s="125"/>
      <c r="E18" s="142"/>
      <c r="F18" s="138"/>
      <c r="G18" s="134"/>
      <c r="H18" s="134"/>
      <c r="I18" s="135"/>
      <c r="J18" s="136"/>
      <c r="K18" s="137"/>
      <c r="L18" s="138"/>
      <c r="M18" s="134"/>
      <c r="N18" s="134"/>
      <c r="O18" s="134"/>
      <c r="P18" s="139"/>
      <c r="Q18" s="140"/>
      <c r="R18" s="138"/>
      <c r="S18" s="134"/>
      <c r="T18" s="134"/>
      <c r="U18" s="134"/>
      <c r="V18" s="139"/>
      <c r="W18" s="140"/>
      <c r="X18" s="138"/>
      <c r="Y18" s="134"/>
      <c r="Z18" s="134"/>
      <c r="AA18" s="134"/>
      <c r="AB18" s="139"/>
      <c r="AC18" s="140"/>
      <c r="AD18" s="138"/>
      <c r="AE18" s="134"/>
      <c r="AF18" s="134"/>
      <c r="AG18" s="134"/>
      <c r="AH18" s="139"/>
      <c r="AI18" s="14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9"/>
  <sheetViews>
    <sheetView workbookViewId="0">
      <selection activeCell="B6" sqref="B6"/>
    </sheetView>
  </sheetViews>
  <sheetFormatPr defaultRowHeight="15" x14ac:dyDescent="0.25"/>
  <cols>
    <col min="1" max="1" width="48.28515625" bestFit="1" customWidth="1"/>
  </cols>
  <sheetData>
    <row r="1" spans="1:3" x14ac:dyDescent="0.25">
      <c r="A1" s="27" t="s">
        <v>27</v>
      </c>
      <c r="C1" s="27" t="s">
        <v>29</v>
      </c>
    </row>
    <row r="2" spans="1:3" x14ac:dyDescent="0.25">
      <c r="A2" s="25"/>
      <c r="C2" s="25" t="s">
        <v>2</v>
      </c>
    </row>
    <row r="3" spans="1:3" x14ac:dyDescent="0.25">
      <c r="A3" s="25"/>
      <c r="C3" s="25" t="s">
        <v>3</v>
      </c>
    </row>
    <row r="4" spans="1:3" x14ac:dyDescent="0.25">
      <c r="A4" s="26"/>
      <c r="C4" s="25" t="s">
        <v>48</v>
      </c>
    </row>
    <row r="5" spans="1:3" x14ac:dyDescent="0.25">
      <c r="A5" s="26"/>
    </row>
    <row r="6" spans="1:3" x14ac:dyDescent="0.25">
      <c r="A6" s="25"/>
      <c r="B6" s="32"/>
    </row>
    <row r="7" spans="1:3" x14ac:dyDescent="0.25">
      <c r="A7" s="25"/>
    </row>
    <row r="8" spans="1:3" x14ac:dyDescent="0.25">
      <c r="A8" s="25"/>
    </row>
    <row r="9" spans="1:3" x14ac:dyDescent="0.25">
      <c r="A9" s="25"/>
    </row>
    <row r="10" spans="1:3" x14ac:dyDescent="0.25">
      <c r="A10" s="25"/>
    </row>
    <row r="11" spans="1:3" x14ac:dyDescent="0.25">
      <c r="A11" s="25"/>
    </row>
    <row r="12" spans="1:3" x14ac:dyDescent="0.25">
      <c r="A12" s="25"/>
    </row>
    <row r="13" spans="1:3" x14ac:dyDescent="0.25">
      <c r="A13" s="25"/>
    </row>
    <row r="14" spans="1:3" x14ac:dyDescent="0.25">
      <c r="A14" s="25"/>
    </row>
    <row r="15" spans="1:3" x14ac:dyDescent="0.25">
      <c r="A15" s="25"/>
    </row>
    <row r="16" spans="1:3" x14ac:dyDescent="0.25">
      <c r="A16" s="25"/>
    </row>
    <row r="17" spans="1:1" x14ac:dyDescent="0.25">
      <c r="A17" s="25"/>
    </row>
    <row r="18" spans="1:1" x14ac:dyDescent="0.25">
      <c r="A18" s="25"/>
    </row>
    <row r="19" spans="1:1" x14ac:dyDescent="0.25">
      <c r="A19" s="2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775"/>
  <sheetViews>
    <sheetView topLeftCell="R15" zoomScale="80" zoomScaleNormal="80" workbookViewId="0">
      <selection activeCell="Z26" sqref="Z26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1</v>
      </c>
      <c r="B10" s="62" t="str">
        <f>VLOOKUP(A10,EXPERIENCIA_REQUERIDA_PERFIL!A:B,2,FALSE)</f>
        <v>Full Stack Developer en PYTHON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1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1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3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2</v>
      </c>
      <c r="X13" s="67" t="s">
        <v>58</v>
      </c>
      <c r="Y13" s="69">
        <f>VLOOKUP($A$10,EXPERIENCIA_REQUERIDA_PERFIL!A:BD,19,FALSE)</f>
        <v>2</v>
      </c>
      <c r="Z13" s="67" t="s">
        <v>59</v>
      </c>
      <c r="AA13" s="69">
        <f>VLOOKUP($A$10,EXPERIENCIA_REQUERIDA_PERFIL!A:BD,25,FALSE)</f>
        <v>2</v>
      </c>
      <c r="AB13" s="118" t="s">
        <v>63</v>
      </c>
      <c r="AC13" s="124">
        <f>VLOOKUP($A$10,EXPERIENCIA_REQUERIDA_PERFIL!A:BD,31,FALSE)</f>
        <v>2</v>
      </c>
      <c r="AD13" s="113" t="s">
        <v>45</v>
      </c>
      <c r="AE13" s="65">
        <f>VLOOKUP($A$10,EXPERIENCIA_REQUERIDA_PERFIL!A:BD,9,FALSE)</f>
        <v>4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56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Full Stack Developer Python/Django en projectes o serveis de manteniment d’aplicacions en tecnologia Python/Django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>Projectes amb Elasticsearch per explotacions d’indicadors</v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>Linux i dockerització en projectes Python</v>
      </c>
      <c r="Y14" s="154"/>
      <c r="Z14" s="153" t="str">
        <f>IF(VLOOKUP($A$10,EXPERIENCIA_REQUERIDA_PERFIL!A:BD,24,FALSE)="","",VLOOKUP($A$10,EXPERIENCIA_REQUERIDA_PERFIL!A:BD,24,FALSE))</f>
        <v>Projectes amb frontals Angular i Vue.js</v>
      </c>
      <c r="AA14" s="154"/>
      <c r="AB14" s="153" t="str">
        <f>IF(VLOOKUP($A$10,EXPERIENCIA_REQUERIDA_PERFIL!A:BD,30,FALSE)="","",VLOOKUP($A$10,EXPERIENCIA_REQUERIDA_PERFIL!A:BD,30,FALSE))</f>
        <v>Programació de plantilles de correu electrònic responsiu en MJML</v>
      </c>
      <c r="AC14" s="154"/>
      <c r="AD14" s="19" t="s">
        <v>51</v>
      </c>
      <c r="AE14" s="23" t="str">
        <f>IF(AE13=0,"",CONCATENATE("Millora aportada en ",M14))</f>
        <v>Millora aportada en Full Stack Developer Python/Django en projectes o serveis de manteniment d’aplicacions en tecnologia Python/Django</v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Full Stack Developer en PYTHON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>
        <f>IF($Q$14="","",ROUND(SUMIF($AF$24:$AF$63,CONCATENATE(E15,"SI"),$AD$24:$AD$63)/12,2))</f>
        <v>4</v>
      </c>
      <c r="R15" s="175"/>
      <c r="S15" s="175"/>
      <c r="T15" s="175"/>
      <c r="U15" s="175"/>
      <c r="V15" s="175"/>
      <c r="W15" s="175"/>
      <c r="X15" s="151">
        <f>IF($X$14="","",ROUND(SUMIF($AG$24:$AG$63,CONCATENATE(E15,"SI"),$AD$24:$AD$63)/12,2))</f>
        <v>4</v>
      </c>
      <c r="Y15" s="152"/>
      <c r="Z15" s="151">
        <f>IF($Z$14="","",ROUND(SUMIF($AH$24:$AH$63,CONCATENATE(E15,"SI"),$AD$24:$AD$63)/12,2))</f>
        <v>4</v>
      </c>
      <c r="AA15" s="152"/>
      <c r="AB15" s="151">
        <f>IF($AB$14="","",ROUND(SUMIF($AI$24:$AI$63,CONCATENATE(E15,"SI"),$AD$24:$AD$63)/12,2))</f>
        <v>4</v>
      </c>
      <c r="AC15" s="152"/>
      <c r="AD15" s="75" t="str">
        <f>IF(OR(E15="",M14=""),"N/A",IF(AND(IF($L$14="","SI",IF(VLOOKUP($A$10,EXPERIENCIA_REQUERIDA_PERFIL!A:BD,4,FALSE)="NO","SI",L15))="SI",M15&gt;=$P$13,Q15&gt;=$W$13,X15&gt;=$Y$13,Z15&gt;=$AA$13,AB15&gt;=$AC$13),"OK","KO"))</f>
        <v>OK</v>
      </c>
      <c r="AE15" s="76">
        <f>IF(OR($E15="",$M$14="",AE$13=0),"",MAX(TRUNC((M15-$P$13)/AE$11),0))</f>
        <v>1</v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Full Stack Developer en PYTHON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>
        <f>IF($Q$14="","",ROUND(SUMIF($AF$24:$AF$63,CONCATENATE(E16,"SI"),$AD$24:$AD$63)/12,2))</f>
        <v>0</v>
      </c>
      <c r="R16" s="175"/>
      <c r="S16" s="175"/>
      <c r="T16" s="175"/>
      <c r="U16" s="175"/>
      <c r="V16" s="175"/>
      <c r="W16" s="175"/>
      <c r="X16" s="151">
        <f>IF($X$14="","",ROUND(SUMIF($AG$24:$AG$63,CONCATENATE(E16,"SI"),$AD$24:$AD$63)/12,2))</f>
        <v>0</v>
      </c>
      <c r="Y16" s="152"/>
      <c r="Z16" s="151">
        <f>IF($Z$14="","",ROUND(SUMIF($AH$24:$AH$63,CONCATENATE(E16,"SI"),$AD$24:$AD$63)/12,2))</f>
        <v>0</v>
      </c>
      <c r="AA16" s="152"/>
      <c r="AB16" s="151">
        <f>IF($AB$14="","",ROUND(SUMIF($AI$24:$AI$63,CONCATENATE(E16,"SI"),$AD$24:$AD$63)/12,2))</f>
        <v>0</v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Full Stack Developer en PYTHON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>
        <f>IF($Q$14="","",ROUND(SUMIF($AF$24:$AF$63,CONCATENATE(E17,"SI"),$AD$24:$AD$63)/12,2))</f>
        <v>0</v>
      </c>
      <c r="R17" s="175"/>
      <c r="S17" s="175"/>
      <c r="T17" s="175"/>
      <c r="U17" s="175"/>
      <c r="V17" s="175"/>
      <c r="W17" s="175"/>
      <c r="X17" s="151">
        <f>IF($X$14="","",ROUND(SUMIF($AG$24:$AG$63,CONCATENATE(E17,"SI"),$AD$24:$AD$63)/12,2))</f>
        <v>0</v>
      </c>
      <c r="Y17" s="152"/>
      <c r="Z17" s="151">
        <f>IF($Z$14="","",ROUND(SUMIF($AH$24:$AH$63,CONCATENATE(E17,"SI"),$AD$24:$AD$63)/12,2))</f>
        <v>0</v>
      </c>
      <c r="AA17" s="152"/>
      <c r="AB17" s="151">
        <f>IF($AB$14="","",ROUND(SUMIF($AI$24:$AI$63,CONCATENATE(E17,"SI"),$AD$24:$AD$63)/12,2))</f>
        <v>0</v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Full Stack Developer en PYTHON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>
        <f>IF($Q$14="","",ROUND(SUMIF($AF$24:$AF$63,CONCATENATE(E18,"SI"),$AD$24:$AD$63)/12,2))</f>
        <v>0</v>
      </c>
      <c r="R18" s="175"/>
      <c r="S18" s="175"/>
      <c r="T18" s="175"/>
      <c r="U18" s="175"/>
      <c r="V18" s="175"/>
      <c r="W18" s="175"/>
      <c r="X18" s="151">
        <f>IF($X$14="","",ROUND(SUMIF($AG$24:$AG$63,CONCATENATE(E18,"SI"),$AD$24:$AD$63)/12,2))</f>
        <v>0</v>
      </c>
      <c r="Y18" s="152"/>
      <c r="Z18" s="151">
        <f>IF($Z$14="","",ROUND(SUMIF($AH$24:$AH$63,CONCATENATE(E18,"SI"),$AD$24:$AD$63)/12,2))</f>
        <v>0</v>
      </c>
      <c r="AA18" s="152"/>
      <c r="AB18" s="151">
        <f>IF($AB$14="","",ROUND(SUMIF($AI$24:$AI$63,CONCATENATE(E18,"SI"),$AD$24:$AD$63)/12,2))</f>
        <v>0</v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Full Stack Developer en PYTHON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>
        <f>IF($Q$14="","",ROUND(SUMIF($AF$24:$AF$63,CONCATENATE(E19,"SI"),$AD$24:$AD$63)/12,2))</f>
        <v>0</v>
      </c>
      <c r="R19" s="175"/>
      <c r="S19" s="175"/>
      <c r="T19" s="175"/>
      <c r="U19" s="175"/>
      <c r="V19" s="175"/>
      <c r="W19" s="175"/>
      <c r="X19" s="151">
        <f>IF($X$14="","",ROUND(SUMIF($AG$24:$AG$63,CONCATENATE(E19,"SI"),$AD$24:$AD$63)/12,2))</f>
        <v>0</v>
      </c>
      <c r="Y19" s="152"/>
      <c r="Z19" s="151">
        <f>IF($Z$14="","",ROUND(SUMIF($AH$24:$AH$63,CONCATENATE(E19,"SI"),$AD$24:$AD$63)/12,2))</f>
        <v>0</v>
      </c>
      <c r="AA19" s="152"/>
      <c r="AB19" s="151">
        <f>IF($AB$14="","",ROUND(SUMIF($AI$24:$AI$63,CONCATENATE(E19,"SI"),$AD$24:$AD$63)/12,2))</f>
        <v>0</v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1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1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Full Stack Developer Python/Django en projectes o serveis de manteniment d’aplicacions en tecnologia Python/Django</v>
      </c>
      <c r="Q23" s="173" t="str">
        <f>Q14</f>
        <v>Projectes amb Elasticsearch per explotacions d’indicadors</v>
      </c>
      <c r="R23" s="173"/>
      <c r="S23" s="173"/>
      <c r="T23" s="173"/>
      <c r="U23" s="173"/>
      <c r="V23" s="173"/>
      <c r="W23" s="28" t="str">
        <f>X14</f>
        <v>Linux i dockerització en projectes Python</v>
      </c>
      <c r="X23" s="19" t="str">
        <f>Z14</f>
        <v>Projectes amb frontals Angular i Vue.js</v>
      </c>
      <c r="Y23" s="19" t="str">
        <f>AB14</f>
        <v>Programació de plantilles de correu electrònic responsiu en MJML</v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2</v>
      </c>
      <c r="R24" s="162"/>
      <c r="S24" s="162"/>
      <c r="T24" s="162"/>
      <c r="U24" s="162"/>
      <c r="V24" s="162"/>
      <c r="W24" s="41" t="s">
        <v>2</v>
      </c>
      <c r="X24" s="41" t="s">
        <v>2</v>
      </c>
      <c r="Y24" s="41" t="s">
        <v>2</v>
      </c>
      <c r="Z24" s="81">
        <v>43101</v>
      </c>
      <c r="AA24" s="81">
        <v>44562</v>
      </c>
      <c r="AB24" s="81"/>
      <c r="AC24" s="82">
        <v>1</v>
      </c>
      <c r="AD24" s="83">
        <f t="shared" ref="AD24:AD55" si="8">ROUND((AA24-Z24)/365*12*AC24,2)</f>
        <v>48.03</v>
      </c>
      <c r="AE24" s="36" t="str">
        <f t="shared" ref="AE24:AE55" si="9">CONCATENATE(O24,P24)</f>
        <v>TR1SI</v>
      </c>
      <c r="AF24" s="36" t="str">
        <f t="shared" ref="AF24:AF55" si="10">CONCATENATE(O24,Q24)</f>
        <v>TR1SI</v>
      </c>
      <c r="AG24" s="36" t="str">
        <f t="shared" ref="AG24:AG55" si="11">CONCATENATE(O24,W24)</f>
        <v>TR1SI</v>
      </c>
      <c r="AH24" s="36" t="str">
        <f t="shared" ref="AH24:AH55" si="12">CONCATENATE(O24,X24)</f>
        <v>TR1SI</v>
      </c>
      <c r="AI24" s="36" t="str">
        <f>CONCATENATE(O24,Y24)</f>
        <v>TR1SI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ref="AD56:AD87" si="14">ROUND((AA56-Z56)/365*12*AC56,2)</f>
        <v>0</v>
      </c>
      <c r="AE56" s="36" t="str">
        <f t="shared" ref="AE56:AE87" si="15">CONCATENATE(O56,P56)</f>
        <v>N/D</v>
      </c>
      <c r="AF56" s="36" t="str">
        <f t="shared" ref="AF56:AF87" si="16">CONCATENATE(O56,Q56)</f>
        <v>N/D</v>
      </c>
      <c r="AG56" s="36" t="str">
        <f t="shared" ref="AG56:AG88" si="17">CONCATENATE(O56,W56)</f>
        <v>N/D</v>
      </c>
      <c r="AH56" s="36" t="str">
        <f t="shared" ref="AH56:AH88" si="18">CONCATENATE(O56,X56)</f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14"/>
        <v>0</v>
      </c>
      <c r="AE57" s="36" t="str">
        <f t="shared" si="15"/>
        <v>N/D</v>
      </c>
      <c r="AF57" s="36" t="str">
        <f t="shared" si="16"/>
        <v>N/D</v>
      </c>
      <c r="AG57" s="36" t="str">
        <f t="shared" si="17"/>
        <v>N/D</v>
      </c>
      <c r="AH57" s="36" t="str">
        <f t="shared" si="18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14"/>
        <v>0</v>
      </c>
      <c r="AE58" s="36" t="str">
        <f t="shared" si="15"/>
        <v>N/D</v>
      </c>
      <c r="AF58" s="36" t="str">
        <f t="shared" si="16"/>
        <v>N/D</v>
      </c>
      <c r="AG58" s="36" t="str">
        <f t="shared" si="17"/>
        <v>N/D</v>
      </c>
      <c r="AH58" s="36" t="str">
        <f t="shared" si="18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14"/>
        <v>0</v>
      </c>
      <c r="AE59" s="36" t="str">
        <f t="shared" si="15"/>
        <v>N/D</v>
      </c>
      <c r="AF59" s="36" t="str">
        <f t="shared" si="16"/>
        <v>N/D</v>
      </c>
      <c r="AG59" s="36" t="str">
        <f t="shared" si="17"/>
        <v>N/D</v>
      </c>
      <c r="AH59" s="36" t="str">
        <f t="shared" si="18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14"/>
        <v>0</v>
      </c>
      <c r="AE60" s="36" t="str">
        <f t="shared" si="15"/>
        <v>N/D</v>
      </c>
      <c r="AF60" s="36" t="str">
        <f t="shared" si="16"/>
        <v>N/D</v>
      </c>
      <c r="AG60" s="36" t="str">
        <f t="shared" si="17"/>
        <v>N/D</v>
      </c>
      <c r="AH60" s="36" t="str">
        <f t="shared" si="18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14"/>
        <v>0</v>
      </c>
      <c r="AE61" s="36" t="str">
        <f t="shared" si="15"/>
        <v>N/D</v>
      </c>
      <c r="AF61" s="36" t="str">
        <f t="shared" si="16"/>
        <v>N/D</v>
      </c>
      <c r="AG61" s="36" t="str">
        <f t="shared" si="17"/>
        <v>N/D</v>
      </c>
      <c r="AH61" s="36" t="str">
        <f t="shared" si="18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14"/>
        <v>0</v>
      </c>
      <c r="AE62" s="36" t="str">
        <f t="shared" si="15"/>
        <v>N/D</v>
      </c>
      <c r="AF62" s="36" t="str">
        <f t="shared" si="16"/>
        <v>N/D</v>
      </c>
      <c r="AG62" s="36" t="str">
        <f t="shared" si="17"/>
        <v>N/D</v>
      </c>
      <c r="AH62" s="36" t="str">
        <f t="shared" si="18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14"/>
        <v>0</v>
      </c>
      <c r="AE63" s="36" t="str">
        <f t="shared" si="15"/>
        <v>N/D</v>
      </c>
      <c r="AF63" s="36" t="str">
        <f t="shared" si="16"/>
        <v>N/D</v>
      </c>
      <c r="AG63" s="36" t="str">
        <f t="shared" si="17"/>
        <v>N/D</v>
      </c>
      <c r="AH63" s="36" t="str">
        <f t="shared" si="18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14"/>
        <v>0</v>
      </c>
      <c r="AE64" s="36" t="str">
        <f t="shared" si="15"/>
        <v>N/D</v>
      </c>
      <c r="AF64" s="36" t="str">
        <f t="shared" si="16"/>
        <v>N/D</v>
      </c>
      <c r="AG64" s="36" t="str">
        <f t="shared" si="17"/>
        <v>N/D</v>
      </c>
      <c r="AH64" s="36" t="str">
        <f t="shared" si="18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14"/>
        <v>0</v>
      </c>
      <c r="AE65" s="36" t="str">
        <f t="shared" si="15"/>
        <v>N/D</v>
      </c>
      <c r="AF65" s="36" t="str">
        <f t="shared" si="16"/>
        <v>N/D</v>
      </c>
      <c r="AG65" s="36" t="str">
        <f t="shared" si="17"/>
        <v>N/D</v>
      </c>
      <c r="AH65" s="36" t="str">
        <f t="shared" si="18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14"/>
        <v>0</v>
      </c>
      <c r="AE66" s="36" t="str">
        <f t="shared" si="15"/>
        <v>N/D</v>
      </c>
      <c r="AF66" s="36" t="str">
        <f t="shared" si="16"/>
        <v>N/D</v>
      </c>
      <c r="AG66" s="36" t="str">
        <f t="shared" si="17"/>
        <v>N/D</v>
      </c>
      <c r="AH66" s="36" t="str">
        <f t="shared" si="18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14"/>
        <v>0</v>
      </c>
      <c r="AE67" s="36" t="str">
        <f t="shared" si="15"/>
        <v>N/D</v>
      </c>
      <c r="AF67" s="36" t="str">
        <f t="shared" si="16"/>
        <v>N/D</v>
      </c>
      <c r="AG67" s="36" t="str">
        <f t="shared" si="17"/>
        <v>N/D</v>
      </c>
      <c r="AH67" s="36" t="str">
        <f t="shared" si="18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14"/>
        <v>0</v>
      </c>
      <c r="AE68" s="36" t="str">
        <f t="shared" si="15"/>
        <v>N/D</v>
      </c>
      <c r="AF68" s="36" t="str">
        <f t="shared" si="16"/>
        <v>N/D</v>
      </c>
      <c r="AG68" s="36" t="str">
        <f t="shared" si="17"/>
        <v>N/D</v>
      </c>
      <c r="AH68" s="36" t="str">
        <f t="shared" si="18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14"/>
        <v>0</v>
      </c>
      <c r="AE69" s="36" t="str">
        <f t="shared" si="15"/>
        <v>N/D</v>
      </c>
      <c r="AF69" s="36" t="str">
        <f t="shared" si="16"/>
        <v>N/D</v>
      </c>
      <c r="AG69" s="36" t="str">
        <f t="shared" si="17"/>
        <v>N/D</v>
      </c>
      <c r="AH69" s="36" t="str">
        <f t="shared" si="18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14"/>
        <v>0</v>
      </c>
      <c r="AE70" s="36" t="str">
        <f t="shared" si="15"/>
        <v>N/D</v>
      </c>
      <c r="AF70" s="36" t="str">
        <f t="shared" si="16"/>
        <v>N/D</v>
      </c>
      <c r="AG70" s="36" t="str">
        <f t="shared" si="17"/>
        <v>N/D</v>
      </c>
      <c r="AH70" s="36" t="str">
        <f t="shared" si="18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14"/>
        <v>0</v>
      </c>
      <c r="AE71" s="36" t="str">
        <f t="shared" si="15"/>
        <v>N/D</v>
      </c>
      <c r="AF71" s="36" t="str">
        <f t="shared" si="16"/>
        <v>N/D</v>
      </c>
      <c r="AG71" s="36" t="str">
        <f t="shared" si="17"/>
        <v>N/D</v>
      </c>
      <c r="AH71" s="36" t="str">
        <f t="shared" si="18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14"/>
        <v>0</v>
      </c>
      <c r="AE72" s="36" t="str">
        <f t="shared" si="15"/>
        <v>N/D</v>
      </c>
      <c r="AF72" s="36" t="str">
        <f t="shared" si="16"/>
        <v>N/D</v>
      </c>
      <c r="AG72" s="36" t="str">
        <f t="shared" si="17"/>
        <v>N/D</v>
      </c>
      <c r="AH72" s="36" t="str">
        <f t="shared" si="18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14"/>
        <v>0</v>
      </c>
      <c r="AE73" s="36" t="str">
        <f t="shared" si="15"/>
        <v>N/D</v>
      </c>
      <c r="AF73" s="36" t="str">
        <f t="shared" si="16"/>
        <v>N/D</v>
      </c>
      <c r="AG73" s="36" t="str">
        <f t="shared" si="17"/>
        <v>N/D</v>
      </c>
      <c r="AH73" s="36" t="str">
        <f t="shared" si="18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14"/>
        <v>0</v>
      </c>
      <c r="AE74" s="36" t="str">
        <f t="shared" si="15"/>
        <v>N/D</v>
      </c>
      <c r="AF74" s="36" t="str">
        <f t="shared" si="16"/>
        <v>N/D</v>
      </c>
      <c r="AG74" s="36" t="str">
        <f t="shared" si="17"/>
        <v>N/D</v>
      </c>
      <c r="AH74" s="36" t="str">
        <f t="shared" si="18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14"/>
        <v>0</v>
      </c>
      <c r="AE75" s="36" t="str">
        <f t="shared" si="15"/>
        <v>N/D</v>
      </c>
      <c r="AF75" s="36" t="str">
        <f t="shared" si="16"/>
        <v>N/D</v>
      </c>
      <c r="AG75" s="36" t="str">
        <f t="shared" si="17"/>
        <v>N/D</v>
      </c>
      <c r="AH75" s="36" t="str">
        <f t="shared" si="18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14"/>
        <v>0</v>
      </c>
      <c r="AE76" s="36" t="str">
        <f t="shared" si="15"/>
        <v>N/D</v>
      </c>
      <c r="AF76" s="36" t="str">
        <f t="shared" si="16"/>
        <v>N/D</v>
      </c>
      <c r="AG76" s="36" t="str">
        <f t="shared" si="17"/>
        <v>N/D</v>
      </c>
      <c r="AH76" s="36" t="str">
        <f t="shared" si="18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14"/>
        <v>0</v>
      </c>
      <c r="AE77" s="36" t="str">
        <f t="shared" si="15"/>
        <v>N/D</v>
      </c>
      <c r="AF77" s="36" t="str">
        <f t="shared" si="16"/>
        <v>N/D</v>
      </c>
      <c r="AG77" s="36" t="str">
        <f t="shared" si="17"/>
        <v>N/D</v>
      </c>
      <c r="AH77" s="36" t="str">
        <f t="shared" si="18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14"/>
        <v>0</v>
      </c>
      <c r="AE78" s="36" t="str">
        <f t="shared" si="15"/>
        <v>N/D</v>
      </c>
      <c r="AF78" s="36" t="str">
        <f t="shared" si="16"/>
        <v>N/D</v>
      </c>
      <c r="AG78" s="36" t="str">
        <f t="shared" si="17"/>
        <v>N/D</v>
      </c>
      <c r="AH78" s="36" t="str">
        <f t="shared" si="18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14"/>
        <v>0</v>
      </c>
      <c r="AE79" s="36" t="str">
        <f t="shared" si="15"/>
        <v>N/D</v>
      </c>
      <c r="AF79" s="36" t="str">
        <f t="shared" si="16"/>
        <v>N/D</v>
      </c>
      <c r="AG79" s="36" t="str">
        <f t="shared" si="17"/>
        <v>N/D</v>
      </c>
      <c r="AH79" s="36" t="str">
        <f t="shared" si="18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14"/>
        <v>0</v>
      </c>
      <c r="AE80" s="36" t="str">
        <f t="shared" si="15"/>
        <v>N/D</v>
      </c>
      <c r="AF80" s="36" t="str">
        <f t="shared" si="16"/>
        <v>N/D</v>
      </c>
      <c r="AG80" s="36" t="str">
        <f t="shared" si="17"/>
        <v>N/D</v>
      </c>
      <c r="AH80" s="36" t="str">
        <f t="shared" si="18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14"/>
        <v>0</v>
      </c>
      <c r="AE81" s="36" t="str">
        <f t="shared" si="15"/>
        <v>N/D</v>
      </c>
      <c r="AF81" s="36" t="str">
        <f t="shared" si="16"/>
        <v>N/D</v>
      </c>
      <c r="AG81" s="36" t="str">
        <f t="shared" si="17"/>
        <v>N/D</v>
      </c>
      <c r="AH81" s="36" t="str">
        <f t="shared" si="18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14"/>
        <v>0</v>
      </c>
      <c r="AE82" s="36" t="str">
        <f t="shared" si="15"/>
        <v>N/D</v>
      </c>
      <c r="AF82" s="36" t="str">
        <f t="shared" si="16"/>
        <v>N/D</v>
      </c>
      <c r="AG82" s="36" t="str">
        <f t="shared" si="17"/>
        <v>N/D</v>
      </c>
      <c r="AH82" s="36" t="str">
        <f t="shared" si="18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14"/>
        <v>0</v>
      </c>
      <c r="AE83" s="36" t="str">
        <f t="shared" si="15"/>
        <v>N/D</v>
      </c>
      <c r="AF83" s="36" t="str">
        <f t="shared" si="16"/>
        <v>N/D</v>
      </c>
      <c r="AG83" s="36" t="str">
        <f t="shared" si="17"/>
        <v>N/D</v>
      </c>
      <c r="AH83" s="36" t="str">
        <f t="shared" si="18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14"/>
        <v>0</v>
      </c>
      <c r="AE84" s="36" t="str">
        <f t="shared" si="15"/>
        <v>N/D</v>
      </c>
      <c r="AF84" s="36" t="str">
        <f t="shared" si="16"/>
        <v>N/D</v>
      </c>
      <c r="AG84" s="36" t="str">
        <f t="shared" si="17"/>
        <v>N/D</v>
      </c>
      <c r="AH84" s="36" t="str">
        <f t="shared" si="18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14"/>
        <v>0</v>
      </c>
      <c r="AE85" s="36" t="str">
        <f t="shared" si="15"/>
        <v>N/D</v>
      </c>
      <c r="AF85" s="36" t="str">
        <f t="shared" si="16"/>
        <v>N/D</v>
      </c>
      <c r="AG85" s="36" t="str">
        <f t="shared" si="17"/>
        <v>N/D</v>
      </c>
      <c r="AH85" s="36" t="str">
        <f t="shared" si="18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14"/>
        <v>0</v>
      </c>
      <c r="AE86" s="36" t="str">
        <f t="shared" si="15"/>
        <v>N/D</v>
      </c>
      <c r="AF86" s="36" t="str">
        <f t="shared" si="16"/>
        <v>N/D</v>
      </c>
      <c r="AG86" s="36" t="str">
        <f t="shared" si="17"/>
        <v>N/D</v>
      </c>
      <c r="AH86" s="36" t="str">
        <f t="shared" si="18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14"/>
        <v>0</v>
      </c>
      <c r="AE87" s="36" t="str">
        <f t="shared" si="15"/>
        <v>N/D</v>
      </c>
      <c r="AF87" s="36" t="str">
        <f t="shared" si="16"/>
        <v>N/D</v>
      </c>
      <c r="AG87" s="36" t="str">
        <f t="shared" si="17"/>
        <v>N/D</v>
      </c>
      <c r="AH87" s="36" t="str">
        <f t="shared" si="18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si="17"/>
        <v>N/D</v>
      </c>
      <c r="AH88" s="36" t="str">
        <f t="shared" si="18"/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A7:W7"/>
    <mergeCell ref="B15:D15"/>
    <mergeCell ref="H15:K15"/>
    <mergeCell ref="M15:P15"/>
    <mergeCell ref="Q15:W15"/>
    <mergeCell ref="B16:D16"/>
    <mergeCell ref="H16:K16"/>
    <mergeCell ref="M16:P16"/>
    <mergeCell ref="Q16:W16"/>
    <mergeCell ref="D2:Q2"/>
    <mergeCell ref="B14:D14"/>
    <mergeCell ref="H14:K14"/>
    <mergeCell ref="M14:P14"/>
    <mergeCell ref="Q14:W14"/>
    <mergeCell ref="B19:D19"/>
    <mergeCell ref="H19:K19"/>
    <mergeCell ref="M19:P19"/>
    <mergeCell ref="Q19:W19"/>
    <mergeCell ref="B17:D17"/>
    <mergeCell ref="H17:K17"/>
    <mergeCell ref="B23:D23"/>
    <mergeCell ref="E23:M23"/>
    <mergeCell ref="Q23:V23"/>
    <mergeCell ref="B24:D24"/>
    <mergeCell ref="E24:M24"/>
    <mergeCell ref="Q24:V24"/>
    <mergeCell ref="M17:P17"/>
    <mergeCell ref="Q17:W17"/>
    <mergeCell ref="B18:D18"/>
    <mergeCell ref="H18:K18"/>
    <mergeCell ref="M18:P18"/>
    <mergeCell ref="Q18:W18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AB14:AC14"/>
    <mergeCell ref="AB15:AC15"/>
    <mergeCell ref="AB16:AC16"/>
    <mergeCell ref="AB17:AC17"/>
    <mergeCell ref="AB18:AC18"/>
    <mergeCell ref="AB19:AC19"/>
    <mergeCell ref="X15:Y15"/>
    <mergeCell ref="X14:Y14"/>
    <mergeCell ref="X16:Y16"/>
    <mergeCell ref="X17:Y17"/>
    <mergeCell ref="X18:Y18"/>
    <mergeCell ref="X19:Y19"/>
    <mergeCell ref="Z14:AA14"/>
    <mergeCell ref="Z15:AA15"/>
    <mergeCell ref="Z16:AA16"/>
    <mergeCell ref="Z17:AA17"/>
    <mergeCell ref="Z18:AA18"/>
    <mergeCell ref="Z19:AA19"/>
  </mergeCells>
  <conditionalFormatting sqref="Q232:Q238">
    <cfRule type="cellIs" dxfId="251" priority="29" operator="equal">
      <formula>"KO"</formula>
    </cfRule>
    <cfRule type="cellIs" dxfId="250" priority="30" operator="equal">
      <formula>"OK"</formula>
    </cfRule>
  </conditionalFormatting>
  <conditionalFormatting sqref="Q554:Q572">
    <cfRule type="cellIs" dxfId="249" priority="23" operator="equal">
      <formula>"KO"</formula>
    </cfRule>
    <cfRule type="cellIs" dxfId="248" priority="24" operator="equal">
      <formula>"OK"</formula>
    </cfRule>
  </conditionalFormatting>
  <conditionalFormatting sqref="R122:R130">
    <cfRule type="cellIs" dxfId="247" priority="45" operator="equal">
      <formula>"KO"</formula>
    </cfRule>
    <cfRule type="cellIs" dxfId="246" priority="46" operator="equal">
      <formula>"OK"</formula>
    </cfRule>
  </conditionalFormatting>
  <conditionalFormatting sqref="R297:R302">
    <cfRule type="cellIs" dxfId="245" priority="27" operator="equal">
      <formula>"KO"</formula>
    </cfRule>
    <cfRule type="cellIs" dxfId="244" priority="28" operator="equal">
      <formula>"OK"</formula>
    </cfRule>
  </conditionalFormatting>
  <conditionalFormatting sqref="T131">
    <cfRule type="cellIs" dxfId="243" priority="19" operator="equal">
      <formula>"KO"</formula>
    </cfRule>
    <cfRule type="cellIs" dxfId="242" priority="20" operator="equal">
      <formula>"OK"</formula>
    </cfRule>
  </conditionalFormatting>
  <conditionalFormatting sqref="V179:V183">
    <cfRule type="cellIs" dxfId="241" priority="43" operator="equal">
      <formula>"KO"</formula>
    </cfRule>
    <cfRule type="cellIs" dxfId="240" priority="44" operator="equal">
      <formula>"OK"</formula>
    </cfRule>
  </conditionalFormatting>
  <conditionalFormatting sqref="V361:V378">
    <cfRule type="cellIs" dxfId="239" priority="25" operator="equal">
      <formula>"KO"</formula>
    </cfRule>
    <cfRule type="cellIs" dxfId="238" priority="26" operator="equal">
      <formula>"OK"</formula>
    </cfRule>
  </conditionalFormatting>
  <conditionalFormatting sqref="Y239">
    <cfRule type="cellIs" dxfId="237" priority="59" operator="equal">
      <formula>"KO"</formula>
    </cfRule>
    <cfRule type="cellIs" dxfId="236" priority="60" operator="equal">
      <formula>"OK"</formula>
    </cfRule>
  </conditionalFormatting>
  <conditionalFormatting sqref="Z131">
    <cfRule type="cellIs" dxfId="235" priority="55" operator="equal">
      <formula>"KO"</formula>
    </cfRule>
    <cfRule type="cellIs" dxfId="234" priority="56" operator="equal">
      <formula>"OK"</formula>
    </cfRule>
  </conditionalFormatting>
  <conditionalFormatting sqref="Z184">
    <cfRule type="cellIs" dxfId="233" priority="57" operator="equal">
      <formula>"KO"</formula>
    </cfRule>
    <cfRule type="cellIs" dxfId="232" priority="58" operator="equal">
      <formula>"OK"</formula>
    </cfRule>
  </conditionalFormatting>
  <conditionalFormatting sqref="Z303">
    <cfRule type="cellIs" dxfId="231" priority="51" operator="equal">
      <formula>"KO"</formula>
    </cfRule>
    <cfRule type="cellIs" dxfId="230" priority="52" operator="equal">
      <formula>"OK"</formula>
    </cfRule>
  </conditionalFormatting>
  <conditionalFormatting sqref="Z379">
    <cfRule type="cellIs" dxfId="229" priority="49" operator="equal">
      <formula>"KO"</formula>
    </cfRule>
    <cfRule type="cellIs" dxfId="228" priority="50" operator="equal">
      <formula>"OK"</formula>
    </cfRule>
  </conditionalFormatting>
  <conditionalFormatting sqref="Z572">
    <cfRule type="cellIs" dxfId="227" priority="17" operator="equal">
      <formula>"KO"</formula>
    </cfRule>
    <cfRule type="cellIs" dxfId="226" priority="18" operator="equal">
      <formula>"OK"</formula>
    </cfRule>
  </conditionalFormatting>
  <conditionalFormatting sqref="AD15:AD19">
    <cfRule type="cellIs" dxfId="225" priority="47" operator="equal">
      <formula>"KO"</formula>
    </cfRule>
    <cfRule type="cellIs" dxfId="224" priority="48" operator="equal">
      <formula>"OK"</formula>
    </cfRule>
  </conditionalFormatting>
  <dataValidations count="1">
    <dataValidation showDropDown="1" showInputMessage="1" showErrorMessage="1" sqref="B15:D19" xr:uid="{00000000-0002-0000-0300-000000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1000000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00000000-0002-0000-0300-000002000000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00000000-0002-0000-0300-000003000000}">
          <x14:formula1>
            <xm:f>Valors!$C$2:$C$4</xm:f>
          </x14:formula1>
          <xm:sqref>L15:L19 P24:Y88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A0990-4623-47A3-ACC9-7D45C7279467}">
  <dimension ref="A1:AK775"/>
  <sheetViews>
    <sheetView zoomScale="80" zoomScaleNormal="80" workbookViewId="0">
      <selection activeCell="A10" sqref="A10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2</v>
      </c>
      <c r="B10" s="62" t="str">
        <f>VLOOKUP(A10,EXPERIENCIA_REQUERIDA_PERFIL!A:B,2,FALSE)</f>
        <v>Full Stack Developer en PHP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1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0.5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2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2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1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Full Stack Developer PHP en projectes o serveis de manteniment en tecnologia PHP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>Desenvolupament de projectes Drupal i Symfony</v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/>
      </c>
      <c r="Y14" s="154"/>
      <c r="Z14" s="153" t="str">
        <f>IF(VLOOKUP($A$10,EXPERIENCIA_REQUERIDA_PERFIL!A:BD,24,FALSE)="","",VLOOKUP($A$10,EXPERIENCIA_REQUERIDA_PERFIL!A:BD,24,FALSE))</f>
        <v/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>Millora aportada en Full Stack Developer PHP en projectes o serveis de manteniment en tecnologia PHP</v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Full Stack Developer en PHP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>
        <f>IF($Q$14="","",ROUND(SUMIF($AF$24:$AF$63,CONCATENATE(E15,"SI"),$AD$24:$AD$63)/12,2))</f>
        <v>0</v>
      </c>
      <c r="R15" s="175"/>
      <c r="S15" s="175"/>
      <c r="T15" s="175"/>
      <c r="U15" s="175"/>
      <c r="V15" s="175"/>
      <c r="W15" s="175"/>
      <c r="X15" s="151" t="str">
        <f>IF($X$14="","",ROUND(SUMIF($AG$24:$AG$63,CONCATENATE(E15,"SI"),$AD$24:$AD$63)/12,2))</f>
        <v/>
      </c>
      <c r="Y15" s="152"/>
      <c r="Z15" s="151" t="str">
        <f>IF($Z$14="","",ROUND(SUMIF($AH$24:$AH$63,CONCATENATE(E15,"SI"),$AD$24:$AD$63)/12,2))</f>
        <v/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>
        <f>IF(OR($E15="",$M$14="",AE$13=0),"",MAX(TRUNC((M15-$P$13)/AE$11),0))</f>
        <v>2</v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Full Stack Developer en PHP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>
        <f>IF($Q$14="","",ROUND(SUMIF($AF$24:$AF$63,CONCATENATE(E16,"SI"),$AD$24:$AD$63)/12,2))</f>
        <v>0</v>
      </c>
      <c r="R16" s="175"/>
      <c r="S16" s="175"/>
      <c r="T16" s="175"/>
      <c r="U16" s="175"/>
      <c r="V16" s="175"/>
      <c r="W16" s="175"/>
      <c r="X16" s="151" t="str">
        <f>IF($X$14="","",ROUND(SUMIF($AG$24:$AG$63,CONCATENATE(E16,"SI"),$AD$24:$AD$63)/12,2))</f>
        <v/>
      </c>
      <c r="Y16" s="152"/>
      <c r="Z16" s="151" t="str">
        <f>IF($Z$14="","",ROUND(SUMIF($AH$24:$AH$63,CONCATENATE(E16,"SI"),$AD$24:$AD$63)/12,2))</f>
        <v/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Full Stack Developer en PHP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>
        <f>IF($Q$14="","",ROUND(SUMIF($AF$24:$AF$63,CONCATENATE(E17,"SI"),$AD$24:$AD$63)/12,2))</f>
        <v>0</v>
      </c>
      <c r="R17" s="175"/>
      <c r="S17" s="175"/>
      <c r="T17" s="175"/>
      <c r="U17" s="175"/>
      <c r="V17" s="175"/>
      <c r="W17" s="175"/>
      <c r="X17" s="151" t="str">
        <f>IF($X$14="","",ROUND(SUMIF($AG$24:$AG$63,CONCATENATE(E17,"SI"),$AD$24:$AD$63)/12,2))</f>
        <v/>
      </c>
      <c r="Y17" s="152"/>
      <c r="Z17" s="151" t="str">
        <f>IF($Z$14="","",ROUND(SUMIF($AH$24:$AH$63,CONCATENATE(E17,"SI"),$AD$24:$AD$63)/12,2))</f>
        <v/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Full Stack Developer en PHP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>
        <f>IF($Q$14="","",ROUND(SUMIF($AF$24:$AF$63,CONCATENATE(E18,"SI"),$AD$24:$AD$63)/12,2))</f>
        <v>0</v>
      </c>
      <c r="R18" s="175"/>
      <c r="S18" s="175"/>
      <c r="T18" s="175"/>
      <c r="U18" s="175"/>
      <c r="V18" s="175"/>
      <c r="W18" s="175"/>
      <c r="X18" s="151" t="str">
        <f>IF($X$14="","",ROUND(SUMIF($AG$24:$AG$63,CONCATENATE(E18,"SI"),$AD$24:$AD$63)/12,2))</f>
        <v/>
      </c>
      <c r="Y18" s="152"/>
      <c r="Z18" s="151" t="str">
        <f>IF($Z$14="","",ROUND(SUMIF($AH$24:$AH$63,CONCATENATE(E18,"SI"),$AD$24:$AD$63)/12,2))</f>
        <v/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Full Stack Developer en PHP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>
        <f>IF($Q$14="","",ROUND(SUMIF($AF$24:$AF$63,CONCATENATE(E19,"SI"),$AD$24:$AD$63)/12,2))</f>
        <v>0</v>
      </c>
      <c r="R19" s="175"/>
      <c r="S19" s="175"/>
      <c r="T19" s="175"/>
      <c r="U19" s="175"/>
      <c r="V19" s="175"/>
      <c r="W19" s="175"/>
      <c r="X19" s="151" t="str">
        <f>IF($X$14="","",ROUND(SUMIF($AG$24:$AG$63,CONCATENATE(E19,"SI"),$AD$24:$AD$63)/12,2))</f>
        <v/>
      </c>
      <c r="Y19" s="152"/>
      <c r="Z19" s="151" t="str">
        <f>IF($Z$14="","",ROUND(SUMIF($AH$24:$AH$63,CONCATENATE(E19,"SI"),$AD$24:$AD$63)/12,2))</f>
        <v/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2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1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Full Stack Developer PHP en projectes o serveis de manteniment en tecnologia PHP</v>
      </c>
      <c r="Q23" s="173" t="str">
        <f>Q14</f>
        <v>Desenvolupament de projectes Drupal i Symfony</v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223" priority="11" operator="equal">
      <formula>"KO"</formula>
    </cfRule>
    <cfRule type="cellIs" dxfId="222" priority="12" operator="equal">
      <formula>"OK"</formula>
    </cfRule>
  </conditionalFormatting>
  <conditionalFormatting sqref="Q554:Q572">
    <cfRule type="cellIs" dxfId="221" priority="5" operator="equal">
      <formula>"KO"</formula>
    </cfRule>
    <cfRule type="cellIs" dxfId="220" priority="6" operator="equal">
      <formula>"OK"</formula>
    </cfRule>
  </conditionalFormatting>
  <conditionalFormatting sqref="R122:R130">
    <cfRule type="cellIs" dxfId="219" priority="15" operator="equal">
      <formula>"KO"</formula>
    </cfRule>
    <cfRule type="cellIs" dxfId="218" priority="16" operator="equal">
      <formula>"OK"</formula>
    </cfRule>
  </conditionalFormatting>
  <conditionalFormatting sqref="R297:R302">
    <cfRule type="cellIs" dxfId="217" priority="9" operator="equal">
      <formula>"KO"</formula>
    </cfRule>
    <cfRule type="cellIs" dxfId="216" priority="10" operator="equal">
      <formula>"OK"</formula>
    </cfRule>
  </conditionalFormatting>
  <conditionalFormatting sqref="T131">
    <cfRule type="cellIs" dxfId="215" priority="3" operator="equal">
      <formula>"KO"</formula>
    </cfRule>
    <cfRule type="cellIs" dxfId="214" priority="4" operator="equal">
      <formula>"OK"</formula>
    </cfRule>
  </conditionalFormatting>
  <conditionalFormatting sqref="V179:V183">
    <cfRule type="cellIs" dxfId="213" priority="13" operator="equal">
      <formula>"KO"</formula>
    </cfRule>
    <cfRule type="cellIs" dxfId="212" priority="14" operator="equal">
      <formula>"OK"</formula>
    </cfRule>
  </conditionalFormatting>
  <conditionalFormatting sqref="V361:V378">
    <cfRule type="cellIs" dxfId="211" priority="7" operator="equal">
      <formula>"KO"</formula>
    </cfRule>
    <cfRule type="cellIs" dxfId="210" priority="8" operator="equal">
      <formula>"OK"</formula>
    </cfRule>
  </conditionalFormatting>
  <conditionalFormatting sqref="Y239">
    <cfRule type="cellIs" dxfId="209" priority="27" operator="equal">
      <formula>"KO"</formula>
    </cfRule>
    <cfRule type="cellIs" dxfId="208" priority="28" operator="equal">
      <formula>"OK"</formula>
    </cfRule>
  </conditionalFormatting>
  <conditionalFormatting sqref="Z131">
    <cfRule type="cellIs" dxfId="207" priority="23" operator="equal">
      <formula>"KO"</formula>
    </cfRule>
    <cfRule type="cellIs" dxfId="206" priority="24" operator="equal">
      <formula>"OK"</formula>
    </cfRule>
  </conditionalFormatting>
  <conditionalFormatting sqref="Z184">
    <cfRule type="cellIs" dxfId="205" priority="25" operator="equal">
      <formula>"KO"</formula>
    </cfRule>
    <cfRule type="cellIs" dxfId="204" priority="26" operator="equal">
      <formula>"OK"</formula>
    </cfRule>
  </conditionalFormatting>
  <conditionalFormatting sqref="Z303">
    <cfRule type="cellIs" dxfId="203" priority="21" operator="equal">
      <formula>"KO"</formula>
    </cfRule>
    <cfRule type="cellIs" dxfId="202" priority="22" operator="equal">
      <formula>"OK"</formula>
    </cfRule>
  </conditionalFormatting>
  <conditionalFormatting sqref="Z379">
    <cfRule type="cellIs" dxfId="201" priority="19" operator="equal">
      <formula>"KO"</formula>
    </cfRule>
    <cfRule type="cellIs" dxfId="200" priority="20" operator="equal">
      <formula>"OK"</formula>
    </cfRule>
  </conditionalFormatting>
  <conditionalFormatting sqref="Z572">
    <cfRule type="cellIs" dxfId="199" priority="1" operator="equal">
      <formula>"KO"</formula>
    </cfRule>
    <cfRule type="cellIs" dxfId="198" priority="2" operator="equal">
      <formula>"OK"</formula>
    </cfRule>
  </conditionalFormatting>
  <conditionalFormatting sqref="AD15:AD19">
    <cfRule type="cellIs" dxfId="197" priority="17" operator="equal">
      <formula>"KO"</formula>
    </cfRule>
    <cfRule type="cellIs" dxfId="196" priority="18" operator="equal">
      <formula>"OK"</formula>
    </cfRule>
  </conditionalFormatting>
  <dataValidations count="1">
    <dataValidation showDropDown="1" showInputMessage="1" showErrorMessage="1" sqref="B15:D19" xr:uid="{22ED0D94-E01A-4A2A-AC1E-180FC14A799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B64923D-45DE-4850-B50E-0217D69F84DB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5DF4FDA3-9BAA-4978-9794-E5B5F9E03115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89710C4B-C00F-4ADF-A81C-4C8F0AF4B946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F310F-BDE7-4707-9ADB-23423FED6747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3</v>
      </c>
      <c r="B10" s="62" t="str">
        <f>VLOOKUP(A10,EXPERIENCIA_REQUERIDA_PERFIL!A:B,2,FALSE)</f>
        <v>Programador Senior (Front End Developer ANGULAR, VUE.JS, JAVASCRIPT)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1</v>
      </c>
      <c r="AG11" s="65">
        <f>VLOOKUP($A$10,EXPERIENCIA_REQUERIDA_PERFIL!A:BD,22,FALSE)</f>
        <v>1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0.5</v>
      </c>
      <c r="AG12" s="65">
        <f>VLOOKUP($A$10,EXPERIENCIA_REQUERIDA_PERFIL!A:BD,23,FALSE)</f>
        <v>0.5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3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2</v>
      </c>
      <c r="X13" s="67" t="s">
        <v>58</v>
      </c>
      <c r="Y13" s="69">
        <f>VLOOKUP($A$10,EXPERIENCIA_REQUERIDA_PERFIL!A:BD,19,FALSE)</f>
        <v>2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1.5</v>
      </c>
      <c r="AG13" s="65">
        <f>VLOOKUP($A$10,EXPERIENCIA_REQUERIDA_PERFIL!A:BD,21,FALSE)</f>
        <v>1.5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Front End Developer ANGULAR, VUE.JS, JAVASCRIPT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>Projectes o serveis de manteniment d’aplicacions en tecnologia Vue.js</v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>Projectes o serveis de manteniment d’aplicacions en tecnologia Angular</v>
      </c>
      <c r="Y14" s="154"/>
      <c r="Z14" s="153" t="str">
        <f>IF(VLOOKUP($A$10,EXPERIENCIA_REQUERIDA_PERFIL!A:BD,24,FALSE)="","",VLOOKUP($A$10,EXPERIENCIA_REQUERIDA_PERFIL!A:BD,24,FALSE))</f>
        <v/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>Millora aportada en Projectes o serveis de manteniment d’aplicacions en tecnologia Vue.js</v>
      </c>
      <c r="AG14" s="23" t="str">
        <f>IF(AG13=0,"",CONCATENATE("Millora aportada en ",X14))</f>
        <v>Millora aportada en Projectes o serveis de manteniment d’aplicacions en tecnologia Angular</v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Programador Senior (Front End Developer ANGULAR, VUE.JS, JAVASCRIPT)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>
        <f>IF($Q$14="","",ROUND(SUMIF($AF$24:$AF$63,CONCATENATE(E15,"SI"),$AD$24:$AD$63)/12,2))</f>
        <v>0</v>
      </c>
      <c r="R15" s="175"/>
      <c r="S15" s="175"/>
      <c r="T15" s="175"/>
      <c r="U15" s="175"/>
      <c r="V15" s="175"/>
      <c r="W15" s="175"/>
      <c r="X15" s="151">
        <f>IF($X$14="","",ROUND(SUMIF($AG$24:$AG$63,CONCATENATE(E15,"SI"),$AD$24:$AD$63)/12,2))</f>
        <v>0</v>
      </c>
      <c r="Y15" s="152"/>
      <c r="Z15" s="151" t="str">
        <f>IF($Z$14="","",ROUND(SUMIF($AH$24:$AH$63,CONCATENATE(E15,"SI"),$AD$24:$AD$63)/12,2))</f>
        <v/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 t="str">
        <f>IF(OR($E15="",$M$14="",AE$13=0),"",MAX(TRUNC((M15-$P$13)/AE$11),0))</f>
        <v/>
      </c>
      <c r="AF15" s="76">
        <f>IF(OR($E15="",$Q$14="",AF$13=0),"",MAX(TRUNC((Q15-$W$13)/AF$11),0))</f>
        <v>0</v>
      </c>
      <c r="AG15" s="76">
        <f>IF(OR($E15="",$X$14="",AG$13=0),"",MAX(TRUNC((X15-$Y$13)/AG$11),0))</f>
        <v>0</v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Programador Senior (Front End Developer ANGULAR, VUE.JS, JAVASCRIPT)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>
        <f>IF($Q$14="","",ROUND(SUMIF($AF$24:$AF$63,CONCATENATE(E16,"SI"),$AD$24:$AD$63)/12,2))</f>
        <v>0</v>
      </c>
      <c r="R16" s="175"/>
      <c r="S16" s="175"/>
      <c r="T16" s="175"/>
      <c r="U16" s="175"/>
      <c r="V16" s="175"/>
      <c r="W16" s="175"/>
      <c r="X16" s="151">
        <f>IF($X$14="","",ROUND(SUMIF($AG$24:$AG$63,CONCATENATE(E16,"SI"),$AD$24:$AD$63)/12,2))</f>
        <v>0</v>
      </c>
      <c r="Y16" s="152"/>
      <c r="Z16" s="151" t="str">
        <f>IF($Z$14="","",ROUND(SUMIF($AH$24:$AH$63,CONCATENATE(E16,"SI"),$AD$24:$AD$63)/12,2))</f>
        <v/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Programador Senior (Front End Developer ANGULAR, VUE.JS, JAVASCRIPT)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>
        <f>IF($Q$14="","",ROUND(SUMIF($AF$24:$AF$63,CONCATENATE(E17,"SI"),$AD$24:$AD$63)/12,2))</f>
        <v>0</v>
      </c>
      <c r="R17" s="175"/>
      <c r="S17" s="175"/>
      <c r="T17" s="175"/>
      <c r="U17" s="175"/>
      <c r="V17" s="175"/>
      <c r="W17" s="175"/>
      <c r="X17" s="151">
        <f>IF($X$14="","",ROUND(SUMIF($AG$24:$AG$63,CONCATENATE(E17,"SI"),$AD$24:$AD$63)/12,2))</f>
        <v>0</v>
      </c>
      <c r="Y17" s="152"/>
      <c r="Z17" s="151" t="str">
        <f>IF($Z$14="","",ROUND(SUMIF($AH$24:$AH$63,CONCATENATE(E17,"SI"),$AD$24:$AD$63)/12,2))</f>
        <v/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Programador Senior (Front End Developer ANGULAR, VUE.JS, JAVASCRIPT)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>
        <f>IF($Q$14="","",ROUND(SUMIF($AF$24:$AF$63,CONCATENATE(E18,"SI"),$AD$24:$AD$63)/12,2))</f>
        <v>0</v>
      </c>
      <c r="R18" s="175"/>
      <c r="S18" s="175"/>
      <c r="T18" s="175"/>
      <c r="U18" s="175"/>
      <c r="V18" s="175"/>
      <c r="W18" s="175"/>
      <c r="X18" s="151">
        <f>IF($X$14="","",ROUND(SUMIF($AG$24:$AG$63,CONCATENATE(E18,"SI"),$AD$24:$AD$63)/12,2))</f>
        <v>0</v>
      </c>
      <c r="Y18" s="152"/>
      <c r="Z18" s="151" t="str">
        <f>IF($Z$14="","",ROUND(SUMIF($AH$24:$AH$63,CONCATENATE(E18,"SI"),$AD$24:$AD$63)/12,2))</f>
        <v/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Programador Senior (Front End Developer ANGULAR, VUE.JS, JAVASCRIPT)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>
        <f>IF($Q$14="","",ROUND(SUMIF($AF$24:$AF$63,CONCATENATE(E19,"SI"),$AD$24:$AD$63)/12,2))</f>
        <v>0</v>
      </c>
      <c r="R19" s="175"/>
      <c r="S19" s="175"/>
      <c r="T19" s="175"/>
      <c r="U19" s="175"/>
      <c r="V19" s="175"/>
      <c r="W19" s="175"/>
      <c r="X19" s="151">
        <f>IF($X$14="","",ROUND(SUMIF($AG$24:$AG$63,CONCATENATE(E19,"SI"),$AD$24:$AD$63)/12,2))</f>
        <v>0</v>
      </c>
      <c r="Y19" s="152"/>
      <c r="Z19" s="151" t="str">
        <f>IF($Z$14="","",ROUND(SUMIF($AH$24:$AH$63,CONCATENATE(E19,"SI"),$AD$24:$AD$63)/12,2))</f>
        <v/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0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Front End Developer ANGULAR, VUE.JS, JAVASCRIPT</v>
      </c>
      <c r="Q23" s="173" t="str">
        <f>Q14</f>
        <v>Projectes o serveis de manteniment d’aplicacions en tecnologia Vue.js</v>
      </c>
      <c r="R23" s="173"/>
      <c r="S23" s="173"/>
      <c r="T23" s="173"/>
      <c r="U23" s="173"/>
      <c r="V23" s="173"/>
      <c r="W23" s="28" t="str">
        <f>X14</f>
        <v>Projectes o serveis de manteniment d’aplicacions en tecnologia Angular</v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195" priority="11" operator="equal">
      <formula>"KO"</formula>
    </cfRule>
    <cfRule type="cellIs" dxfId="194" priority="12" operator="equal">
      <formula>"OK"</formula>
    </cfRule>
  </conditionalFormatting>
  <conditionalFormatting sqref="Q554:Q572">
    <cfRule type="cellIs" dxfId="193" priority="5" operator="equal">
      <formula>"KO"</formula>
    </cfRule>
    <cfRule type="cellIs" dxfId="192" priority="6" operator="equal">
      <formula>"OK"</formula>
    </cfRule>
  </conditionalFormatting>
  <conditionalFormatting sqref="R122:R130">
    <cfRule type="cellIs" dxfId="191" priority="15" operator="equal">
      <formula>"KO"</formula>
    </cfRule>
    <cfRule type="cellIs" dxfId="190" priority="16" operator="equal">
      <formula>"OK"</formula>
    </cfRule>
  </conditionalFormatting>
  <conditionalFormatting sqref="R297:R302">
    <cfRule type="cellIs" dxfId="189" priority="9" operator="equal">
      <formula>"KO"</formula>
    </cfRule>
    <cfRule type="cellIs" dxfId="188" priority="10" operator="equal">
      <formula>"OK"</formula>
    </cfRule>
  </conditionalFormatting>
  <conditionalFormatting sqref="T131">
    <cfRule type="cellIs" dxfId="187" priority="3" operator="equal">
      <formula>"KO"</formula>
    </cfRule>
    <cfRule type="cellIs" dxfId="186" priority="4" operator="equal">
      <formula>"OK"</formula>
    </cfRule>
  </conditionalFormatting>
  <conditionalFormatting sqref="V179:V183">
    <cfRule type="cellIs" dxfId="185" priority="13" operator="equal">
      <formula>"KO"</formula>
    </cfRule>
    <cfRule type="cellIs" dxfId="184" priority="14" operator="equal">
      <formula>"OK"</formula>
    </cfRule>
  </conditionalFormatting>
  <conditionalFormatting sqref="V361:V378">
    <cfRule type="cellIs" dxfId="183" priority="7" operator="equal">
      <formula>"KO"</formula>
    </cfRule>
    <cfRule type="cellIs" dxfId="182" priority="8" operator="equal">
      <formula>"OK"</formula>
    </cfRule>
  </conditionalFormatting>
  <conditionalFormatting sqref="Y239">
    <cfRule type="cellIs" dxfId="181" priority="27" operator="equal">
      <formula>"KO"</formula>
    </cfRule>
    <cfRule type="cellIs" dxfId="180" priority="28" operator="equal">
      <formula>"OK"</formula>
    </cfRule>
  </conditionalFormatting>
  <conditionalFormatting sqref="Z131">
    <cfRule type="cellIs" dxfId="179" priority="23" operator="equal">
      <formula>"KO"</formula>
    </cfRule>
    <cfRule type="cellIs" dxfId="178" priority="24" operator="equal">
      <formula>"OK"</formula>
    </cfRule>
  </conditionalFormatting>
  <conditionalFormatting sqref="Z184">
    <cfRule type="cellIs" dxfId="177" priority="25" operator="equal">
      <formula>"KO"</formula>
    </cfRule>
    <cfRule type="cellIs" dxfId="176" priority="26" operator="equal">
      <formula>"OK"</formula>
    </cfRule>
  </conditionalFormatting>
  <conditionalFormatting sqref="Z303">
    <cfRule type="cellIs" dxfId="175" priority="21" operator="equal">
      <formula>"KO"</formula>
    </cfRule>
    <cfRule type="cellIs" dxfId="174" priority="22" operator="equal">
      <formula>"OK"</formula>
    </cfRule>
  </conditionalFormatting>
  <conditionalFormatting sqref="Z379">
    <cfRule type="cellIs" dxfId="173" priority="19" operator="equal">
      <formula>"KO"</formula>
    </cfRule>
    <cfRule type="cellIs" dxfId="172" priority="20" operator="equal">
      <formula>"OK"</formula>
    </cfRule>
  </conditionalFormatting>
  <conditionalFormatting sqref="Z572">
    <cfRule type="cellIs" dxfId="171" priority="1" operator="equal">
      <formula>"KO"</formula>
    </cfRule>
    <cfRule type="cellIs" dxfId="170" priority="2" operator="equal">
      <formula>"OK"</formula>
    </cfRule>
  </conditionalFormatting>
  <conditionalFormatting sqref="AD15:AD19">
    <cfRule type="cellIs" dxfId="169" priority="17" operator="equal">
      <formula>"KO"</formula>
    </cfRule>
    <cfRule type="cellIs" dxfId="168" priority="18" operator="equal">
      <formula>"OK"</formula>
    </cfRule>
  </conditionalFormatting>
  <dataValidations count="1">
    <dataValidation showDropDown="1" showInputMessage="1" showErrorMessage="1" sqref="B15:D19" xr:uid="{78D21FB8-95B0-464C-83D1-72B0BA2A0CFE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CEAFE1B-2CB8-4ECD-99E2-0CA368B1275E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3EBA8E12-3ACC-496D-A950-CF8102083BAE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BE50A116-C07A-4571-A5C8-B4FE3E53FE84}">
          <x14:formula1>
            <xm:f>Valors!$C$2:$C$4</xm:f>
          </x14:formula1>
          <xm:sqref>L15:L19 P24:Y88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F6DF9-22DB-4EF9-8C0C-9CC0BD62AA9F}">
  <dimension ref="A1:AK775"/>
  <sheetViews>
    <sheetView zoomScale="80" zoomScaleNormal="80" workbookViewId="0">
      <selection activeCell="A11" sqref="A11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4</v>
      </c>
      <c r="B10" s="62" t="str">
        <f>VLOOKUP(A10,EXPERIENCIA_REQUERIDA_PERFIL!A:B,2,FALSE)</f>
        <v>Arquitecte PYTHON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1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0.5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5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1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Arquitecte Python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/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/>
      </c>
      <c r="Y14" s="154"/>
      <c r="Z14" s="153" t="str">
        <f>IF(VLOOKUP($A$10,EXPERIENCIA_REQUERIDA_PERFIL!A:BD,24,FALSE)="","",VLOOKUP($A$10,EXPERIENCIA_REQUERIDA_PERFIL!A:BD,24,FALSE))</f>
        <v/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>Millora aportada en Arquitecte Python</v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Arquitecte PYTHON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 t="str">
        <f>IF($Q$14="","",ROUND(SUMIF($AF$24:$AF$63,CONCATENATE(E15,"SI"),$AD$24:$AD$63)/12,2))</f>
        <v/>
      </c>
      <c r="R15" s="175"/>
      <c r="S15" s="175"/>
      <c r="T15" s="175"/>
      <c r="U15" s="175"/>
      <c r="V15" s="175"/>
      <c r="W15" s="175"/>
      <c r="X15" s="151" t="str">
        <f>IF($X$14="","",ROUND(SUMIF($AG$24:$AG$63,CONCATENATE(E15,"SI"),$AD$24:$AD$63)/12,2))</f>
        <v/>
      </c>
      <c r="Y15" s="152"/>
      <c r="Z15" s="151" t="str">
        <f>IF($Z$14="","",ROUND(SUMIF($AH$24:$AH$63,CONCATENATE(E15,"SI"),$AD$24:$AD$63)/12,2))</f>
        <v/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>
        <f>IF(OR($E15="",$M$14="",AE$13=0),"",MAX(TRUNC((M15-$P$13)/AE$11),0))</f>
        <v>0</v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Arquitecte PYTHON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 t="str">
        <f>IF($Q$14="","",ROUND(SUMIF($AF$24:$AF$63,CONCATENATE(E16,"SI"),$AD$24:$AD$63)/12,2))</f>
        <v/>
      </c>
      <c r="R16" s="175"/>
      <c r="S16" s="175"/>
      <c r="T16" s="175"/>
      <c r="U16" s="175"/>
      <c r="V16" s="175"/>
      <c r="W16" s="175"/>
      <c r="X16" s="151" t="str">
        <f>IF($X$14="","",ROUND(SUMIF($AG$24:$AG$63,CONCATENATE(E16,"SI"),$AD$24:$AD$63)/12,2))</f>
        <v/>
      </c>
      <c r="Y16" s="152"/>
      <c r="Z16" s="151" t="str">
        <f>IF($Z$14="","",ROUND(SUMIF($AH$24:$AH$63,CONCATENATE(E16,"SI"),$AD$24:$AD$63)/12,2))</f>
        <v/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Arquitecte PYTHON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 t="str">
        <f>IF($Q$14="","",ROUND(SUMIF($AF$24:$AF$63,CONCATENATE(E17,"SI"),$AD$24:$AD$63)/12,2))</f>
        <v/>
      </c>
      <c r="R17" s="175"/>
      <c r="S17" s="175"/>
      <c r="T17" s="175"/>
      <c r="U17" s="175"/>
      <c r="V17" s="175"/>
      <c r="W17" s="175"/>
      <c r="X17" s="151" t="str">
        <f>IF($X$14="","",ROUND(SUMIF($AG$24:$AG$63,CONCATENATE(E17,"SI"),$AD$24:$AD$63)/12,2))</f>
        <v/>
      </c>
      <c r="Y17" s="152"/>
      <c r="Z17" s="151" t="str">
        <f>IF($Z$14="","",ROUND(SUMIF($AH$24:$AH$63,CONCATENATE(E17,"SI"),$AD$24:$AD$63)/12,2))</f>
        <v/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Arquitecte PYTHON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 t="str">
        <f>IF($Q$14="","",ROUND(SUMIF($AF$24:$AF$63,CONCATENATE(E18,"SI"),$AD$24:$AD$63)/12,2))</f>
        <v/>
      </c>
      <c r="R18" s="175"/>
      <c r="S18" s="175"/>
      <c r="T18" s="175"/>
      <c r="U18" s="175"/>
      <c r="V18" s="175"/>
      <c r="W18" s="175"/>
      <c r="X18" s="151" t="str">
        <f>IF($X$14="","",ROUND(SUMIF($AG$24:$AG$63,CONCATENATE(E18,"SI"),$AD$24:$AD$63)/12,2))</f>
        <v/>
      </c>
      <c r="Y18" s="152"/>
      <c r="Z18" s="151" t="str">
        <f>IF($Z$14="","",ROUND(SUMIF($AH$24:$AH$63,CONCATENATE(E18,"SI"),$AD$24:$AD$63)/12,2))</f>
        <v/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Arquitecte PYTHON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 t="str">
        <f>IF($Q$14="","",ROUND(SUMIF($AF$24:$AF$63,CONCATENATE(E19,"SI"),$AD$24:$AD$63)/12,2))</f>
        <v/>
      </c>
      <c r="R19" s="175"/>
      <c r="S19" s="175"/>
      <c r="T19" s="175"/>
      <c r="U19" s="175"/>
      <c r="V19" s="175"/>
      <c r="W19" s="175"/>
      <c r="X19" s="151" t="str">
        <f>IF($X$14="","",ROUND(SUMIF($AG$24:$AG$63,CONCATENATE(E19,"SI"),$AD$24:$AD$63)/12,2))</f>
        <v/>
      </c>
      <c r="Y19" s="152"/>
      <c r="Z19" s="151" t="str">
        <f>IF($Z$14="","",ROUND(SUMIF($AH$24:$AH$63,CONCATENATE(E19,"SI"),$AD$24:$AD$63)/12,2))</f>
        <v/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0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Arquitecte Python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167" priority="11" operator="equal">
      <formula>"KO"</formula>
    </cfRule>
    <cfRule type="cellIs" dxfId="166" priority="12" operator="equal">
      <formula>"OK"</formula>
    </cfRule>
  </conditionalFormatting>
  <conditionalFormatting sqref="Q554:Q572">
    <cfRule type="cellIs" dxfId="165" priority="5" operator="equal">
      <formula>"KO"</formula>
    </cfRule>
    <cfRule type="cellIs" dxfId="164" priority="6" operator="equal">
      <formula>"OK"</formula>
    </cfRule>
  </conditionalFormatting>
  <conditionalFormatting sqref="R122:R130">
    <cfRule type="cellIs" dxfId="163" priority="15" operator="equal">
      <formula>"KO"</formula>
    </cfRule>
    <cfRule type="cellIs" dxfId="162" priority="16" operator="equal">
      <formula>"OK"</formula>
    </cfRule>
  </conditionalFormatting>
  <conditionalFormatting sqref="R297:R302">
    <cfRule type="cellIs" dxfId="161" priority="9" operator="equal">
      <formula>"KO"</formula>
    </cfRule>
    <cfRule type="cellIs" dxfId="160" priority="10" operator="equal">
      <formula>"OK"</formula>
    </cfRule>
  </conditionalFormatting>
  <conditionalFormatting sqref="T131">
    <cfRule type="cellIs" dxfId="159" priority="3" operator="equal">
      <formula>"KO"</formula>
    </cfRule>
    <cfRule type="cellIs" dxfId="158" priority="4" operator="equal">
      <formula>"OK"</formula>
    </cfRule>
  </conditionalFormatting>
  <conditionalFormatting sqref="V179:V183">
    <cfRule type="cellIs" dxfId="157" priority="13" operator="equal">
      <formula>"KO"</formula>
    </cfRule>
    <cfRule type="cellIs" dxfId="156" priority="14" operator="equal">
      <formula>"OK"</formula>
    </cfRule>
  </conditionalFormatting>
  <conditionalFormatting sqref="V361:V378">
    <cfRule type="cellIs" dxfId="155" priority="7" operator="equal">
      <formula>"KO"</formula>
    </cfRule>
    <cfRule type="cellIs" dxfId="154" priority="8" operator="equal">
      <formula>"OK"</formula>
    </cfRule>
  </conditionalFormatting>
  <conditionalFormatting sqref="Y239">
    <cfRule type="cellIs" dxfId="153" priority="27" operator="equal">
      <formula>"KO"</formula>
    </cfRule>
    <cfRule type="cellIs" dxfId="152" priority="28" operator="equal">
      <formula>"OK"</formula>
    </cfRule>
  </conditionalFormatting>
  <conditionalFormatting sqref="Z131">
    <cfRule type="cellIs" dxfId="151" priority="23" operator="equal">
      <formula>"KO"</formula>
    </cfRule>
    <cfRule type="cellIs" dxfId="150" priority="24" operator="equal">
      <formula>"OK"</formula>
    </cfRule>
  </conditionalFormatting>
  <conditionalFormatting sqref="Z184">
    <cfRule type="cellIs" dxfId="149" priority="25" operator="equal">
      <formula>"KO"</formula>
    </cfRule>
    <cfRule type="cellIs" dxfId="148" priority="26" operator="equal">
      <formula>"OK"</formula>
    </cfRule>
  </conditionalFormatting>
  <conditionalFormatting sqref="Z303">
    <cfRule type="cellIs" dxfId="147" priority="21" operator="equal">
      <formula>"KO"</formula>
    </cfRule>
    <cfRule type="cellIs" dxfId="146" priority="22" operator="equal">
      <formula>"OK"</formula>
    </cfRule>
  </conditionalFormatting>
  <conditionalFormatting sqref="Z379">
    <cfRule type="cellIs" dxfId="145" priority="19" operator="equal">
      <formula>"KO"</formula>
    </cfRule>
    <cfRule type="cellIs" dxfId="144" priority="20" operator="equal">
      <formula>"OK"</formula>
    </cfRule>
  </conditionalFormatting>
  <conditionalFormatting sqref="Z572">
    <cfRule type="cellIs" dxfId="143" priority="1" operator="equal">
      <formula>"KO"</formula>
    </cfRule>
    <cfRule type="cellIs" dxfId="142" priority="2" operator="equal">
      <formula>"OK"</formula>
    </cfRule>
  </conditionalFormatting>
  <conditionalFormatting sqref="AD15:AD19">
    <cfRule type="cellIs" dxfId="141" priority="17" operator="equal">
      <formula>"KO"</formula>
    </cfRule>
    <cfRule type="cellIs" dxfId="140" priority="18" operator="equal">
      <formula>"OK"</formula>
    </cfRule>
  </conditionalFormatting>
  <dataValidations count="1">
    <dataValidation showDropDown="1" showInputMessage="1" showErrorMessage="1" sqref="B15:D19" xr:uid="{23E8E9EA-2BF4-46B0-B18F-F63D280570DC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D76F27B-05EF-4C1B-9C9A-C2DD46ECC056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FA69C543-0182-4CEF-89FC-FF962AE85C48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7D1AB32A-4295-4B78-935A-349DB7FEDF63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FEE86-5910-43D8-AB88-6D57CA9B790B}">
  <dimension ref="A1:AK775"/>
  <sheetViews>
    <sheetView zoomScale="80" zoomScaleNormal="80" workbookViewId="0">
      <selection activeCell="A15" sqref="A15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5</v>
      </c>
      <c r="B10" s="62" t="str">
        <f>VLOOKUP(A10,EXPERIENCIA_REQUERIDA_PERFIL!A:B,2,FALSE)</f>
        <v>Analista BI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0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1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0.5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3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3</v>
      </c>
      <c r="X13" s="67" t="s">
        <v>58</v>
      </c>
      <c r="Y13" s="69">
        <f>VLOOKUP($A$10,EXPERIENCIA_REQUERIDA_PERFIL!A:BD,19,FALSE)</f>
        <v>2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0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1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Analista BI (Business Intelligence)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>Desenvolupament en quadres de comandament en PowerBI</v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>Analista BI en projectes de l’àmbit de correu electrònic massiu (email màrqueting)</v>
      </c>
      <c r="Y14" s="154"/>
      <c r="Z14" s="153" t="str">
        <f>IF(VLOOKUP($A$10,EXPERIENCIA_REQUERIDA_PERFIL!A:BD,24,FALSE)="","",VLOOKUP($A$10,EXPERIENCIA_REQUERIDA_PERFIL!A:BD,24,FALSE))</f>
        <v>Desenvolupament d'informes PowerBI</v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/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>Millora aportada en Desenvolupament d'informes PowerBI</v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Analista BI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>
        <f>IF($Q$14="","",ROUND(SUMIF($AF$24:$AF$63,CONCATENATE(E15,"SI"),$AD$24:$AD$63)/12,2))</f>
        <v>0</v>
      </c>
      <c r="R15" s="175"/>
      <c r="S15" s="175"/>
      <c r="T15" s="175"/>
      <c r="U15" s="175"/>
      <c r="V15" s="175"/>
      <c r="W15" s="175"/>
      <c r="X15" s="151">
        <f>IF($X$14="","",ROUND(SUMIF($AG$24:$AG$63,CONCATENATE(E15,"SI"),$AD$24:$AD$63)/12,2))</f>
        <v>0</v>
      </c>
      <c r="Y15" s="152"/>
      <c r="Z15" s="151">
        <f>IF($Z$14="","",ROUND(SUMIF($AH$24:$AH$63,CONCATENATE(E15,"SI"),$AD$24:$AD$63)/12,2))</f>
        <v>0</v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KO</v>
      </c>
      <c r="AE15" s="76" t="str">
        <f>IF(OR($E15="",$M$14="",AE$13=0),"",MAX(TRUNC((M15-$P$13)/AE$11),0))</f>
        <v/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>
        <f>IF(OR($E15="",$Z$14="",AH$13=0),"",MAX(TRUNC(($Z15-$AA$13)/AH$11),0))</f>
        <v>0</v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Analista BI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>
        <f>IF($Q$14="","",ROUND(SUMIF($AF$24:$AF$63,CONCATENATE(E16,"SI"),$AD$24:$AD$63)/12,2))</f>
        <v>0</v>
      </c>
      <c r="R16" s="175"/>
      <c r="S16" s="175"/>
      <c r="T16" s="175"/>
      <c r="U16" s="175"/>
      <c r="V16" s="175"/>
      <c r="W16" s="175"/>
      <c r="X16" s="151">
        <f>IF($X$14="","",ROUND(SUMIF($AG$24:$AG$63,CONCATENATE(E16,"SI"),$AD$24:$AD$63)/12,2))</f>
        <v>0</v>
      </c>
      <c r="Y16" s="152"/>
      <c r="Z16" s="151">
        <f>IF($Z$14="","",ROUND(SUMIF($AH$24:$AH$63,CONCATENATE(E16,"SI"),$AD$24:$AD$63)/12,2))</f>
        <v>0</v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Analista BI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>
        <f>IF($Q$14="","",ROUND(SUMIF($AF$24:$AF$63,CONCATENATE(E17,"SI"),$AD$24:$AD$63)/12,2))</f>
        <v>0</v>
      </c>
      <c r="R17" s="175"/>
      <c r="S17" s="175"/>
      <c r="T17" s="175"/>
      <c r="U17" s="175"/>
      <c r="V17" s="175"/>
      <c r="W17" s="175"/>
      <c r="X17" s="151">
        <f>IF($X$14="","",ROUND(SUMIF($AG$24:$AG$63,CONCATENATE(E17,"SI"),$AD$24:$AD$63)/12,2))</f>
        <v>0</v>
      </c>
      <c r="Y17" s="152"/>
      <c r="Z17" s="151">
        <f>IF($Z$14="","",ROUND(SUMIF($AH$24:$AH$63,CONCATENATE(E17,"SI"),$AD$24:$AD$63)/12,2))</f>
        <v>0</v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Analista BI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>
        <f>IF($Q$14="","",ROUND(SUMIF($AF$24:$AF$63,CONCATENATE(E18,"SI"),$AD$24:$AD$63)/12,2))</f>
        <v>0</v>
      </c>
      <c r="R18" s="175"/>
      <c r="S18" s="175"/>
      <c r="T18" s="175"/>
      <c r="U18" s="175"/>
      <c r="V18" s="175"/>
      <c r="W18" s="175"/>
      <c r="X18" s="151">
        <f>IF($X$14="","",ROUND(SUMIF($AG$24:$AG$63,CONCATENATE(E18,"SI"),$AD$24:$AD$63)/12,2))</f>
        <v>0</v>
      </c>
      <c r="Y18" s="152"/>
      <c r="Z18" s="151">
        <f>IF($Z$14="","",ROUND(SUMIF($AH$24:$AH$63,CONCATENATE(E18,"SI"),$AD$24:$AD$63)/12,2))</f>
        <v>0</v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Analista BI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>
        <f>IF($Q$14="","",ROUND(SUMIF($AF$24:$AF$63,CONCATENATE(E19,"SI"),$AD$24:$AD$63)/12,2))</f>
        <v>0</v>
      </c>
      <c r="R19" s="175"/>
      <c r="S19" s="175"/>
      <c r="T19" s="175"/>
      <c r="U19" s="175"/>
      <c r="V19" s="175"/>
      <c r="W19" s="175"/>
      <c r="X19" s="151">
        <f>IF($X$14="","",ROUND(SUMIF($AG$24:$AG$63,CONCATENATE(E19,"SI"),$AD$24:$AD$63)/12,2))</f>
        <v>0</v>
      </c>
      <c r="Y19" s="152"/>
      <c r="Z19" s="151">
        <f>IF($Z$14="","",ROUND(SUMIF($AH$24:$AH$63,CONCATENATE(E19,"SI"),$AD$24:$AD$63)/12,2))</f>
        <v>0</v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0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Analista BI (Business Intelligence)</v>
      </c>
      <c r="Q23" s="173" t="str">
        <f>Q14</f>
        <v>Desenvolupament en quadres de comandament en PowerBI</v>
      </c>
      <c r="R23" s="173"/>
      <c r="S23" s="173"/>
      <c r="T23" s="173"/>
      <c r="U23" s="173"/>
      <c r="V23" s="173"/>
      <c r="W23" s="28" t="str">
        <f>X14</f>
        <v>Analista BI en projectes de l’àmbit de correu electrònic massiu (email màrqueting)</v>
      </c>
      <c r="X23" s="19" t="str">
        <f>Z14</f>
        <v>Desenvolupament d'informes PowerBI</v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139" priority="11" operator="equal">
      <formula>"KO"</formula>
    </cfRule>
    <cfRule type="cellIs" dxfId="138" priority="12" operator="equal">
      <formula>"OK"</formula>
    </cfRule>
  </conditionalFormatting>
  <conditionalFormatting sqref="Q554:Q572">
    <cfRule type="cellIs" dxfId="137" priority="5" operator="equal">
      <formula>"KO"</formula>
    </cfRule>
    <cfRule type="cellIs" dxfId="136" priority="6" operator="equal">
      <formula>"OK"</formula>
    </cfRule>
  </conditionalFormatting>
  <conditionalFormatting sqref="R122:R130">
    <cfRule type="cellIs" dxfId="135" priority="15" operator="equal">
      <formula>"KO"</formula>
    </cfRule>
    <cfRule type="cellIs" dxfId="134" priority="16" operator="equal">
      <formula>"OK"</formula>
    </cfRule>
  </conditionalFormatting>
  <conditionalFormatting sqref="R297:R302">
    <cfRule type="cellIs" dxfId="133" priority="9" operator="equal">
      <formula>"KO"</formula>
    </cfRule>
    <cfRule type="cellIs" dxfId="132" priority="10" operator="equal">
      <formula>"OK"</formula>
    </cfRule>
  </conditionalFormatting>
  <conditionalFormatting sqref="T131">
    <cfRule type="cellIs" dxfId="131" priority="3" operator="equal">
      <formula>"KO"</formula>
    </cfRule>
    <cfRule type="cellIs" dxfId="130" priority="4" operator="equal">
      <formula>"OK"</formula>
    </cfRule>
  </conditionalFormatting>
  <conditionalFormatting sqref="V179:V183">
    <cfRule type="cellIs" dxfId="129" priority="13" operator="equal">
      <formula>"KO"</formula>
    </cfRule>
    <cfRule type="cellIs" dxfId="128" priority="14" operator="equal">
      <formula>"OK"</formula>
    </cfRule>
  </conditionalFormatting>
  <conditionalFormatting sqref="V361:V378">
    <cfRule type="cellIs" dxfId="127" priority="7" operator="equal">
      <formula>"KO"</formula>
    </cfRule>
    <cfRule type="cellIs" dxfId="126" priority="8" operator="equal">
      <formula>"OK"</formula>
    </cfRule>
  </conditionalFormatting>
  <conditionalFormatting sqref="Y239">
    <cfRule type="cellIs" dxfId="125" priority="27" operator="equal">
      <formula>"KO"</formula>
    </cfRule>
    <cfRule type="cellIs" dxfId="124" priority="28" operator="equal">
      <formula>"OK"</formula>
    </cfRule>
  </conditionalFormatting>
  <conditionalFormatting sqref="Z131">
    <cfRule type="cellIs" dxfId="123" priority="23" operator="equal">
      <formula>"KO"</formula>
    </cfRule>
    <cfRule type="cellIs" dxfId="122" priority="24" operator="equal">
      <formula>"OK"</formula>
    </cfRule>
  </conditionalFormatting>
  <conditionalFormatting sqref="Z184">
    <cfRule type="cellIs" dxfId="121" priority="25" operator="equal">
      <formula>"KO"</formula>
    </cfRule>
    <cfRule type="cellIs" dxfId="120" priority="26" operator="equal">
      <formula>"OK"</formula>
    </cfRule>
  </conditionalFormatting>
  <conditionalFormatting sqref="Z303">
    <cfRule type="cellIs" dxfId="119" priority="21" operator="equal">
      <formula>"KO"</formula>
    </cfRule>
    <cfRule type="cellIs" dxfId="118" priority="22" operator="equal">
      <formula>"OK"</formula>
    </cfRule>
  </conditionalFormatting>
  <conditionalFormatting sqref="Z379">
    <cfRule type="cellIs" dxfId="117" priority="19" operator="equal">
      <formula>"KO"</formula>
    </cfRule>
    <cfRule type="cellIs" dxfId="116" priority="20" operator="equal">
      <formula>"OK"</formula>
    </cfRule>
  </conditionalFormatting>
  <conditionalFormatting sqref="Z572">
    <cfRule type="cellIs" dxfId="115" priority="1" operator="equal">
      <formula>"KO"</formula>
    </cfRule>
    <cfRule type="cellIs" dxfId="114" priority="2" operator="equal">
      <formula>"OK"</formula>
    </cfRule>
  </conditionalFormatting>
  <conditionalFormatting sqref="AD15:AD19">
    <cfRule type="cellIs" dxfId="113" priority="17" operator="equal">
      <formula>"KO"</formula>
    </cfRule>
    <cfRule type="cellIs" dxfId="112" priority="18" operator="equal">
      <formula>"OK"</formula>
    </cfRule>
  </conditionalFormatting>
  <dataValidations count="1">
    <dataValidation showDropDown="1" showInputMessage="1" showErrorMessage="1" sqref="B15:D19" xr:uid="{A2C02CCA-DF4A-485A-B1D6-D9EA7F6E2391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2AE054B-E905-4F90-9E85-25419E6469F9}">
          <x14:formula1>
            <xm:f>Valors!$A$2:$A$19</xm:f>
          </x14:formula1>
          <xm:sqref>B361:D378 B554:D572 B179:D183 B232:D238 B122:D130 B297:D302</xm:sqref>
        </x14:dataValidation>
        <x14:dataValidation type="list" allowBlank="1" showInputMessage="1" showErrorMessage="1" xr:uid="{8A66743F-57DB-4E9C-8540-ACB336242291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69B872A5-AB72-4A84-8B2F-2679E22C8E01}">
          <x14:formula1>
            <xm:f>Valors!$C$2:$C$4</xm:f>
          </x14:formula1>
          <xm:sqref>L15:L19 P24:Y88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CA715-9D0A-4D73-B2A1-846A91564BFD}">
  <dimension ref="A1:AK775"/>
  <sheetViews>
    <sheetView zoomScale="80" zoomScaleNormal="80" workbookViewId="0">
      <selection activeCell="A10" sqref="A10"/>
    </sheetView>
  </sheetViews>
  <sheetFormatPr defaultColWidth="9.140625" defaultRowHeight="15.75" x14ac:dyDescent="0.25"/>
  <cols>
    <col min="1" max="1" width="7.140625" style="50" customWidth="1"/>
    <col min="2" max="2" width="33.85546875" style="50" customWidth="1"/>
    <col min="3" max="3" width="9.140625" style="50"/>
    <col min="4" max="4" width="5.140625" style="50" customWidth="1"/>
    <col min="5" max="5" width="19.5703125" style="50" customWidth="1"/>
    <col min="6" max="6" width="22.140625" style="50" customWidth="1"/>
    <col min="7" max="7" width="12.7109375" style="50" customWidth="1"/>
    <col min="8" max="9" width="9.140625" style="50" customWidth="1"/>
    <col min="10" max="10" width="0.85546875" style="50" customWidth="1"/>
    <col min="11" max="11" width="3.5703125" style="50" hidden="1" customWidth="1"/>
    <col min="12" max="12" width="12.5703125" style="50" customWidth="1"/>
    <col min="13" max="14" width="11" style="50" customWidth="1"/>
    <col min="15" max="15" width="17.28515625" style="50" customWidth="1"/>
    <col min="16" max="16" width="32.28515625" style="50" customWidth="1"/>
    <col min="17" max="17" width="14.42578125" style="50" customWidth="1"/>
    <col min="18" max="18" width="24.85546875" style="50" customWidth="1"/>
    <col min="19" max="19" width="15.140625" style="50" hidden="1" customWidth="1"/>
    <col min="20" max="20" width="2" style="50" hidden="1" customWidth="1"/>
    <col min="21" max="21" width="8.28515625" style="50" hidden="1" customWidth="1"/>
    <col min="22" max="22" width="4.5703125" style="50" hidden="1" customWidth="1"/>
    <col min="23" max="23" width="22.7109375" style="50" customWidth="1"/>
    <col min="24" max="24" width="39.5703125" style="50" customWidth="1"/>
    <col min="25" max="25" width="25.85546875" style="50" customWidth="1"/>
    <col min="26" max="26" width="40.42578125" style="50" customWidth="1"/>
    <col min="27" max="27" width="24.5703125" style="50" customWidth="1"/>
    <col min="28" max="28" width="40.85546875" style="50" customWidth="1"/>
    <col min="29" max="29" width="18.85546875" style="50" customWidth="1"/>
    <col min="30" max="30" width="23.5703125" style="50" customWidth="1"/>
    <col min="31" max="31" width="19.7109375" style="50" customWidth="1"/>
    <col min="32" max="32" width="17" style="50" customWidth="1"/>
    <col min="33" max="33" width="18.5703125" style="50" customWidth="1"/>
    <col min="34" max="35" width="14.5703125" style="50" customWidth="1"/>
    <col min="36" max="36" width="22.42578125" style="50" customWidth="1"/>
    <col min="37" max="16384" width="9.140625" style="50"/>
  </cols>
  <sheetData>
    <row r="1" spans="1:37" s="36" customFormat="1" ht="13.5" customHeight="1" x14ac:dyDescent="0.25"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AK1" s="45"/>
    </row>
    <row r="2" spans="1:37" s="36" customFormat="1" ht="30.75" customHeight="1" x14ac:dyDescent="0.25">
      <c r="B2" s="46"/>
      <c r="D2" s="179" t="s">
        <v>25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AK2" s="45"/>
    </row>
    <row r="3" spans="1:37" s="36" customFormat="1" x14ac:dyDescent="0.25">
      <c r="D3" s="47"/>
      <c r="E3" s="47"/>
      <c r="F3" s="47"/>
      <c r="G3" s="48"/>
      <c r="H3" s="48"/>
      <c r="I3" s="48"/>
      <c r="J3" s="49"/>
      <c r="K3" s="49"/>
      <c r="L3" s="49"/>
      <c r="M3" s="49"/>
      <c r="N3" s="48"/>
      <c r="O3" s="48"/>
      <c r="P3" s="48"/>
      <c r="Q3" s="48"/>
      <c r="AK3" s="45"/>
    </row>
    <row r="4" spans="1:37" x14ac:dyDescent="0.25">
      <c r="AK4" s="51"/>
    </row>
    <row r="5" spans="1:37" s="36" customFormat="1" ht="12" customHeight="1" thickBot="1" x14ac:dyDescent="0.25">
      <c r="A5" s="52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4"/>
      <c r="S5" s="55"/>
      <c r="T5" s="55"/>
      <c r="U5" s="55"/>
      <c r="V5" s="56"/>
      <c r="AK5" s="45"/>
    </row>
    <row r="6" spans="1:37" s="36" customFormat="1" x14ac:dyDescent="0.25">
      <c r="A6" s="57"/>
      <c r="B6" s="57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AK6" s="45"/>
    </row>
    <row r="7" spans="1:37" s="36" customFormat="1" x14ac:dyDescent="0.25">
      <c r="A7" s="180" t="s">
        <v>73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AK7" s="45"/>
    </row>
    <row r="8" spans="1:37" s="36" customFormat="1" x14ac:dyDescent="0.25">
      <c r="A8" s="59" t="s">
        <v>72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AK8" s="45"/>
    </row>
    <row r="9" spans="1:37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AK9" s="51"/>
    </row>
    <row r="10" spans="1:37" s="36" customFormat="1" x14ac:dyDescent="0.25">
      <c r="A10" s="62">
        <v>6</v>
      </c>
      <c r="B10" s="62" t="str">
        <f>VLOOKUP(A10,EXPERIENCIA_REQUERIDA_PERFIL!A:B,2,FALSE)</f>
        <v>Dissenyador Gràfic / Maquetador</v>
      </c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1"/>
      <c r="N10" s="21"/>
      <c r="O10" s="20"/>
      <c r="P10" s="20"/>
      <c r="Q10" s="20"/>
      <c r="R10" s="22"/>
      <c r="S10" s="22"/>
      <c r="T10" s="22"/>
      <c r="U10" s="22"/>
      <c r="V10" s="21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45"/>
    </row>
    <row r="11" spans="1:37" s="36" customFormat="1" x14ac:dyDescent="0.25">
      <c r="A11" s="63"/>
      <c r="B11" s="63"/>
      <c r="L11" s="37"/>
      <c r="M11" s="37"/>
      <c r="N11" s="37"/>
      <c r="R11" s="38"/>
      <c r="S11" s="38"/>
      <c r="T11" s="38"/>
      <c r="U11" s="38"/>
      <c r="V11" s="37"/>
      <c r="AD11" s="64" t="s">
        <v>65</v>
      </c>
      <c r="AE11" s="65">
        <f>VLOOKUP($A$10,EXPERIENCIA_REQUERIDA_PERFIL!A:BD,10,FALSE)</f>
        <v>1</v>
      </c>
      <c r="AF11" s="65">
        <f>VLOOKUP($A$10,EXPERIENCIA_REQUERIDA_PERFIL!A:BD,16,FALSE)</f>
        <v>0</v>
      </c>
      <c r="AG11" s="65">
        <f>VLOOKUP($A$10,EXPERIENCIA_REQUERIDA_PERFIL!A:BD,22,FALSE)</f>
        <v>0</v>
      </c>
      <c r="AH11" s="65">
        <f>VLOOKUP($A$10,EXPERIENCIA_REQUERIDA_PERFIL!A:BD,28,FALSE)</f>
        <v>0</v>
      </c>
      <c r="AI11" s="65">
        <f>VLOOKUP($A$10,EXPERIENCIA_REQUERIDA_PERFIL!A:BD,34,FALSE)</f>
        <v>0</v>
      </c>
      <c r="AK11" s="45"/>
    </row>
    <row r="12" spans="1:37" s="36" customFormat="1" x14ac:dyDescent="0.25">
      <c r="A12" s="63"/>
      <c r="B12" s="63"/>
      <c r="L12" s="37"/>
      <c r="M12" s="37"/>
      <c r="N12" s="37"/>
      <c r="R12" s="38"/>
      <c r="S12" s="38"/>
      <c r="T12" s="38"/>
      <c r="U12" s="38"/>
      <c r="V12" s="37"/>
      <c r="AD12" s="64" t="s">
        <v>66</v>
      </c>
      <c r="AE12" s="65">
        <f>VLOOKUP($A$10,EXPERIENCIA_REQUERIDA_PERFIL!A:BD,11,FALSE)</f>
        <v>0.5</v>
      </c>
      <c r="AF12" s="65">
        <f>VLOOKUP($A$10,EXPERIENCIA_REQUERIDA_PERFIL!A:BD,17,FALSE)</f>
        <v>0</v>
      </c>
      <c r="AG12" s="65">
        <f>VLOOKUP($A$10,EXPERIENCIA_REQUERIDA_PERFIL!A:BD,23,FALSE)</f>
        <v>0</v>
      </c>
      <c r="AH12" s="65">
        <f>VLOOKUP($A$10,EXPERIENCIA_REQUERIDA_PERFIL!A:BD,29,FALSE)</f>
        <v>0</v>
      </c>
      <c r="AI12" s="65">
        <f>VLOOKUP($A$10,EXPERIENCIA_REQUERIDA_PERFIL!A:BD,35,FALSE)</f>
        <v>0</v>
      </c>
      <c r="AJ12" s="65">
        <f>VLOOKUP($A$10,EXPERIENCIA_REQUERIDA_PERFIL!A:BD,5,FALSE)</f>
        <v>0</v>
      </c>
      <c r="AK12" s="45"/>
    </row>
    <row r="13" spans="1:37" x14ac:dyDescent="0.25">
      <c r="A13" s="66"/>
      <c r="M13" s="67" t="s">
        <v>56</v>
      </c>
      <c r="N13" s="68"/>
      <c r="O13" s="68"/>
      <c r="P13" s="69">
        <f>VLOOKUP($A$10,EXPERIENCIA_REQUERIDA_PERFIL!A:BD,7,FALSE)</f>
        <v>3</v>
      </c>
      <c r="Q13" s="67" t="s">
        <v>57</v>
      </c>
      <c r="R13" s="68"/>
      <c r="S13" s="68"/>
      <c r="T13" s="68"/>
      <c r="U13" s="68"/>
      <c r="V13" s="68"/>
      <c r="W13" s="70">
        <f>VLOOKUP($A$10,EXPERIENCIA_REQUERIDA_PERFIL!A:BD,13,FALSE)</f>
        <v>0</v>
      </c>
      <c r="X13" s="67" t="s">
        <v>58</v>
      </c>
      <c r="Y13" s="69">
        <f>VLOOKUP($A$10,EXPERIENCIA_REQUERIDA_PERFIL!A:BD,19,FALSE)</f>
        <v>0</v>
      </c>
      <c r="Z13" s="67" t="s">
        <v>59</v>
      </c>
      <c r="AA13" s="69">
        <f>VLOOKUP($A$10,EXPERIENCIA_REQUERIDA_PERFIL!A:BD,25,FALSE)</f>
        <v>0</v>
      </c>
      <c r="AB13" s="118" t="s">
        <v>63</v>
      </c>
      <c r="AC13" s="124">
        <f>VLOOKUP($A$10,EXPERIENCIA_REQUERIDA_PERFIL!A:BD,31,FALSE)</f>
        <v>0</v>
      </c>
      <c r="AD13" s="113" t="s">
        <v>45</v>
      </c>
      <c r="AE13" s="65">
        <f>VLOOKUP($A$10,EXPERIENCIA_REQUERIDA_PERFIL!A:BD,9,FALSE)</f>
        <v>1</v>
      </c>
      <c r="AF13" s="65">
        <f>VLOOKUP($A$10,EXPERIENCIA_REQUERIDA_PERFIL!A:BD,15,FALSE)</f>
        <v>0</v>
      </c>
      <c r="AG13" s="65">
        <f>VLOOKUP($A$10,EXPERIENCIA_REQUERIDA_PERFIL!A:BD,21,FALSE)</f>
        <v>0</v>
      </c>
      <c r="AH13" s="65">
        <f>VLOOKUP($A$10,EXPERIENCIA_REQUERIDA_PERFIL!A:BD,27,FALSE)</f>
        <v>0</v>
      </c>
      <c r="AI13" s="65">
        <f>VLOOKUP($A$10,EXPERIENCIA_REQUERIDA_PERFIL!A:BD,33,FALSE)</f>
        <v>0</v>
      </c>
      <c r="AJ13" s="65">
        <f>VLOOKUP($A$10,EXPERIENCIA_REQUERIDA_PERFIL!A:BD,5,FALSE)</f>
        <v>0</v>
      </c>
      <c r="AK13" s="51"/>
    </row>
    <row r="14" spans="1:37" s="72" customFormat="1" ht="112.5" customHeight="1" x14ac:dyDescent="0.25">
      <c r="A14" s="71"/>
      <c r="B14" s="170" t="s">
        <v>14</v>
      </c>
      <c r="C14" s="171"/>
      <c r="D14" s="171"/>
      <c r="E14" s="19" t="s">
        <v>13</v>
      </c>
      <c r="F14" s="19" t="s">
        <v>28</v>
      </c>
      <c r="G14" s="19" t="s">
        <v>24</v>
      </c>
      <c r="H14" s="181" t="s">
        <v>17</v>
      </c>
      <c r="I14" s="182"/>
      <c r="J14" s="182"/>
      <c r="K14" s="182"/>
      <c r="L14" s="19" t="str">
        <f>IF(VLOOKUP($A$10,EXPERIENCIA_REQUERIDA_PERFIL!A:C,3,FALSE)="","",VLOOKUP($A$10,EXPERIENCIA_REQUERIDA_PERFIL!A:C,3,FALSE))</f>
        <v/>
      </c>
      <c r="M14" s="183" t="str">
        <f>IF(VLOOKUP($A$10,EXPERIENCIA_REQUERIDA_PERFIL!A:BD,6,FALSE)="","",VLOOKUP($A$10,EXPERIENCIA_REQUERIDA_PERFIL!A:BD,6,FALSE))</f>
        <v>Dissenyador en entorn de codi HTML, en projectes UX i en disseny d’aplicacions en format responsive.</v>
      </c>
      <c r="N14" s="184"/>
      <c r="O14" s="184"/>
      <c r="P14" s="185"/>
      <c r="Q14" s="186" t="str">
        <f>IF(VLOOKUP($A$10,EXPERIENCIA_REQUERIDA_PERFIL!A:BD,12,FALSE)="","",VLOOKUP($A$10,EXPERIENCIA_REQUERIDA_PERFIL!A:BD,12,FALSE))</f>
        <v/>
      </c>
      <c r="R14" s="186"/>
      <c r="S14" s="186"/>
      <c r="T14" s="186"/>
      <c r="U14" s="186"/>
      <c r="V14" s="186"/>
      <c r="W14" s="186"/>
      <c r="X14" s="153" t="str">
        <f>IF(VLOOKUP($A$10,EXPERIENCIA_REQUERIDA_PERFIL!A:BD,18,FALSE)="","",VLOOKUP($A$10,EXPERIENCIA_REQUERIDA_PERFIL!A:BD,18,FALSE))</f>
        <v/>
      </c>
      <c r="Y14" s="154"/>
      <c r="Z14" s="153" t="str">
        <f>IF(VLOOKUP($A$10,EXPERIENCIA_REQUERIDA_PERFIL!A:BD,24,FALSE)="","",VLOOKUP($A$10,EXPERIENCIA_REQUERIDA_PERFIL!A:BD,24,FALSE))</f>
        <v/>
      </c>
      <c r="AA14" s="154"/>
      <c r="AB14" s="153" t="str">
        <f>IF(VLOOKUP($A$10,EXPERIENCIA_REQUERIDA_PERFIL!A:BD,30,FALSE)="","",VLOOKUP($A$10,EXPERIENCIA_REQUERIDA_PERFIL!A:BD,30,FALSE))</f>
        <v/>
      </c>
      <c r="AC14" s="154"/>
      <c r="AD14" s="19" t="s">
        <v>51</v>
      </c>
      <c r="AE14" s="23" t="str">
        <f>IF(AE13=0,"",CONCATENATE("Millora aportada en ",M14))</f>
        <v>Millora aportada en Dissenyador en entorn de codi HTML, en projectes UX i en disseny d’aplicacions en format responsive.</v>
      </c>
      <c r="AF14" s="23" t="str">
        <f>IF(AF13=0,"",CONCATENATE("Millora aportada en ",Q14))</f>
        <v/>
      </c>
      <c r="AG14" s="23" t="str">
        <f>IF(AG13=0,"",CONCATENATE("Millora aportada en ",X14))</f>
        <v/>
      </c>
      <c r="AH14" s="23" t="str">
        <f>IF(AH13=0,"",CONCATENATE("Millora aportada en ",Z14))</f>
        <v/>
      </c>
      <c r="AI14" s="23" t="str">
        <f>IF(AI13=0,"",CONCATENATE("Millora aportada en ",AB14))</f>
        <v/>
      </c>
      <c r="AJ14" s="23" t="str">
        <f>IF(AJ12=0,"",VLOOKUP($A$10,EXPERIENCIA_REQUERIDA_PERFIL!A:BD,3,FALSE))</f>
        <v/>
      </c>
      <c r="AK14" s="73"/>
    </row>
    <row r="15" spans="1:37" ht="15.75" customHeight="1" x14ac:dyDescent="0.25">
      <c r="A15" s="66">
        <v>1</v>
      </c>
      <c r="B15" s="176" t="str">
        <f t="shared" ref="B15:B19" si="0">$B$10</f>
        <v>Dissenyador Gràfic / Maquetador</v>
      </c>
      <c r="C15" s="176"/>
      <c r="D15" s="176"/>
      <c r="E15" s="74" t="s">
        <v>50</v>
      </c>
      <c r="F15" s="74" t="s">
        <v>64</v>
      </c>
      <c r="G15" s="74">
        <v>100</v>
      </c>
      <c r="H15" s="177">
        <v>5</v>
      </c>
      <c r="I15" s="178"/>
      <c r="J15" s="178"/>
      <c r="K15" s="178"/>
      <c r="L15" s="41" t="s">
        <v>2</v>
      </c>
      <c r="M15" s="151">
        <f>IF($M$14="","",ROUND(SUMIF($AE$24:$AE$88,CONCATENATE(E15,"SI"),$AD$24:$AD$88)/12,2))</f>
        <v>4</v>
      </c>
      <c r="N15" s="174"/>
      <c r="O15" s="174"/>
      <c r="P15" s="152"/>
      <c r="Q15" s="175" t="str">
        <f>IF($Q$14="","",ROUND(SUMIF($AF$24:$AF$63,CONCATENATE(E15,"SI"),$AD$24:$AD$63)/12,2))</f>
        <v/>
      </c>
      <c r="R15" s="175"/>
      <c r="S15" s="175"/>
      <c r="T15" s="175"/>
      <c r="U15" s="175"/>
      <c r="V15" s="175"/>
      <c r="W15" s="175"/>
      <c r="X15" s="151" t="str">
        <f>IF($X$14="","",ROUND(SUMIF($AG$24:$AG$63,CONCATENATE(E15,"SI"),$AD$24:$AD$63)/12,2))</f>
        <v/>
      </c>
      <c r="Y15" s="152"/>
      <c r="Z15" s="151" t="str">
        <f>IF($Z$14="","",ROUND(SUMIF($AH$24:$AH$63,CONCATENATE(E15,"SI"),$AD$24:$AD$63)/12,2))</f>
        <v/>
      </c>
      <c r="AA15" s="152"/>
      <c r="AB15" s="151" t="str">
        <f>IF($AB$14="","",ROUND(SUMIF($AI$24:$AI$63,CONCATENATE(E15,"SI"),$AD$24:$AD$63)/12,2))</f>
        <v/>
      </c>
      <c r="AC15" s="152"/>
      <c r="AD15" s="75" t="str">
        <f>IF(OR(E15="",M14=""),"N/A",IF(AND(IF($L$14="","SI",IF(VLOOKUP($A$10,EXPERIENCIA_REQUERIDA_PERFIL!A:BD,4,FALSE)="NO","SI",L15))="SI",M15&gt;=$P$13,Q15&gt;=$W$13,X15&gt;=$Y$13),"OK","KO"))</f>
        <v>OK</v>
      </c>
      <c r="AE15" s="76">
        <f>IF(OR($E15="",$M$14="",AE$13=0),"",MAX(TRUNC((M15-$P$13)/AE$11),0))</f>
        <v>1</v>
      </c>
      <c r="AF15" s="76" t="str">
        <f>IF(OR($E15="",$Q$14="",AF$13=0),"",MAX(TRUNC((Q15-$W$13)/AF$11),0))</f>
        <v/>
      </c>
      <c r="AG15" s="76" t="str">
        <f>IF(OR($E15="",$X$14="",AG$13=0),"",MAX(TRUNC((X15-$Y$13)/AG$11),0))</f>
        <v/>
      </c>
      <c r="AH15" s="76" t="str">
        <f>IF(OR($E15="",$Z$14="",AH$13=0),"",MAX(TRUNC(($Z15-$AA$13)/AH$11),0))</f>
        <v/>
      </c>
      <c r="AI15" s="76" t="str">
        <f>IF(OR($E15="",$AB$14="",AI$13=0),"",MAX(TRUNC(($AB15-$AC$13)/AI$11),0))</f>
        <v/>
      </c>
      <c r="AJ15" s="76" t="str">
        <f t="shared" ref="AJ15:AJ19" si="1">IF($AJ$12=0,"",IF(L15="SI",$AJ$12,0))</f>
        <v/>
      </c>
      <c r="AK15" s="51"/>
    </row>
    <row r="16" spans="1:37" ht="15.75" customHeight="1" x14ac:dyDescent="0.25">
      <c r="A16" s="66">
        <f>A15+1</f>
        <v>2</v>
      </c>
      <c r="B16" s="176" t="str">
        <f t="shared" si="0"/>
        <v>Dissenyador Gràfic / Maquetador</v>
      </c>
      <c r="C16" s="176"/>
      <c r="D16" s="176"/>
      <c r="E16" s="74"/>
      <c r="F16" s="74"/>
      <c r="G16" s="74"/>
      <c r="H16" s="177"/>
      <c r="I16" s="178"/>
      <c r="J16" s="178"/>
      <c r="K16" s="178"/>
      <c r="L16" s="41" t="s">
        <v>48</v>
      </c>
      <c r="M16" s="151">
        <f>IF($M$14="","",ROUND(SUMIF($AE$24:$AE$88,CONCATENATE(E16,"SI"),$AD$24:$AD$88)/12,2))</f>
        <v>0</v>
      </c>
      <c r="N16" s="174"/>
      <c r="O16" s="174"/>
      <c r="P16" s="152"/>
      <c r="Q16" s="175" t="str">
        <f>IF($Q$14="","",ROUND(SUMIF($AF$24:$AF$63,CONCATENATE(E16,"SI"),$AD$24:$AD$63)/12,2))</f>
        <v/>
      </c>
      <c r="R16" s="175"/>
      <c r="S16" s="175"/>
      <c r="T16" s="175"/>
      <c r="U16" s="175"/>
      <c r="V16" s="175"/>
      <c r="W16" s="175"/>
      <c r="X16" s="151" t="str">
        <f>IF($X$14="","",ROUND(SUMIF($AG$24:$AG$63,CONCATENATE(E16,"SI"),$AD$24:$AD$63)/12,2))</f>
        <v/>
      </c>
      <c r="Y16" s="152"/>
      <c r="Z16" s="151" t="str">
        <f>IF($Z$14="","",ROUND(SUMIF($AH$24:$AH$63,CONCATENATE(E16,"SI"),$AD$24:$AD$63)/12,2))</f>
        <v/>
      </c>
      <c r="AA16" s="152"/>
      <c r="AB16" s="151" t="str">
        <f>IF($AB$14="","",ROUND(SUMIF($AI$24:$AI$63,CONCATENATE(E16,"SI"),$AD$24:$AD$63)/12,2))</f>
        <v/>
      </c>
      <c r="AC16" s="152"/>
      <c r="AD16" s="75" t="str">
        <f>IF(OR(E16="",M15=""),"N/A",IF(AND(IF($L$14="","SI",IF(VLOOKUP($A$10,EXPERIENCIA_REQUERIDA_PERFIL!A:BD,4,FALSE)="NO","SI",L16))="SI",M16&gt;=$P$13,Q16&gt;=$W$13,X16&gt;=$Y$13),"OK","KO"))</f>
        <v>N/A</v>
      </c>
      <c r="AE16" s="76" t="str">
        <f t="shared" ref="AE16:AE19" si="2">IF(OR($E16="",$M$14="",AE$13=0),"",MAX(TRUNC((M16-$P$13)/AE$11),0))</f>
        <v/>
      </c>
      <c r="AF16" s="76" t="str">
        <f t="shared" ref="AF16:AF19" si="3">IF(OR($E16="",$Q$14="",AF$13=0),"",MAX(TRUNC((Q16-$W$13)/AF$11),0))</f>
        <v/>
      </c>
      <c r="AG16" s="76" t="str">
        <f t="shared" ref="AG16:AG19" si="4">IF(OR($E16="",$X$14="",AG$13=0),"",MAX(TRUNC((X16-$Y$13)/AG$11),0))</f>
        <v/>
      </c>
      <c r="AH16" s="76" t="str">
        <f t="shared" ref="AH16:AH19" si="5">IF(OR($E16="",$Z$14="",AH$13=0),"",MAX(TRUNC(($Z16-$AA$13)/AH$11),0))</f>
        <v/>
      </c>
      <c r="AI16" s="76" t="str">
        <f t="shared" ref="AI16:AI19" si="6">IF(OR($E16="",$AB$14="",AI$13=0),"",MAX(TRUNC(($AB16-$AC$13)/AI$11),0))</f>
        <v/>
      </c>
      <c r="AJ16" s="76" t="str">
        <f t="shared" si="1"/>
        <v/>
      </c>
      <c r="AK16" s="51"/>
    </row>
    <row r="17" spans="1:37" ht="15.75" customHeight="1" x14ac:dyDescent="0.25">
      <c r="A17" s="66">
        <f t="shared" ref="A17:A19" si="7">A16+1</f>
        <v>3</v>
      </c>
      <c r="B17" s="176" t="str">
        <f t="shared" si="0"/>
        <v>Dissenyador Gràfic / Maquetador</v>
      </c>
      <c r="C17" s="176"/>
      <c r="D17" s="176"/>
      <c r="E17" s="74"/>
      <c r="F17" s="74"/>
      <c r="G17" s="74"/>
      <c r="H17" s="177"/>
      <c r="I17" s="178"/>
      <c r="J17" s="178"/>
      <c r="K17" s="178"/>
      <c r="L17" s="41" t="s">
        <v>48</v>
      </c>
      <c r="M17" s="151">
        <f>IF($M$14="","",ROUND(SUMIF($AE$24:$AE$88,CONCATENATE(E17,"SI"),$AD$24:$AD$88)/12,2))</f>
        <v>0</v>
      </c>
      <c r="N17" s="174"/>
      <c r="O17" s="174"/>
      <c r="P17" s="152"/>
      <c r="Q17" s="175" t="str">
        <f>IF($Q$14="","",ROUND(SUMIF($AF$24:$AF$63,CONCATENATE(E17,"SI"),$AD$24:$AD$63)/12,2))</f>
        <v/>
      </c>
      <c r="R17" s="175"/>
      <c r="S17" s="175"/>
      <c r="T17" s="175"/>
      <c r="U17" s="175"/>
      <c r="V17" s="175"/>
      <c r="W17" s="175"/>
      <c r="X17" s="151" t="str">
        <f>IF($X$14="","",ROUND(SUMIF($AG$24:$AG$63,CONCATENATE(E17,"SI"),$AD$24:$AD$63)/12,2))</f>
        <v/>
      </c>
      <c r="Y17" s="152"/>
      <c r="Z17" s="151" t="str">
        <f>IF($Z$14="","",ROUND(SUMIF($AH$24:$AH$63,CONCATENATE(E17,"SI"),$AD$24:$AD$63)/12,2))</f>
        <v/>
      </c>
      <c r="AA17" s="152"/>
      <c r="AB17" s="151" t="str">
        <f>IF($AB$14="","",ROUND(SUMIF($AI$24:$AI$63,CONCATENATE(E17,"SI"),$AD$24:$AD$63)/12,2))</f>
        <v/>
      </c>
      <c r="AC17" s="152"/>
      <c r="AD17" s="75" t="str">
        <f>IF(OR(E17="",M16=""),"N/A",IF(AND(IF($L$14="","SI",IF(VLOOKUP($A$10,EXPERIENCIA_REQUERIDA_PERFIL!A:BD,4,FALSE)="NO","SI",L17))="SI",M17&gt;=$P$13,Q17&gt;=$W$13,X17&gt;=$Y$13),"OK","KO"))</f>
        <v>N/A</v>
      </c>
      <c r="AE17" s="76" t="str">
        <f t="shared" si="2"/>
        <v/>
      </c>
      <c r="AF17" s="76" t="str">
        <f t="shared" si="3"/>
        <v/>
      </c>
      <c r="AG17" s="76" t="str">
        <f t="shared" si="4"/>
        <v/>
      </c>
      <c r="AH17" s="76" t="str">
        <f t="shared" si="5"/>
        <v/>
      </c>
      <c r="AI17" s="76" t="str">
        <f t="shared" si="6"/>
        <v/>
      </c>
      <c r="AJ17" s="76" t="str">
        <f t="shared" si="1"/>
        <v/>
      </c>
      <c r="AK17" s="51"/>
    </row>
    <row r="18" spans="1:37" ht="15.75" customHeight="1" x14ac:dyDescent="0.25">
      <c r="A18" s="66">
        <f t="shared" si="7"/>
        <v>4</v>
      </c>
      <c r="B18" s="176" t="str">
        <f t="shared" si="0"/>
        <v>Dissenyador Gràfic / Maquetador</v>
      </c>
      <c r="C18" s="176"/>
      <c r="D18" s="176"/>
      <c r="E18" s="74"/>
      <c r="F18" s="74"/>
      <c r="G18" s="74"/>
      <c r="H18" s="177"/>
      <c r="I18" s="178"/>
      <c r="J18" s="178"/>
      <c r="K18" s="178"/>
      <c r="L18" s="41" t="s">
        <v>48</v>
      </c>
      <c r="M18" s="151">
        <f>IF($M$14="","",ROUND(SUMIF($AE$24:$AE$88,CONCATENATE(E18,"SI"),$AD$24:$AD$88)/12,2))</f>
        <v>0</v>
      </c>
      <c r="N18" s="174"/>
      <c r="O18" s="174"/>
      <c r="P18" s="152"/>
      <c r="Q18" s="175" t="str">
        <f>IF($Q$14="","",ROUND(SUMIF($AF$24:$AF$63,CONCATENATE(E18,"SI"),$AD$24:$AD$63)/12,2))</f>
        <v/>
      </c>
      <c r="R18" s="175"/>
      <c r="S18" s="175"/>
      <c r="T18" s="175"/>
      <c r="U18" s="175"/>
      <c r="V18" s="175"/>
      <c r="W18" s="175"/>
      <c r="X18" s="151" t="str">
        <f>IF($X$14="","",ROUND(SUMIF($AG$24:$AG$63,CONCATENATE(E18,"SI"),$AD$24:$AD$63)/12,2))</f>
        <v/>
      </c>
      <c r="Y18" s="152"/>
      <c r="Z18" s="151" t="str">
        <f>IF($Z$14="","",ROUND(SUMIF($AH$24:$AH$63,CONCATENATE(E18,"SI"),$AD$24:$AD$63)/12,2))</f>
        <v/>
      </c>
      <c r="AA18" s="152"/>
      <c r="AB18" s="151" t="str">
        <f>IF($AB$14="","",ROUND(SUMIF($AI$24:$AI$63,CONCATENATE(E18,"SI"),$AD$24:$AD$63)/12,2))</f>
        <v/>
      </c>
      <c r="AC18" s="152"/>
      <c r="AD18" s="75" t="str">
        <f>IF(OR(E18="",M17=""),"N/A",IF(AND(IF($L$14="","SI",IF(VLOOKUP($A$10,EXPERIENCIA_REQUERIDA_PERFIL!A:BD,4,FALSE)="NO","SI",L18))="SI",M18&gt;=$P$13,Q18&gt;=$W$13,X18&gt;=$Y$13),"OK","KO"))</f>
        <v>N/A</v>
      </c>
      <c r="AE18" s="76" t="str">
        <f t="shared" si="2"/>
        <v/>
      </c>
      <c r="AF18" s="76" t="str">
        <f t="shared" si="3"/>
        <v/>
      </c>
      <c r="AG18" s="76" t="str">
        <f t="shared" si="4"/>
        <v/>
      </c>
      <c r="AH18" s="76" t="str">
        <f t="shared" si="5"/>
        <v/>
      </c>
      <c r="AI18" s="76" t="str">
        <f t="shared" si="6"/>
        <v/>
      </c>
      <c r="AJ18" s="76" t="str">
        <f t="shared" si="1"/>
        <v/>
      </c>
      <c r="AK18" s="51"/>
    </row>
    <row r="19" spans="1:37" ht="15.75" customHeight="1" x14ac:dyDescent="0.25">
      <c r="A19" s="66">
        <f t="shared" si="7"/>
        <v>5</v>
      </c>
      <c r="B19" s="176" t="str">
        <f t="shared" si="0"/>
        <v>Dissenyador Gràfic / Maquetador</v>
      </c>
      <c r="C19" s="176"/>
      <c r="D19" s="176"/>
      <c r="E19" s="74"/>
      <c r="F19" s="74"/>
      <c r="G19" s="74"/>
      <c r="H19" s="177"/>
      <c r="I19" s="178"/>
      <c r="J19" s="178"/>
      <c r="K19" s="178"/>
      <c r="L19" s="41" t="s">
        <v>48</v>
      </c>
      <c r="M19" s="151">
        <f>IF($M$14="","",ROUND(SUMIF($AE$24:$AE$88,CONCATENATE(E19,"SI"),$AD$24:$AD$88)/12,2))</f>
        <v>0</v>
      </c>
      <c r="N19" s="174"/>
      <c r="O19" s="174"/>
      <c r="P19" s="152"/>
      <c r="Q19" s="175" t="str">
        <f>IF($Q$14="","",ROUND(SUMIF($AF$24:$AF$63,CONCATENATE(E19,"SI"),$AD$24:$AD$63)/12,2))</f>
        <v/>
      </c>
      <c r="R19" s="175"/>
      <c r="S19" s="175"/>
      <c r="T19" s="175"/>
      <c r="U19" s="175"/>
      <c r="V19" s="175"/>
      <c r="W19" s="175"/>
      <c r="X19" s="151" t="str">
        <f>IF($X$14="","",ROUND(SUMIF($AG$24:$AG$63,CONCATENATE(E19,"SI"),$AD$24:$AD$63)/12,2))</f>
        <v/>
      </c>
      <c r="Y19" s="152"/>
      <c r="Z19" s="151" t="str">
        <f>IF($Z$14="","",ROUND(SUMIF($AH$24:$AH$63,CONCATENATE(E19,"SI"),$AD$24:$AD$63)/12,2))</f>
        <v/>
      </c>
      <c r="AA19" s="152"/>
      <c r="AB19" s="151" t="str">
        <f>IF($AB$14="","",ROUND(SUMIF($AI$24:$AI$63,CONCATENATE(E19,"SI"),$AD$24:$AD$63)/12,2))</f>
        <v/>
      </c>
      <c r="AC19" s="152"/>
      <c r="AD19" s="75" t="str">
        <f>IF(OR(E19="",M18=""),"N/A",IF(AND(IF($L$14="","SI",IF(VLOOKUP($A$10,EXPERIENCIA_REQUERIDA_PERFIL!A:BD,4,FALSE)="NO","SI",L19))="SI",M19&gt;=$P$13,Q19&gt;=$W$13,X19&gt;=$Y$13),"OK","KO"))</f>
        <v>N/A</v>
      </c>
      <c r="AE19" s="76" t="str">
        <f t="shared" si="2"/>
        <v/>
      </c>
      <c r="AF19" s="76" t="str">
        <f t="shared" si="3"/>
        <v/>
      </c>
      <c r="AG19" s="76" t="str">
        <f t="shared" si="4"/>
        <v/>
      </c>
      <c r="AH19" s="76" t="str">
        <f t="shared" si="5"/>
        <v/>
      </c>
      <c r="AI19" s="76" t="str">
        <f t="shared" si="6"/>
        <v/>
      </c>
      <c r="AJ19" s="76" t="str">
        <f t="shared" si="1"/>
        <v/>
      </c>
      <c r="AK19" s="51"/>
    </row>
    <row r="20" spans="1:37" ht="35.25" customHeight="1" x14ac:dyDescent="0.25">
      <c r="A20" s="66"/>
      <c r="AD20" s="72" t="s">
        <v>71</v>
      </c>
      <c r="AE20" s="77">
        <f>SUM(AE15:AE19)</f>
        <v>1</v>
      </c>
      <c r="AF20" s="77">
        <f>SUM(AF15:AF19)</f>
        <v>0</v>
      </c>
      <c r="AG20" s="77">
        <f>SUM(AG15:AG19)</f>
        <v>0</v>
      </c>
      <c r="AH20" s="77">
        <f>SUM(AH15:AH19)</f>
        <v>0</v>
      </c>
      <c r="AI20" s="77">
        <f>SUM(AI15:AI19)</f>
        <v>0</v>
      </c>
      <c r="AJ20" s="77">
        <f>SUM(AJ15:AJ19)</f>
        <v>0</v>
      </c>
      <c r="AK20" s="51"/>
    </row>
    <row r="21" spans="1:37" s="36" customFormat="1" ht="39.75" customHeight="1" x14ac:dyDescent="0.25">
      <c r="A21" s="78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72" t="s">
        <v>69</v>
      </c>
      <c r="AE21" s="79">
        <f>MIN(AE13,AE12*AE20)</f>
        <v>0.5</v>
      </c>
      <c r="AF21" s="79">
        <f>MIN(AF13,AF12*AF20)</f>
        <v>0</v>
      </c>
      <c r="AG21" s="79">
        <f>MIN(AG13,AG12*AG20)</f>
        <v>0</v>
      </c>
      <c r="AH21" s="79">
        <f>MIN(AH13,AH12*AH20)</f>
        <v>0</v>
      </c>
      <c r="AI21" s="79">
        <f>MIN(AI13,AI12*AI20)</f>
        <v>0</v>
      </c>
      <c r="AJ21" s="79">
        <f>MIN($AJ$13,SUM(AJ15:AJ19))</f>
        <v>0</v>
      </c>
      <c r="AK21" s="51"/>
    </row>
    <row r="22" spans="1:37" s="36" customFormat="1" ht="33.75" customHeight="1" x14ac:dyDescent="0.25">
      <c r="A22" s="78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1"/>
    </row>
    <row r="23" spans="1:37" s="36" customFormat="1" ht="222.75" customHeight="1" x14ac:dyDescent="0.25">
      <c r="A23" s="78"/>
      <c r="B23" s="170" t="s">
        <v>15</v>
      </c>
      <c r="C23" s="171"/>
      <c r="D23" s="171"/>
      <c r="E23" s="172" t="s">
        <v>16</v>
      </c>
      <c r="F23" s="172"/>
      <c r="G23" s="172"/>
      <c r="H23" s="172"/>
      <c r="I23" s="172"/>
      <c r="J23" s="172"/>
      <c r="K23" s="172"/>
      <c r="L23" s="172"/>
      <c r="M23" s="172"/>
      <c r="N23" s="19" t="s">
        <v>18</v>
      </c>
      <c r="O23" s="19" t="s">
        <v>13</v>
      </c>
      <c r="P23" s="19" t="str">
        <f>M14</f>
        <v>Dissenyador en entorn de codi HTML, en projectes UX i en disseny d’aplicacions en format responsive.</v>
      </c>
      <c r="Q23" s="173" t="str">
        <f>Q14</f>
        <v/>
      </c>
      <c r="R23" s="173"/>
      <c r="S23" s="173"/>
      <c r="T23" s="173"/>
      <c r="U23" s="173"/>
      <c r="V23" s="173"/>
      <c r="W23" s="28" t="str">
        <f>X14</f>
        <v/>
      </c>
      <c r="X23" s="19" t="str">
        <f>Z14</f>
        <v/>
      </c>
      <c r="Y23" s="19" t="str">
        <f>AB14</f>
        <v/>
      </c>
      <c r="Z23" s="19" t="s">
        <v>21</v>
      </c>
      <c r="AA23" s="19" t="s">
        <v>22</v>
      </c>
      <c r="AB23" s="19"/>
      <c r="AC23" s="19" t="s">
        <v>40</v>
      </c>
      <c r="AD23" s="19" t="s">
        <v>19</v>
      </c>
      <c r="AE23" s="50"/>
      <c r="AF23" s="50"/>
      <c r="AG23" s="50"/>
      <c r="AH23" s="50"/>
      <c r="AI23" s="50"/>
      <c r="AJ23" s="50"/>
      <c r="AK23" s="51"/>
    </row>
    <row r="24" spans="1:37" s="36" customFormat="1" ht="92.25" customHeight="1" x14ac:dyDescent="0.25">
      <c r="A24" s="78"/>
      <c r="B24" s="162" t="s">
        <v>52</v>
      </c>
      <c r="C24" s="162"/>
      <c r="D24" s="162"/>
      <c r="E24" s="167" t="s">
        <v>53</v>
      </c>
      <c r="F24" s="168"/>
      <c r="G24" s="168"/>
      <c r="H24" s="168"/>
      <c r="I24" s="168"/>
      <c r="J24" s="168"/>
      <c r="K24" s="168"/>
      <c r="L24" s="168"/>
      <c r="M24" s="169"/>
      <c r="N24" s="80"/>
      <c r="O24" s="80" t="s">
        <v>50</v>
      </c>
      <c r="P24" s="41" t="s">
        <v>2</v>
      </c>
      <c r="Q24" s="162" t="s">
        <v>3</v>
      </c>
      <c r="R24" s="162"/>
      <c r="S24" s="162"/>
      <c r="T24" s="162"/>
      <c r="U24" s="162"/>
      <c r="V24" s="162"/>
      <c r="W24" s="41" t="s">
        <v>3</v>
      </c>
      <c r="X24" s="41" t="s">
        <v>3</v>
      </c>
      <c r="Y24" s="41" t="s">
        <v>3</v>
      </c>
      <c r="Z24" s="81">
        <v>43101</v>
      </c>
      <c r="AA24" s="81">
        <v>44562</v>
      </c>
      <c r="AB24" s="81"/>
      <c r="AC24" s="82">
        <v>1</v>
      </c>
      <c r="AD24" s="83">
        <f t="shared" ref="AD24:AD87" si="8">ROUND((AA24-Z24)/365*12*AC24,2)</f>
        <v>48.03</v>
      </c>
      <c r="AE24" s="36" t="str">
        <f t="shared" ref="AE24:AE87" si="9">CONCATENATE(O24,P24)</f>
        <v>TR1SI</v>
      </c>
      <c r="AF24" s="36" t="str">
        <f t="shared" ref="AF24:AF87" si="10">CONCATENATE(O24,Q24)</f>
        <v>TR1NO</v>
      </c>
      <c r="AG24" s="36" t="str">
        <f t="shared" ref="AG24:AG87" si="11">CONCATENATE(O24,W24)</f>
        <v>TR1NO</v>
      </c>
      <c r="AH24" s="36" t="str">
        <f t="shared" ref="AH24:AH87" si="12">CONCATENATE(O24,X24)</f>
        <v>TR1NO</v>
      </c>
      <c r="AI24" s="36" t="str">
        <f>CONCATENATE(O24,Y24)</f>
        <v>TR1NO</v>
      </c>
      <c r="AK24" s="45"/>
    </row>
    <row r="25" spans="1:37" s="36" customFormat="1" ht="92.25" customHeight="1" x14ac:dyDescent="0.25">
      <c r="A25" s="78"/>
      <c r="B25" s="162"/>
      <c r="C25" s="162"/>
      <c r="D25" s="162"/>
      <c r="E25" s="167"/>
      <c r="F25" s="168"/>
      <c r="G25" s="168"/>
      <c r="H25" s="168"/>
      <c r="I25" s="168"/>
      <c r="J25" s="168"/>
      <c r="K25" s="168"/>
      <c r="L25" s="168"/>
      <c r="M25" s="169"/>
      <c r="N25" s="80"/>
      <c r="O25" s="80"/>
      <c r="P25" s="41" t="s">
        <v>48</v>
      </c>
      <c r="Q25" s="162" t="s">
        <v>48</v>
      </c>
      <c r="R25" s="162"/>
      <c r="S25" s="162"/>
      <c r="T25" s="162"/>
      <c r="U25" s="162"/>
      <c r="V25" s="162"/>
      <c r="W25" s="41" t="s">
        <v>48</v>
      </c>
      <c r="X25" s="41" t="s">
        <v>48</v>
      </c>
      <c r="Y25" s="41" t="s">
        <v>48</v>
      </c>
      <c r="Z25" s="81"/>
      <c r="AA25" s="81"/>
      <c r="AB25" s="81"/>
      <c r="AC25" s="82"/>
      <c r="AD25" s="83">
        <f t="shared" si="8"/>
        <v>0</v>
      </c>
      <c r="AE25" s="36" t="str">
        <f t="shared" si="9"/>
        <v>N/D</v>
      </c>
      <c r="AF25" s="36" t="str">
        <f t="shared" si="10"/>
        <v>N/D</v>
      </c>
      <c r="AG25" s="36" t="str">
        <f t="shared" si="11"/>
        <v>N/D</v>
      </c>
      <c r="AH25" s="36" t="str">
        <f t="shared" si="12"/>
        <v>N/D</v>
      </c>
      <c r="AI25" s="36" t="str">
        <f t="shared" ref="AI25:AI88" si="13">CONCATENATE(O25,Y25)</f>
        <v>N/D</v>
      </c>
      <c r="AK25" s="45"/>
    </row>
    <row r="26" spans="1:37" s="36" customFormat="1" ht="92.25" customHeight="1" x14ac:dyDescent="0.25">
      <c r="A26" s="78"/>
      <c r="B26" s="162"/>
      <c r="C26" s="162"/>
      <c r="D26" s="162"/>
      <c r="E26" s="167"/>
      <c r="F26" s="168"/>
      <c r="G26" s="168"/>
      <c r="H26" s="168"/>
      <c r="I26" s="168"/>
      <c r="J26" s="168"/>
      <c r="K26" s="168"/>
      <c r="L26" s="168"/>
      <c r="M26" s="169"/>
      <c r="N26" s="80"/>
      <c r="O26" s="80"/>
      <c r="P26" s="41" t="s">
        <v>48</v>
      </c>
      <c r="Q26" s="162" t="s">
        <v>48</v>
      </c>
      <c r="R26" s="162"/>
      <c r="S26" s="162"/>
      <c r="T26" s="162"/>
      <c r="U26" s="162"/>
      <c r="V26" s="162"/>
      <c r="W26" s="41" t="s">
        <v>48</v>
      </c>
      <c r="X26" s="41" t="s">
        <v>48</v>
      </c>
      <c r="Y26" s="41" t="s">
        <v>48</v>
      </c>
      <c r="Z26" s="81"/>
      <c r="AA26" s="81"/>
      <c r="AB26" s="81"/>
      <c r="AC26" s="82"/>
      <c r="AD26" s="83">
        <f t="shared" si="8"/>
        <v>0</v>
      </c>
      <c r="AE26" s="36" t="str">
        <f t="shared" si="9"/>
        <v>N/D</v>
      </c>
      <c r="AF26" s="36" t="str">
        <f t="shared" si="10"/>
        <v>N/D</v>
      </c>
      <c r="AG26" s="36" t="str">
        <f t="shared" si="11"/>
        <v>N/D</v>
      </c>
      <c r="AH26" s="36" t="str">
        <f t="shared" si="12"/>
        <v>N/D</v>
      </c>
      <c r="AI26" s="36" t="str">
        <f t="shared" si="13"/>
        <v>N/D</v>
      </c>
      <c r="AK26" s="45"/>
    </row>
    <row r="27" spans="1:37" s="36" customFormat="1" ht="92.25" customHeight="1" x14ac:dyDescent="0.25">
      <c r="A27" s="78"/>
      <c r="B27" s="162"/>
      <c r="C27" s="162"/>
      <c r="D27" s="162"/>
      <c r="E27" s="167"/>
      <c r="F27" s="168"/>
      <c r="G27" s="168"/>
      <c r="H27" s="168"/>
      <c r="I27" s="168"/>
      <c r="J27" s="168"/>
      <c r="K27" s="168"/>
      <c r="L27" s="168"/>
      <c r="M27" s="169"/>
      <c r="N27" s="80"/>
      <c r="O27" s="80"/>
      <c r="P27" s="41" t="s">
        <v>48</v>
      </c>
      <c r="Q27" s="162" t="s">
        <v>48</v>
      </c>
      <c r="R27" s="162"/>
      <c r="S27" s="162"/>
      <c r="T27" s="162"/>
      <c r="U27" s="162"/>
      <c r="V27" s="162"/>
      <c r="W27" s="41" t="s">
        <v>48</v>
      </c>
      <c r="X27" s="41" t="s">
        <v>48</v>
      </c>
      <c r="Y27" s="41" t="s">
        <v>48</v>
      </c>
      <c r="Z27" s="81"/>
      <c r="AA27" s="81"/>
      <c r="AB27" s="81"/>
      <c r="AC27" s="82"/>
      <c r="AD27" s="83">
        <f t="shared" si="8"/>
        <v>0</v>
      </c>
      <c r="AE27" s="36" t="str">
        <f t="shared" si="9"/>
        <v>N/D</v>
      </c>
      <c r="AF27" s="36" t="str">
        <f t="shared" si="10"/>
        <v>N/D</v>
      </c>
      <c r="AG27" s="36" t="str">
        <f t="shared" si="11"/>
        <v>N/D</v>
      </c>
      <c r="AH27" s="36" t="str">
        <f t="shared" si="12"/>
        <v>N/D</v>
      </c>
      <c r="AI27" s="36" t="str">
        <f t="shared" si="13"/>
        <v>N/D</v>
      </c>
      <c r="AK27" s="45"/>
    </row>
    <row r="28" spans="1:37" s="36" customFormat="1" ht="92.25" customHeight="1" x14ac:dyDescent="0.25">
      <c r="A28" s="78"/>
      <c r="B28" s="162"/>
      <c r="C28" s="162"/>
      <c r="D28" s="162"/>
      <c r="E28" s="167"/>
      <c r="F28" s="168"/>
      <c r="G28" s="168"/>
      <c r="H28" s="168"/>
      <c r="I28" s="168"/>
      <c r="J28" s="168"/>
      <c r="K28" s="168"/>
      <c r="L28" s="168"/>
      <c r="M28" s="169"/>
      <c r="N28" s="80"/>
      <c r="O28" s="80"/>
      <c r="P28" s="41" t="s">
        <v>48</v>
      </c>
      <c r="Q28" s="162" t="s">
        <v>48</v>
      </c>
      <c r="R28" s="162"/>
      <c r="S28" s="162"/>
      <c r="T28" s="162"/>
      <c r="U28" s="162"/>
      <c r="V28" s="162"/>
      <c r="W28" s="41" t="s">
        <v>48</v>
      </c>
      <c r="X28" s="41" t="s">
        <v>48</v>
      </c>
      <c r="Y28" s="41" t="s">
        <v>48</v>
      </c>
      <c r="Z28" s="81"/>
      <c r="AA28" s="81"/>
      <c r="AB28" s="81"/>
      <c r="AC28" s="82"/>
      <c r="AD28" s="83">
        <f t="shared" si="8"/>
        <v>0</v>
      </c>
      <c r="AE28" s="36" t="str">
        <f t="shared" si="9"/>
        <v>N/D</v>
      </c>
      <c r="AF28" s="36" t="str">
        <f t="shared" si="10"/>
        <v>N/D</v>
      </c>
      <c r="AG28" s="36" t="str">
        <f t="shared" si="11"/>
        <v>N/D</v>
      </c>
      <c r="AH28" s="36" t="str">
        <f t="shared" si="12"/>
        <v>N/D</v>
      </c>
      <c r="AI28" s="36" t="str">
        <f t="shared" si="13"/>
        <v>N/D</v>
      </c>
      <c r="AK28" s="45"/>
    </row>
    <row r="29" spans="1:37" s="36" customFormat="1" ht="92.25" customHeight="1" x14ac:dyDescent="0.25">
      <c r="A29" s="78"/>
      <c r="B29" s="162"/>
      <c r="C29" s="162"/>
      <c r="D29" s="162"/>
      <c r="E29" s="167"/>
      <c r="F29" s="168"/>
      <c r="G29" s="168"/>
      <c r="H29" s="168"/>
      <c r="I29" s="168"/>
      <c r="J29" s="168"/>
      <c r="K29" s="168"/>
      <c r="L29" s="168"/>
      <c r="M29" s="169"/>
      <c r="N29" s="80"/>
      <c r="O29" s="80"/>
      <c r="P29" s="41" t="s">
        <v>48</v>
      </c>
      <c r="Q29" s="162" t="s">
        <v>48</v>
      </c>
      <c r="R29" s="162"/>
      <c r="S29" s="162"/>
      <c r="T29" s="162"/>
      <c r="U29" s="162"/>
      <c r="V29" s="162"/>
      <c r="W29" s="41" t="s">
        <v>48</v>
      </c>
      <c r="X29" s="41" t="s">
        <v>48</v>
      </c>
      <c r="Y29" s="41" t="s">
        <v>48</v>
      </c>
      <c r="Z29" s="81"/>
      <c r="AA29" s="81"/>
      <c r="AB29" s="81"/>
      <c r="AC29" s="82"/>
      <c r="AD29" s="83">
        <f t="shared" si="8"/>
        <v>0</v>
      </c>
      <c r="AE29" s="36" t="str">
        <f t="shared" si="9"/>
        <v>N/D</v>
      </c>
      <c r="AF29" s="36" t="str">
        <f t="shared" si="10"/>
        <v>N/D</v>
      </c>
      <c r="AG29" s="36" t="str">
        <f t="shared" si="11"/>
        <v>N/D</v>
      </c>
      <c r="AH29" s="36" t="str">
        <f t="shared" si="12"/>
        <v>N/D</v>
      </c>
      <c r="AI29" s="36" t="str">
        <f t="shared" si="13"/>
        <v>N/D</v>
      </c>
      <c r="AK29" s="45"/>
    </row>
    <row r="30" spans="1:37" s="36" customFormat="1" ht="92.25" customHeight="1" x14ac:dyDescent="0.25">
      <c r="A30" s="78"/>
      <c r="B30" s="162"/>
      <c r="C30" s="162"/>
      <c r="D30" s="162"/>
      <c r="E30" s="167"/>
      <c r="F30" s="168"/>
      <c r="G30" s="168"/>
      <c r="H30" s="168"/>
      <c r="I30" s="168"/>
      <c r="J30" s="168"/>
      <c r="K30" s="168"/>
      <c r="L30" s="168"/>
      <c r="M30" s="169"/>
      <c r="N30" s="80"/>
      <c r="O30" s="80"/>
      <c r="P30" s="41" t="s">
        <v>48</v>
      </c>
      <c r="Q30" s="162" t="s">
        <v>48</v>
      </c>
      <c r="R30" s="162"/>
      <c r="S30" s="162"/>
      <c r="T30" s="162"/>
      <c r="U30" s="162"/>
      <c r="V30" s="162"/>
      <c r="W30" s="41" t="s">
        <v>48</v>
      </c>
      <c r="X30" s="41" t="s">
        <v>48</v>
      </c>
      <c r="Y30" s="41" t="s">
        <v>48</v>
      </c>
      <c r="Z30" s="81"/>
      <c r="AA30" s="81"/>
      <c r="AB30" s="81"/>
      <c r="AC30" s="82"/>
      <c r="AD30" s="83">
        <f t="shared" si="8"/>
        <v>0</v>
      </c>
      <c r="AE30" s="36" t="str">
        <f t="shared" si="9"/>
        <v>N/D</v>
      </c>
      <c r="AF30" s="36" t="str">
        <f t="shared" si="10"/>
        <v>N/D</v>
      </c>
      <c r="AG30" s="36" t="str">
        <f t="shared" si="11"/>
        <v>N/D</v>
      </c>
      <c r="AH30" s="36" t="str">
        <f t="shared" si="12"/>
        <v>N/D</v>
      </c>
      <c r="AI30" s="36" t="str">
        <f t="shared" si="13"/>
        <v>N/D</v>
      </c>
      <c r="AK30" s="45"/>
    </row>
    <row r="31" spans="1:37" s="36" customFormat="1" ht="92.25" customHeight="1" x14ac:dyDescent="0.25">
      <c r="A31" s="78"/>
      <c r="B31" s="162"/>
      <c r="C31" s="162"/>
      <c r="D31" s="162"/>
      <c r="E31" s="167"/>
      <c r="F31" s="168"/>
      <c r="G31" s="168"/>
      <c r="H31" s="168"/>
      <c r="I31" s="168"/>
      <c r="J31" s="168"/>
      <c r="K31" s="168"/>
      <c r="L31" s="168"/>
      <c r="M31" s="169"/>
      <c r="N31" s="80"/>
      <c r="O31" s="80"/>
      <c r="P31" s="41" t="s">
        <v>48</v>
      </c>
      <c r="Q31" s="162" t="s">
        <v>48</v>
      </c>
      <c r="R31" s="162"/>
      <c r="S31" s="162"/>
      <c r="T31" s="162"/>
      <c r="U31" s="162"/>
      <c r="V31" s="162"/>
      <c r="W31" s="41" t="s">
        <v>48</v>
      </c>
      <c r="X31" s="41" t="s">
        <v>48</v>
      </c>
      <c r="Y31" s="41" t="s">
        <v>48</v>
      </c>
      <c r="Z31" s="81"/>
      <c r="AA31" s="81"/>
      <c r="AB31" s="81"/>
      <c r="AC31" s="82"/>
      <c r="AD31" s="83">
        <f t="shared" si="8"/>
        <v>0</v>
      </c>
      <c r="AE31" s="36" t="str">
        <f t="shared" si="9"/>
        <v>N/D</v>
      </c>
      <c r="AF31" s="36" t="str">
        <f t="shared" si="10"/>
        <v>N/D</v>
      </c>
      <c r="AG31" s="36" t="str">
        <f t="shared" si="11"/>
        <v>N/D</v>
      </c>
      <c r="AH31" s="36" t="str">
        <f t="shared" si="12"/>
        <v>N/D</v>
      </c>
      <c r="AI31" s="36" t="str">
        <f t="shared" si="13"/>
        <v>N/D</v>
      </c>
      <c r="AK31" s="45"/>
    </row>
    <row r="32" spans="1:37" s="36" customFormat="1" ht="92.25" customHeight="1" x14ac:dyDescent="0.25">
      <c r="A32" s="78"/>
      <c r="B32" s="162"/>
      <c r="C32" s="162"/>
      <c r="D32" s="162"/>
      <c r="E32" s="167"/>
      <c r="F32" s="168"/>
      <c r="G32" s="168"/>
      <c r="H32" s="168"/>
      <c r="I32" s="168"/>
      <c r="J32" s="168"/>
      <c r="K32" s="168"/>
      <c r="L32" s="168"/>
      <c r="M32" s="169"/>
      <c r="N32" s="80"/>
      <c r="O32" s="80"/>
      <c r="P32" s="41" t="s">
        <v>48</v>
      </c>
      <c r="Q32" s="162" t="s">
        <v>48</v>
      </c>
      <c r="R32" s="162"/>
      <c r="S32" s="162"/>
      <c r="T32" s="162"/>
      <c r="U32" s="162"/>
      <c r="V32" s="162"/>
      <c r="W32" s="41" t="s">
        <v>48</v>
      </c>
      <c r="X32" s="41" t="s">
        <v>48</v>
      </c>
      <c r="Y32" s="41" t="s">
        <v>48</v>
      </c>
      <c r="Z32" s="81"/>
      <c r="AA32" s="81"/>
      <c r="AB32" s="81"/>
      <c r="AC32" s="82"/>
      <c r="AD32" s="83">
        <f t="shared" si="8"/>
        <v>0</v>
      </c>
      <c r="AE32" s="36" t="str">
        <f t="shared" si="9"/>
        <v>N/D</v>
      </c>
      <c r="AF32" s="36" t="str">
        <f t="shared" si="10"/>
        <v>N/D</v>
      </c>
      <c r="AG32" s="36" t="str">
        <f t="shared" si="11"/>
        <v>N/D</v>
      </c>
      <c r="AH32" s="36" t="str">
        <f t="shared" si="12"/>
        <v>N/D</v>
      </c>
      <c r="AI32" s="36" t="str">
        <f t="shared" si="13"/>
        <v>N/D</v>
      </c>
      <c r="AK32" s="45"/>
    </row>
    <row r="33" spans="1:37" s="36" customFormat="1" ht="92.25" customHeight="1" x14ac:dyDescent="0.25">
      <c r="A33" s="78"/>
      <c r="B33" s="162"/>
      <c r="C33" s="162"/>
      <c r="D33" s="162"/>
      <c r="E33" s="167"/>
      <c r="F33" s="168"/>
      <c r="G33" s="168"/>
      <c r="H33" s="168"/>
      <c r="I33" s="168"/>
      <c r="J33" s="168"/>
      <c r="K33" s="168"/>
      <c r="L33" s="168"/>
      <c r="M33" s="169"/>
      <c r="N33" s="80"/>
      <c r="O33" s="80"/>
      <c r="P33" s="41" t="s">
        <v>48</v>
      </c>
      <c r="Q33" s="162" t="s">
        <v>48</v>
      </c>
      <c r="R33" s="162"/>
      <c r="S33" s="162"/>
      <c r="T33" s="162"/>
      <c r="U33" s="162"/>
      <c r="V33" s="162"/>
      <c r="W33" s="41" t="s">
        <v>48</v>
      </c>
      <c r="X33" s="41" t="s">
        <v>48</v>
      </c>
      <c r="Y33" s="41" t="s">
        <v>48</v>
      </c>
      <c r="Z33" s="81"/>
      <c r="AA33" s="81"/>
      <c r="AB33" s="81"/>
      <c r="AC33" s="82"/>
      <c r="AD33" s="83">
        <f t="shared" si="8"/>
        <v>0</v>
      </c>
      <c r="AE33" s="36" t="str">
        <f t="shared" si="9"/>
        <v>N/D</v>
      </c>
      <c r="AF33" s="36" t="str">
        <f t="shared" si="10"/>
        <v>N/D</v>
      </c>
      <c r="AG33" s="36" t="str">
        <f t="shared" si="11"/>
        <v>N/D</v>
      </c>
      <c r="AH33" s="36" t="str">
        <f t="shared" si="12"/>
        <v>N/D</v>
      </c>
      <c r="AI33" s="36" t="str">
        <f t="shared" si="13"/>
        <v>N/D</v>
      </c>
      <c r="AK33" s="45"/>
    </row>
    <row r="34" spans="1:37" s="36" customFormat="1" ht="92.25" customHeight="1" x14ac:dyDescent="0.25">
      <c r="A34" s="78"/>
      <c r="B34" s="162"/>
      <c r="C34" s="162"/>
      <c r="D34" s="162"/>
      <c r="E34" s="167"/>
      <c r="F34" s="168"/>
      <c r="G34" s="168"/>
      <c r="H34" s="168"/>
      <c r="I34" s="168"/>
      <c r="J34" s="168"/>
      <c r="K34" s="168"/>
      <c r="L34" s="168"/>
      <c r="M34" s="169"/>
      <c r="N34" s="80"/>
      <c r="O34" s="80"/>
      <c r="P34" s="41" t="s">
        <v>48</v>
      </c>
      <c r="Q34" s="162" t="s">
        <v>48</v>
      </c>
      <c r="R34" s="162"/>
      <c r="S34" s="162"/>
      <c r="T34" s="162"/>
      <c r="U34" s="162"/>
      <c r="V34" s="162"/>
      <c r="W34" s="41" t="s">
        <v>48</v>
      </c>
      <c r="X34" s="41" t="s">
        <v>48</v>
      </c>
      <c r="Y34" s="41" t="s">
        <v>48</v>
      </c>
      <c r="Z34" s="81"/>
      <c r="AA34" s="81"/>
      <c r="AB34" s="81"/>
      <c r="AC34" s="82"/>
      <c r="AD34" s="83">
        <f t="shared" si="8"/>
        <v>0</v>
      </c>
      <c r="AE34" s="36" t="str">
        <f t="shared" si="9"/>
        <v>N/D</v>
      </c>
      <c r="AF34" s="36" t="str">
        <f t="shared" si="10"/>
        <v>N/D</v>
      </c>
      <c r="AG34" s="36" t="str">
        <f t="shared" si="11"/>
        <v>N/D</v>
      </c>
      <c r="AH34" s="36" t="str">
        <f t="shared" si="12"/>
        <v>N/D</v>
      </c>
      <c r="AI34" s="36" t="str">
        <f t="shared" si="13"/>
        <v>N/D</v>
      </c>
      <c r="AK34" s="45"/>
    </row>
    <row r="35" spans="1:37" s="36" customFormat="1" ht="92.25" customHeight="1" x14ac:dyDescent="0.25">
      <c r="A35" s="78"/>
      <c r="B35" s="162"/>
      <c r="C35" s="162"/>
      <c r="D35" s="162"/>
      <c r="E35" s="167"/>
      <c r="F35" s="168"/>
      <c r="G35" s="168"/>
      <c r="H35" s="168"/>
      <c r="I35" s="168"/>
      <c r="J35" s="168"/>
      <c r="K35" s="168"/>
      <c r="L35" s="168"/>
      <c r="M35" s="169"/>
      <c r="N35" s="80"/>
      <c r="O35" s="80"/>
      <c r="P35" s="41" t="s">
        <v>48</v>
      </c>
      <c r="Q35" s="162" t="s">
        <v>48</v>
      </c>
      <c r="R35" s="162"/>
      <c r="S35" s="162"/>
      <c r="T35" s="162"/>
      <c r="U35" s="162"/>
      <c r="V35" s="162"/>
      <c r="W35" s="41" t="s">
        <v>48</v>
      </c>
      <c r="X35" s="41" t="s">
        <v>48</v>
      </c>
      <c r="Y35" s="41" t="s">
        <v>48</v>
      </c>
      <c r="Z35" s="81"/>
      <c r="AA35" s="81"/>
      <c r="AB35" s="81"/>
      <c r="AC35" s="82"/>
      <c r="AD35" s="83">
        <f t="shared" si="8"/>
        <v>0</v>
      </c>
      <c r="AE35" s="36" t="str">
        <f t="shared" si="9"/>
        <v>N/D</v>
      </c>
      <c r="AF35" s="36" t="str">
        <f t="shared" si="10"/>
        <v>N/D</v>
      </c>
      <c r="AG35" s="36" t="str">
        <f t="shared" si="11"/>
        <v>N/D</v>
      </c>
      <c r="AH35" s="36" t="str">
        <f t="shared" si="12"/>
        <v>N/D</v>
      </c>
      <c r="AI35" s="36" t="str">
        <f t="shared" si="13"/>
        <v>N/D</v>
      </c>
      <c r="AK35" s="45"/>
    </row>
    <row r="36" spans="1:37" s="36" customFormat="1" ht="92.25" customHeight="1" x14ac:dyDescent="0.25">
      <c r="A36" s="78"/>
      <c r="B36" s="162"/>
      <c r="C36" s="162"/>
      <c r="D36" s="162"/>
      <c r="E36" s="167"/>
      <c r="F36" s="168"/>
      <c r="G36" s="168"/>
      <c r="H36" s="168"/>
      <c r="I36" s="168"/>
      <c r="J36" s="168"/>
      <c r="K36" s="168"/>
      <c r="L36" s="168"/>
      <c r="M36" s="169"/>
      <c r="N36" s="80"/>
      <c r="O36" s="80"/>
      <c r="P36" s="41" t="s">
        <v>48</v>
      </c>
      <c r="Q36" s="162" t="s">
        <v>48</v>
      </c>
      <c r="R36" s="162"/>
      <c r="S36" s="162"/>
      <c r="T36" s="162"/>
      <c r="U36" s="162"/>
      <c r="V36" s="162"/>
      <c r="W36" s="41" t="s">
        <v>48</v>
      </c>
      <c r="X36" s="41" t="s">
        <v>48</v>
      </c>
      <c r="Y36" s="41" t="s">
        <v>48</v>
      </c>
      <c r="Z36" s="81"/>
      <c r="AA36" s="81"/>
      <c r="AB36" s="81"/>
      <c r="AC36" s="82"/>
      <c r="AD36" s="83">
        <f t="shared" si="8"/>
        <v>0</v>
      </c>
      <c r="AE36" s="36" t="str">
        <f t="shared" si="9"/>
        <v>N/D</v>
      </c>
      <c r="AF36" s="36" t="str">
        <f t="shared" si="10"/>
        <v>N/D</v>
      </c>
      <c r="AG36" s="36" t="str">
        <f t="shared" si="11"/>
        <v>N/D</v>
      </c>
      <c r="AH36" s="36" t="str">
        <f t="shared" si="12"/>
        <v>N/D</v>
      </c>
      <c r="AI36" s="36" t="str">
        <f t="shared" si="13"/>
        <v>N/D</v>
      </c>
      <c r="AK36" s="45"/>
    </row>
    <row r="37" spans="1:37" s="36" customFormat="1" ht="92.25" customHeight="1" x14ac:dyDescent="0.25">
      <c r="A37" s="78"/>
      <c r="B37" s="162"/>
      <c r="C37" s="162"/>
      <c r="D37" s="162"/>
      <c r="E37" s="167"/>
      <c r="F37" s="168"/>
      <c r="G37" s="168"/>
      <c r="H37" s="168"/>
      <c r="I37" s="168"/>
      <c r="J37" s="168"/>
      <c r="K37" s="168"/>
      <c r="L37" s="168"/>
      <c r="M37" s="169"/>
      <c r="N37" s="80"/>
      <c r="O37" s="80"/>
      <c r="P37" s="41" t="s">
        <v>48</v>
      </c>
      <c r="Q37" s="162" t="s">
        <v>48</v>
      </c>
      <c r="R37" s="162"/>
      <c r="S37" s="162"/>
      <c r="T37" s="162"/>
      <c r="U37" s="162"/>
      <c r="V37" s="162"/>
      <c r="W37" s="41" t="s">
        <v>48</v>
      </c>
      <c r="X37" s="41" t="s">
        <v>48</v>
      </c>
      <c r="Y37" s="41" t="s">
        <v>48</v>
      </c>
      <c r="Z37" s="81"/>
      <c r="AA37" s="81"/>
      <c r="AB37" s="81"/>
      <c r="AC37" s="82"/>
      <c r="AD37" s="83">
        <f t="shared" si="8"/>
        <v>0</v>
      </c>
      <c r="AE37" s="36" t="str">
        <f t="shared" si="9"/>
        <v>N/D</v>
      </c>
      <c r="AF37" s="36" t="str">
        <f t="shared" si="10"/>
        <v>N/D</v>
      </c>
      <c r="AG37" s="36" t="str">
        <f t="shared" si="11"/>
        <v>N/D</v>
      </c>
      <c r="AH37" s="36" t="str">
        <f t="shared" si="12"/>
        <v>N/D</v>
      </c>
      <c r="AI37" s="36" t="str">
        <f t="shared" si="13"/>
        <v>N/D</v>
      </c>
      <c r="AK37" s="45"/>
    </row>
    <row r="38" spans="1:37" s="36" customFormat="1" ht="92.25" customHeight="1" x14ac:dyDescent="0.25">
      <c r="A38" s="78"/>
      <c r="B38" s="162"/>
      <c r="C38" s="162"/>
      <c r="D38" s="162"/>
      <c r="E38" s="167"/>
      <c r="F38" s="168"/>
      <c r="G38" s="168"/>
      <c r="H38" s="168"/>
      <c r="I38" s="168"/>
      <c r="J38" s="168"/>
      <c r="K38" s="168"/>
      <c r="L38" s="168"/>
      <c r="M38" s="169"/>
      <c r="N38" s="80"/>
      <c r="O38" s="80"/>
      <c r="P38" s="41" t="s">
        <v>48</v>
      </c>
      <c r="Q38" s="162" t="s">
        <v>48</v>
      </c>
      <c r="R38" s="162"/>
      <c r="S38" s="162"/>
      <c r="T38" s="162"/>
      <c r="U38" s="162"/>
      <c r="V38" s="162"/>
      <c r="W38" s="41" t="s">
        <v>48</v>
      </c>
      <c r="X38" s="41" t="s">
        <v>48</v>
      </c>
      <c r="Y38" s="41" t="s">
        <v>48</v>
      </c>
      <c r="Z38" s="81"/>
      <c r="AA38" s="81"/>
      <c r="AB38" s="81"/>
      <c r="AC38" s="82"/>
      <c r="AD38" s="83">
        <f t="shared" si="8"/>
        <v>0</v>
      </c>
      <c r="AE38" s="36" t="str">
        <f t="shared" si="9"/>
        <v>N/D</v>
      </c>
      <c r="AF38" s="36" t="str">
        <f t="shared" si="10"/>
        <v>N/D</v>
      </c>
      <c r="AG38" s="36" t="str">
        <f t="shared" si="11"/>
        <v>N/D</v>
      </c>
      <c r="AH38" s="36" t="str">
        <f t="shared" si="12"/>
        <v>N/D</v>
      </c>
      <c r="AI38" s="36" t="str">
        <f t="shared" si="13"/>
        <v>N/D</v>
      </c>
      <c r="AK38" s="45"/>
    </row>
    <row r="39" spans="1:37" s="36" customFormat="1" ht="92.25" customHeight="1" x14ac:dyDescent="0.25">
      <c r="A39" s="78"/>
      <c r="B39" s="162"/>
      <c r="C39" s="162"/>
      <c r="D39" s="162"/>
      <c r="E39" s="167"/>
      <c r="F39" s="168"/>
      <c r="G39" s="168"/>
      <c r="H39" s="168"/>
      <c r="I39" s="168"/>
      <c r="J39" s="168"/>
      <c r="K39" s="168"/>
      <c r="L39" s="168"/>
      <c r="M39" s="169"/>
      <c r="N39" s="80"/>
      <c r="O39" s="80"/>
      <c r="P39" s="41" t="s">
        <v>48</v>
      </c>
      <c r="Q39" s="162" t="s">
        <v>48</v>
      </c>
      <c r="R39" s="162"/>
      <c r="S39" s="162"/>
      <c r="T39" s="162"/>
      <c r="U39" s="162"/>
      <c r="V39" s="162"/>
      <c r="W39" s="41" t="s">
        <v>48</v>
      </c>
      <c r="X39" s="41" t="s">
        <v>48</v>
      </c>
      <c r="Y39" s="41" t="s">
        <v>48</v>
      </c>
      <c r="Z39" s="81"/>
      <c r="AA39" s="81"/>
      <c r="AB39" s="81"/>
      <c r="AC39" s="82"/>
      <c r="AD39" s="83">
        <f t="shared" si="8"/>
        <v>0</v>
      </c>
      <c r="AE39" s="36" t="str">
        <f t="shared" si="9"/>
        <v>N/D</v>
      </c>
      <c r="AF39" s="36" t="str">
        <f t="shared" si="10"/>
        <v>N/D</v>
      </c>
      <c r="AG39" s="36" t="str">
        <f t="shared" si="11"/>
        <v>N/D</v>
      </c>
      <c r="AH39" s="36" t="str">
        <f t="shared" si="12"/>
        <v>N/D</v>
      </c>
      <c r="AI39" s="36" t="str">
        <f t="shared" si="13"/>
        <v>N/D</v>
      </c>
      <c r="AK39" s="45"/>
    </row>
    <row r="40" spans="1:37" s="36" customFormat="1" ht="92.25" customHeight="1" x14ac:dyDescent="0.25">
      <c r="A40" s="78"/>
      <c r="B40" s="162"/>
      <c r="C40" s="162"/>
      <c r="D40" s="162"/>
      <c r="E40" s="167"/>
      <c r="F40" s="168"/>
      <c r="G40" s="168"/>
      <c r="H40" s="168"/>
      <c r="I40" s="168"/>
      <c r="J40" s="168"/>
      <c r="K40" s="168"/>
      <c r="L40" s="168"/>
      <c r="M40" s="169"/>
      <c r="N40" s="80"/>
      <c r="O40" s="80"/>
      <c r="P40" s="41" t="s">
        <v>48</v>
      </c>
      <c r="Q40" s="162" t="s">
        <v>48</v>
      </c>
      <c r="R40" s="162"/>
      <c r="S40" s="162"/>
      <c r="T40" s="162"/>
      <c r="U40" s="162"/>
      <c r="V40" s="162"/>
      <c r="W40" s="41" t="s">
        <v>48</v>
      </c>
      <c r="X40" s="41" t="s">
        <v>48</v>
      </c>
      <c r="Y40" s="41" t="s">
        <v>48</v>
      </c>
      <c r="Z40" s="81"/>
      <c r="AA40" s="81"/>
      <c r="AB40" s="81"/>
      <c r="AC40" s="82"/>
      <c r="AD40" s="83">
        <f t="shared" si="8"/>
        <v>0</v>
      </c>
      <c r="AE40" s="36" t="str">
        <f t="shared" si="9"/>
        <v>N/D</v>
      </c>
      <c r="AF40" s="36" t="str">
        <f t="shared" si="10"/>
        <v>N/D</v>
      </c>
      <c r="AG40" s="36" t="str">
        <f t="shared" si="11"/>
        <v>N/D</v>
      </c>
      <c r="AH40" s="36" t="str">
        <f t="shared" si="12"/>
        <v>N/D</v>
      </c>
      <c r="AI40" s="36" t="str">
        <f t="shared" si="13"/>
        <v>N/D</v>
      </c>
      <c r="AK40" s="45"/>
    </row>
    <row r="41" spans="1:37" s="36" customFormat="1" ht="92.25" customHeight="1" x14ac:dyDescent="0.25">
      <c r="A41" s="78"/>
      <c r="B41" s="162"/>
      <c r="C41" s="162"/>
      <c r="D41" s="162"/>
      <c r="E41" s="167"/>
      <c r="F41" s="168"/>
      <c r="G41" s="168"/>
      <c r="H41" s="168"/>
      <c r="I41" s="168"/>
      <c r="J41" s="168"/>
      <c r="K41" s="168"/>
      <c r="L41" s="168"/>
      <c r="M41" s="169"/>
      <c r="N41" s="80"/>
      <c r="O41" s="80"/>
      <c r="P41" s="41" t="s">
        <v>48</v>
      </c>
      <c r="Q41" s="162" t="s">
        <v>48</v>
      </c>
      <c r="R41" s="162"/>
      <c r="S41" s="162"/>
      <c r="T41" s="162"/>
      <c r="U41" s="162"/>
      <c r="V41" s="162"/>
      <c r="W41" s="41" t="s">
        <v>48</v>
      </c>
      <c r="X41" s="41" t="s">
        <v>48</v>
      </c>
      <c r="Y41" s="41" t="s">
        <v>48</v>
      </c>
      <c r="Z41" s="81"/>
      <c r="AA41" s="81"/>
      <c r="AB41" s="81"/>
      <c r="AC41" s="82"/>
      <c r="AD41" s="83">
        <f t="shared" si="8"/>
        <v>0</v>
      </c>
      <c r="AE41" s="36" t="str">
        <f t="shared" si="9"/>
        <v>N/D</v>
      </c>
      <c r="AF41" s="36" t="str">
        <f t="shared" si="10"/>
        <v>N/D</v>
      </c>
      <c r="AG41" s="36" t="str">
        <f t="shared" si="11"/>
        <v>N/D</v>
      </c>
      <c r="AH41" s="36" t="str">
        <f t="shared" si="12"/>
        <v>N/D</v>
      </c>
      <c r="AI41" s="36" t="str">
        <f t="shared" si="13"/>
        <v>N/D</v>
      </c>
      <c r="AK41" s="45"/>
    </row>
    <row r="42" spans="1:37" s="36" customFormat="1" ht="92.25" customHeight="1" x14ac:dyDescent="0.25">
      <c r="A42" s="78"/>
      <c r="B42" s="162"/>
      <c r="C42" s="162"/>
      <c r="D42" s="162"/>
      <c r="E42" s="167"/>
      <c r="F42" s="168"/>
      <c r="G42" s="168"/>
      <c r="H42" s="168"/>
      <c r="I42" s="168"/>
      <c r="J42" s="168"/>
      <c r="K42" s="168"/>
      <c r="L42" s="168"/>
      <c r="M42" s="169"/>
      <c r="N42" s="80"/>
      <c r="O42" s="80"/>
      <c r="P42" s="41" t="s">
        <v>48</v>
      </c>
      <c r="Q42" s="162" t="s">
        <v>48</v>
      </c>
      <c r="R42" s="162"/>
      <c r="S42" s="162"/>
      <c r="T42" s="162"/>
      <c r="U42" s="162"/>
      <c r="V42" s="162"/>
      <c r="W42" s="41" t="s">
        <v>48</v>
      </c>
      <c r="X42" s="41" t="s">
        <v>48</v>
      </c>
      <c r="Y42" s="41" t="s">
        <v>48</v>
      </c>
      <c r="Z42" s="81"/>
      <c r="AA42" s="81"/>
      <c r="AB42" s="81"/>
      <c r="AC42" s="82"/>
      <c r="AD42" s="83">
        <f t="shared" si="8"/>
        <v>0</v>
      </c>
      <c r="AE42" s="36" t="str">
        <f t="shared" si="9"/>
        <v>N/D</v>
      </c>
      <c r="AF42" s="36" t="str">
        <f t="shared" si="10"/>
        <v>N/D</v>
      </c>
      <c r="AG42" s="36" t="str">
        <f t="shared" si="11"/>
        <v>N/D</v>
      </c>
      <c r="AH42" s="36" t="str">
        <f t="shared" si="12"/>
        <v>N/D</v>
      </c>
      <c r="AI42" s="36" t="str">
        <f t="shared" si="13"/>
        <v>N/D</v>
      </c>
      <c r="AK42" s="45"/>
    </row>
    <row r="43" spans="1:37" s="36" customFormat="1" ht="92.25" customHeight="1" x14ac:dyDescent="0.25">
      <c r="A43" s="78"/>
      <c r="B43" s="162"/>
      <c r="C43" s="162"/>
      <c r="D43" s="162"/>
      <c r="E43" s="167"/>
      <c r="F43" s="168"/>
      <c r="G43" s="168"/>
      <c r="H43" s="168"/>
      <c r="I43" s="168"/>
      <c r="J43" s="168"/>
      <c r="K43" s="168"/>
      <c r="L43" s="168"/>
      <c r="M43" s="169"/>
      <c r="N43" s="80"/>
      <c r="O43" s="80"/>
      <c r="P43" s="41" t="s">
        <v>48</v>
      </c>
      <c r="Q43" s="162" t="s">
        <v>48</v>
      </c>
      <c r="R43" s="162"/>
      <c r="S43" s="162"/>
      <c r="T43" s="162"/>
      <c r="U43" s="162"/>
      <c r="V43" s="162"/>
      <c r="W43" s="41" t="s">
        <v>48</v>
      </c>
      <c r="X43" s="41" t="s">
        <v>48</v>
      </c>
      <c r="Y43" s="41" t="s">
        <v>48</v>
      </c>
      <c r="Z43" s="81"/>
      <c r="AA43" s="81"/>
      <c r="AB43" s="81"/>
      <c r="AC43" s="82"/>
      <c r="AD43" s="83">
        <f t="shared" si="8"/>
        <v>0</v>
      </c>
      <c r="AE43" s="36" t="str">
        <f t="shared" si="9"/>
        <v>N/D</v>
      </c>
      <c r="AF43" s="36" t="str">
        <f t="shared" si="10"/>
        <v>N/D</v>
      </c>
      <c r="AG43" s="36" t="str">
        <f t="shared" si="11"/>
        <v>N/D</v>
      </c>
      <c r="AH43" s="36" t="str">
        <f t="shared" si="12"/>
        <v>N/D</v>
      </c>
      <c r="AI43" s="36" t="str">
        <f t="shared" si="13"/>
        <v>N/D</v>
      </c>
      <c r="AK43" s="45"/>
    </row>
    <row r="44" spans="1:37" s="36" customFormat="1" ht="92.25" customHeight="1" x14ac:dyDescent="0.25">
      <c r="A44" s="78"/>
      <c r="B44" s="162"/>
      <c r="C44" s="162"/>
      <c r="D44" s="162"/>
      <c r="E44" s="167"/>
      <c r="F44" s="168"/>
      <c r="G44" s="168"/>
      <c r="H44" s="168"/>
      <c r="I44" s="168"/>
      <c r="J44" s="168"/>
      <c r="K44" s="168"/>
      <c r="L44" s="168"/>
      <c r="M44" s="169"/>
      <c r="N44" s="80"/>
      <c r="O44" s="80"/>
      <c r="P44" s="41" t="s">
        <v>48</v>
      </c>
      <c r="Q44" s="162" t="s">
        <v>48</v>
      </c>
      <c r="R44" s="162"/>
      <c r="S44" s="162"/>
      <c r="T44" s="162"/>
      <c r="U44" s="162"/>
      <c r="V44" s="162"/>
      <c r="W44" s="41" t="s">
        <v>48</v>
      </c>
      <c r="X44" s="41" t="s">
        <v>48</v>
      </c>
      <c r="Y44" s="41" t="s">
        <v>48</v>
      </c>
      <c r="Z44" s="81"/>
      <c r="AA44" s="81"/>
      <c r="AB44" s="81"/>
      <c r="AC44" s="82"/>
      <c r="AD44" s="83">
        <f t="shared" si="8"/>
        <v>0</v>
      </c>
      <c r="AE44" s="36" t="str">
        <f t="shared" si="9"/>
        <v>N/D</v>
      </c>
      <c r="AF44" s="36" t="str">
        <f t="shared" si="10"/>
        <v>N/D</v>
      </c>
      <c r="AG44" s="36" t="str">
        <f t="shared" si="11"/>
        <v>N/D</v>
      </c>
      <c r="AH44" s="36" t="str">
        <f t="shared" si="12"/>
        <v>N/D</v>
      </c>
      <c r="AI44" s="36" t="str">
        <f t="shared" si="13"/>
        <v>N/D</v>
      </c>
      <c r="AK44" s="45"/>
    </row>
    <row r="45" spans="1:37" s="36" customFormat="1" ht="92.25" customHeight="1" x14ac:dyDescent="0.25">
      <c r="A45" s="78"/>
      <c r="B45" s="162"/>
      <c r="C45" s="162"/>
      <c r="D45" s="162"/>
      <c r="E45" s="167"/>
      <c r="F45" s="168"/>
      <c r="G45" s="168"/>
      <c r="H45" s="168"/>
      <c r="I45" s="168"/>
      <c r="J45" s="168"/>
      <c r="K45" s="168"/>
      <c r="L45" s="168"/>
      <c r="M45" s="169"/>
      <c r="N45" s="80"/>
      <c r="O45" s="80"/>
      <c r="P45" s="41" t="s">
        <v>48</v>
      </c>
      <c r="Q45" s="162" t="s">
        <v>48</v>
      </c>
      <c r="R45" s="162"/>
      <c r="S45" s="162"/>
      <c r="T45" s="162"/>
      <c r="U45" s="162"/>
      <c r="V45" s="162"/>
      <c r="W45" s="41" t="s">
        <v>48</v>
      </c>
      <c r="X45" s="41" t="s">
        <v>48</v>
      </c>
      <c r="Y45" s="41" t="s">
        <v>48</v>
      </c>
      <c r="Z45" s="81"/>
      <c r="AA45" s="81"/>
      <c r="AB45" s="81"/>
      <c r="AC45" s="82"/>
      <c r="AD45" s="83">
        <f t="shared" si="8"/>
        <v>0</v>
      </c>
      <c r="AE45" s="36" t="str">
        <f t="shared" si="9"/>
        <v>N/D</v>
      </c>
      <c r="AF45" s="36" t="str">
        <f t="shared" si="10"/>
        <v>N/D</v>
      </c>
      <c r="AG45" s="36" t="str">
        <f t="shared" si="11"/>
        <v>N/D</v>
      </c>
      <c r="AH45" s="36" t="str">
        <f t="shared" si="12"/>
        <v>N/D</v>
      </c>
      <c r="AI45" s="36" t="str">
        <f t="shared" si="13"/>
        <v>N/D</v>
      </c>
      <c r="AK45" s="45"/>
    </row>
    <row r="46" spans="1:37" s="36" customFormat="1" ht="92.25" customHeight="1" x14ac:dyDescent="0.25">
      <c r="A46" s="78"/>
      <c r="B46" s="162"/>
      <c r="C46" s="162"/>
      <c r="D46" s="162"/>
      <c r="E46" s="167"/>
      <c r="F46" s="168"/>
      <c r="G46" s="168"/>
      <c r="H46" s="168"/>
      <c r="I46" s="168"/>
      <c r="J46" s="168"/>
      <c r="K46" s="168"/>
      <c r="L46" s="168"/>
      <c r="M46" s="169"/>
      <c r="N46" s="80"/>
      <c r="O46" s="80"/>
      <c r="P46" s="41" t="s">
        <v>48</v>
      </c>
      <c r="Q46" s="162" t="s">
        <v>48</v>
      </c>
      <c r="R46" s="162"/>
      <c r="S46" s="162"/>
      <c r="T46" s="162"/>
      <c r="U46" s="162"/>
      <c r="V46" s="162"/>
      <c r="W46" s="41" t="s">
        <v>48</v>
      </c>
      <c r="X46" s="41" t="s">
        <v>48</v>
      </c>
      <c r="Y46" s="41" t="s">
        <v>48</v>
      </c>
      <c r="Z46" s="81"/>
      <c r="AA46" s="81"/>
      <c r="AB46" s="81"/>
      <c r="AC46" s="82"/>
      <c r="AD46" s="83">
        <f t="shared" si="8"/>
        <v>0</v>
      </c>
      <c r="AE46" s="36" t="str">
        <f t="shared" si="9"/>
        <v>N/D</v>
      </c>
      <c r="AF46" s="36" t="str">
        <f t="shared" si="10"/>
        <v>N/D</v>
      </c>
      <c r="AG46" s="36" t="str">
        <f t="shared" si="11"/>
        <v>N/D</v>
      </c>
      <c r="AH46" s="36" t="str">
        <f t="shared" si="12"/>
        <v>N/D</v>
      </c>
      <c r="AI46" s="36" t="str">
        <f t="shared" si="13"/>
        <v>N/D</v>
      </c>
      <c r="AK46" s="45"/>
    </row>
    <row r="47" spans="1:37" s="36" customFormat="1" ht="92.25" customHeight="1" x14ac:dyDescent="0.25">
      <c r="A47" s="78"/>
      <c r="B47" s="162"/>
      <c r="C47" s="162"/>
      <c r="D47" s="162"/>
      <c r="E47" s="167"/>
      <c r="F47" s="168"/>
      <c r="G47" s="168"/>
      <c r="H47" s="168"/>
      <c r="I47" s="168"/>
      <c r="J47" s="168"/>
      <c r="K47" s="168"/>
      <c r="L47" s="168"/>
      <c r="M47" s="169"/>
      <c r="N47" s="80"/>
      <c r="O47" s="80"/>
      <c r="P47" s="41" t="s">
        <v>48</v>
      </c>
      <c r="Q47" s="162" t="s">
        <v>48</v>
      </c>
      <c r="R47" s="162"/>
      <c r="S47" s="162"/>
      <c r="T47" s="162"/>
      <c r="U47" s="162"/>
      <c r="V47" s="162"/>
      <c r="W47" s="41" t="s">
        <v>48</v>
      </c>
      <c r="X47" s="41" t="s">
        <v>48</v>
      </c>
      <c r="Y47" s="41" t="s">
        <v>48</v>
      </c>
      <c r="Z47" s="81"/>
      <c r="AA47" s="81"/>
      <c r="AB47" s="81"/>
      <c r="AC47" s="82"/>
      <c r="AD47" s="83">
        <f t="shared" si="8"/>
        <v>0</v>
      </c>
      <c r="AE47" s="36" t="str">
        <f t="shared" si="9"/>
        <v>N/D</v>
      </c>
      <c r="AF47" s="36" t="str">
        <f t="shared" si="10"/>
        <v>N/D</v>
      </c>
      <c r="AG47" s="36" t="str">
        <f t="shared" si="11"/>
        <v>N/D</v>
      </c>
      <c r="AH47" s="36" t="str">
        <f t="shared" si="12"/>
        <v>N/D</v>
      </c>
      <c r="AI47" s="36" t="str">
        <f t="shared" si="13"/>
        <v>N/D</v>
      </c>
      <c r="AK47" s="45"/>
    </row>
    <row r="48" spans="1:37" s="36" customFormat="1" ht="92.25" customHeight="1" x14ac:dyDescent="0.25">
      <c r="A48" s="78"/>
      <c r="B48" s="162"/>
      <c r="C48" s="162"/>
      <c r="D48" s="162"/>
      <c r="E48" s="167"/>
      <c r="F48" s="168"/>
      <c r="G48" s="168"/>
      <c r="H48" s="168"/>
      <c r="I48" s="168"/>
      <c r="J48" s="168"/>
      <c r="K48" s="168"/>
      <c r="L48" s="168"/>
      <c r="M48" s="169"/>
      <c r="N48" s="80"/>
      <c r="O48" s="80"/>
      <c r="P48" s="41" t="s">
        <v>48</v>
      </c>
      <c r="Q48" s="162" t="s">
        <v>48</v>
      </c>
      <c r="R48" s="162"/>
      <c r="S48" s="162"/>
      <c r="T48" s="162"/>
      <c r="U48" s="162"/>
      <c r="V48" s="162"/>
      <c r="W48" s="41" t="s">
        <v>48</v>
      </c>
      <c r="X48" s="41" t="s">
        <v>48</v>
      </c>
      <c r="Y48" s="41" t="s">
        <v>48</v>
      </c>
      <c r="Z48" s="81"/>
      <c r="AA48" s="81"/>
      <c r="AB48" s="81"/>
      <c r="AC48" s="82"/>
      <c r="AD48" s="83">
        <f t="shared" si="8"/>
        <v>0</v>
      </c>
      <c r="AE48" s="36" t="str">
        <f t="shared" si="9"/>
        <v>N/D</v>
      </c>
      <c r="AF48" s="36" t="str">
        <f t="shared" si="10"/>
        <v>N/D</v>
      </c>
      <c r="AG48" s="36" t="str">
        <f t="shared" si="11"/>
        <v>N/D</v>
      </c>
      <c r="AH48" s="36" t="str">
        <f t="shared" si="12"/>
        <v>N/D</v>
      </c>
      <c r="AI48" s="36" t="str">
        <f t="shared" si="13"/>
        <v>N/D</v>
      </c>
      <c r="AK48" s="45"/>
    </row>
    <row r="49" spans="1:37" s="36" customFormat="1" ht="92.25" customHeight="1" x14ac:dyDescent="0.25">
      <c r="A49" s="78"/>
      <c r="B49" s="162"/>
      <c r="C49" s="162"/>
      <c r="D49" s="162"/>
      <c r="E49" s="167"/>
      <c r="F49" s="168"/>
      <c r="G49" s="168"/>
      <c r="H49" s="168"/>
      <c r="I49" s="168"/>
      <c r="J49" s="168"/>
      <c r="K49" s="168"/>
      <c r="L49" s="168"/>
      <c r="M49" s="169"/>
      <c r="N49" s="80"/>
      <c r="O49" s="80"/>
      <c r="P49" s="41" t="s">
        <v>48</v>
      </c>
      <c r="Q49" s="162" t="s">
        <v>48</v>
      </c>
      <c r="R49" s="162"/>
      <c r="S49" s="162"/>
      <c r="T49" s="162"/>
      <c r="U49" s="162"/>
      <c r="V49" s="162"/>
      <c r="W49" s="41" t="s">
        <v>48</v>
      </c>
      <c r="X49" s="41" t="s">
        <v>48</v>
      </c>
      <c r="Y49" s="41" t="s">
        <v>48</v>
      </c>
      <c r="Z49" s="81"/>
      <c r="AA49" s="81"/>
      <c r="AB49" s="81"/>
      <c r="AC49" s="82"/>
      <c r="AD49" s="83">
        <f t="shared" si="8"/>
        <v>0</v>
      </c>
      <c r="AE49" s="36" t="str">
        <f t="shared" si="9"/>
        <v>N/D</v>
      </c>
      <c r="AF49" s="36" t="str">
        <f t="shared" si="10"/>
        <v>N/D</v>
      </c>
      <c r="AG49" s="36" t="str">
        <f t="shared" si="11"/>
        <v>N/D</v>
      </c>
      <c r="AH49" s="36" t="str">
        <f t="shared" si="12"/>
        <v>N/D</v>
      </c>
      <c r="AI49" s="36" t="str">
        <f t="shared" si="13"/>
        <v>N/D</v>
      </c>
      <c r="AK49" s="45"/>
    </row>
    <row r="50" spans="1:37" s="36" customFormat="1" ht="92.25" customHeight="1" x14ac:dyDescent="0.25">
      <c r="A50" s="78"/>
      <c r="B50" s="162"/>
      <c r="C50" s="162"/>
      <c r="D50" s="162"/>
      <c r="E50" s="167"/>
      <c r="F50" s="168"/>
      <c r="G50" s="168"/>
      <c r="H50" s="168"/>
      <c r="I50" s="168"/>
      <c r="J50" s="168"/>
      <c r="K50" s="168"/>
      <c r="L50" s="168"/>
      <c r="M50" s="169"/>
      <c r="N50" s="80"/>
      <c r="O50" s="80"/>
      <c r="P50" s="41" t="s">
        <v>48</v>
      </c>
      <c r="Q50" s="162" t="s">
        <v>48</v>
      </c>
      <c r="R50" s="162"/>
      <c r="S50" s="162"/>
      <c r="T50" s="162"/>
      <c r="U50" s="162"/>
      <c r="V50" s="162"/>
      <c r="W50" s="41" t="s">
        <v>48</v>
      </c>
      <c r="X50" s="41" t="s">
        <v>48</v>
      </c>
      <c r="Y50" s="41" t="s">
        <v>48</v>
      </c>
      <c r="Z50" s="81"/>
      <c r="AA50" s="81"/>
      <c r="AB50" s="81"/>
      <c r="AC50" s="82"/>
      <c r="AD50" s="83">
        <f t="shared" si="8"/>
        <v>0</v>
      </c>
      <c r="AE50" s="36" t="str">
        <f t="shared" si="9"/>
        <v>N/D</v>
      </c>
      <c r="AF50" s="36" t="str">
        <f t="shared" si="10"/>
        <v>N/D</v>
      </c>
      <c r="AG50" s="36" t="str">
        <f t="shared" si="11"/>
        <v>N/D</v>
      </c>
      <c r="AH50" s="36" t="str">
        <f t="shared" si="12"/>
        <v>N/D</v>
      </c>
      <c r="AI50" s="36" t="str">
        <f t="shared" si="13"/>
        <v>N/D</v>
      </c>
      <c r="AK50" s="45"/>
    </row>
    <row r="51" spans="1:37" s="36" customFormat="1" ht="92.25" customHeight="1" x14ac:dyDescent="0.25">
      <c r="A51" s="78"/>
      <c r="B51" s="162"/>
      <c r="C51" s="162"/>
      <c r="D51" s="162"/>
      <c r="E51" s="167"/>
      <c r="F51" s="168"/>
      <c r="G51" s="168"/>
      <c r="H51" s="168"/>
      <c r="I51" s="168"/>
      <c r="J51" s="168"/>
      <c r="K51" s="168"/>
      <c r="L51" s="168"/>
      <c r="M51" s="169"/>
      <c r="N51" s="80"/>
      <c r="O51" s="80"/>
      <c r="P51" s="41" t="s">
        <v>48</v>
      </c>
      <c r="Q51" s="162" t="s">
        <v>48</v>
      </c>
      <c r="R51" s="162"/>
      <c r="S51" s="162"/>
      <c r="T51" s="162"/>
      <c r="U51" s="162"/>
      <c r="V51" s="162"/>
      <c r="W51" s="41" t="s">
        <v>48</v>
      </c>
      <c r="X51" s="41" t="s">
        <v>48</v>
      </c>
      <c r="Y51" s="41" t="s">
        <v>48</v>
      </c>
      <c r="Z51" s="81"/>
      <c r="AA51" s="81"/>
      <c r="AB51" s="81"/>
      <c r="AC51" s="82"/>
      <c r="AD51" s="83">
        <f t="shared" si="8"/>
        <v>0</v>
      </c>
      <c r="AE51" s="36" t="str">
        <f t="shared" si="9"/>
        <v>N/D</v>
      </c>
      <c r="AF51" s="36" t="str">
        <f t="shared" si="10"/>
        <v>N/D</v>
      </c>
      <c r="AG51" s="36" t="str">
        <f t="shared" si="11"/>
        <v>N/D</v>
      </c>
      <c r="AH51" s="36" t="str">
        <f t="shared" si="12"/>
        <v>N/D</v>
      </c>
      <c r="AI51" s="36" t="str">
        <f t="shared" si="13"/>
        <v>N/D</v>
      </c>
      <c r="AK51" s="45"/>
    </row>
    <row r="52" spans="1:37" s="36" customFormat="1" ht="92.25" customHeight="1" x14ac:dyDescent="0.25">
      <c r="A52" s="78"/>
      <c r="B52" s="162"/>
      <c r="C52" s="162"/>
      <c r="D52" s="162"/>
      <c r="E52" s="167"/>
      <c r="F52" s="168"/>
      <c r="G52" s="168"/>
      <c r="H52" s="168"/>
      <c r="I52" s="168"/>
      <c r="J52" s="168"/>
      <c r="K52" s="168"/>
      <c r="L52" s="168"/>
      <c r="M52" s="169"/>
      <c r="N52" s="80"/>
      <c r="O52" s="80"/>
      <c r="P52" s="41" t="s">
        <v>48</v>
      </c>
      <c r="Q52" s="162" t="s">
        <v>48</v>
      </c>
      <c r="R52" s="162"/>
      <c r="S52" s="162"/>
      <c r="T52" s="162"/>
      <c r="U52" s="162"/>
      <c r="V52" s="162"/>
      <c r="W52" s="41" t="s">
        <v>48</v>
      </c>
      <c r="X52" s="41" t="s">
        <v>48</v>
      </c>
      <c r="Y52" s="41" t="s">
        <v>48</v>
      </c>
      <c r="Z52" s="81"/>
      <c r="AA52" s="81"/>
      <c r="AB52" s="81"/>
      <c r="AC52" s="82"/>
      <c r="AD52" s="83">
        <f t="shared" si="8"/>
        <v>0</v>
      </c>
      <c r="AE52" s="36" t="str">
        <f t="shared" si="9"/>
        <v>N/D</v>
      </c>
      <c r="AF52" s="36" t="str">
        <f t="shared" si="10"/>
        <v>N/D</v>
      </c>
      <c r="AG52" s="36" t="str">
        <f t="shared" si="11"/>
        <v>N/D</v>
      </c>
      <c r="AH52" s="36" t="str">
        <f t="shared" si="12"/>
        <v>N/D</v>
      </c>
      <c r="AI52" s="36" t="str">
        <f t="shared" si="13"/>
        <v>N/D</v>
      </c>
      <c r="AK52" s="45"/>
    </row>
    <row r="53" spans="1:37" s="36" customFormat="1" ht="92.25" customHeight="1" x14ac:dyDescent="0.25">
      <c r="A53" s="78"/>
      <c r="B53" s="162"/>
      <c r="C53" s="162"/>
      <c r="D53" s="162"/>
      <c r="E53" s="167"/>
      <c r="F53" s="168"/>
      <c r="G53" s="168"/>
      <c r="H53" s="168"/>
      <c r="I53" s="168"/>
      <c r="J53" s="168"/>
      <c r="K53" s="168"/>
      <c r="L53" s="168"/>
      <c r="M53" s="169"/>
      <c r="N53" s="80"/>
      <c r="O53" s="80"/>
      <c r="P53" s="41" t="s">
        <v>48</v>
      </c>
      <c r="Q53" s="162" t="s">
        <v>48</v>
      </c>
      <c r="R53" s="162"/>
      <c r="S53" s="162"/>
      <c r="T53" s="162"/>
      <c r="U53" s="162"/>
      <c r="V53" s="162"/>
      <c r="W53" s="41" t="s">
        <v>48</v>
      </c>
      <c r="X53" s="41" t="s">
        <v>48</v>
      </c>
      <c r="Y53" s="41" t="s">
        <v>48</v>
      </c>
      <c r="Z53" s="81"/>
      <c r="AA53" s="81"/>
      <c r="AB53" s="81"/>
      <c r="AC53" s="82"/>
      <c r="AD53" s="83">
        <f t="shared" si="8"/>
        <v>0</v>
      </c>
      <c r="AE53" s="36" t="str">
        <f t="shared" si="9"/>
        <v>N/D</v>
      </c>
      <c r="AF53" s="36" t="str">
        <f t="shared" si="10"/>
        <v>N/D</v>
      </c>
      <c r="AG53" s="36" t="str">
        <f t="shared" si="11"/>
        <v>N/D</v>
      </c>
      <c r="AH53" s="36" t="str">
        <f t="shared" si="12"/>
        <v>N/D</v>
      </c>
      <c r="AI53" s="36" t="str">
        <f t="shared" si="13"/>
        <v>N/D</v>
      </c>
      <c r="AK53" s="45"/>
    </row>
    <row r="54" spans="1:37" s="36" customFormat="1" ht="92.25" customHeight="1" x14ac:dyDescent="0.25">
      <c r="A54" s="78"/>
      <c r="B54" s="162"/>
      <c r="C54" s="162"/>
      <c r="D54" s="162"/>
      <c r="E54" s="167"/>
      <c r="F54" s="168"/>
      <c r="G54" s="168"/>
      <c r="H54" s="168"/>
      <c r="I54" s="168"/>
      <c r="J54" s="168"/>
      <c r="K54" s="168"/>
      <c r="L54" s="168"/>
      <c r="M54" s="169"/>
      <c r="N54" s="80"/>
      <c r="O54" s="80"/>
      <c r="P54" s="41" t="s">
        <v>48</v>
      </c>
      <c r="Q54" s="162" t="s">
        <v>48</v>
      </c>
      <c r="R54" s="162"/>
      <c r="S54" s="162"/>
      <c r="T54" s="162"/>
      <c r="U54" s="162"/>
      <c r="V54" s="162"/>
      <c r="W54" s="41" t="s">
        <v>48</v>
      </c>
      <c r="X54" s="41" t="s">
        <v>48</v>
      </c>
      <c r="Y54" s="41" t="s">
        <v>48</v>
      </c>
      <c r="Z54" s="81"/>
      <c r="AA54" s="81"/>
      <c r="AB54" s="81"/>
      <c r="AC54" s="82"/>
      <c r="AD54" s="83">
        <f t="shared" si="8"/>
        <v>0</v>
      </c>
      <c r="AE54" s="36" t="str">
        <f t="shared" si="9"/>
        <v>N/D</v>
      </c>
      <c r="AF54" s="36" t="str">
        <f t="shared" si="10"/>
        <v>N/D</v>
      </c>
      <c r="AG54" s="36" t="str">
        <f t="shared" si="11"/>
        <v>N/D</v>
      </c>
      <c r="AH54" s="36" t="str">
        <f t="shared" si="12"/>
        <v>N/D</v>
      </c>
      <c r="AI54" s="36" t="str">
        <f t="shared" si="13"/>
        <v>N/D</v>
      </c>
      <c r="AK54" s="45"/>
    </row>
    <row r="55" spans="1:37" s="36" customFormat="1" ht="92.25" customHeight="1" x14ac:dyDescent="0.25">
      <c r="A55" s="78"/>
      <c r="B55" s="162"/>
      <c r="C55" s="162"/>
      <c r="D55" s="162"/>
      <c r="E55" s="167"/>
      <c r="F55" s="168"/>
      <c r="G55" s="168"/>
      <c r="H55" s="168"/>
      <c r="I55" s="168"/>
      <c r="J55" s="168"/>
      <c r="K55" s="168"/>
      <c r="L55" s="168"/>
      <c r="M55" s="169"/>
      <c r="N55" s="80"/>
      <c r="O55" s="80"/>
      <c r="P55" s="41" t="s">
        <v>48</v>
      </c>
      <c r="Q55" s="162" t="s">
        <v>48</v>
      </c>
      <c r="R55" s="162"/>
      <c r="S55" s="162"/>
      <c r="T55" s="162"/>
      <c r="U55" s="162"/>
      <c r="V55" s="162"/>
      <c r="W55" s="41" t="s">
        <v>48</v>
      </c>
      <c r="X55" s="41" t="s">
        <v>48</v>
      </c>
      <c r="Y55" s="41" t="s">
        <v>48</v>
      </c>
      <c r="Z55" s="81"/>
      <c r="AA55" s="81"/>
      <c r="AB55" s="81"/>
      <c r="AC55" s="82"/>
      <c r="AD55" s="83">
        <f t="shared" si="8"/>
        <v>0</v>
      </c>
      <c r="AE55" s="36" t="str">
        <f t="shared" si="9"/>
        <v>N/D</v>
      </c>
      <c r="AF55" s="36" t="str">
        <f t="shared" si="10"/>
        <v>N/D</v>
      </c>
      <c r="AG55" s="36" t="str">
        <f t="shared" si="11"/>
        <v>N/D</v>
      </c>
      <c r="AH55" s="36" t="str">
        <f t="shared" si="12"/>
        <v>N/D</v>
      </c>
      <c r="AI55" s="36" t="str">
        <f t="shared" si="13"/>
        <v>N/D</v>
      </c>
      <c r="AK55" s="45"/>
    </row>
    <row r="56" spans="1:37" s="36" customFormat="1" ht="92.25" customHeight="1" x14ac:dyDescent="0.25">
      <c r="A56" s="78"/>
      <c r="B56" s="162"/>
      <c r="C56" s="162"/>
      <c r="D56" s="162"/>
      <c r="E56" s="167"/>
      <c r="F56" s="168"/>
      <c r="G56" s="168"/>
      <c r="H56" s="168"/>
      <c r="I56" s="168"/>
      <c r="J56" s="168"/>
      <c r="K56" s="168"/>
      <c r="L56" s="168"/>
      <c r="M56" s="169"/>
      <c r="N56" s="80"/>
      <c r="O56" s="80"/>
      <c r="P56" s="41" t="s">
        <v>48</v>
      </c>
      <c r="Q56" s="162" t="s">
        <v>48</v>
      </c>
      <c r="R56" s="162"/>
      <c r="S56" s="162"/>
      <c r="T56" s="162"/>
      <c r="U56" s="162"/>
      <c r="V56" s="162"/>
      <c r="W56" s="41" t="s">
        <v>48</v>
      </c>
      <c r="X56" s="41" t="s">
        <v>48</v>
      </c>
      <c r="Y56" s="41" t="s">
        <v>48</v>
      </c>
      <c r="Z56" s="81"/>
      <c r="AA56" s="81"/>
      <c r="AB56" s="81"/>
      <c r="AC56" s="82"/>
      <c r="AD56" s="83">
        <f t="shared" si="8"/>
        <v>0</v>
      </c>
      <c r="AE56" s="36" t="str">
        <f t="shared" si="9"/>
        <v>N/D</v>
      </c>
      <c r="AF56" s="36" t="str">
        <f t="shared" si="10"/>
        <v>N/D</v>
      </c>
      <c r="AG56" s="36" t="str">
        <f t="shared" si="11"/>
        <v>N/D</v>
      </c>
      <c r="AH56" s="36" t="str">
        <f t="shared" si="12"/>
        <v>N/D</v>
      </c>
      <c r="AI56" s="36" t="str">
        <f t="shared" si="13"/>
        <v>N/D</v>
      </c>
      <c r="AK56" s="45"/>
    </row>
    <row r="57" spans="1:37" s="36" customFormat="1" ht="92.25" customHeight="1" x14ac:dyDescent="0.25">
      <c r="A57" s="78"/>
      <c r="B57" s="162"/>
      <c r="C57" s="162"/>
      <c r="D57" s="162"/>
      <c r="E57" s="167"/>
      <c r="F57" s="168"/>
      <c r="G57" s="168"/>
      <c r="H57" s="168"/>
      <c r="I57" s="168"/>
      <c r="J57" s="168"/>
      <c r="K57" s="168"/>
      <c r="L57" s="168"/>
      <c r="M57" s="169"/>
      <c r="N57" s="80"/>
      <c r="O57" s="80"/>
      <c r="P57" s="41" t="s">
        <v>48</v>
      </c>
      <c r="Q57" s="162" t="s">
        <v>48</v>
      </c>
      <c r="R57" s="162"/>
      <c r="S57" s="162"/>
      <c r="T57" s="162"/>
      <c r="U57" s="162"/>
      <c r="V57" s="162"/>
      <c r="W57" s="41" t="s">
        <v>48</v>
      </c>
      <c r="X57" s="41" t="s">
        <v>48</v>
      </c>
      <c r="Y57" s="41" t="s">
        <v>48</v>
      </c>
      <c r="Z57" s="81"/>
      <c r="AA57" s="81"/>
      <c r="AB57" s="81"/>
      <c r="AC57" s="82"/>
      <c r="AD57" s="83">
        <f t="shared" si="8"/>
        <v>0</v>
      </c>
      <c r="AE57" s="36" t="str">
        <f t="shared" si="9"/>
        <v>N/D</v>
      </c>
      <c r="AF57" s="36" t="str">
        <f t="shared" si="10"/>
        <v>N/D</v>
      </c>
      <c r="AG57" s="36" t="str">
        <f t="shared" si="11"/>
        <v>N/D</v>
      </c>
      <c r="AH57" s="36" t="str">
        <f t="shared" si="12"/>
        <v>N/D</v>
      </c>
      <c r="AI57" s="36" t="str">
        <f t="shared" si="13"/>
        <v>N/D</v>
      </c>
      <c r="AK57" s="45"/>
    </row>
    <row r="58" spans="1:37" s="36" customFormat="1" ht="92.25" customHeight="1" x14ac:dyDescent="0.25">
      <c r="A58" s="78"/>
      <c r="B58" s="162"/>
      <c r="C58" s="162"/>
      <c r="D58" s="162"/>
      <c r="E58" s="167"/>
      <c r="F58" s="168"/>
      <c r="G58" s="168"/>
      <c r="H58" s="168"/>
      <c r="I58" s="168"/>
      <c r="J58" s="168"/>
      <c r="K58" s="168"/>
      <c r="L58" s="168"/>
      <c r="M58" s="169"/>
      <c r="N58" s="80"/>
      <c r="O58" s="80"/>
      <c r="P58" s="41" t="s">
        <v>48</v>
      </c>
      <c r="Q58" s="162" t="s">
        <v>48</v>
      </c>
      <c r="R58" s="162"/>
      <c r="S58" s="162"/>
      <c r="T58" s="162"/>
      <c r="U58" s="162"/>
      <c r="V58" s="162"/>
      <c r="W58" s="41" t="s">
        <v>48</v>
      </c>
      <c r="X58" s="41" t="s">
        <v>48</v>
      </c>
      <c r="Y58" s="41" t="s">
        <v>48</v>
      </c>
      <c r="Z58" s="81"/>
      <c r="AA58" s="81"/>
      <c r="AB58" s="81"/>
      <c r="AC58" s="82"/>
      <c r="AD58" s="83">
        <f t="shared" si="8"/>
        <v>0</v>
      </c>
      <c r="AE58" s="36" t="str">
        <f t="shared" si="9"/>
        <v>N/D</v>
      </c>
      <c r="AF58" s="36" t="str">
        <f t="shared" si="10"/>
        <v>N/D</v>
      </c>
      <c r="AG58" s="36" t="str">
        <f t="shared" si="11"/>
        <v>N/D</v>
      </c>
      <c r="AH58" s="36" t="str">
        <f t="shared" si="12"/>
        <v>N/D</v>
      </c>
      <c r="AI58" s="36" t="str">
        <f t="shared" si="13"/>
        <v>N/D</v>
      </c>
      <c r="AK58" s="45"/>
    </row>
    <row r="59" spans="1:37" s="36" customFormat="1" ht="92.25" customHeight="1" x14ac:dyDescent="0.25">
      <c r="A59" s="78"/>
      <c r="B59" s="162"/>
      <c r="C59" s="162"/>
      <c r="D59" s="162"/>
      <c r="E59" s="167"/>
      <c r="F59" s="168"/>
      <c r="G59" s="168"/>
      <c r="H59" s="168"/>
      <c r="I59" s="168"/>
      <c r="J59" s="168"/>
      <c r="K59" s="168"/>
      <c r="L59" s="168"/>
      <c r="M59" s="169"/>
      <c r="N59" s="80"/>
      <c r="O59" s="80"/>
      <c r="P59" s="41" t="s">
        <v>48</v>
      </c>
      <c r="Q59" s="162" t="s">
        <v>48</v>
      </c>
      <c r="R59" s="162"/>
      <c r="S59" s="162"/>
      <c r="T59" s="162"/>
      <c r="U59" s="162"/>
      <c r="V59" s="162"/>
      <c r="W59" s="41" t="s">
        <v>48</v>
      </c>
      <c r="X59" s="41" t="s">
        <v>48</v>
      </c>
      <c r="Y59" s="41" t="s">
        <v>48</v>
      </c>
      <c r="Z59" s="81"/>
      <c r="AA59" s="81"/>
      <c r="AB59" s="81"/>
      <c r="AC59" s="82"/>
      <c r="AD59" s="83">
        <f t="shared" si="8"/>
        <v>0</v>
      </c>
      <c r="AE59" s="36" t="str">
        <f t="shared" si="9"/>
        <v>N/D</v>
      </c>
      <c r="AF59" s="36" t="str">
        <f t="shared" si="10"/>
        <v>N/D</v>
      </c>
      <c r="AG59" s="36" t="str">
        <f t="shared" si="11"/>
        <v>N/D</v>
      </c>
      <c r="AH59" s="36" t="str">
        <f t="shared" si="12"/>
        <v>N/D</v>
      </c>
      <c r="AI59" s="36" t="str">
        <f t="shared" si="13"/>
        <v>N/D</v>
      </c>
      <c r="AK59" s="45"/>
    </row>
    <row r="60" spans="1:37" s="36" customFormat="1" ht="92.25" customHeight="1" x14ac:dyDescent="0.25">
      <c r="A60" s="78"/>
      <c r="B60" s="162"/>
      <c r="C60" s="162"/>
      <c r="D60" s="162"/>
      <c r="E60" s="167"/>
      <c r="F60" s="168"/>
      <c r="G60" s="168"/>
      <c r="H60" s="168"/>
      <c r="I60" s="168"/>
      <c r="J60" s="168"/>
      <c r="K60" s="168"/>
      <c r="L60" s="168"/>
      <c r="M60" s="169"/>
      <c r="N60" s="80"/>
      <c r="O60" s="80"/>
      <c r="P60" s="41" t="s">
        <v>48</v>
      </c>
      <c r="Q60" s="162" t="s">
        <v>48</v>
      </c>
      <c r="R60" s="162"/>
      <c r="S60" s="162"/>
      <c r="T60" s="162"/>
      <c r="U60" s="162"/>
      <c r="V60" s="162"/>
      <c r="W60" s="41" t="s">
        <v>48</v>
      </c>
      <c r="X60" s="41" t="s">
        <v>48</v>
      </c>
      <c r="Y60" s="41" t="s">
        <v>48</v>
      </c>
      <c r="Z60" s="81"/>
      <c r="AA60" s="81"/>
      <c r="AB60" s="81"/>
      <c r="AC60" s="82"/>
      <c r="AD60" s="83">
        <f t="shared" si="8"/>
        <v>0</v>
      </c>
      <c r="AE60" s="36" t="str">
        <f t="shared" si="9"/>
        <v>N/D</v>
      </c>
      <c r="AF60" s="36" t="str">
        <f t="shared" si="10"/>
        <v>N/D</v>
      </c>
      <c r="AG60" s="36" t="str">
        <f t="shared" si="11"/>
        <v>N/D</v>
      </c>
      <c r="AH60" s="36" t="str">
        <f t="shared" si="12"/>
        <v>N/D</v>
      </c>
      <c r="AI60" s="36" t="str">
        <f t="shared" si="13"/>
        <v>N/D</v>
      </c>
      <c r="AK60" s="45"/>
    </row>
    <row r="61" spans="1:37" s="36" customFormat="1" ht="64.5" customHeight="1" x14ac:dyDescent="0.25">
      <c r="A61" s="78"/>
      <c r="B61" s="162"/>
      <c r="C61" s="162"/>
      <c r="D61" s="162"/>
      <c r="E61" s="167"/>
      <c r="F61" s="168"/>
      <c r="G61" s="168"/>
      <c r="H61" s="168"/>
      <c r="I61" s="168"/>
      <c r="J61" s="168"/>
      <c r="K61" s="168"/>
      <c r="L61" s="168"/>
      <c r="M61" s="169"/>
      <c r="N61" s="80"/>
      <c r="O61" s="80"/>
      <c r="P61" s="41" t="s">
        <v>48</v>
      </c>
      <c r="Q61" s="162" t="s">
        <v>48</v>
      </c>
      <c r="R61" s="162"/>
      <c r="S61" s="162"/>
      <c r="T61" s="162"/>
      <c r="U61" s="162"/>
      <c r="V61" s="162"/>
      <c r="W61" s="41" t="s">
        <v>48</v>
      </c>
      <c r="X61" s="41" t="s">
        <v>48</v>
      </c>
      <c r="Y61" s="41" t="s">
        <v>48</v>
      </c>
      <c r="Z61" s="81"/>
      <c r="AA61" s="81"/>
      <c r="AB61" s="81"/>
      <c r="AC61" s="82"/>
      <c r="AD61" s="83">
        <f t="shared" si="8"/>
        <v>0</v>
      </c>
      <c r="AE61" s="36" t="str">
        <f t="shared" si="9"/>
        <v>N/D</v>
      </c>
      <c r="AF61" s="36" t="str">
        <f t="shared" si="10"/>
        <v>N/D</v>
      </c>
      <c r="AG61" s="36" t="str">
        <f t="shared" si="11"/>
        <v>N/D</v>
      </c>
      <c r="AH61" s="36" t="str">
        <f t="shared" si="12"/>
        <v>N/D</v>
      </c>
      <c r="AI61" s="36" t="str">
        <f t="shared" si="13"/>
        <v>N/D</v>
      </c>
      <c r="AK61" s="45"/>
    </row>
    <row r="62" spans="1:37" ht="79.5" customHeight="1" x14ac:dyDescent="0.25">
      <c r="A62" s="66"/>
      <c r="B62" s="162"/>
      <c r="C62" s="162"/>
      <c r="D62" s="162"/>
      <c r="E62" s="167"/>
      <c r="F62" s="168"/>
      <c r="G62" s="168"/>
      <c r="H62" s="168"/>
      <c r="I62" s="168"/>
      <c r="J62" s="168"/>
      <c r="K62" s="168"/>
      <c r="L62" s="168"/>
      <c r="M62" s="169"/>
      <c r="N62" s="80"/>
      <c r="O62" s="80"/>
      <c r="P62" s="41" t="s">
        <v>48</v>
      </c>
      <c r="Q62" s="162" t="s">
        <v>48</v>
      </c>
      <c r="R62" s="162"/>
      <c r="S62" s="162"/>
      <c r="T62" s="162"/>
      <c r="U62" s="162"/>
      <c r="V62" s="162"/>
      <c r="W62" s="41" t="s">
        <v>48</v>
      </c>
      <c r="X62" s="41" t="s">
        <v>48</v>
      </c>
      <c r="Y62" s="41" t="s">
        <v>48</v>
      </c>
      <c r="Z62" s="81"/>
      <c r="AA62" s="81"/>
      <c r="AB62" s="81"/>
      <c r="AC62" s="82"/>
      <c r="AD62" s="83">
        <f t="shared" si="8"/>
        <v>0</v>
      </c>
      <c r="AE62" s="36" t="str">
        <f t="shared" si="9"/>
        <v>N/D</v>
      </c>
      <c r="AF62" s="36" t="str">
        <f t="shared" si="10"/>
        <v>N/D</v>
      </c>
      <c r="AG62" s="36" t="str">
        <f t="shared" si="11"/>
        <v>N/D</v>
      </c>
      <c r="AH62" s="36" t="str">
        <f t="shared" si="12"/>
        <v>N/D</v>
      </c>
      <c r="AI62" s="36" t="str">
        <f t="shared" si="13"/>
        <v>N/D</v>
      </c>
      <c r="AJ62" s="36"/>
      <c r="AK62" s="45"/>
    </row>
    <row r="63" spans="1:37" ht="79.5" customHeight="1" x14ac:dyDescent="0.25">
      <c r="A63" s="66"/>
      <c r="B63" s="163"/>
      <c r="C63" s="163"/>
      <c r="D63" s="163"/>
      <c r="E63" s="164"/>
      <c r="F63" s="165"/>
      <c r="G63" s="165"/>
      <c r="H63" s="165"/>
      <c r="I63" s="165"/>
      <c r="J63" s="165"/>
      <c r="K63" s="165"/>
      <c r="L63" s="165"/>
      <c r="M63" s="166"/>
      <c r="N63" s="84"/>
      <c r="O63" s="84"/>
      <c r="P63" s="41" t="s">
        <v>48</v>
      </c>
      <c r="Q63" s="162" t="s">
        <v>48</v>
      </c>
      <c r="R63" s="162"/>
      <c r="S63" s="162"/>
      <c r="T63" s="162"/>
      <c r="U63" s="162"/>
      <c r="V63" s="162"/>
      <c r="W63" s="41" t="s">
        <v>48</v>
      </c>
      <c r="X63" s="41" t="s">
        <v>48</v>
      </c>
      <c r="Y63" s="41" t="s">
        <v>48</v>
      </c>
      <c r="Z63" s="85"/>
      <c r="AA63" s="85"/>
      <c r="AB63" s="85"/>
      <c r="AC63" s="86"/>
      <c r="AD63" s="83">
        <f t="shared" si="8"/>
        <v>0</v>
      </c>
      <c r="AE63" s="36" t="str">
        <f t="shared" si="9"/>
        <v>N/D</v>
      </c>
      <c r="AF63" s="36" t="str">
        <f t="shared" si="10"/>
        <v>N/D</v>
      </c>
      <c r="AG63" s="36" t="str">
        <f t="shared" si="11"/>
        <v>N/D</v>
      </c>
      <c r="AH63" s="36" t="str">
        <f t="shared" si="12"/>
        <v>N/D</v>
      </c>
      <c r="AI63" s="36" t="str">
        <f t="shared" si="13"/>
        <v>N/D</v>
      </c>
      <c r="AJ63" s="36"/>
      <c r="AK63" s="45"/>
    </row>
    <row r="64" spans="1:37" s="36" customFormat="1" ht="79.5" customHeight="1" x14ac:dyDescent="0.25">
      <c r="A64" s="63"/>
      <c r="B64" s="163"/>
      <c r="C64" s="163"/>
      <c r="D64" s="163"/>
      <c r="E64" s="164"/>
      <c r="F64" s="165"/>
      <c r="G64" s="165"/>
      <c r="H64" s="165"/>
      <c r="I64" s="165"/>
      <c r="J64" s="165"/>
      <c r="K64" s="165"/>
      <c r="L64" s="165"/>
      <c r="M64" s="166"/>
      <c r="N64" s="84"/>
      <c r="O64" s="84"/>
      <c r="P64" s="41" t="s">
        <v>48</v>
      </c>
      <c r="Q64" s="162" t="s">
        <v>48</v>
      </c>
      <c r="R64" s="162"/>
      <c r="S64" s="162"/>
      <c r="T64" s="162"/>
      <c r="U64" s="162"/>
      <c r="V64" s="162"/>
      <c r="W64" s="41" t="s">
        <v>48</v>
      </c>
      <c r="X64" s="41" t="s">
        <v>48</v>
      </c>
      <c r="Y64" s="41" t="s">
        <v>48</v>
      </c>
      <c r="Z64" s="85"/>
      <c r="AA64" s="85"/>
      <c r="AB64" s="85"/>
      <c r="AC64" s="86"/>
      <c r="AD64" s="83">
        <f t="shared" si="8"/>
        <v>0</v>
      </c>
      <c r="AE64" s="36" t="str">
        <f t="shared" si="9"/>
        <v>N/D</v>
      </c>
      <c r="AF64" s="36" t="str">
        <f t="shared" si="10"/>
        <v>N/D</v>
      </c>
      <c r="AG64" s="36" t="str">
        <f t="shared" si="11"/>
        <v>N/D</v>
      </c>
      <c r="AH64" s="36" t="str">
        <f t="shared" si="12"/>
        <v>N/D</v>
      </c>
      <c r="AI64" s="36" t="str">
        <f t="shared" si="13"/>
        <v>N/D</v>
      </c>
      <c r="AK64" s="51"/>
    </row>
    <row r="65" spans="2:37" ht="79.5" customHeight="1" x14ac:dyDescent="0.25">
      <c r="B65" s="163"/>
      <c r="C65" s="163"/>
      <c r="D65" s="163"/>
      <c r="E65" s="164"/>
      <c r="F65" s="165"/>
      <c r="G65" s="165"/>
      <c r="H65" s="165"/>
      <c r="I65" s="165"/>
      <c r="J65" s="165"/>
      <c r="K65" s="165"/>
      <c r="L65" s="165"/>
      <c r="M65" s="166"/>
      <c r="N65" s="84"/>
      <c r="O65" s="84"/>
      <c r="P65" s="41" t="s">
        <v>48</v>
      </c>
      <c r="Q65" s="162" t="s">
        <v>48</v>
      </c>
      <c r="R65" s="162"/>
      <c r="S65" s="162"/>
      <c r="T65" s="162"/>
      <c r="U65" s="162"/>
      <c r="V65" s="162"/>
      <c r="W65" s="41" t="s">
        <v>48</v>
      </c>
      <c r="X65" s="41" t="s">
        <v>48</v>
      </c>
      <c r="Y65" s="41" t="s">
        <v>48</v>
      </c>
      <c r="Z65" s="85"/>
      <c r="AA65" s="85"/>
      <c r="AB65" s="85"/>
      <c r="AC65" s="86"/>
      <c r="AD65" s="83">
        <f t="shared" si="8"/>
        <v>0</v>
      </c>
      <c r="AE65" s="36" t="str">
        <f t="shared" si="9"/>
        <v>N/D</v>
      </c>
      <c r="AF65" s="36" t="str">
        <f t="shared" si="10"/>
        <v>N/D</v>
      </c>
      <c r="AG65" s="36" t="str">
        <f t="shared" si="11"/>
        <v>N/D</v>
      </c>
      <c r="AH65" s="36" t="str">
        <f t="shared" si="12"/>
        <v>N/D</v>
      </c>
      <c r="AI65" s="36" t="str">
        <f t="shared" si="13"/>
        <v>N/D</v>
      </c>
      <c r="AJ65" s="36"/>
      <c r="AK65" s="51"/>
    </row>
    <row r="66" spans="2:37" s="72" customFormat="1" ht="79.5" customHeight="1" x14ac:dyDescent="0.25">
      <c r="B66" s="163"/>
      <c r="C66" s="163"/>
      <c r="D66" s="163"/>
      <c r="E66" s="164"/>
      <c r="F66" s="165"/>
      <c r="G66" s="165"/>
      <c r="H66" s="165"/>
      <c r="I66" s="165"/>
      <c r="J66" s="165"/>
      <c r="K66" s="165"/>
      <c r="L66" s="165"/>
      <c r="M66" s="166"/>
      <c r="N66" s="84"/>
      <c r="O66" s="84"/>
      <c r="P66" s="41" t="s">
        <v>48</v>
      </c>
      <c r="Q66" s="162" t="s">
        <v>48</v>
      </c>
      <c r="R66" s="162"/>
      <c r="S66" s="162"/>
      <c r="T66" s="162"/>
      <c r="U66" s="162"/>
      <c r="V66" s="162"/>
      <c r="W66" s="41" t="s">
        <v>48</v>
      </c>
      <c r="X66" s="41" t="s">
        <v>48</v>
      </c>
      <c r="Y66" s="41" t="s">
        <v>48</v>
      </c>
      <c r="Z66" s="85"/>
      <c r="AA66" s="85"/>
      <c r="AB66" s="85"/>
      <c r="AC66" s="86"/>
      <c r="AD66" s="83">
        <f t="shared" si="8"/>
        <v>0</v>
      </c>
      <c r="AE66" s="36" t="str">
        <f t="shared" si="9"/>
        <v>N/D</v>
      </c>
      <c r="AF66" s="36" t="str">
        <f t="shared" si="10"/>
        <v>N/D</v>
      </c>
      <c r="AG66" s="36" t="str">
        <f t="shared" si="11"/>
        <v>N/D</v>
      </c>
      <c r="AH66" s="36" t="str">
        <f t="shared" si="12"/>
        <v>N/D</v>
      </c>
      <c r="AI66" s="36" t="str">
        <f t="shared" si="13"/>
        <v>N/D</v>
      </c>
      <c r="AJ66" s="36"/>
      <c r="AK66" s="45"/>
    </row>
    <row r="67" spans="2:37" ht="79.5" customHeight="1" x14ac:dyDescent="0.25">
      <c r="B67" s="163"/>
      <c r="C67" s="163"/>
      <c r="D67" s="163"/>
      <c r="E67" s="164"/>
      <c r="F67" s="165"/>
      <c r="G67" s="165"/>
      <c r="H67" s="165"/>
      <c r="I67" s="165"/>
      <c r="J67" s="165"/>
      <c r="K67" s="165"/>
      <c r="L67" s="165"/>
      <c r="M67" s="166"/>
      <c r="N67" s="84"/>
      <c r="O67" s="84"/>
      <c r="P67" s="41" t="s">
        <v>48</v>
      </c>
      <c r="Q67" s="162" t="s">
        <v>48</v>
      </c>
      <c r="R67" s="162"/>
      <c r="S67" s="162"/>
      <c r="T67" s="162"/>
      <c r="U67" s="162"/>
      <c r="V67" s="162"/>
      <c r="W67" s="41" t="s">
        <v>48</v>
      </c>
      <c r="X67" s="41" t="s">
        <v>48</v>
      </c>
      <c r="Y67" s="41" t="s">
        <v>48</v>
      </c>
      <c r="Z67" s="85"/>
      <c r="AA67" s="85"/>
      <c r="AB67" s="85"/>
      <c r="AC67" s="86"/>
      <c r="AD67" s="83">
        <f t="shared" si="8"/>
        <v>0</v>
      </c>
      <c r="AE67" s="36" t="str">
        <f t="shared" si="9"/>
        <v>N/D</v>
      </c>
      <c r="AF67" s="36" t="str">
        <f t="shared" si="10"/>
        <v>N/D</v>
      </c>
      <c r="AG67" s="36" t="str">
        <f t="shared" si="11"/>
        <v>N/D</v>
      </c>
      <c r="AH67" s="36" t="str">
        <f t="shared" si="12"/>
        <v>N/D</v>
      </c>
      <c r="AI67" s="36" t="str">
        <f t="shared" si="13"/>
        <v>N/D</v>
      </c>
      <c r="AJ67" s="36"/>
      <c r="AK67" s="51"/>
    </row>
    <row r="68" spans="2:37" ht="79.5" customHeight="1" x14ac:dyDescent="0.25">
      <c r="B68" s="163"/>
      <c r="C68" s="163"/>
      <c r="D68" s="163"/>
      <c r="E68" s="164"/>
      <c r="F68" s="165"/>
      <c r="G68" s="165"/>
      <c r="H68" s="165"/>
      <c r="I68" s="165"/>
      <c r="J68" s="165"/>
      <c r="K68" s="165"/>
      <c r="L68" s="165"/>
      <c r="M68" s="166"/>
      <c r="N68" s="84"/>
      <c r="O68" s="84"/>
      <c r="P68" s="41" t="s">
        <v>48</v>
      </c>
      <c r="Q68" s="162" t="s">
        <v>48</v>
      </c>
      <c r="R68" s="162"/>
      <c r="S68" s="162"/>
      <c r="T68" s="162"/>
      <c r="U68" s="162"/>
      <c r="V68" s="162"/>
      <c r="W68" s="41" t="s">
        <v>48</v>
      </c>
      <c r="X68" s="41" t="s">
        <v>48</v>
      </c>
      <c r="Y68" s="41" t="s">
        <v>48</v>
      </c>
      <c r="Z68" s="85"/>
      <c r="AA68" s="85"/>
      <c r="AB68" s="85"/>
      <c r="AC68" s="86"/>
      <c r="AD68" s="83">
        <f t="shared" si="8"/>
        <v>0</v>
      </c>
      <c r="AE68" s="36" t="str">
        <f t="shared" si="9"/>
        <v>N/D</v>
      </c>
      <c r="AF68" s="36" t="str">
        <f t="shared" si="10"/>
        <v>N/D</v>
      </c>
      <c r="AG68" s="36" t="str">
        <f t="shared" si="11"/>
        <v>N/D</v>
      </c>
      <c r="AH68" s="36" t="str">
        <f t="shared" si="12"/>
        <v>N/D</v>
      </c>
      <c r="AI68" s="36" t="str">
        <f t="shared" si="13"/>
        <v>N/D</v>
      </c>
      <c r="AJ68" s="36"/>
      <c r="AK68" s="73"/>
    </row>
    <row r="69" spans="2:37" ht="79.5" customHeight="1" x14ac:dyDescent="0.25">
      <c r="B69" s="163"/>
      <c r="C69" s="163"/>
      <c r="D69" s="163"/>
      <c r="E69" s="164"/>
      <c r="F69" s="165"/>
      <c r="G69" s="165"/>
      <c r="H69" s="165"/>
      <c r="I69" s="165"/>
      <c r="J69" s="165"/>
      <c r="K69" s="165"/>
      <c r="L69" s="165"/>
      <c r="M69" s="166"/>
      <c r="N69" s="84"/>
      <c r="O69" s="84"/>
      <c r="P69" s="41" t="s">
        <v>48</v>
      </c>
      <c r="Q69" s="162" t="s">
        <v>48</v>
      </c>
      <c r="R69" s="162"/>
      <c r="S69" s="162"/>
      <c r="T69" s="162"/>
      <c r="U69" s="162"/>
      <c r="V69" s="162"/>
      <c r="W69" s="41" t="s">
        <v>48</v>
      </c>
      <c r="X69" s="41" t="s">
        <v>48</v>
      </c>
      <c r="Y69" s="41" t="s">
        <v>48</v>
      </c>
      <c r="Z69" s="85"/>
      <c r="AA69" s="85"/>
      <c r="AB69" s="85"/>
      <c r="AC69" s="86"/>
      <c r="AD69" s="83">
        <f t="shared" si="8"/>
        <v>0</v>
      </c>
      <c r="AE69" s="36" t="str">
        <f t="shared" si="9"/>
        <v>N/D</v>
      </c>
      <c r="AF69" s="36" t="str">
        <f t="shared" si="10"/>
        <v>N/D</v>
      </c>
      <c r="AG69" s="36" t="str">
        <f t="shared" si="11"/>
        <v>N/D</v>
      </c>
      <c r="AH69" s="36" t="str">
        <f t="shared" si="12"/>
        <v>N/D</v>
      </c>
      <c r="AI69" s="36" t="str">
        <f t="shared" si="13"/>
        <v>N/D</v>
      </c>
      <c r="AJ69" s="36"/>
      <c r="AK69" s="51"/>
    </row>
    <row r="70" spans="2:37" ht="79.5" customHeight="1" x14ac:dyDescent="0.25">
      <c r="B70" s="163"/>
      <c r="C70" s="163"/>
      <c r="D70" s="163"/>
      <c r="E70" s="164"/>
      <c r="F70" s="165"/>
      <c r="G70" s="165"/>
      <c r="H70" s="165"/>
      <c r="I70" s="165"/>
      <c r="J70" s="165"/>
      <c r="K70" s="165"/>
      <c r="L70" s="165"/>
      <c r="M70" s="166"/>
      <c r="N70" s="84"/>
      <c r="O70" s="84"/>
      <c r="P70" s="41" t="s">
        <v>48</v>
      </c>
      <c r="Q70" s="162" t="s">
        <v>48</v>
      </c>
      <c r="R70" s="162"/>
      <c r="S70" s="162"/>
      <c r="T70" s="162"/>
      <c r="U70" s="162"/>
      <c r="V70" s="162"/>
      <c r="W70" s="41" t="s">
        <v>48</v>
      </c>
      <c r="X70" s="41" t="s">
        <v>48</v>
      </c>
      <c r="Y70" s="41" t="s">
        <v>48</v>
      </c>
      <c r="Z70" s="85"/>
      <c r="AA70" s="85"/>
      <c r="AB70" s="85"/>
      <c r="AC70" s="86"/>
      <c r="AD70" s="83">
        <f t="shared" si="8"/>
        <v>0</v>
      </c>
      <c r="AE70" s="36" t="str">
        <f t="shared" si="9"/>
        <v>N/D</v>
      </c>
      <c r="AF70" s="36" t="str">
        <f t="shared" si="10"/>
        <v>N/D</v>
      </c>
      <c r="AG70" s="36" t="str">
        <f t="shared" si="11"/>
        <v>N/D</v>
      </c>
      <c r="AH70" s="36" t="str">
        <f t="shared" si="12"/>
        <v>N/D</v>
      </c>
      <c r="AI70" s="36" t="str">
        <f t="shared" si="13"/>
        <v>N/D</v>
      </c>
      <c r="AJ70" s="36"/>
      <c r="AK70" s="51"/>
    </row>
    <row r="71" spans="2:37" ht="79.5" customHeight="1" x14ac:dyDescent="0.25">
      <c r="B71" s="163"/>
      <c r="C71" s="163"/>
      <c r="D71" s="163"/>
      <c r="E71" s="164"/>
      <c r="F71" s="165"/>
      <c r="G71" s="165"/>
      <c r="H71" s="165"/>
      <c r="I71" s="165"/>
      <c r="J71" s="165"/>
      <c r="K71" s="165"/>
      <c r="L71" s="165"/>
      <c r="M71" s="166"/>
      <c r="N71" s="84"/>
      <c r="O71" s="84"/>
      <c r="P71" s="41" t="s">
        <v>48</v>
      </c>
      <c r="Q71" s="162" t="s">
        <v>48</v>
      </c>
      <c r="R71" s="162"/>
      <c r="S71" s="162"/>
      <c r="T71" s="162"/>
      <c r="U71" s="162"/>
      <c r="V71" s="162"/>
      <c r="W71" s="41" t="s">
        <v>48</v>
      </c>
      <c r="X71" s="41" t="s">
        <v>48</v>
      </c>
      <c r="Y71" s="41" t="s">
        <v>48</v>
      </c>
      <c r="Z71" s="85"/>
      <c r="AA71" s="85"/>
      <c r="AB71" s="85"/>
      <c r="AC71" s="86"/>
      <c r="AD71" s="83">
        <f t="shared" si="8"/>
        <v>0</v>
      </c>
      <c r="AE71" s="36" t="str">
        <f t="shared" si="9"/>
        <v>N/D</v>
      </c>
      <c r="AF71" s="36" t="str">
        <f t="shared" si="10"/>
        <v>N/D</v>
      </c>
      <c r="AG71" s="36" t="str">
        <f t="shared" si="11"/>
        <v>N/D</v>
      </c>
      <c r="AH71" s="36" t="str">
        <f t="shared" si="12"/>
        <v>N/D</v>
      </c>
      <c r="AI71" s="36" t="str">
        <f t="shared" si="13"/>
        <v>N/D</v>
      </c>
      <c r="AJ71" s="36"/>
      <c r="AK71" s="51"/>
    </row>
    <row r="72" spans="2:37" ht="79.5" customHeight="1" x14ac:dyDescent="0.25">
      <c r="B72" s="163"/>
      <c r="C72" s="163"/>
      <c r="D72" s="163"/>
      <c r="E72" s="164"/>
      <c r="F72" s="165"/>
      <c r="G72" s="165"/>
      <c r="H72" s="165"/>
      <c r="I72" s="165"/>
      <c r="J72" s="165"/>
      <c r="K72" s="165"/>
      <c r="L72" s="165"/>
      <c r="M72" s="166"/>
      <c r="N72" s="84"/>
      <c r="O72" s="84"/>
      <c r="P72" s="41" t="s">
        <v>48</v>
      </c>
      <c r="Q72" s="162" t="s">
        <v>48</v>
      </c>
      <c r="R72" s="162"/>
      <c r="S72" s="162"/>
      <c r="T72" s="162"/>
      <c r="U72" s="162"/>
      <c r="V72" s="162"/>
      <c r="W72" s="41" t="s">
        <v>48</v>
      </c>
      <c r="X72" s="41" t="s">
        <v>48</v>
      </c>
      <c r="Y72" s="41" t="s">
        <v>48</v>
      </c>
      <c r="Z72" s="85"/>
      <c r="AA72" s="85"/>
      <c r="AB72" s="85"/>
      <c r="AC72" s="86"/>
      <c r="AD72" s="83">
        <f t="shared" si="8"/>
        <v>0</v>
      </c>
      <c r="AE72" s="36" t="str">
        <f t="shared" si="9"/>
        <v>N/D</v>
      </c>
      <c r="AF72" s="36" t="str">
        <f t="shared" si="10"/>
        <v>N/D</v>
      </c>
      <c r="AG72" s="36" t="str">
        <f t="shared" si="11"/>
        <v>N/D</v>
      </c>
      <c r="AH72" s="36" t="str">
        <f t="shared" si="12"/>
        <v>N/D</v>
      </c>
      <c r="AI72" s="36" t="str">
        <f t="shared" si="13"/>
        <v>N/D</v>
      </c>
      <c r="AJ72" s="36"/>
      <c r="AK72" s="51"/>
    </row>
    <row r="73" spans="2:37" ht="79.5" customHeight="1" x14ac:dyDescent="0.25">
      <c r="B73" s="163"/>
      <c r="C73" s="163"/>
      <c r="D73" s="163"/>
      <c r="E73" s="164"/>
      <c r="F73" s="165"/>
      <c r="G73" s="165"/>
      <c r="H73" s="165"/>
      <c r="I73" s="165"/>
      <c r="J73" s="165"/>
      <c r="K73" s="165"/>
      <c r="L73" s="165"/>
      <c r="M73" s="166"/>
      <c r="N73" s="84"/>
      <c r="O73" s="84"/>
      <c r="P73" s="41" t="s">
        <v>48</v>
      </c>
      <c r="Q73" s="162" t="s">
        <v>48</v>
      </c>
      <c r="R73" s="162"/>
      <c r="S73" s="162"/>
      <c r="T73" s="162"/>
      <c r="U73" s="162"/>
      <c r="V73" s="162"/>
      <c r="W73" s="41" t="s">
        <v>48</v>
      </c>
      <c r="X73" s="41" t="s">
        <v>48</v>
      </c>
      <c r="Y73" s="41" t="s">
        <v>48</v>
      </c>
      <c r="Z73" s="85"/>
      <c r="AA73" s="85"/>
      <c r="AB73" s="85"/>
      <c r="AC73" s="86"/>
      <c r="AD73" s="83">
        <f t="shared" si="8"/>
        <v>0</v>
      </c>
      <c r="AE73" s="36" t="str">
        <f t="shared" si="9"/>
        <v>N/D</v>
      </c>
      <c r="AF73" s="36" t="str">
        <f t="shared" si="10"/>
        <v>N/D</v>
      </c>
      <c r="AG73" s="36" t="str">
        <f t="shared" si="11"/>
        <v>N/D</v>
      </c>
      <c r="AH73" s="36" t="str">
        <f t="shared" si="12"/>
        <v>N/D</v>
      </c>
      <c r="AI73" s="36" t="str">
        <f t="shared" si="13"/>
        <v>N/D</v>
      </c>
      <c r="AJ73" s="36"/>
      <c r="AK73" s="51"/>
    </row>
    <row r="74" spans="2:37" ht="79.5" customHeight="1" x14ac:dyDescent="0.25">
      <c r="B74" s="163"/>
      <c r="C74" s="163"/>
      <c r="D74" s="163"/>
      <c r="E74" s="164"/>
      <c r="F74" s="165"/>
      <c r="G74" s="165"/>
      <c r="H74" s="165"/>
      <c r="I74" s="165"/>
      <c r="J74" s="165"/>
      <c r="K74" s="165"/>
      <c r="L74" s="165"/>
      <c r="M74" s="166"/>
      <c r="N74" s="84"/>
      <c r="O74" s="84"/>
      <c r="P74" s="41" t="s">
        <v>48</v>
      </c>
      <c r="Q74" s="162" t="s">
        <v>48</v>
      </c>
      <c r="R74" s="162"/>
      <c r="S74" s="162"/>
      <c r="T74" s="162"/>
      <c r="U74" s="162"/>
      <c r="V74" s="162"/>
      <c r="W74" s="41" t="s">
        <v>48</v>
      </c>
      <c r="X74" s="41" t="s">
        <v>48</v>
      </c>
      <c r="Y74" s="41" t="s">
        <v>48</v>
      </c>
      <c r="Z74" s="85"/>
      <c r="AA74" s="85"/>
      <c r="AB74" s="85"/>
      <c r="AC74" s="86"/>
      <c r="AD74" s="83">
        <f t="shared" si="8"/>
        <v>0</v>
      </c>
      <c r="AE74" s="36" t="str">
        <f t="shared" si="9"/>
        <v>N/D</v>
      </c>
      <c r="AF74" s="36" t="str">
        <f t="shared" si="10"/>
        <v>N/D</v>
      </c>
      <c r="AG74" s="36" t="str">
        <f t="shared" si="11"/>
        <v>N/D</v>
      </c>
      <c r="AH74" s="36" t="str">
        <f t="shared" si="12"/>
        <v>N/D</v>
      </c>
      <c r="AI74" s="36" t="str">
        <f t="shared" si="13"/>
        <v>N/D</v>
      </c>
      <c r="AJ74" s="36"/>
      <c r="AK74" s="51"/>
    </row>
    <row r="75" spans="2:37" ht="79.5" customHeight="1" x14ac:dyDescent="0.25">
      <c r="B75" s="163"/>
      <c r="C75" s="163"/>
      <c r="D75" s="163"/>
      <c r="E75" s="164"/>
      <c r="F75" s="165"/>
      <c r="G75" s="165"/>
      <c r="H75" s="165"/>
      <c r="I75" s="165"/>
      <c r="J75" s="165"/>
      <c r="K75" s="165"/>
      <c r="L75" s="165"/>
      <c r="M75" s="166"/>
      <c r="N75" s="84"/>
      <c r="O75" s="84"/>
      <c r="P75" s="41" t="s">
        <v>48</v>
      </c>
      <c r="Q75" s="162" t="s">
        <v>48</v>
      </c>
      <c r="R75" s="162"/>
      <c r="S75" s="162"/>
      <c r="T75" s="162"/>
      <c r="U75" s="162"/>
      <c r="V75" s="162"/>
      <c r="W75" s="41" t="s">
        <v>48</v>
      </c>
      <c r="X75" s="41" t="s">
        <v>48</v>
      </c>
      <c r="Y75" s="41" t="s">
        <v>48</v>
      </c>
      <c r="Z75" s="85"/>
      <c r="AA75" s="85"/>
      <c r="AB75" s="85"/>
      <c r="AC75" s="86"/>
      <c r="AD75" s="83">
        <f t="shared" si="8"/>
        <v>0</v>
      </c>
      <c r="AE75" s="36" t="str">
        <f t="shared" si="9"/>
        <v>N/D</v>
      </c>
      <c r="AF75" s="36" t="str">
        <f t="shared" si="10"/>
        <v>N/D</v>
      </c>
      <c r="AG75" s="36" t="str">
        <f t="shared" si="11"/>
        <v>N/D</v>
      </c>
      <c r="AH75" s="36" t="str">
        <f t="shared" si="12"/>
        <v>N/D</v>
      </c>
      <c r="AI75" s="36" t="str">
        <f t="shared" si="13"/>
        <v>N/D</v>
      </c>
      <c r="AJ75" s="36"/>
      <c r="AK75" s="51"/>
    </row>
    <row r="76" spans="2:37" ht="79.5" customHeight="1" x14ac:dyDescent="0.25">
      <c r="B76" s="163"/>
      <c r="C76" s="163"/>
      <c r="D76" s="163"/>
      <c r="E76" s="164"/>
      <c r="F76" s="165"/>
      <c r="G76" s="165"/>
      <c r="H76" s="165"/>
      <c r="I76" s="165"/>
      <c r="J76" s="165"/>
      <c r="K76" s="165"/>
      <c r="L76" s="165"/>
      <c r="M76" s="166"/>
      <c r="N76" s="84"/>
      <c r="O76" s="84"/>
      <c r="P76" s="41" t="s">
        <v>48</v>
      </c>
      <c r="Q76" s="162" t="s">
        <v>48</v>
      </c>
      <c r="R76" s="162"/>
      <c r="S76" s="162"/>
      <c r="T76" s="162"/>
      <c r="U76" s="162"/>
      <c r="V76" s="162"/>
      <c r="W76" s="41" t="s">
        <v>48</v>
      </c>
      <c r="X76" s="41" t="s">
        <v>48</v>
      </c>
      <c r="Y76" s="41" t="s">
        <v>48</v>
      </c>
      <c r="Z76" s="85"/>
      <c r="AA76" s="85"/>
      <c r="AB76" s="85"/>
      <c r="AC76" s="86"/>
      <c r="AD76" s="83">
        <f t="shared" si="8"/>
        <v>0</v>
      </c>
      <c r="AE76" s="36" t="str">
        <f t="shared" si="9"/>
        <v>N/D</v>
      </c>
      <c r="AF76" s="36" t="str">
        <f t="shared" si="10"/>
        <v>N/D</v>
      </c>
      <c r="AG76" s="36" t="str">
        <f t="shared" si="11"/>
        <v>N/D</v>
      </c>
      <c r="AH76" s="36" t="str">
        <f t="shared" si="12"/>
        <v>N/D</v>
      </c>
      <c r="AI76" s="36" t="str">
        <f t="shared" si="13"/>
        <v>N/D</v>
      </c>
      <c r="AJ76" s="36"/>
      <c r="AK76" s="51"/>
    </row>
    <row r="77" spans="2:37" ht="79.5" customHeight="1" x14ac:dyDescent="0.25">
      <c r="B77" s="163"/>
      <c r="C77" s="163"/>
      <c r="D77" s="163"/>
      <c r="E77" s="164"/>
      <c r="F77" s="165"/>
      <c r="G77" s="165"/>
      <c r="H77" s="165"/>
      <c r="I77" s="165"/>
      <c r="J77" s="165"/>
      <c r="K77" s="165"/>
      <c r="L77" s="165"/>
      <c r="M77" s="166"/>
      <c r="N77" s="84"/>
      <c r="O77" s="84"/>
      <c r="P77" s="41" t="s">
        <v>48</v>
      </c>
      <c r="Q77" s="162" t="s">
        <v>48</v>
      </c>
      <c r="R77" s="162"/>
      <c r="S77" s="162"/>
      <c r="T77" s="162"/>
      <c r="U77" s="162"/>
      <c r="V77" s="162"/>
      <c r="W77" s="41" t="s">
        <v>48</v>
      </c>
      <c r="X77" s="41" t="s">
        <v>48</v>
      </c>
      <c r="Y77" s="41" t="s">
        <v>48</v>
      </c>
      <c r="Z77" s="85"/>
      <c r="AA77" s="85"/>
      <c r="AB77" s="85"/>
      <c r="AC77" s="86"/>
      <c r="AD77" s="83">
        <f t="shared" si="8"/>
        <v>0</v>
      </c>
      <c r="AE77" s="36" t="str">
        <f t="shared" si="9"/>
        <v>N/D</v>
      </c>
      <c r="AF77" s="36" t="str">
        <f t="shared" si="10"/>
        <v>N/D</v>
      </c>
      <c r="AG77" s="36" t="str">
        <f t="shared" si="11"/>
        <v>N/D</v>
      </c>
      <c r="AH77" s="36" t="str">
        <f t="shared" si="12"/>
        <v>N/D</v>
      </c>
      <c r="AI77" s="36" t="str">
        <f t="shared" si="13"/>
        <v>N/D</v>
      </c>
      <c r="AJ77" s="36"/>
      <c r="AK77" s="51"/>
    </row>
    <row r="78" spans="2:37" s="36" customFormat="1" ht="79.5" customHeight="1" x14ac:dyDescent="0.25">
      <c r="B78" s="163"/>
      <c r="C78" s="163"/>
      <c r="D78" s="163"/>
      <c r="E78" s="164"/>
      <c r="F78" s="165"/>
      <c r="G78" s="165"/>
      <c r="H78" s="165"/>
      <c r="I78" s="165"/>
      <c r="J78" s="165"/>
      <c r="K78" s="165"/>
      <c r="L78" s="165"/>
      <c r="M78" s="166"/>
      <c r="N78" s="84"/>
      <c r="O78" s="84"/>
      <c r="P78" s="41" t="s">
        <v>48</v>
      </c>
      <c r="Q78" s="162" t="s">
        <v>48</v>
      </c>
      <c r="R78" s="162"/>
      <c r="S78" s="162"/>
      <c r="T78" s="162"/>
      <c r="U78" s="162"/>
      <c r="V78" s="162"/>
      <c r="W78" s="41" t="s">
        <v>48</v>
      </c>
      <c r="X78" s="41" t="s">
        <v>48</v>
      </c>
      <c r="Y78" s="41" t="s">
        <v>48</v>
      </c>
      <c r="Z78" s="85"/>
      <c r="AA78" s="85"/>
      <c r="AB78" s="85"/>
      <c r="AC78" s="86"/>
      <c r="AD78" s="83">
        <f t="shared" si="8"/>
        <v>0</v>
      </c>
      <c r="AE78" s="36" t="str">
        <f t="shared" si="9"/>
        <v>N/D</v>
      </c>
      <c r="AF78" s="36" t="str">
        <f t="shared" si="10"/>
        <v>N/D</v>
      </c>
      <c r="AG78" s="36" t="str">
        <f t="shared" si="11"/>
        <v>N/D</v>
      </c>
      <c r="AH78" s="36" t="str">
        <f t="shared" si="12"/>
        <v>N/D</v>
      </c>
      <c r="AI78" s="36" t="str">
        <f t="shared" si="13"/>
        <v>N/D</v>
      </c>
      <c r="AK78" s="51"/>
    </row>
    <row r="79" spans="2:37" s="36" customFormat="1" ht="79.5" customHeight="1" x14ac:dyDescent="0.25"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80"/>
      <c r="O79" s="80"/>
      <c r="P79" s="41" t="s">
        <v>48</v>
      </c>
      <c r="Q79" s="162" t="s">
        <v>48</v>
      </c>
      <c r="R79" s="162"/>
      <c r="S79" s="162"/>
      <c r="T79" s="162"/>
      <c r="U79" s="162"/>
      <c r="V79" s="162"/>
      <c r="W79" s="41" t="s">
        <v>48</v>
      </c>
      <c r="X79" s="41" t="s">
        <v>48</v>
      </c>
      <c r="Y79" s="41" t="s">
        <v>48</v>
      </c>
      <c r="Z79" s="81"/>
      <c r="AA79" s="81"/>
      <c r="AB79" s="81"/>
      <c r="AC79" s="82"/>
      <c r="AD79" s="83">
        <f t="shared" si="8"/>
        <v>0</v>
      </c>
      <c r="AE79" s="36" t="str">
        <f t="shared" si="9"/>
        <v>N/D</v>
      </c>
      <c r="AF79" s="36" t="str">
        <f t="shared" si="10"/>
        <v>N/D</v>
      </c>
      <c r="AG79" s="36" t="str">
        <f t="shared" si="11"/>
        <v>N/D</v>
      </c>
      <c r="AH79" s="36" t="str">
        <f t="shared" si="12"/>
        <v>N/D</v>
      </c>
      <c r="AI79" s="36" t="str">
        <f t="shared" si="13"/>
        <v>N/D</v>
      </c>
      <c r="AK79" s="51"/>
    </row>
    <row r="80" spans="2:37" s="36" customFormat="1" ht="67.5" customHeight="1" x14ac:dyDescent="0.25">
      <c r="B80" s="163"/>
      <c r="C80" s="163"/>
      <c r="D80" s="163"/>
      <c r="E80" s="164"/>
      <c r="F80" s="165"/>
      <c r="G80" s="165"/>
      <c r="H80" s="165"/>
      <c r="I80" s="165"/>
      <c r="J80" s="165"/>
      <c r="K80" s="165"/>
      <c r="L80" s="165"/>
      <c r="M80" s="166"/>
      <c r="N80" s="84"/>
      <c r="O80" s="84"/>
      <c r="P80" s="41" t="s">
        <v>48</v>
      </c>
      <c r="Q80" s="162" t="s">
        <v>48</v>
      </c>
      <c r="R80" s="162"/>
      <c r="S80" s="162"/>
      <c r="T80" s="162"/>
      <c r="U80" s="162"/>
      <c r="V80" s="162"/>
      <c r="W80" s="41" t="s">
        <v>48</v>
      </c>
      <c r="X80" s="41" t="s">
        <v>48</v>
      </c>
      <c r="Y80" s="41" t="s">
        <v>48</v>
      </c>
      <c r="Z80" s="85"/>
      <c r="AA80" s="85"/>
      <c r="AB80" s="85"/>
      <c r="AC80" s="86"/>
      <c r="AD80" s="83">
        <f t="shared" si="8"/>
        <v>0</v>
      </c>
      <c r="AE80" s="36" t="str">
        <f t="shared" si="9"/>
        <v>N/D</v>
      </c>
      <c r="AF80" s="36" t="str">
        <f t="shared" si="10"/>
        <v>N/D</v>
      </c>
      <c r="AG80" s="36" t="str">
        <f t="shared" si="11"/>
        <v>N/D</v>
      </c>
      <c r="AH80" s="36" t="str">
        <f t="shared" si="12"/>
        <v>N/D</v>
      </c>
      <c r="AI80" s="36" t="str">
        <f t="shared" si="13"/>
        <v>N/D</v>
      </c>
      <c r="AK80" s="45"/>
    </row>
    <row r="81" spans="2:37" s="36" customFormat="1" ht="67.5" customHeight="1" x14ac:dyDescent="0.25"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80"/>
      <c r="O81" s="80"/>
      <c r="P81" s="41" t="s">
        <v>48</v>
      </c>
      <c r="Q81" s="162" t="s">
        <v>48</v>
      </c>
      <c r="R81" s="162"/>
      <c r="S81" s="162"/>
      <c r="T81" s="162"/>
      <c r="U81" s="162"/>
      <c r="V81" s="162"/>
      <c r="W81" s="41" t="s">
        <v>48</v>
      </c>
      <c r="X81" s="41" t="s">
        <v>48</v>
      </c>
      <c r="Y81" s="41" t="s">
        <v>48</v>
      </c>
      <c r="Z81" s="81"/>
      <c r="AA81" s="81"/>
      <c r="AB81" s="81"/>
      <c r="AC81" s="82"/>
      <c r="AD81" s="83">
        <f t="shared" si="8"/>
        <v>0</v>
      </c>
      <c r="AE81" s="36" t="str">
        <f t="shared" si="9"/>
        <v>N/D</v>
      </c>
      <c r="AF81" s="36" t="str">
        <f t="shared" si="10"/>
        <v>N/D</v>
      </c>
      <c r="AG81" s="36" t="str">
        <f t="shared" si="11"/>
        <v>N/D</v>
      </c>
      <c r="AH81" s="36" t="str">
        <f t="shared" si="12"/>
        <v>N/D</v>
      </c>
      <c r="AI81" s="36" t="str">
        <f t="shared" si="13"/>
        <v>N/D</v>
      </c>
      <c r="AK81" s="45"/>
    </row>
    <row r="82" spans="2:37" s="36" customFormat="1" ht="67.5" customHeight="1" x14ac:dyDescent="0.25">
      <c r="B82" s="163"/>
      <c r="C82" s="163"/>
      <c r="D82" s="163"/>
      <c r="E82" s="164"/>
      <c r="F82" s="165"/>
      <c r="G82" s="165"/>
      <c r="H82" s="165"/>
      <c r="I82" s="165"/>
      <c r="J82" s="165"/>
      <c r="K82" s="165"/>
      <c r="L82" s="165"/>
      <c r="M82" s="166"/>
      <c r="N82" s="84"/>
      <c r="O82" s="84"/>
      <c r="P82" s="41" t="s">
        <v>48</v>
      </c>
      <c r="Q82" s="162" t="s">
        <v>48</v>
      </c>
      <c r="R82" s="162"/>
      <c r="S82" s="162"/>
      <c r="T82" s="162"/>
      <c r="U82" s="162"/>
      <c r="V82" s="162"/>
      <c r="W82" s="41" t="s">
        <v>48</v>
      </c>
      <c r="X82" s="41" t="s">
        <v>48</v>
      </c>
      <c r="Y82" s="41" t="s">
        <v>48</v>
      </c>
      <c r="Z82" s="85"/>
      <c r="AA82" s="85"/>
      <c r="AB82" s="85"/>
      <c r="AC82" s="86"/>
      <c r="AD82" s="83">
        <f t="shared" si="8"/>
        <v>0</v>
      </c>
      <c r="AE82" s="36" t="str">
        <f t="shared" si="9"/>
        <v>N/D</v>
      </c>
      <c r="AF82" s="36" t="str">
        <f t="shared" si="10"/>
        <v>N/D</v>
      </c>
      <c r="AG82" s="36" t="str">
        <f t="shared" si="11"/>
        <v>N/D</v>
      </c>
      <c r="AH82" s="36" t="str">
        <f t="shared" si="12"/>
        <v>N/D</v>
      </c>
      <c r="AI82" s="36" t="str">
        <f t="shared" si="13"/>
        <v>N/D</v>
      </c>
      <c r="AK82" s="45"/>
    </row>
    <row r="83" spans="2:37" s="36" customFormat="1" ht="67.5" customHeight="1" x14ac:dyDescent="0.25"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80"/>
      <c r="O83" s="80"/>
      <c r="P83" s="41" t="s">
        <v>48</v>
      </c>
      <c r="Q83" s="162" t="s">
        <v>48</v>
      </c>
      <c r="R83" s="162"/>
      <c r="S83" s="162"/>
      <c r="T83" s="162"/>
      <c r="U83" s="162"/>
      <c r="V83" s="162"/>
      <c r="W83" s="41" t="s">
        <v>48</v>
      </c>
      <c r="X83" s="41" t="s">
        <v>48</v>
      </c>
      <c r="Y83" s="41" t="s">
        <v>48</v>
      </c>
      <c r="Z83" s="81"/>
      <c r="AA83" s="81"/>
      <c r="AB83" s="81"/>
      <c r="AC83" s="82"/>
      <c r="AD83" s="83">
        <f t="shared" si="8"/>
        <v>0</v>
      </c>
      <c r="AE83" s="36" t="str">
        <f t="shared" si="9"/>
        <v>N/D</v>
      </c>
      <c r="AF83" s="36" t="str">
        <f t="shared" si="10"/>
        <v>N/D</v>
      </c>
      <c r="AG83" s="36" t="str">
        <f t="shared" si="11"/>
        <v>N/D</v>
      </c>
      <c r="AH83" s="36" t="str">
        <f t="shared" si="12"/>
        <v>N/D</v>
      </c>
      <c r="AI83" s="36" t="str">
        <f t="shared" si="13"/>
        <v>N/D</v>
      </c>
      <c r="AK83" s="45"/>
    </row>
    <row r="84" spans="2:37" s="36" customFormat="1" ht="67.5" customHeight="1" x14ac:dyDescent="0.25">
      <c r="B84" s="163"/>
      <c r="C84" s="163"/>
      <c r="D84" s="163"/>
      <c r="E84" s="164"/>
      <c r="F84" s="165"/>
      <c r="G84" s="165"/>
      <c r="H84" s="165"/>
      <c r="I84" s="165"/>
      <c r="J84" s="165"/>
      <c r="K84" s="165"/>
      <c r="L84" s="165"/>
      <c r="M84" s="166"/>
      <c r="N84" s="84"/>
      <c r="O84" s="84"/>
      <c r="P84" s="41" t="s">
        <v>48</v>
      </c>
      <c r="Q84" s="162" t="s">
        <v>48</v>
      </c>
      <c r="R84" s="162"/>
      <c r="S84" s="162"/>
      <c r="T84" s="162"/>
      <c r="U84" s="162"/>
      <c r="V84" s="162"/>
      <c r="W84" s="41" t="s">
        <v>48</v>
      </c>
      <c r="X84" s="41" t="s">
        <v>48</v>
      </c>
      <c r="Y84" s="41" t="s">
        <v>48</v>
      </c>
      <c r="Z84" s="85"/>
      <c r="AA84" s="85"/>
      <c r="AB84" s="85"/>
      <c r="AC84" s="86"/>
      <c r="AD84" s="83">
        <f t="shared" si="8"/>
        <v>0</v>
      </c>
      <c r="AE84" s="36" t="str">
        <f t="shared" si="9"/>
        <v>N/D</v>
      </c>
      <c r="AF84" s="36" t="str">
        <f t="shared" si="10"/>
        <v>N/D</v>
      </c>
      <c r="AG84" s="36" t="str">
        <f t="shared" si="11"/>
        <v>N/D</v>
      </c>
      <c r="AH84" s="36" t="str">
        <f t="shared" si="12"/>
        <v>N/D</v>
      </c>
      <c r="AI84" s="36" t="str">
        <f t="shared" si="13"/>
        <v>N/D</v>
      </c>
      <c r="AK84" s="45"/>
    </row>
    <row r="85" spans="2:37" s="36" customFormat="1" ht="67.5" customHeight="1" x14ac:dyDescent="0.25"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80"/>
      <c r="O85" s="80"/>
      <c r="P85" s="41" t="s">
        <v>48</v>
      </c>
      <c r="Q85" s="162" t="s">
        <v>48</v>
      </c>
      <c r="R85" s="162"/>
      <c r="S85" s="162"/>
      <c r="T85" s="162"/>
      <c r="U85" s="162"/>
      <c r="V85" s="162"/>
      <c r="W85" s="41" t="s">
        <v>48</v>
      </c>
      <c r="X85" s="41" t="s">
        <v>48</v>
      </c>
      <c r="Y85" s="41" t="s">
        <v>48</v>
      </c>
      <c r="Z85" s="81"/>
      <c r="AA85" s="81"/>
      <c r="AB85" s="81"/>
      <c r="AC85" s="82"/>
      <c r="AD85" s="83">
        <f t="shared" si="8"/>
        <v>0</v>
      </c>
      <c r="AE85" s="36" t="str">
        <f t="shared" si="9"/>
        <v>N/D</v>
      </c>
      <c r="AF85" s="36" t="str">
        <f t="shared" si="10"/>
        <v>N/D</v>
      </c>
      <c r="AG85" s="36" t="str">
        <f t="shared" si="11"/>
        <v>N/D</v>
      </c>
      <c r="AH85" s="36" t="str">
        <f t="shared" si="12"/>
        <v>N/D</v>
      </c>
      <c r="AI85" s="36" t="str">
        <f t="shared" si="13"/>
        <v>N/D</v>
      </c>
      <c r="AK85" s="45"/>
    </row>
    <row r="86" spans="2:37" s="36" customFormat="1" ht="67.5" customHeight="1" x14ac:dyDescent="0.25">
      <c r="B86" s="163"/>
      <c r="C86" s="163"/>
      <c r="D86" s="163"/>
      <c r="E86" s="164"/>
      <c r="F86" s="165"/>
      <c r="G86" s="165"/>
      <c r="H86" s="165"/>
      <c r="I86" s="165"/>
      <c r="J86" s="165"/>
      <c r="K86" s="165"/>
      <c r="L86" s="165"/>
      <c r="M86" s="166"/>
      <c r="N86" s="84"/>
      <c r="O86" s="84"/>
      <c r="P86" s="41" t="s">
        <v>48</v>
      </c>
      <c r="Q86" s="162" t="s">
        <v>48</v>
      </c>
      <c r="R86" s="162"/>
      <c r="S86" s="162"/>
      <c r="T86" s="162"/>
      <c r="U86" s="162"/>
      <c r="V86" s="162"/>
      <c r="W86" s="41" t="s">
        <v>48</v>
      </c>
      <c r="X86" s="41" t="s">
        <v>48</v>
      </c>
      <c r="Y86" s="41" t="s">
        <v>48</v>
      </c>
      <c r="Z86" s="85"/>
      <c r="AA86" s="85"/>
      <c r="AB86" s="85"/>
      <c r="AC86" s="86"/>
      <c r="AD86" s="83">
        <f t="shared" si="8"/>
        <v>0</v>
      </c>
      <c r="AE86" s="36" t="str">
        <f t="shared" si="9"/>
        <v>N/D</v>
      </c>
      <c r="AF86" s="36" t="str">
        <f t="shared" si="10"/>
        <v>N/D</v>
      </c>
      <c r="AG86" s="36" t="str">
        <f t="shared" si="11"/>
        <v>N/D</v>
      </c>
      <c r="AH86" s="36" t="str">
        <f t="shared" si="12"/>
        <v>N/D</v>
      </c>
      <c r="AI86" s="36" t="str">
        <f t="shared" si="13"/>
        <v>N/D</v>
      </c>
      <c r="AK86" s="45"/>
    </row>
    <row r="87" spans="2:37" s="36" customFormat="1" ht="67.5" customHeight="1" x14ac:dyDescent="0.25"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80"/>
      <c r="O87" s="80"/>
      <c r="P87" s="41" t="s">
        <v>48</v>
      </c>
      <c r="Q87" s="162" t="s">
        <v>48</v>
      </c>
      <c r="R87" s="162"/>
      <c r="S87" s="162"/>
      <c r="T87" s="162"/>
      <c r="U87" s="162"/>
      <c r="V87" s="162"/>
      <c r="W87" s="41" t="s">
        <v>48</v>
      </c>
      <c r="X87" s="41" t="s">
        <v>48</v>
      </c>
      <c r="Y87" s="41" t="s">
        <v>48</v>
      </c>
      <c r="Z87" s="81"/>
      <c r="AA87" s="81"/>
      <c r="AB87" s="81"/>
      <c r="AC87" s="82"/>
      <c r="AD87" s="83">
        <f t="shared" si="8"/>
        <v>0</v>
      </c>
      <c r="AE87" s="36" t="str">
        <f t="shared" si="9"/>
        <v>N/D</v>
      </c>
      <c r="AF87" s="36" t="str">
        <f t="shared" si="10"/>
        <v>N/D</v>
      </c>
      <c r="AG87" s="36" t="str">
        <f t="shared" si="11"/>
        <v>N/D</v>
      </c>
      <c r="AH87" s="36" t="str">
        <f t="shared" si="12"/>
        <v>N/D</v>
      </c>
      <c r="AI87" s="36" t="str">
        <f t="shared" si="13"/>
        <v>N/D</v>
      </c>
      <c r="AK87" s="45"/>
    </row>
    <row r="88" spans="2:37" s="36" customFormat="1" ht="67.5" customHeight="1" x14ac:dyDescent="0.25"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80"/>
      <c r="O88" s="80"/>
      <c r="P88" s="41" t="s">
        <v>48</v>
      </c>
      <c r="Q88" s="162" t="s">
        <v>48</v>
      </c>
      <c r="R88" s="162"/>
      <c r="S88" s="162"/>
      <c r="T88" s="162"/>
      <c r="U88" s="162"/>
      <c r="V88" s="162"/>
      <c r="W88" s="41" t="s">
        <v>48</v>
      </c>
      <c r="X88" s="41" t="s">
        <v>48</v>
      </c>
      <c r="Y88" s="41" t="s">
        <v>48</v>
      </c>
      <c r="Z88" s="81"/>
      <c r="AA88" s="81"/>
      <c r="AB88" s="81"/>
      <c r="AC88" s="82"/>
      <c r="AD88" s="83">
        <f>ROUND((AA88-Z88)/365*12*AC88,2)</f>
        <v>0</v>
      </c>
      <c r="AE88" s="36" t="str">
        <f>CONCATENATE(O88,P88)</f>
        <v>N/D</v>
      </c>
      <c r="AF88" s="36" t="str">
        <f>CONCATENATE(O88,Q88)</f>
        <v>N/D</v>
      </c>
      <c r="AG88" s="36" t="str">
        <f t="shared" ref="AG88:AG120" si="14">CONCATENATE(O88,W88)</f>
        <v>N/D</v>
      </c>
      <c r="AH88" s="36" t="str">
        <f t="shared" ref="AH88:AH120" si="15">CONCATENATE(O88,X88)</f>
        <v>N/D</v>
      </c>
      <c r="AI88" s="36" t="str">
        <f t="shared" si="13"/>
        <v>N/D</v>
      </c>
      <c r="AK88" s="45"/>
    </row>
    <row r="89" spans="2:37" s="36" customFormat="1" ht="14.25" customHeight="1" x14ac:dyDescent="0.25">
      <c r="B89" s="155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87"/>
      <c r="O89" s="87"/>
      <c r="P89" s="155"/>
      <c r="Q89" s="155"/>
      <c r="R89" s="155"/>
      <c r="S89" s="155"/>
      <c r="T89" s="155"/>
      <c r="U89" s="155"/>
      <c r="V89" s="88"/>
      <c r="W89" s="88"/>
      <c r="X89" s="89"/>
      <c r="Y89" s="90"/>
    </row>
    <row r="90" spans="2:37" s="36" customFormat="1" ht="14.25" customHeight="1" x14ac:dyDescent="0.25">
      <c r="B90" s="155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87"/>
      <c r="O90" s="87"/>
      <c r="P90" s="155"/>
      <c r="Q90" s="155"/>
      <c r="R90" s="155"/>
      <c r="S90" s="155"/>
      <c r="T90" s="155"/>
      <c r="U90" s="155"/>
      <c r="V90" s="88"/>
      <c r="W90" s="88"/>
      <c r="X90" s="89"/>
      <c r="Y90" s="90"/>
    </row>
    <row r="91" spans="2:37" s="36" customFormat="1" ht="14.25" customHeight="1" x14ac:dyDescent="0.25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87"/>
      <c r="O91" s="87"/>
      <c r="P91" s="155"/>
      <c r="Q91" s="155"/>
      <c r="R91" s="155"/>
      <c r="S91" s="155"/>
      <c r="T91" s="155"/>
      <c r="U91" s="155"/>
      <c r="V91" s="88"/>
      <c r="W91" s="88"/>
      <c r="X91" s="89"/>
      <c r="Y91" s="90"/>
    </row>
    <row r="92" spans="2:37" s="36" customFormat="1" ht="14.25" customHeight="1" x14ac:dyDescent="0.25"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87"/>
      <c r="O92" s="87"/>
      <c r="P92" s="155"/>
      <c r="Q92" s="155"/>
      <c r="R92" s="155"/>
      <c r="S92" s="155"/>
      <c r="T92" s="155"/>
      <c r="U92" s="155"/>
      <c r="V92" s="88"/>
      <c r="W92" s="88"/>
      <c r="X92" s="89"/>
      <c r="Y92" s="90"/>
    </row>
    <row r="93" spans="2:37" s="36" customFormat="1" ht="14.25" customHeight="1" x14ac:dyDescent="0.25">
      <c r="B93" s="155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87"/>
      <c r="O93" s="87"/>
      <c r="P93" s="155"/>
      <c r="Q93" s="155"/>
      <c r="R93" s="155"/>
      <c r="S93" s="155"/>
      <c r="T93" s="155"/>
      <c r="U93" s="155"/>
      <c r="V93" s="88"/>
      <c r="W93" s="88"/>
      <c r="X93" s="89"/>
      <c r="Y93" s="90"/>
    </row>
    <row r="94" spans="2:37" s="36" customFormat="1" ht="14.2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87"/>
      <c r="O94" s="87"/>
      <c r="P94" s="155"/>
      <c r="Q94" s="155"/>
      <c r="R94" s="155"/>
      <c r="S94" s="155"/>
      <c r="T94" s="155"/>
      <c r="U94" s="155"/>
      <c r="V94" s="88"/>
      <c r="W94" s="88"/>
      <c r="X94" s="89"/>
      <c r="Y94" s="90"/>
    </row>
    <row r="95" spans="2:37" s="36" customFormat="1" ht="14.25" customHeight="1" x14ac:dyDescent="0.25">
      <c r="B95" s="155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87"/>
      <c r="O95" s="87"/>
      <c r="P95" s="155"/>
      <c r="Q95" s="155"/>
      <c r="R95" s="155"/>
      <c r="S95" s="155"/>
      <c r="T95" s="155"/>
      <c r="U95" s="155"/>
      <c r="V95" s="88"/>
      <c r="W95" s="88"/>
      <c r="X95" s="89"/>
      <c r="Y95" s="90"/>
    </row>
    <row r="96" spans="2:37" s="36" customFormat="1" ht="14.25" customHeight="1" x14ac:dyDescent="0.25"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87"/>
      <c r="O96" s="87"/>
      <c r="P96" s="155"/>
      <c r="Q96" s="155"/>
      <c r="R96" s="155"/>
      <c r="S96" s="155"/>
      <c r="T96" s="155"/>
      <c r="U96" s="155"/>
      <c r="V96" s="88"/>
      <c r="W96" s="88"/>
      <c r="X96" s="89"/>
      <c r="Y96" s="90"/>
    </row>
    <row r="97" spans="2:25" s="36" customFormat="1" ht="14.25" customHeight="1" x14ac:dyDescent="0.25"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87"/>
      <c r="O97" s="87"/>
      <c r="P97" s="155"/>
      <c r="Q97" s="155"/>
      <c r="R97" s="155"/>
      <c r="S97" s="155"/>
      <c r="T97" s="155"/>
      <c r="U97" s="155"/>
      <c r="V97" s="88"/>
      <c r="W97" s="88"/>
      <c r="X97" s="89"/>
      <c r="Y97" s="90"/>
    </row>
    <row r="98" spans="2:25" s="36" customFormat="1" ht="14.25" customHeight="1" x14ac:dyDescent="0.25"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87"/>
      <c r="O98" s="87"/>
      <c r="P98" s="155"/>
      <c r="Q98" s="155"/>
      <c r="R98" s="155"/>
      <c r="S98" s="155"/>
      <c r="T98" s="155"/>
      <c r="U98" s="155"/>
      <c r="V98" s="88"/>
      <c r="W98" s="88"/>
      <c r="X98" s="89"/>
      <c r="Y98" s="90"/>
    </row>
    <row r="99" spans="2:25" s="36" customFormat="1" ht="14.25" customHeight="1" x14ac:dyDescent="0.25"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87"/>
      <c r="O99" s="87"/>
      <c r="P99" s="155"/>
      <c r="Q99" s="155"/>
      <c r="R99" s="155"/>
      <c r="S99" s="155"/>
      <c r="T99" s="155"/>
      <c r="U99" s="155"/>
      <c r="V99" s="88"/>
      <c r="W99" s="88"/>
      <c r="X99" s="89"/>
      <c r="Y99" s="90"/>
    </row>
    <row r="100" spans="2:25" s="36" customFormat="1" ht="14.25" customHeight="1" x14ac:dyDescent="0.25"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87"/>
      <c r="O100" s="87"/>
      <c r="P100" s="155"/>
      <c r="Q100" s="155"/>
      <c r="R100" s="155"/>
      <c r="S100" s="155"/>
      <c r="T100" s="155"/>
      <c r="U100" s="155"/>
      <c r="V100" s="88"/>
      <c r="W100" s="88"/>
      <c r="X100" s="89"/>
      <c r="Y100" s="90"/>
    </row>
    <row r="101" spans="2:25" s="36" customFormat="1" ht="14.25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87"/>
      <c r="O101" s="87"/>
      <c r="P101" s="155"/>
      <c r="Q101" s="155"/>
      <c r="R101" s="155"/>
      <c r="S101" s="155"/>
      <c r="T101" s="155"/>
      <c r="U101" s="155"/>
      <c r="V101" s="88"/>
      <c r="W101" s="88"/>
      <c r="X101" s="89"/>
      <c r="Y101" s="90"/>
    </row>
    <row r="102" spans="2:25" s="36" customFormat="1" ht="14.25" customHeight="1" x14ac:dyDescent="0.25">
      <c r="B102" s="155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87"/>
      <c r="O102" s="87"/>
      <c r="P102" s="155"/>
      <c r="Q102" s="155"/>
      <c r="R102" s="155"/>
      <c r="S102" s="155"/>
      <c r="T102" s="155"/>
      <c r="U102" s="155"/>
      <c r="V102" s="88"/>
      <c r="W102" s="88"/>
      <c r="X102" s="89"/>
      <c r="Y102" s="90"/>
    </row>
    <row r="103" spans="2:25" s="36" customFormat="1" ht="14.25" customHeight="1" x14ac:dyDescent="0.25">
      <c r="B103" s="155"/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87"/>
      <c r="O103" s="87"/>
      <c r="P103" s="155"/>
      <c r="Q103" s="155"/>
      <c r="R103" s="155"/>
      <c r="S103" s="155"/>
      <c r="T103" s="155"/>
      <c r="U103" s="155"/>
      <c r="V103" s="88"/>
      <c r="W103" s="88"/>
      <c r="X103" s="89"/>
      <c r="Y103" s="90"/>
    </row>
    <row r="104" spans="2:25" s="36" customFormat="1" ht="14.25" customHeight="1" x14ac:dyDescent="0.25">
      <c r="B104" s="155"/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87"/>
      <c r="O104" s="87"/>
      <c r="P104" s="155"/>
      <c r="Q104" s="155"/>
      <c r="R104" s="155"/>
      <c r="S104" s="155"/>
      <c r="T104" s="155"/>
      <c r="U104" s="155"/>
      <c r="V104" s="88"/>
      <c r="W104" s="88"/>
      <c r="X104" s="89"/>
      <c r="Y104" s="90"/>
    </row>
    <row r="105" spans="2:25" s="36" customFormat="1" ht="14.25" customHeight="1" x14ac:dyDescent="0.25">
      <c r="B105" s="155"/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87"/>
      <c r="O105" s="87"/>
      <c r="P105" s="155"/>
      <c r="Q105" s="155"/>
      <c r="R105" s="155"/>
      <c r="S105" s="155"/>
      <c r="T105" s="155"/>
      <c r="U105" s="155"/>
      <c r="V105" s="88"/>
      <c r="W105" s="88"/>
      <c r="X105" s="89"/>
      <c r="Y105" s="90"/>
    </row>
    <row r="106" spans="2:25" s="36" customFormat="1" ht="14.25" customHeight="1" x14ac:dyDescent="0.25"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87"/>
      <c r="O106" s="87"/>
      <c r="P106" s="155"/>
      <c r="Q106" s="155"/>
      <c r="R106" s="155"/>
      <c r="S106" s="155"/>
      <c r="T106" s="155"/>
      <c r="U106" s="155"/>
      <c r="V106" s="88"/>
      <c r="W106" s="88"/>
      <c r="X106" s="89"/>
      <c r="Y106" s="90"/>
    </row>
    <row r="107" spans="2:25" s="36" customFormat="1" ht="14.25" customHeight="1" x14ac:dyDescent="0.25"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87"/>
      <c r="O107" s="87"/>
      <c r="P107" s="155"/>
      <c r="Q107" s="155"/>
      <c r="R107" s="155"/>
      <c r="S107" s="155"/>
      <c r="T107" s="155"/>
      <c r="U107" s="155"/>
      <c r="V107" s="88"/>
      <c r="W107" s="88"/>
      <c r="X107" s="89"/>
      <c r="Y107" s="90"/>
    </row>
    <row r="108" spans="2:25" s="36" customFormat="1" ht="14.25" customHeight="1" x14ac:dyDescent="0.25">
      <c r="B108" s="155"/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87"/>
      <c r="O108" s="87"/>
      <c r="P108" s="155"/>
      <c r="Q108" s="155"/>
      <c r="R108" s="155"/>
      <c r="S108" s="155"/>
      <c r="T108" s="155"/>
      <c r="U108" s="155"/>
      <c r="V108" s="88"/>
      <c r="W108" s="88"/>
      <c r="X108" s="89"/>
      <c r="Y108" s="90"/>
    </row>
    <row r="109" spans="2:25" s="36" customFormat="1" ht="14.25" customHeight="1" x14ac:dyDescent="0.25">
      <c r="B109" s="155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87"/>
      <c r="O109" s="87"/>
      <c r="P109" s="155"/>
      <c r="Q109" s="155"/>
      <c r="R109" s="155"/>
      <c r="S109" s="155"/>
      <c r="T109" s="155"/>
      <c r="U109" s="155"/>
      <c r="V109" s="88"/>
      <c r="W109" s="88"/>
      <c r="X109" s="89"/>
      <c r="Y109" s="90"/>
    </row>
    <row r="110" spans="2:25" s="36" customFormat="1" ht="14.25" customHeight="1" x14ac:dyDescent="0.25">
      <c r="B110" s="155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87"/>
      <c r="O110" s="87"/>
      <c r="P110" s="155"/>
      <c r="Q110" s="155"/>
      <c r="R110" s="155"/>
      <c r="S110" s="155"/>
      <c r="T110" s="155"/>
      <c r="U110" s="155"/>
      <c r="V110" s="88"/>
      <c r="W110" s="88"/>
      <c r="X110" s="89"/>
      <c r="Y110" s="90"/>
    </row>
    <row r="111" spans="2:25" s="36" customFormat="1" ht="14.25" customHeight="1" x14ac:dyDescent="0.25">
      <c r="B111" s="155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87"/>
      <c r="O111" s="87"/>
      <c r="P111" s="155"/>
      <c r="Q111" s="155"/>
      <c r="R111" s="155"/>
      <c r="S111" s="155"/>
      <c r="T111" s="155"/>
      <c r="U111" s="155"/>
      <c r="V111" s="88"/>
      <c r="W111" s="88"/>
      <c r="X111" s="89"/>
      <c r="Y111" s="90"/>
    </row>
    <row r="112" spans="2:25" s="36" customFormat="1" ht="14.25" customHeight="1" x14ac:dyDescent="0.25">
      <c r="B112" s="155"/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87"/>
      <c r="O112" s="87"/>
      <c r="P112" s="155"/>
      <c r="Q112" s="155"/>
      <c r="R112" s="155"/>
      <c r="S112" s="155"/>
      <c r="T112" s="155"/>
      <c r="U112" s="155"/>
      <c r="V112" s="88"/>
      <c r="W112" s="88"/>
      <c r="X112" s="89"/>
      <c r="Y112" s="90"/>
    </row>
    <row r="113" spans="1:31" s="36" customFormat="1" ht="14.25" customHeight="1" x14ac:dyDescent="0.25">
      <c r="B113" s="155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87"/>
      <c r="O113" s="87"/>
      <c r="P113" s="155"/>
      <c r="Q113" s="155"/>
      <c r="R113" s="155"/>
      <c r="S113" s="155"/>
      <c r="T113" s="155"/>
      <c r="U113" s="155"/>
      <c r="V113" s="88"/>
      <c r="W113" s="88"/>
      <c r="X113" s="89"/>
      <c r="Y113" s="90"/>
    </row>
    <row r="114" spans="1:31" s="36" customFormat="1" ht="14.25" customHeight="1" x14ac:dyDescent="0.25">
      <c r="B114" s="155"/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87"/>
      <c r="O114" s="87"/>
      <c r="P114" s="155"/>
      <c r="Q114" s="155"/>
      <c r="R114" s="155"/>
      <c r="S114" s="155"/>
      <c r="T114" s="155"/>
      <c r="U114" s="155"/>
      <c r="V114" s="88"/>
      <c r="W114" s="88"/>
      <c r="X114" s="89"/>
      <c r="Y114" s="90"/>
    </row>
    <row r="115" spans="1:31" ht="14.25" customHeight="1" x14ac:dyDescent="0.25">
      <c r="B115" s="155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87"/>
      <c r="O115" s="87"/>
      <c r="P115" s="155"/>
      <c r="Q115" s="155"/>
      <c r="R115" s="155"/>
      <c r="S115" s="155"/>
      <c r="T115" s="155"/>
      <c r="U115" s="155"/>
      <c r="V115" s="88"/>
      <c r="W115" s="88"/>
      <c r="X115" s="89"/>
      <c r="Y115" s="90"/>
      <c r="Z115" s="36"/>
      <c r="AA115" s="36"/>
      <c r="AB115" s="36"/>
      <c r="AC115" s="36"/>
      <c r="AD115" s="36"/>
      <c r="AE115" s="36"/>
    </row>
    <row r="116" spans="1:31" ht="14.25" customHeight="1" x14ac:dyDescent="0.25">
      <c r="B116" s="155"/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87"/>
      <c r="O116" s="87"/>
      <c r="P116" s="155"/>
      <c r="Q116" s="155"/>
      <c r="R116" s="155"/>
      <c r="S116" s="155"/>
      <c r="T116" s="155"/>
      <c r="U116" s="155"/>
      <c r="V116" s="88"/>
      <c r="W116" s="88"/>
      <c r="X116" s="89"/>
      <c r="Y116" s="90"/>
      <c r="Z116" s="36"/>
      <c r="AA116" s="36"/>
      <c r="AB116" s="36"/>
      <c r="AC116" s="36"/>
      <c r="AD116" s="36"/>
      <c r="AE116" s="36"/>
    </row>
    <row r="117" spans="1:31" s="36" customFormat="1" ht="14.25" customHeight="1" x14ac:dyDescent="0.25">
      <c r="A117" s="63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4.25" customHeight="1" x14ac:dyDescent="0.25"/>
    <row r="119" spans="1:31" s="72" customFormat="1" ht="14.25" customHeight="1" x14ac:dyDescent="0.25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7"/>
      <c r="M119" s="37"/>
      <c r="N119" s="37"/>
      <c r="O119" s="36"/>
      <c r="P119" s="36"/>
      <c r="Q119" s="36"/>
      <c r="R119" s="38"/>
      <c r="S119" s="38"/>
      <c r="T119" s="38"/>
      <c r="U119" s="38"/>
      <c r="V119" s="37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pans="1:31" ht="14.25" customHeight="1" x14ac:dyDescent="0.25"/>
    <row r="121" spans="1:31" ht="14.25" customHeight="1" x14ac:dyDescent="0.25">
      <c r="B121" s="156"/>
      <c r="C121" s="157"/>
      <c r="D121" s="157"/>
      <c r="E121" s="43"/>
      <c r="F121" s="43"/>
      <c r="G121" s="43"/>
      <c r="H121" s="156"/>
      <c r="I121" s="156"/>
      <c r="J121" s="156"/>
      <c r="K121" s="156"/>
      <c r="L121" s="43"/>
      <c r="M121" s="156"/>
      <c r="N121" s="156"/>
      <c r="O121" s="156"/>
      <c r="P121" s="156"/>
      <c r="Q121" s="156"/>
      <c r="R121" s="43"/>
      <c r="S121" s="35"/>
      <c r="T121" s="72"/>
      <c r="X121" s="72"/>
      <c r="Y121" s="35"/>
      <c r="Z121" s="72"/>
      <c r="AA121" s="72"/>
      <c r="AB121" s="72"/>
      <c r="AC121" s="72"/>
      <c r="AD121" s="72"/>
      <c r="AE121" s="72"/>
    </row>
    <row r="122" spans="1:31" ht="14.25" customHeight="1" x14ac:dyDescent="0.25">
      <c r="B122" s="159"/>
      <c r="C122" s="159"/>
      <c r="D122" s="159"/>
      <c r="E122" s="91"/>
      <c r="F122" s="91"/>
      <c r="G122" s="91"/>
      <c r="H122" s="160"/>
      <c r="I122" s="160"/>
      <c r="J122" s="160"/>
      <c r="K122" s="160"/>
      <c r="L122" s="92"/>
      <c r="M122" s="161"/>
      <c r="N122" s="161"/>
      <c r="O122" s="161"/>
      <c r="P122" s="161"/>
      <c r="Q122" s="161"/>
      <c r="R122" s="93"/>
      <c r="S122" s="94"/>
      <c r="Y122" s="95"/>
    </row>
    <row r="123" spans="1:31" ht="14.25" customHeight="1" x14ac:dyDescent="0.25">
      <c r="B123" s="159"/>
      <c r="C123" s="159"/>
      <c r="D123" s="159"/>
      <c r="E123" s="91"/>
      <c r="F123" s="91"/>
      <c r="G123" s="91"/>
      <c r="H123" s="160"/>
      <c r="I123" s="160"/>
      <c r="J123" s="160"/>
      <c r="K123" s="160"/>
      <c r="L123" s="92"/>
      <c r="M123" s="161"/>
      <c r="N123" s="161"/>
      <c r="O123" s="161"/>
      <c r="P123" s="161"/>
      <c r="Q123" s="161"/>
      <c r="R123" s="93"/>
      <c r="S123" s="94"/>
      <c r="Y123" s="95"/>
    </row>
    <row r="124" spans="1:31" ht="14.25" customHeight="1" x14ac:dyDescent="0.25">
      <c r="B124" s="159"/>
      <c r="C124" s="159"/>
      <c r="D124" s="159"/>
      <c r="E124" s="91"/>
      <c r="F124" s="91"/>
      <c r="G124" s="91"/>
      <c r="H124" s="160"/>
      <c r="I124" s="160"/>
      <c r="J124" s="160"/>
      <c r="K124" s="160"/>
      <c r="L124" s="92"/>
      <c r="M124" s="161"/>
      <c r="N124" s="161"/>
      <c r="O124" s="161"/>
      <c r="P124" s="161"/>
      <c r="Q124" s="161"/>
      <c r="R124" s="93"/>
      <c r="S124" s="94"/>
      <c r="Y124" s="95"/>
    </row>
    <row r="125" spans="1:31" ht="14.25" customHeight="1" x14ac:dyDescent="0.25">
      <c r="B125" s="159"/>
      <c r="C125" s="159"/>
      <c r="D125" s="159"/>
      <c r="E125" s="91"/>
      <c r="F125" s="91"/>
      <c r="G125" s="91"/>
      <c r="H125" s="160"/>
      <c r="I125" s="160"/>
      <c r="J125" s="160"/>
      <c r="K125" s="160"/>
      <c r="L125" s="92"/>
      <c r="M125" s="161"/>
      <c r="N125" s="161"/>
      <c r="O125" s="161"/>
      <c r="P125" s="161"/>
      <c r="Q125" s="161"/>
      <c r="R125" s="93"/>
      <c r="S125" s="94"/>
      <c r="Y125" s="95"/>
    </row>
    <row r="126" spans="1:31" ht="14.25" customHeight="1" x14ac:dyDescent="0.25">
      <c r="B126" s="159"/>
      <c r="C126" s="159"/>
      <c r="D126" s="159"/>
      <c r="E126" s="91"/>
      <c r="F126" s="91"/>
      <c r="G126" s="91"/>
      <c r="H126" s="160"/>
      <c r="I126" s="160"/>
      <c r="J126" s="160"/>
      <c r="K126" s="160"/>
      <c r="L126" s="92"/>
      <c r="M126" s="161"/>
      <c r="N126" s="161"/>
      <c r="O126" s="161"/>
      <c r="P126" s="161"/>
      <c r="Q126" s="161"/>
      <c r="R126" s="93"/>
      <c r="S126" s="94"/>
      <c r="Y126" s="95"/>
    </row>
    <row r="127" spans="1:31" ht="14.25" customHeight="1" x14ac:dyDescent="0.25">
      <c r="B127" s="159"/>
      <c r="C127" s="159"/>
      <c r="D127" s="159"/>
      <c r="E127" s="91"/>
      <c r="F127" s="91"/>
      <c r="G127" s="91"/>
      <c r="H127" s="160"/>
      <c r="I127" s="160"/>
      <c r="J127" s="160"/>
      <c r="K127" s="160"/>
      <c r="L127" s="92"/>
      <c r="M127" s="161"/>
      <c r="N127" s="161"/>
      <c r="O127" s="161"/>
      <c r="P127" s="161"/>
      <c r="Q127" s="161"/>
      <c r="R127" s="93"/>
      <c r="S127" s="94"/>
      <c r="Y127" s="95"/>
    </row>
    <row r="128" spans="1:31" ht="14.25" customHeight="1" x14ac:dyDescent="0.25">
      <c r="B128" s="159"/>
      <c r="C128" s="159"/>
      <c r="D128" s="159"/>
      <c r="E128" s="91"/>
      <c r="F128" s="91"/>
      <c r="G128" s="91"/>
      <c r="H128" s="160"/>
      <c r="I128" s="160"/>
      <c r="J128" s="160"/>
      <c r="K128" s="160"/>
      <c r="L128" s="92"/>
      <c r="M128" s="161"/>
      <c r="N128" s="161"/>
      <c r="O128" s="161"/>
      <c r="P128" s="161"/>
      <c r="Q128" s="161"/>
      <c r="R128" s="93"/>
      <c r="S128" s="94"/>
      <c r="Y128" s="95"/>
    </row>
    <row r="129" spans="2:31" ht="14.25" customHeight="1" x14ac:dyDescent="0.25">
      <c r="B129" s="159"/>
      <c r="C129" s="159"/>
      <c r="D129" s="159"/>
      <c r="E129" s="91"/>
      <c r="F129" s="91"/>
      <c r="G129" s="91"/>
      <c r="H129" s="160"/>
      <c r="I129" s="160"/>
      <c r="J129" s="160"/>
      <c r="K129" s="160"/>
      <c r="L129" s="92"/>
      <c r="M129" s="161"/>
      <c r="N129" s="161"/>
      <c r="O129" s="161"/>
      <c r="P129" s="161"/>
      <c r="Q129" s="161"/>
      <c r="R129" s="93"/>
      <c r="S129" s="94"/>
      <c r="Y129" s="95"/>
    </row>
    <row r="130" spans="2:31" ht="14.25" customHeight="1" x14ac:dyDescent="0.25">
      <c r="B130" s="159"/>
      <c r="C130" s="159"/>
      <c r="D130" s="159"/>
      <c r="E130" s="91"/>
      <c r="F130" s="91"/>
      <c r="G130" s="91"/>
      <c r="H130" s="160"/>
      <c r="I130" s="160"/>
      <c r="J130" s="160"/>
      <c r="K130" s="160"/>
      <c r="L130" s="92"/>
      <c r="M130" s="161"/>
      <c r="N130" s="161"/>
      <c r="O130" s="161"/>
      <c r="P130" s="161"/>
      <c r="Q130" s="161"/>
      <c r="R130" s="93"/>
      <c r="S130" s="94"/>
      <c r="Y130" s="95"/>
    </row>
    <row r="131" spans="2:31" ht="14.25" customHeight="1" x14ac:dyDescent="0.25"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7"/>
      <c r="S131" s="94"/>
      <c r="T131" s="93"/>
      <c r="Y131" s="94"/>
      <c r="Z131" s="93"/>
    </row>
    <row r="132" spans="2:31" s="36" customFormat="1" ht="14.25" customHeight="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97"/>
      <c r="L132" s="97"/>
      <c r="M132" s="97"/>
      <c r="N132" s="97"/>
      <c r="O132" s="97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2:31" s="36" customFormat="1" ht="14.25" customHeight="1" x14ac:dyDescent="0.25">
      <c r="B133" s="156"/>
      <c r="C133" s="157"/>
      <c r="D133" s="157"/>
      <c r="E133" s="158"/>
      <c r="F133" s="158"/>
      <c r="G133" s="158"/>
      <c r="H133" s="158"/>
      <c r="I133" s="158"/>
      <c r="J133" s="158"/>
      <c r="K133" s="158"/>
      <c r="L133" s="158"/>
      <c r="M133" s="158"/>
      <c r="N133" s="43"/>
      <c r="O133" s="43"/>
      <c r="P133" s="156"/>
      <c r="Q133" s="156"/>
      <c r="R133" s="156"/>
      <c r="S133" s="156"/>
      <c r="T133" s="156"/>
      <c r="U133" s="156"/>
      <c r="V133" s="43"/>
      <c r="W133" s="43"/>
      <c r="X133" s="43"/>
      <c r="Y133" s="43"/>
      <c r="Z133" s="50"/>
      <c r="AA133" s="50"/>
      <c r="AB133" s="50"/>
      <c r="AC133" s="50"/>
      <c r="AD133" s="50"/>
      <c r="AE133" s="50"/>
    </row>
    <row r="134" spans="2:31" s="36" customFormat="1" ht="14.25" customHeight="1" x14ac:dyDescent="0.25">
      <c r="B134" s="155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87"/>
      <c r="O134" s="92"/>
      <c r="P134" s="155"/>
      <c r="Q134" s="155"/>
      <c r="R134" s="155"/>
      <c r="S134" s="155"/>
      <c r="T134" s="155"/>
      <c r="U134" s="155"/>
      <c r="V134" s="88"/>
      <c r="W134" s="88"/>
      <c r="X134" s="89"/>
      <c r="Y134" s="90"/>
    </row>
    <row r="135" spans="2:31" s="36" customFormat="1" ht="14.25" customHeight="1" x14ac:dyDescent="0.25">
      <c r="B135" s="155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87"/>
      <c r="O135" s="92"/>
      <c r="P135" s="155"/>
      <c r="Q135" s="155"/>
      <c r="R135" s="155"/>
      <c r="S135" s="155"/>
      <c r="T135" s="155"/>
      <c r="U135" s="155"/>
      <c r="V135" s="88"/>
      <c r="W135" s="88"/>
      <c r="X135" s="89"/>
      <c r="Y135" s="90"/>
    </row>
    <row r="136" spans="2:31" s="36" customFormat="1" ht="14.25" customHeight="1" x14ac:dyDescent="0.25">
      <c r="B136" s="155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87"/>
      <c r="O136" s="92"/>
      <c r="P136" s="155"/>
      <c r="Q136" s="155"/>
      <c r="R136" s="155"/>
      <c r="S136" s="155"/>
      <c r="T136" s="155"/>
      <c r="U136" s="155"/>
      <c r="V136" s="88"/>
      <c r="W136" s="88"/>
      <c r="X136" s="89"/>
      <c r="Y136" s="90"/>
    </row>
    <row r="137" spans="2:31" s="36" customFormat="1" ht="14.25" customHeight="1" x14ac:dyDescent="0.25">
      <c r="B137" s="155"/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87"/>
      <c r="O137" s="92"/>
      <c r="P137" s="155"/>
      <c r="Q137" s="155"/>
      <c r="R137" s="155"/>
      <c r="S137" s="155"/>
      <c r="T137" s="155"/>
      <c r="U137" s="155"/>
      <c r="V137" s="88"/>
      <c r="W137" s="88"/>
      <c r="X137" s="89"/>
      <c r="Y137" s="90"/>
    </row>
    <row r="138" spans="2:31" s="36" customFormat="1" ht="14.25" customHeight="1" x14ac:dyDescent="0.25">
      <c r="B138" s="155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87"/>
      <c r="O138" s="92"/>
      <c r="P138" s="155"/>
      <c r="Q138" s="155"/>
      <c r="R138" s="155"/>
      <c r="S138" s="155"/>
      <c r="T138" s="155"/>
      <c r="U138" s="155"/>
      <c r="V138" s="88"/>
      <c r="W138" s="88"/>
      <c r="X138" s="89"/>
      <c r="Y138" s="90"/>
    </row>
    <row r="139" spans="2:31" s="36" customFormat="1" ht="14.25" customHeight="1" x14ac:dyDescent="0.25">
      <c r="B139" s="155"/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87"/>
      <c r="O139" s="92"/>
      <c r="P139" s="155"/>
      <c r="Q139" s="155"/>
      <c r="R139" s="155"/>
      <c r="S139" s="155"/>
      <c r="T139" s="155"/>
      <c r="U139" s="155"/>
      <c r="V139" s="88"/>
      <c r="W139" s="88"/>
      <c r="X139" s="89"/>
      <c r="Y139" s="90"/>
    </row>
    <row r="140" spans="2:31" s="36" customFormat="1" ht="14.25" customHeight="1" x14ac:dyDescent="0.25">
      <c r="B140" s="155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87"/>
      <c r="O140" s="92"/>
      <c r="P140" s="155"/>
      <c r="Q140" s="155"/>
      <c r="R140" s="155"/>
      <c r="S140" s="155"/>
      <c r="T140" s="155"/>
      <c r="U140" s="155"/>
      <c r="V140" s="88"/>
      <c r="W140" s="88"/>
      <c r="X140" s="89"/>
      <c r="Y140" s="90"/>
    </row>
    <row r="141" spans="2:31" s="36" customFormat="1" ht="14.25" customHeight="1" x14ac:dyDescent="0.25">
      <c r="B141" s="155"/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87"/>
      <c r="O141" s="92"/>
      <c r="P141" s="155"/>
      <c r="Q141" s="155"/>
      <c r="R141" s="155"/>
      <c r="S141" s="155"/>
      <c r="T141" s="155"/>
      <c r="U141" s="155"/>
      <c r="V141" s="88"/>
      <c r="W141" s="88"/>
      <c r="X141" s="89"/>
      <c r="Y141" s="90"/>
    </row>
    <row r="142" spans="2:31" s="36" customFormat="1" ht="14.25" customHeight="1" x14ac:dyDescent="0.25"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87"/>
      <c r="O142" s="92"/>
      <c r="P142" s="155"/>
      <c r="Q142" s="155"/>
      <c r="R142" s="155"/>
      <c r="S142" s="155"/>
      <c r="T142" s="155"/>
      <c r="U142" s="155"/>
      <c r="V142" s="88"/>
      <c r="W142" s="88"/>
      <c r="X142" s="89"/>
      <c r="Y142" s="90"/>
    </row>
    <row r="143" spans="2:31" s="36" customFormat="1" ht="14.25" customHeight="1" x14ac:dyDescent="0.25">
      <c r="B143" s="155"/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87"/>
      <c r="O143" s="92"/>
      <c r="P143" s="155"/>
      <c r="Q143" s="155"/>
      <c r="R143" s="155"/>
      <c r="S143" s="155"/>
      <c r="T143" s="155"/>
      <c r="U143" s="155"/>
      <c r="V143" s="88"/>
      <c r="W143" s="88"/>
      <c r="X143" s="89"/>
      <c r="Y143" s="90"/>
    </row>
    <row r="144" spans="2:31" s="36" customFormat="1" ht="14.25" customHeight="1" x14ac:dyDescent="0.25">
      <c r="B144" s="155"/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87"/>
      <c r="O144" s="92"/>
      <c r="P144" s="155"/>
      <c r="Q144" s="155"/>
      <c r="R144" s="155"/>
      <c r="S144" s="155"/>
      <c r="T144" s="155"/>
      <c r="U144" s="155"/>
      <c r="V144" s="88"/>
      <c r="W144" s="88"/>
      <c r="X144" s="89"/>
      <c r="Y144" s="90"/>
    </row>
    <row r="145" spans="2:25" s="36" customFormat="1" ht="14.25" customHeight="1" x14ac:dyDescent="0.25">
      <c r="B145" s="155"/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87"/>
      <c r="O145" s="92"/>
      <c r="P145" s="155"/>
      <c r="Q145" s="155"/>
      <c r="R145" s="155"/>
      <c r="S145" s="155"/>
      <c r="T145" s="155"/>
      <c r="U145" s="155"/>
      <c r="V145" s="88"/>
      <c r="W145" s="88"/>
      <c r="X145" s="89"/>
      <c r="Y145" s="90"/>
    </row>
    <row r="146" spans="2:25" s="36" customFormat="1" ht="14.25" customHeight="1" x14ac:dyDescent="0.25">
      <c r="B146" s="155"/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87"/>
      <c r="O146" s="92"/>
      <c r="P146" s="155"/>
      <c r="Q146" s="155"/>
      <c r="R146" s="155"/>
      <c r="S146" s="155"/>
      <c r="T146" s="155"/>
      <c r="U146" s="155"/>
      <c r="V146" s="88"/>
      <c r="W146" s="88"/>
      <c r="X146" s="89"/>
      <c r="Y146" s="90"/>
    </row>
    <row r="147" spans="2:25" s="36" customFormat="1" ht="14.25" customHeight="1" x14ac:dyDescent="0.25">
      <c r="B147" s="155"/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87"/>
      <c r="O147" s="92"/>
      <c r="P147" s="155"/>
      <c r="Q147" s="155"/>
      <c r="R147" s="155"/>
      <c r="S147" s="155"/>
      <c r="T147" s="155"/>
      <c r="U147" s="155"/>
      <c r="V147" s="88"/>
      <c r="W147" s="88"/>
      <c r="X147" s="89"/>
      <c r="Y147" s="90"/>
    </row>
    <row r="148" spans="2:25" s="36" customFormat="1" ht="14.25" customHeight="1" x14ac:dyDescent="0.25">
      <c r="B148" s="155"/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87"/>
      <c r="O148" s="92"/>
      <c r="P148" s="155"/>
      <c r="Q148" s="155"/>
      <c r="R148" s="155"/>
      <c r="S148" s="155"/>
      <c r="T148" s="155"/>
      <c r="U148" s="155"/>
      <c r="V148" s="88"/>
      <c r="W148" s="88"/>
      <c r="X148" s="89"/>
      <c r="Y148" s="90"/>
    </row>
    <row r="149" spans="2:25" s="36" customFormat="1" ht="14.25" customHeight="1" x14ac:dyDescent="0.25">
      <c r="B149" s="155"/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87"/>
      <c r="O149" s="92"/>
      <c r="P149" s="155"/>
      <c r="Q149" s="155"/>
      <c r="R149" s="155"/>
      <c r="S149" s="155"/>
      <c r="T149" s="155"/>
      <c r="U149" s="155"/>
      <c r="V149" s="88"/>
      <c r="W149" s="88"/>
      <c r="X149" s="89"/>
      <c r="Y149" s="90"/>
    </row>
    <row r="150" spans="2:25" s="36" customFormat="1" ht="14.25" customHeight="1" x14ac:dyDescent="0.25">
      <c r="B150" s="155"/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87"/>
      <c r="O150" s="92"/>
      <c r="P150" s="155"/>
      <c r="Q150" s="155"/>
      <c r="R150" s="155"/>
      <c r="S150" s="155"/>
      <c r="T150" s="155"/>
      <c r="U150" s="155"/>
      <c r="V150" s="88"/>
      <c r="W150" s="88"/>
      <c r="X150" s="89"/>
      <c r="Y150" s="90"/>
    </row>
    <row r="151" spans="2:25" s="36" customFormat="1" ht="14.25" customHeight="1" x14ac:dyDescent="0.25">
      <c r="B151" s="155"/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87"/>
      <c r="O151" s="92"/>
      <c r="P151" s="155"/>
      <c r="Q151" s="155"/>
      <c r="R151" s="155"/>
      <c r="S151" s="155"/>
      <c r="T151" s="155"/>
      <c r="U151" s="155"/>
      <c r="V151" s="88"/>
      <c r="W151" s="88"/>
      <c r="X151" s="89"/>
      <c r="Y151" s="90"/>
    </row>
    <row r="152" spans="2:25" s="36" customFormat="1" ht="14.25" customHeight="1" x14ac:dyDescent="0.25">
      <c r="B152" s="155"/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87"/>
      <c r="O152" s="92"/>
      <c r="P152" s="155"/>
      <c r="Q152" s="155"/>
      <c r="R152" s="155"/>
      <c r="S152" s="155"/>
      <c r="T152" s="155"/>
      <c r="U152" s="155"/>
      <c r="V152" s="88"/>
      <c r="W152" s="88"/>
      <c r="X152" s="89"/>
      <c r="Y152" s="90"/>
    </row>
    <row r="153" spans="2:25" s="36" customFormat="1" ht="14.25" customHeight="1" x14ac:dyDescent="0.25">
      <c r="B153" s="155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87"/>
      <c r="O153" s="92"/>
      <c r="P153" s="155"/>
      <c r="Q153" s="155"/>
      <c r="R153" s="155"/>
      <c r="S153" s="155"/>
      <c r="T153" s="155"/>
      <c r="U153" s="155"/>
      <c r="V153" s="88"/>
      <c r="W153" s="88"/>
      <c r="X153" s="89"/>
      <c r="Y153" s="90"/>
    </row>
    <row r="154" spans="2:25" s="36" customFormat="1" ht="14.25" customHeight="1" x14ac:dyDescent="0.25">
      <c r="B154" s="155"/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87"/>
      <c r="O154" s="92"/>
      <c r="P154" s="155"/>
      <c r="Q154" s="155"/>
      <c r="R154" s="155"/>
      <c r="S154" s="155"/>
      <c r="T154" s="155"/>
      <c r="U154" s="155"/>
      <c r="V154" s="88"/>
      <c r="W154" s="88"/>
      <c r="X154" s="89"/>
      <c r="Y154" s="90"/>
    </row>
    <row r="155" spans="2:25" s="36" customFormat="1" ht="14.25" customHeight="1" x14ac:dyDescent="0.25"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87"/>
      <c r="O155" s="92"/>
      <c r="P155" s="155"/>
      <c r="Q155" s="155"/>
      <c r="R155" s="155"/>
      <c r="S155" s="155"/>
      <c r="T155" s="155"/>
      <c r="U155" s="155"/>
      <c r="V155" s="88"/>
      <c r="W155" s="88"/>
      <c r="X155" s="89"/>
      <c r="Y155" s="90"/>
    </row>
    <row r="156" spans="2:25" s="36" customFormat="1" ht="14.25" customHeight="1" x14ac:dyDescent="0.25">
      <c r="B156" s="155"/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87"/>
      <c r="O156" s="92"/>
      <c r="P156" s="155"/>
      <c r="Q156" s="155"/>
      <c r="R156" s="155"/>
      <c r="S156" s="155"/>
      <c r="T156" s="155"/>
      <c r="U156" s="155"/>
      <c r="V156" s="88"/>
      <c r="W156" s="88"/>
      <c r="X156" s="89"/>
      <c r="Y156" s="90"/>
    </row>
    <row r="157" spans="2:25" s="36" customFormat="1" ht="14.25" customHeight="1" x14ac:dyDescent="0.25">
      <c r="B157" s="155"/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87"/>
      <c r="O157" s="92"/>
      <c r="P157" s="155"/>
      <c r="Q157" s="155"/>
      <c r="R157" s="155"/>
      <c r="S157" s="155"/>
      <c r="T157" s="155"/>
      <c r="U157" s="155"/>
      <c r="V157" s="88"/>
      <c r="W157" s="88"/>
      <c r="X157" s="89"/>
      <c r="Y157" s="90"/>
    </row>
    <row r="158" spans="2:25" s="36" customFormat="1" ht="14.25" customHeight="1" x14ac:dyDescent="0.25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87"/>
      <c r="O158" s="92"/>
      <c r="P158" s="155"/>
      <c r="Q158" s="155"/>
      <c r="R158" s="155"/>
      <c r="S158" s="155"/>
      <c r="T158" s="155"/>
      <c r="U158" s="155"/>
      <c r="V158" s="88"/>
      <c r="W158" s="88"/>
      <c r="X158" s="89"/>
      <c r="Y158" s="90"/>
    </row>
    <row r="159" spans="2:25" s="36" customFormat="1" ht="14.25" customHeight="1" x14ac:dyDescent="0.25">
      <c r="B159" s="155"/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87"/>
      <c r="O159" s="92"/>
      <c r="P159" s="155"/>
      <c r="Q159" s="155"/>
      <c r="R159" s="155"/>
      <c r="S159" s="155"/>
      <c r="T159" s="155"/>
      <c r="U159" s="155"/>
      <c r="V159" s="88"/>
      <c r="W159" s="88"/>
      <c r="X159" s="89"/>
      <c r="Y159" s="90"/>
    </row>
    <row r="160" spans="2:25" s="36" customFormat="1" ht="14.25" customHeight="1" x14ac:dyDescent="0.25">
      <c r="B160" s="155"/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87"/>
      <c r="O160" s="92"/>
      <c r="P160" s="155"/>
      <c r="Q160" s="155"/>
      <c r="R160" s="155"/>
      <c r="S160" s="155"/>
      <c r="T160" s="155"/>
      <c r="U160" s="155"/>
      <c r="V160" s="88"/>
      <c r="W160" s="88"/>
      <c r="X160" s="89"/>
      <c r="Y160" s="90"/>
    </row>
    <row r="161" spans="1:31" s="36" customFormat="1" ht="14.25" customHeight="1" x14ac:dyDescent="0.25">
      <c r="B161" s="155"/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87"/>
      <c r="O161" s="92"/>
      <c r="P161" s="155"/>
      <c r="Q161" s="155"/>
      <c r="R161" s="155"/>
      <c r="S161" s="155"/>
      <c r="T161" s="155"/>
      <c r="U161" s="155"/>
      <c r="V161" s="88"/>
      <c r="W161" s="88"/>
      <c r="X161" s="89"/>
      <c r="Y161" s="90"/>
    </row>
    <row r="162" spans="1:31" s="36" customFormat="1" ht="14.25" customHeight="1" x14ac:dyDescent="0.25">
      <c r="B162" s="155"/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87"/>
      <c r="O162" s="92"/>
      <c r="P162" s="155"/>
      <c r="Q162" s="155"/>
      <c r="R162" s="155"/>
      <c r="S162" s="155"/>
      <c r="T162" s="155"/>
      <c r="U162" s="155"/>
      <c r="V162" s="88"/>
      <c r="W162" s="88"/>
      <c r="X162" s="89"/>
      <c r="Y162" s="90"/>
    </row>
    <row r="163" spans="1:31" s="36" customFormat="1" ht="14.25" customHeight="1" x14ac:dyDescent="0.25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87"/>
      <c r="O163" s="92"/>
      <c r="P163" s="155"/>
      <c r="Q163" s="155"/>
      <c r="R163" s="155"/>
      <c r="S163" s="155"/>
      <c r="T163" s="155"/>
      <c r="U163" s="155"/>
      <c r="V163" s="88"/>
      <c r="W163" s="88"/>
      <c r="X163" s="89"/>
      <c r="Y163" s="90"/>
    </row>
    <row r="164" spans="1:31" s="36" customFormat="1" ht="14.25" customHeight="1" x14ac:dyDescent="0.25">
      <c r="B164" s="155"/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87"/>
      <c r="O164" s="92"/>
      <c r="P164" s="155"/>
      <c r="Q164" s="155"/>
      <c r="R164" s="155"/>
      <c r="S164" s="155"/>
      <c r="T164" s="155"/>
      <c r="U164" s="155"/>
      <c r="V164" s="88"/>
      <c r="W164" s="88"/>
      <c r="X164" s="89"/>
      <c r="Y164" s="90"/>
    </row>
    <row r="165" spans="1:31" s="36" customFormat="1" ht="14.25" customHeight="1" x14ac:dyDescent="0.25">
      <c r="B165" s="155"/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87"/>
      <c r="O165" s="92"/>
      <c r="P165" s="155"/>
      <c r="Q165" s="155"/>
      <c r="R165" s="155"/>
      <c r="S165" s="155"/>
      <c r="T165" s="155"/>
      <c r="U165" s="155"/>
      <c r="V165" s="88"/>
      <c r="W165" s="88"/>
      <c r="X165" s="89"/>
      <c r="Y165" s="90"/>
    </row>
    <row r="166" spans="1:31" s="36" customFormat="1" ht="14.25" customHeight="1" x14ac:dyDescent="0.25">
      <c r="B166" s="155"/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87"/>
      <c r="O166" s="92"/>
      <c r="P166" s="155"/>
      <c r="Q166" s="155"/>
      <c r="R166" s="155"/>
      <c r="S166" s="155"/>
      <c r="T166" s="155"/>
      <c r="U166" s="155"/>
      <c r="V166" s="88"/>
      <c r="W166" s="88"/>
      <c r="X166" s="89"/>
      <c r="Y166" s="90"/>
    </row>
    <row r="167" spans="1:31" s="36" customFormat="1" ht="14.25" customHeight="1" x14ac:dyDescent="0.25"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87"/>
      <c r="O167" s="92"/>
      <c r="P167" s="155"/>
      <c r="Q167" s="155"/>
      <c r="R167" s="155"/>
      <c r="S167" s="155"/>
      <c r="T167" s="155"/>
      <c r="U167" s="155"/>
      <c r="V167" s="88"/>
      <c r="W167" s="88"/>
      <c r="X167" s="89"/>
      <c r="Y167" s="90"/>
    </row>
    <row r="168" spans="1:31" s="36" customFormat="1" ht="14.25" customHeight="1" x14ac:dyDescent="0.25">
      <c r="B168" s="155"/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87"/>
      <c r="O168" s="92"/>
      <c r="P168" s="155"/>
      <c r="Q168" s="155"/>
      <c r="R168" s="155"/>
      <c r="S168" s="155"/>
      <c r="T168" s="155"/>
      <c r="U168" s="155"/>
      <c r="V168" s="88"/>
      <c r="W168" s="88"/>
      <c r="X168" s="89"/>
      <c r="Y168" s="90"/>
    </row>
    <row r="169" spans="1:31" s="36" customFormat="1" ht="14.25" customHeight="1" x14ac:dyDescent="0.25">
      <c r="B169" s="155"/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87"/>
      <c r="O169" s="92"/>
      <c r="P169" s="155"/>
      <c r="Q169" s="155"/>
      <c r="R169" s="155"/>
      <c r="S169" s="155"/>
      <c r="T169" s="155"/>
      <c r="U169" s="155"/>
      <c r="V169" s="88"/>
      <c r="W169" s="88"/>
      <c r="X169" s="89"/>
      <c r="Y169" s="90"/>
    </row>
    <row r="170" spans="1:31" s="36" customFormat="1" ht="14.25" customHeight="1" x14ac:dyDescent="0.25">
      <c r="B170" s="155"/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87"/>
      <c r="O170" s="92"/>
      <c r="P170" s="155"/>
      <c r="Q170" s="155"/>
      <c r="R170" s="155"/>
      <c r="S170" s="155"/>
      <c r="T170" s="155"/>
      <c r="U170" s="155"/>
      <c r="V170" s="88"/>
      <c r="W170" s="88"/>
      <c r="X170" s="89"/>
      <c r="Y170" s="90"/>
    </row>
    <row r="171" spans="1:31" s="36" customFormat="1" ht="14.25" customHeight="1" x14ac:dyDescent="0.25">
      <c r="B171" s="155"/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87"/>
      <c r="O171" s="92"/>
      <c r="P171" s="155"/>
      <c r="Q171" s="155"/>
      <c r="R171" s="155"/>
      <c r="S171" s="155"/>
      <c r="T171" s="155"/>
      <c r="U171" s="155"/>
      <c r="V171" s="88"/>
      <c r="W171" s="88"/>
      <c r="X171" s="89"/>
      <c r="Y171" s="90"/>
    </row>
    <row r="172" spans="1:31" ht="14.25" customHeight="1" x14ac:dyDescent="0.25">
      <c r="B172" s="155"/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87"/>
      <c r="O172" s="92"/>
      <c r="P172" s="155"/>
      <c r="Q172" s="155"/>
      <c r="R172" s="155"/>
      <c r="S172" s="155"/>
      <c r="T172" s="155"/>
      <c r="U172" s="155"/>
      <c r="V172" s="88"/>
      <c r="W172" s="88"/>
      <c r="X172" s="89"/>
      <c r="Y172" s="90"/>
      <c r="Z172" s="36"/>
      <c r="AA172" s="36"/>
      <c r="AB172" s="36"/>
      <c r="AC172" s="36"/>
      <c r="AD172" s="36"/>
      <c r="AE172" s="36"/>
    </row>
    <row r="173" spans="1:31" ht="14.25" customHeight="1" x14ac:dyDescent="0.25">
      <c r="B173" s="155"/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87"/>
      <c r="O173" s="92"/>
      <c r="P173" s="155"/>
      <c r="Q173" s="155"/>
      <c r="R173" s="155"/>
      <c r="S173" s="155"/>
      <c r="T173" s="155"/>
      <c r="U173" s="155"/>
      <c r="V173" s="88"/>
      <c r="W173" s="88"/>
      <c r="X173" s="89"/>
      <c r="Y173" s="90"/>
      <c r="Z173" s="36"/>
      <c r="AA173" s="36"/>
      <c r="AB173" s="36"/>
      <c r="AC173" s="36"/>
      <c r="AD173" s="36"/>
      <c r="AE173" s="36"/>
    </row>
    <row r="174" spans="1:31" s="36" customFormat="1" ht="14.25" customHeight="1" x14ac:dyDescent="0.25">
      <c r="A174" s="63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Z174" s="50"/>
      <c r="AA174" s="50"/>
      <c r="AB174" s="50"/>
      <c r="AC174" s="50"/>
      <c r="AD174" s="50"/>
      <c r="AE174" s="50"/>
    </row>
    <row r="175" spans="1:31" ht="14.25" customHeight="1" x14ac:dyDescent="0.25"/>
    <row r="176" spans="1:31" s="72" customFormat="1" ht="14.25" customHeight="1" x14ac:dyDescent="0.25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7"/>
      <c r="M176" s="37"/>
      <c r="N176" s="37"/>
      <c r="O176" s="36"/>
      <c r="P176" s="36"/>
      <c r="Q176" s="36"/>
      <c r="R176" s="38"/>
      <c r="S176" s="38"/>
      <c r="T176" s="38"/>
      <c r="U176" s="38"/>
      <c r="V176" s="37"/>
      <c r="W176" s="36"/>
      <c r="X176" s="36"/>
      <c r="Y176" s="36"/>
      <c r="Z176" s="36"/>
      <c r="AA176" s="36"/>
      <c r="AB176" s="36"/>
      <c r="AC176" s="36"/>
      <c r="AD176" s="36"/>
      <c r="AE176" s="36"/>
    </row>
    <row r="177" spans="2:31" ht="14.25" customHeight="1" x14ac:dyDescent="0.25"/>
    <row r="178" spans="2:31" ht="14.25" customHeight="1" x14ac:dyDescent="0.25">
      <c r="B178" s="156"/>
      <c r="C178" s="157"/>
      <c r="D178" s="157"/>
      <c r="E178" s="43"/>
      <c r="F178" s="43"/>
      <c r="G178" s="43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43"/>
      <c r="Y178" s="35"/>
      <c r="AD178" s="72"/>
    </row>
    <row r="179" spans="2:31" ht="14.25" customHeight="1" x14ac:dyDescent="0.25">
      <c r="B179" s="159"/>
      <c r="C179" s="159"/>
      <c r="D179" s="159"/>
      <c r="E179" s="91"/>
      <c r="F179" s="91"/>
      <c r="G179" s="91"/>
      <c r="H179" s="160"/>
      <c r="I179" s="160"/>
      <c r="J179" s="160"/>
      <c r="K179" s="160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93"/>
      <c r="Y179" s="95"/>
    </row>
    <row r="180" spans="2:31" ht="14.25" customHeight="1" x14ac:dyDescent="0.25">
      <c r="B180" s="159"/>
      <c r="C180" s="159"/>
      <c r="D180" s="159"/>
      <c r="E180" s="91"/>
      <c r="F180" s="91"/>
      <c r="G180" s="91"/>
      <c r="H180" s="160"/>
      <c r="I180" s="160"/>
      <c r="J180" s="160"/>
      <c r="K180" s="160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93"/>
      <c r="Y180" s="95"/>
    </row>
    <row r="181" spans="2:31" ht="14.25" customHeight="1" x14ac:dyDescent="0.25">
      <c r="B181" s="159"/>
      <c r="C181" s="159"/>
      <c r="D181" s="159"/>
      <c r="E181" s="91"/>
      <c r="F181" s="91"/>
      <c r="G181" s="91"/>
      <c r="H181" s="160"/>
      <c r="I181" s="160"/>
      <c r="J181" s="160"/>
      <c r="K181" s="160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93"/>
      <c r="Y181" s="95"/>
    </row>
    <row r="182" spans="2:31" ht="14.25" customHeight="1" x14ac:dyDescent="0.25">
      <c r="B182" s="159"/>
      <c r="C182" s="159"/>
      <c r="D182" s="159"/>
      <c r="E182" s="91"/>
      <c r="F182" s="91"/>
      <c r="G182" s="91"/>
      <c r="H182" s="160"/>
      <c r="I182" s="160"/>
      <c r="J182" s="160"/>
      <c r="K182" s="160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93"/>
      <c r="Y182" s="95"/>
    </row>
    <row r="183" spans="2:31" ht="14.25" customHeight="1" x14ac:dyDescent="0.25">
      <c r="B183" s="159"/>
      <c r="C183" s="159"/>
      <c r="D183" s="159"/>
      <c r="E183" s="91"/>
      <c r="F183" s="91"/>
      <c r="G183" s="91"/>
      <c r="H183" s="160"/>
      <c r="I183" s="160"/>
      <c r="J183" s="160"/>
      <c r="K183" s="160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93"/>
      <c r="Y183" s="95"/>
    </row>
    <row r="184" spans="2:31" ht="14.25" customHeight="1" x14ac:dyDescent="0.25">
      <c r="L184" s="97"/>
      <c r="M184" s="97"/>
      <c r="N184" s="97"/>
      <c r="O184" s="97"/>
      <c r="P184" s="97"/>
      <c r="Y184" s="98"/>
      <c r="Z184" s="93"/>
    </row>
    <row r="185" spans="2:31" s="36" customFormat="1" ht="14.25" customHeight="1" x14ac:dyDescent="0.25">
      <c r="B185" s="50"/>
      <c r="C185" s="50"/>
      <c r="D185" s="50"/>
      <c r="E185" s="50"/>
      <c r="F185" s="50"/>
      <c r="G185" s="50"/>
      <c r="H185" s="50"/>
      <c r="I185" s="50"/>
      <c r="J185" s="50"/>
      <c r="K185" s="97"/>
      <c r="L185" s="97"/>
      <c r="M185" s="97"/>
      <c r="N185" s="97"/>
      <c r="O185" s="97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2:31" s="36" customFormat="1" ht="14.25" customHeight="1" x14ac:dyDescent="0.25">
      <c r="B186" s="156"/>
      <c r="C186" s="157"/>
      <c r="D186" s="157"/>
      <c r="E186" s="158"/>
      <c r="F186" s="158"/>
      <c r="G186" s="158"/>
      <c r="H186" s="158"/>
      <c r="I186" s="158"/>
      <c r="J186" s="158"/>
      <c r="K186" s="158"/>
      <c r="L186" s="158"/>
      <c r="M186" s="158"/>
      <c r="N186" s="43"/>
      <c r="O186" s="43"/>
      <c r="P186" s="43"/>
      <c r="Q186" s="156"/>
      <c r="R186" s="156"/>
      <c r="S186" s="156"/>
      <c r="T186" s="156"/>
      <c r="U186" s="39"/>
      <c r="V186" s="43"/>
      <c r="W186" s="43"/>
      <c r="X186" s="43"/>
      <c r="Y186" s="43"/>
      <c r="Z186" s="50"/>
      <c r="AA186" s="50"/>
      <c r="AB186" s="50"/>
      <c r="AC186" s="50"/>
      <c r="AD186" s="50"/>
      <c r="AE186" s="50"/>
    </row>
    <row r="187" spans="2:31" s="36" customFormat="1" ht="14.25" customHeight="1" x14ac:dyDescent="0.25">
      <c r="B187" s="155"/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87"/>
      <c r="O187" s="92"/>
      <c r="P187" s="92"/>
      <c r="Q187" s="155"/>
      <c r="R187" s="155"/>
      <c r="S187" s="155"/>
      <c r="T187" s="155"/>
      <c r="U187" s="87"/>
      <c r="V187" s="88"/>
      <c r="W187" s="88"/>
      <c r="X187" s="89"/>
      <c r="Y187" s="90"/>
    </row>
    <row r="188" spans="2:31" s="36" customFormat="1" ht="14.25" customHeight="1" x14ac:dyDescent="0.25">
      <c r="B188" s="155"/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87"/>
      <c r="O188" s="92"/>
      <c r="P188" s="92"/>
      <c r="Q188" s="155"/>
      <c r="R188" s="155"/>
      <c r="S188" s="155"/>
      <c r="T188" s="155"/>
      <c r="U188" s="87"/>
      <c r="V188" s="88"/>
      <c r="W188" s="88"/>
      <c r="X188" s="89"/>
      <c r="Y188" s="90"/>
    </row>
    <row r="189" spans="2:31" s="36" customFormat="1" ht="14.25" customHeight="1" x14ac:dyDescent="0.25">
      <c r="B189" s="155"/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87"/>
      <c r="O189" s="92"/>
      <c r="P189" s="92"/>
      <c r="Q189" s="155"/>
      <c r="R189" s="155"/>
      <c r="S189" s="155"/>
      <c r="T189" s="155"/>
      <c r="U189" s="87"/>
      <c r="V189" s="88"/>
      <c r="W189" s="88"/>
      <c r="X189" s="89"/>
      <c r="Y189" s="90"/>
    </row>
    <row r="190" spans="2:31" s="36" customFormat="1" ht="14.25" customHeight="1" x14ac:dyDescent="0.25">
      <c r="B190" s="155"/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87"/>
      <c r="O190" s="92"/>
      <c r="P190" s="92"/>
      <c r="Q190" s="155"/>
      <c r="R190" s="155"/>
      <c r="S190" s="155"/>
      <c r="T190" s="155"/>
      <c r="U190" s="87"/>
      <c r="V190" s="88"/>
      <c r="W190" s="88"/>
      <c r="X190" s="89"/>
      <c r="Y190" s="90"/>
    </row>
    <row r="191" spans="2:31" s="36" customFormat="1" ht="14.25" customHeight="1" x14ac:dyDescent="0.25">
      <c r="B191" s="155"/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87"/>
      <c r="O191" s="92"/>
      <c r="P191" s="92"/>
      <c r="Q191" s="155"/>
      <c r="R191" s="155"/>
      <c r="S191" s="155"/>
      <c r="T191" s="155"/>
      <c r="U191" s="87"/>
      <c r="V191" s="88"/>
      <c r="W191" s="88"/>
      <c r="X191" s="89"/>
      <c r="Y191" s="90"/>
    </row>
    <row r="192" spans="2:31" s="36" customFormat="1" ht="14.25" customHeight="1" x14ac:dyDescent="0.25">
      <c r="B192" s="155"/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87"/>
      <c r="O192" s="92"/>
      <c r="P192" s="92"/>
      <c r="Q192" s="155"/>
      <c r="R192" s="155"/>
      <c r="S192" s="155"/>
      <c r="T192" s="155"/>
      <c r="U192" s="87"/>
      <c r="V192" s="88"/>
      <c r="W192" s="88"/>
      <c r="X192" s="89"/>
      <c r="Y192" s="90"/>
    </row>
    <row r="193" spans="2:25" s="36" customFormat="1" ht="14.25" customHeight="1" x14ac:dyDescent="0.25">
      <c r="B193" s="155"/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87"/>
      <c r="O193" s="92"/>
      <c r="P193" s="92"/>
      <c r="Q193" s="155"/>
      <c r="R193" s="155"/>
      <c r="S193" s="155"/>
      <c r="T193" s="155"/>
      <c r="U193" s="87"/>
      <c r="V193" s="88"/>
      <c r="W193" s="88"/>
      <c r="X193" s="89"/>
      <c r="Y193" s="90"/>
    </row>
    <row r="194" spans="2:25" s="36" customFormat="1" ht="14.25" customHeight="1" x14ac:dyDescent="0.25">
      <c r="B194" s="155"/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87"/>
      <c r="O194" s="92"/>
      <c r="P194" s="92"/>
      <c r="Q194" s="155"/>
      <c r="R194" s="155"/>
      <c r="S194" s="155"/>
      <c r="T194" s="155"/>
      <c r="U194" s="87"/>
      <c r="V194" s="88"/>
      <c r="W194" s="88"/>
      <c r="X194" s="89"/>
      <c r="Y194" s="90"/>
    </row>
    <row r="195" spans="2:25" s="36" customFormat="1" ht="14.25" customHeight="1" x14ac:dyDescent="0.25">
      <c r="B195" s="155"/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87"/>
      <c r="O195" s="92"/>
      <c r="P195" s="92"/>
      <c r="Q195" s="155"/>
      <c r="R195" s="155"/>
      <c r="S195" s="155"/>
      <c r="T195" s="155"/>
      <c r="U195" s="87"/>
      <c r="V195" s="88"/>
      <c r="W195" s="88"/>
      <c r="X195" s="89"/>
      <c r="Y195" s="90"/>
    </row>
    <row r="196" spans="2:25" s="36" customFormat="1" ht="14.25" customHeight="1" x14ac:dyDescent="0.25">
      <c r="B196" s="155"/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87"/>
      <c r="O196" s="92"/>
      <c r="P196" s="92"/>
      <c r="Q196" s="155"/>
      <c r="R196" s="155"/>
      <c r="S196" s="155"/>
      <c r="T196" s="155"/>
      <c r="U196" s="87"/>
      <c r="V196" s="88"/>
      <c r="W196" s="88"/>
      <c r="X196" s="89"/>
      <c r="Y196" s="90"/>
    </row>
    <row r="197" spans="2:25" s="36" customFormat="1" ht="14.25" customHeight="1" x14ac:dyDescent="0.25">
      <c r="B197" s="155"/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87"/>
      <c r="O197" s="92"/>
      <c r="P197" s="92"/>
      <c r="Q197" s="155"/>
      <c r="R197" s="155"/>
      <c r="S197" s="155"/>
      <c r="T197" s="155"/>
      <c r="U197" s="87"/>
      <c r="V197" s="88"/>
      <c r="W197" s="88"/>
      <c r="X197" s="89"/>
      <c r="Y197" s="90"/>
    </row>
    <row r="198" spans="2:25" s="36" customFormat="1" ht="14.25" customHeight="1" x14ac:dyDescent="0.25">
      <c r="B198" s="155"/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87"/>
      <c r="O198" s="92"/>
      <c r="P198" s="92"/>
      <c r="Q198" s="155"/>
      <c r="R198" s="155"/>
      <c r="S198" s="155"/>
      <c r="T198" s="155"/>
      <c r="U198" s="87"/>
      <c r="V198" s="88"/>
      <c r="W198" s="88"/>
      <c r="X198" s="89"/>
      <c r="Y198" s="90"/>
    </row>
    <row r="199" spans="2:25" s="36" customFormat="1" ht="14.25" customHeight="1" x14ac:dyDescent="0.25">
      <c r="B199" s="155"/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87"/>
      <c r="O199" s="92"/>
      <c r="P199" s="92"/>
      <c r="Q199" s="155"/>
      <c r="R199" s="155"/>
      <c r="S199" s="155"/>
      <c r="T199" s="155"/>
      <c r="U199" s="87"/>
      <c r="V199" s="88"/>
      <c r="W199" s="88"/>
      <c r="X199" s="89"/>
      <c r="Y199" s="90"/>
    </row>
    <row r="200" spans="2:25" s="36" customFormat="1" ht="14.25" customHeight="1" x14ac:dyDescent="0.25">
      <c r="B200" s="155"/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87"/>
      <c r="O200" s="92"/>
      <c r="P200" s="92"/>
      <c r="Q200" s="155"/>
      <c r="R200" s="155"/>
      <c r="S200" s="155"/>
      <c r="T200" s="155"/>
      <c r="U200" s="87"/>
      <c r="V200" s="88"/>
      <c r="W200" s="88"/>
      <c r="X200" s="89"/>
      <c r="Y200" s="90"/>
    </row>
    <row r="201" spans="2:25" s="36" customFormat="1" ht="14.25" customHeight="1" x14ac:dyDescent="0.25">
      <c r="B201" s="155"/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87"/>
      <c r="O201" s="92"/>
      <c r="P201" s="92"/>
      <c r="Q201" s="155"/>
      <c r="R201" s="155"/>
      <c r="S201" s="155"/>
      <c r="T201" s="155"/>
      <c r="U201" s="87"/>
      <c r="V201" s="88"/>
      <c r="W201" s="88"/>
      <c r="X201" s="89"/>
      <c r="Y201" s="90"/>
    </row>
    <row r="202" spans="2:25" s="36" customFormat="1" ht="14.25" customHeight="1" x14ac:dyDescent="0.25">
      <c r="B202" s="155"/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87"/>
      <c r="O202" s="92"/>
      <c r="P202" s="92"/>
      <c r="Q202" s="155"/>
      <c r="R202" s="155"/>
      <c r="S202" s="155"/>
      <c r="T202" s="155"/>
      <c r="U202" s="87"/>
      <c r="V202" s="88"/>
      <c r="W202" s="88"/>
      <c r="X202" s="89"/>
      <c r="Y202" s="90"/>
    </row>
    <row r="203" spans="2:25" s="36" customFormat="1" ht="14.25" customHeight="1" x14ac:dyDescent="0.25">
      <c r="B203" s="155"/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87"/>
      <c r="O203" s="92"/>
      <c r="P203" s="92"/>
      <c r="Q203" s="155"/>
      <c r="R203" s="155"/>
      <c r="S203" s="155"/>
      <c r="T203" s="155"/>
      <c r="U203" s="87"/>
      <c r="V203" s="88"/>
      <c r="W203" s="88"/>
      <c r="X203" s="89"/>
      <c r="Y203" s="90"/>
    </row>
    <row r="204" spans="2:25" s="36" customFormat="1" ht="14.25" customHeight="1" x14ac:dyDescent="0.25">
      <c r="B204" s="155"/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87"/>
      <c r="O204" s="92"/>
      <c r="P204" s="92"/>
      <c r="Q204" s="155"/>
      <c r="R204" s="155"/>
      <c r="S204" s="155"/>
      <c r="T204" s="155"/>
      <c r="U204" s="87"/>
      <c r="V204" s="88"/>
      <c r="W204" s="88"/>
      <c r="X204" s="89"/>
      <c r="Y204" s="90"/>
    </row>
    <row r="205" spans="2:25" s="36" customFormat="1" ht="14.25" customHeight="1" x14ac:dyDescent="0.25">
      <c r="B205" s="155"/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87"/>
      <c r="O205" s="92"/>
      <c r="P205" s="92"/>
      <c r="Q205" s="155"/>
      <c r="R205" s="155"/>
      <c r="S205" s="155"/>
      <c r="T205" s="155"/>
      <c r="U205" s="87"/>
      <c r="V205" s="88"/>
      <c r="W205" s="88"/>
      <c r="X205" s="89"/>
      <c r="Y205" s="90"/>
    </row>
    <row r="206" spans="2:25" s="36" customFormat="1" ht="14.25" customHeight="1" x14ac:dyDescent="0.25">
      <c r="B206" s="155"/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87"/>
      <c r="O206" s="92"/>
      <c r="P206" s="92"/>
      <c r="Q206" s="155"/>
      <c r="R206" s="155"/>
      <c r="S206" s="155"/>
      <c r="T206" s="155"/>
      <c r="U206" s="87"/>
      <c r="V206" s="88"/>
      <c r="W206" s="88"/>
      <c r="X206" s="89"/>
      <c r="Y206" s="90"/>
    </row>
    <row r="207" spans="2:25" s="36" customFormat="1" ht="14.25" customHeight="1" x14ac:dyDescent="0.25"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87"/>
      <c r="O207" s="92"/>
      <c r="P207" s="92"/>
      <c r="Q207" s="155"/>
      <c r="R207" s="155"/>
      <c r="S207" s="155"/>
      <c r="T207" s="155"/>
      <c r="U207" s="87"/>
      <c r="V207" s="88"/>
      <c r="W207" s="88"/>
      <c r="X207" s="89"/>
      <c r="Y207" s="90"/>
    </row>
    <row r="208" spans="2:25" s="36" customFormat="1" ht="14.25" customHeight="1" x14ac:dyDescent="0.25"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87"/>
      <c r="O208" s="92"/>
      <c r="P208" s="92"/>
      <c r="Q208" s="155"/>
      <c r="R208" s="155"/>
      <c r="S208" s="155"/>
      <c r="T208" s="155"/>
      <c r="U208" s="87"/>
      <c r="V208" s="88"/>
      <c r="W208" s="88"/>
      <c r="X208" s="89"/>
      <c r="Y208" s="90"/>
    </row>
    <row r="209" spans="2:25" s="36" customFormat="1" ht="14.25" customHeight="1" x14ac:dyDescent="0.25"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87"/>
      <c r="O209" s="92"/>
      <c r="P209" s="92"/>
      <c r="Q209" s="155"/>
      <c r="R209" s="155"/>
      <c r="S209" s="155"/>
      <c r="T209" s="155"/>
      <c r="U209" s="87"/>
      <c r="V209" s="88"/>
      <c r="W209" s="88"/>
      <c r="X209" s="89"/>
      <c r="Y209" s="90"/>
    </row>
    <row r="210" spans="2:25" s="36" customFormat="1" ht="14.25" customHeight="1" x14ac:dyDescent="0.25"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87"/>
      <c r="O210" s="92"/>
      <c r="P210" s="92"/>
      <c r="Q210" s="155"/>
      <c r="R210" s="155"/>
      <c r="S210" s="155"/>
      <c r="T210" s="155"/>
      <c r="U210" s="87"/>
      <c r="V210" s="88"/>
      <c r="W210" s="88"/>
      <c r="X210" s="89"/>
      <c r="Y210" s="90"/>
    </row>
    <row r="211" spans="2:25" s="36" customFormat="1" ht="14.25" customHeight="1" x14ac:dyDescent="0.25"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87"/>
      <c r="O211" s="92"/>
      <c r="P211" s="92"/>
      <c r="Q211" s="155"/>
      <c r="R211" s="155"/>
      <c r="S211" s="155"/>
      <c r="T211" s="155"/>
      <c r="U211" s="87"/>
      <c r="V211" s="88"/>
      <c r="W211" s="88"/>
      <c r="X211" s="89"/>
      <c r="Y211" s="90"/>
    </row>
    <row r="212" spans="2:25" s="36" customFormat="1" ht="14.25" customHeight="1" x14ac:dyDescent="0.25"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87"/>
      <c r="O212" s="92"/>
      <c r="P212" s="92"/>
      <c r="Q212" s="155"/>
      <c r="R212" s="155"/>
      <c r="S212" s="155"/>
      <c r="T212" s="155"/>
      <c r="U212" s="87"/>
      <c r="V212" s="88"/>
      <c r="W212" s="88"/>
      <c r="X212" s="89"/>
      <c r="Y212" s="90"/>
    </row>
    <row r="213" spans="2:25" s="36" customFormat="1" ht="14.25" customHeight="1" x14ac:dyDescent="0.25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87"/>
      <c r="O213" s="92"/>
      <c r="P213" s="92"/>
      <c r="Q213" s="155"/>
      <c r="R213" s="155"/>
      <c r="S213" s="155"/>
      <c r="T213" s="155"/>
      <c r="U213" s="87"/>
      <c r="V213" s="88"/>
      <c r="W213" s="88"/>
      <c r="X213" s="89"/>
      <c r="Y213" s="90"/>
    </row>
    <row r="214" spans="2:25" s="36" customFormat="1" ht="14.25" customHeight="1" x14ac:dyDescent="0.25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87"/>
      <c r="O214" s="92"/>
      <c r="P214" s="92"/>
      <c r="Q214" s="155"/>
      <c r="R214" s="155"/>
      <c r="S214" s="155"/>
      <c r="T214" s="155"/>
      <c r="U214" s="87"/>
      <c r="V214" s="88"/>
      <c r="W214" s="88"/>
      <c r="X214" s="89"/>
      <c r="Y214" s="90"/>
    </row>
    <row r="215" spans="2:25" s="36" customFormat="1" ht="14.25" customHeight="1" x14ac:dyDescent="0.25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87"/>
      <c r="O215" s="92"/>
      <c r="P215" s="92"/>
      <c r="Q215" s="155"/>
      <c r="R215" s="155"/>
      <c r="S215" s="155"/>
      <c r="T215" s="155"/>
      <c r="U215" s="87"/>
      <c r="V215" s="88"/>
      <c r="W215" s="88"/>
      <c r="X215" s="89"/>
      <c r="Y215" s="90"/>
    </row>
    <row r="216" spans="2:25" s="36" customFormat="1" ht="14.25" customHeight="1" x14ac:dyDescent="0.25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87"/>
      <c r="O216" s="92"/>
      <c r="P216" s="92"/>
      <c r="Q216" s="155"/>
      <c r="R216" s="155"/>
      <c r="S216" s="155"/>
      <c r="T216" s="155"/>
      <c r="U216" s="87"/>
      <c r="V216" s="88"/>
      <c r="W216" s="88"/>
      <c r="X216" s="89"/>
      <c r="Y216" s="90"/>
    </row>
    <row r="217" spans="2:25" s="36" customFormat="1" ht="14.25" customHeight="1" x14ac:dyDescent="0.25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87"/>
      <c r="O217" s="92"/>
      <c r="P217" s="92"/>
      <c r="Q217" s="155"/>
      <c r="R217" s="155"/>
      <c r="S217" s="155"/>
      <c r="T217" s="155"/>
      <c r="U217" s="87"/>
      <c r="V217" s="88"/>
      <c r="W217" s="88"/>
      <c r="X217" s="89"/>
      <c r="Y217" s="90"/>
    </row>
    <row r="218" spans="2:25" s="36" customFormat="1" ht="14.25" customHeight="1" x14ac:dyDescent="0.25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87"/>
      <c r="O218" s="92"/>
      <c r="P218" s="92"/>
      <c r="Q218" s="155"/>
      <c r="R218" s="155"/>
      <c r="S218" s="155"/>
      <c r="T218" s="155"/>
      <c r="U218" s="87"/>
      <c r="V218" s="88"/>
      <c r="W218" s="88"/>
      <c r="X218" s="89"/>
      <c r="Y218" s="90"/>
    </row>
    <row r="219" spans="2:25" s="36" customFormat="1" ht="14.25" customHeight="1" x14ac:dyDescent="0.25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87"/>
      <c r="O219" s="92"/>
      <c r="P219" s="92"/>
      <c r="Q219" s="155"/>
      <c r="R219" s="155"/>
      <c r="S219" s="155"/>
      <c r="T219" s="155"/>
      <c r="U219" s="87"/>
      <c r="V219" s="88"/>
      <c r="W219" s="88"/>
      <c r="X219" s="89"/>
      <c r="Y219" s="90"/>
    </row>
    <row r="220" spans="2:25" s="36" customFormat="1" ht="14.25" customHeight="1" x14ac:dyDescent="0.25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87"/>
      <c r="O220" s="92"/>
      <c r="P220" s="92"/>
      <c r="Q220" s="155"/>
      <c r="R220" s="155"/>
      <c r="S220" s="155"/>
      <c r="T220" s="155"/>
      <c r="U220" s="87"/>
      <c r="V220" s="88"/>
      <c r="W220" s="88"/>
      <c r="X220" s="89"/>
      <c r="Y220" s="90"/>
    </row>
    <row r="221" spans="2:25" s="36" customFormat="1" ht="14.25" customHeight="1" x14ac:dyDescent="0.25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87"/>
      <c r="O221" s="92"/>
      <c r="P221" s="92"/>
      <c r="Q221" s="155"/>
      <c r="R221" s="155"/>
      <c r="S221" s="155"/>
      <c r="T221" s="155"/>
      <c r="U221" s="87"/>
      <c r="V221" s="88"/>
      <c r="W221" s="88"/>
      <c r="X221" s="89"/>
      <c r="Y221" s="90"/>
    </row>
    <row r="222" spans="2:25" s="36" customFormat="1" ht="14.25" customHeight="1" x14ac:dyDescent="0.25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87"/>
      <c r="O222" s="92"/>
      <c r="P222" s="92"/>
      <c r="Q222" s="155"/>
      <c r="R222" s="155"/>
      <c r="S222" s="155"/>
      <c r="T222" s="155"/>
      <c r="U222" s="87"/>
      <c r="V222" s="88"/>
      <c r="W222" s="88"/>
      <c r="X222" s="89"/>
      <c r="Y222" s="90"/>
    </row>
    <row r="223" spans="2:25" s="36" customFormat="1" ht="14.25" customHeight="1" x14ac:dyDescent="0.25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87"/>
      <c r="O223" s="92"/>
      <c r="P223" s="92"/>
      <c r="Q223" s="155"/>
      <c r="R223" s="155"/>
      <c r="S223" s="155"/>
      <c r="T223" s="155"/>
      <c r="U223" s="87"/>
      <c r="V223" s="88"/>
      <c r="W223" s="88"/>
      <c r="X223" s="89"/>
      <c r="Y223" s="90"/>
    </row>
    <row r="224" spans="2:25" s="36" customFormat="1" ht="14.25" customHeight="1" x14ac:dyDescent="0.25">
      <c r="B224" s="155"/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87"/>
      <c r="O224" s="92"/>
      <c r="P224" s="92"/>
      <c r="Q224" s="155"/>
      <c r="R224" s="155"/>
      <c r="S224" s="155"/>
      <c r="T224" s="155"/>
      <c r="U224" s="87"/>
      <c r="V224" s="88"/>
      <c r="W224" s="88"/>
      <c r="X224" s="89"/>
      <c r="Y224" s="90"/>
    </row>
    <row r="225" spans="1:31" ht="14.25" customHeight="1" x14ac:dyDescent="0.25">
      <c r="B225" s="155"/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87"/>
      <c r="O225" s="92"/>
      <c r="P225" s="92"/>
      <c r="Q225" s="155"/>
      <c r="R225" s="155"/>
      <c r="S225" s="155"/>
      <c r="T225" s="155"/>
      <c r="U225" s="87"/>
      <c r="V225" s="88"/>
      <c r="W225" s="88"/>
      <c r="X225" s="89"/>
      <c r="Y225" s="90"/>
      <c r="Z225" s="36"/>
      <c r="AA225" s="36"/>
      <c r="AB225" s="36"/>
      <c r="AC225" s="36"/>
      <c r="AD225" s="36"/>
      <c r="AE225" s="36"/>
    </row>
    <row r="226" spans="1:31" ht="14.25" customHeight="1" x14ac:dyDescent="0.25">
      <c r="B226" s="155"/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87"/>
      <c r="O226" s="92"/>
      <c r="P226" s="92"/>
      <c r="Q226" s="155"/>
      <c r="R226" s="155"/>
      <c r="S226" s="155"/>
      <c r="T226" s="155"/>
      <c r="U226" s="87"/>
      <c r="V226" s="88"/>
      <c r="W226" s="88"/>
      <c r="X226" s="89"/>
      <c r="Y226" s="90"/>
      <c r="Z226" s="36"/>
      <c r="AA226" s="36"/>
      <c r="AB226" s="36"/>
      <c r="AC226" s="36"/>
      <c r="AD226" s="36"/>
      <c r="AE226" s="36"/>
    </row>
    <row r="227" spans="1:31" s="36" customFormat="1" ht="14.25" customHeight="1" x14ac:dyDescent="0.25">
      <c r="A227" s="63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4.25" customHeight="1" x14ac:dyDescent="0.25"/>
    <row r="229" spans="1:31" s="72" customFormat="1" ht="14.25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7"/>
      <c r="M229" s="37"/>
      <c r="N229" s="37"/>
      <c r="O229" s="36"/>
      <c r="P229" s="36"/>
      <c r="Q229" s="36"/>
      <c r="R229" s="38"/>
      <c r="S229" s="38"/>
      <c r="T229" s="38"/>
      <c r="U229" s="38"/>
      <c r="V229" s="37"/>
      <c r="W229" s="36"/>
      <c r="X229" s="36"/>
      <c r="Y229" s="36"/>
      <c r="Z229" s="36"/>
      <c r="AA229" s="36"/>
      <c r="AB229" s="36"/>
      <c r="AC229" s="36"/>
      <c r="AD229" s="36"/>
      <c r="AE229" s="36"/>
    </row>
    <row r="230" spans="1:31" ht="14.25" customHeight="1" x14ac:dyDescent="0.25"/>
    <row r="231" spans="1:31" ht="14.25" customHeight="1" x14ac:dyDescent="0.25">
      <c r="B231" s="156"/>
      <c r="C231" s="157"/>
      <c r="D231" s="157"/>
      <c r="E231" s="43"/>
      <c r="F231" s="43"/>
      <c r="G231" s="43"/>
      <c r="H231" s="156"/>
      <c r="I231" s="156"/>
      <c r="J231" s="156"/>
      <c r="K231" s="156"/>
      <c r="L231" s="156"/>
      <c r="M231" s="156"/>
      <c r="N231" s="156"/>
      <c r="O231" s="156"/>
      <c r="P231" s="156"/>
      <c r="Q231" s="43"/>
      <c r="W231" s="72"/>
      <c r="X231" s="35"/>
      <c r="Y231" s="72"/>
      <c r="Z231" s="72"/>
      <c r="AA231" s="72"/>
      <c r="AB231" s="72"/>
      <c r="AC231" s="72"/>
      <c r="AD231" s="72"/>
      <c r="AE231" s="72"/>
    </row>
    <row r="232" spans="1:31" ht="14.25" customHeight="1" x14ac:dyDescent="0.25">
      <c r="B232" s="159"/>
      <c r="C232" s="159"/>
      <c r="D232" s="159"/>
      <c r="E232" s="91"/>
      <c r="F232" s="91"/>
      <c r="G232" s="91"/>
      <c r="H232" s="160"/>
      <c r="I232" s="160"/>
      <c r="J232" s="160"/>
      <c r="K232" s="160"/>
      <c r="L232" s="161"/>
      <c r="M232" s="161"/>
      <c r="N232" s="161"/>
      <c r="O232" s="161"/>
      <c r="P232" s="161"/>
      <c r="Q232" s="93"/>
      <c r="X232" s="95"/>
    </row>
    <row r="233" spans="1:31" ht="14.25" customHeight="1" x14ac:dyDescent="0.25">
      <c r="B233" s="159"/>
      <c r="C233" s="159"/>
      <c r="D233" s="159"/>
      <c r="E233" s="91"/>
      <c r="F233" s="91"/>
      <c r="G233" s="91"/>
      <c r="H233" s="160"/>
      <c r="I233" s="160"/>
      <c r="J233" s="160"/>
      <c r="K233" s="160"/>
      <c r="L233" s="161"/>
      <c r="M233" s="161"/>
      <c r="N233" s="161"/>
      <c r="O233" s="161"/>
      <c r="P233" s="161"/>
      <c r="Q233" s="93"/>
      <c r="X233" s="95"/>
    </row>
    <row r="234" spans="1:31" ht="14.25" customHeight="1" x14ac:dyDescent="0.25">
      <c r="B234" s="159"/>
      <c r="C234" s="159"/>
      <c r="D234" s="159"/>
      <c r="E234" s="91"/>
      <c r="F234" s="91"/>
      <c r="G234" s="91"/>
      <c r="H234" s="160"/>
      <c r="I234" s="160"/>
      <c r="J234" s="160"/>
      <c r="K234" s="160"/>
      <c r="L234" s="161"/>
      <c r="M234" s="161"/>
      <c r="N234" s="161"/>
      <c r="O234" s="161"/>
      <c r="P234" s="161"/>
      <c r="Q234" s="93"/>
      <c r="X234" s="95"/>
    </row>
    <row r="235" spans="1:31" ht="14.25" customHeight="1" x14ac:dyDescent="0.25">
      <c r="B235" s="159"/>
      <c r="C235" s="159"/>
      <c r="D235" s="159"/>
      <c r="E235" s="91"/>
      <c r="F235" s="91"/>
      <c r="G235" s="91"/>
      <c r="H235" s="160"/>
      <c r="I235" s="160"/>
      <c r="J235" s="160"/>
      <c r="K235" s="160"/>
      <c r="L235" s="161"/>
      <c r="M235" s="161"/>
      <c r="N235" s="161"/>
      <c r="O235" s="161"/>
      <c r="P235" s="161"/>
      <c r="Q235" s="93"/>
      <c r="X235" s="95"/>
    </row>
    <row r="236" spans="1:31" ht="14.25" customHeight="1" x14ac:dyDescent="0.25">
      <c r="B236" s="159"/>
      <c r="C236" s="159"/>
      <c r="D236" s="159"/>
      <c r="E236" s="91"/>
      <c r="F236" s="91"/>
      <c r="G236" s="91"/>
      <c r="H236" s="160"/>
      <c r="I236" s="160"/>
      <c r="J236" s="160"/>
      <c r="K236" s="160"/>
      <c r="L236" s="161"/>
      <c r="M236" s="161"/>
      <c r="N236" s="161"/>
      <c r="O236" s="161"/>
      <c r="P236" s="161"/>
      <c r="Q236" s="93"/>
      <c r="X236" s="95"/>
    </row>
    <row r="237" spans="1:31" ht="14.25" customHeight="1" x14ac:dyDescent="0.25">
      <c r="B237" s="159"/>
      <c r="C237" s="159"/>
      <c r="D237" s="159"/>
      <c r="E237" s="91"/>
      <c r="F237" s="91"/>
      <c r="G237" s="91"/>
      <c r="H237" s="160"/>
      <c r="I237" s="160"/>
      <c r="J237" s="160"/>
      <c r="K237" s="160"/>
      <c r="L237" s="161"/>
      <c r="M237" s="161"/>
      <c r="N237" s="161"/>
      <c r="O237" s="161"/>
      <c r="P237" s="161"/>
      <c r="Q237" s="93"/>
      <c r="X237" s="95"/>
    </row>
    <row r="238" spans="1:31" ht="14.25" customHeight="1" x14ac:dyDescent="0.25">
      <c r="B238" s="159"/>
      <c r="C238" s="159"/>
      <c r="D238" s="159"/>
      <c r="E238" s="91"/>
      <c r="F238" s="91"/>
      <c r="G238" s="91"/>
      <c r="H238" s="160"/>
      <c r="I238" s="160"/>
      <c r="J238" s="160"/>
      <c r="K238" s="160"/>
      <c r="L238" s="161"/>
      <c r="M238" s="161"/>
      <c r="N238" s="161"/>
      <c r="O238" s="161"/>
      <c r="P238" s="161"/>
      <c r="Q238" s="93"/>
      <c r="X238" s="95"/>
    </row>
    <row r="239" spans="1:31" ht="14.25" customHeight="1" x14ac:dyDescent="0.25">
      <c r="L239" s="97"/>
      <c r="M239" s="97"/>
      <c r="N239" s="97"/>
      <c r="O239" s="97"/>
      <c r="P239" s="97"/>
      <c r="X239" s="94"/>
      <c r="Y239" s="93"/>
    </row>
    <row r="240" spans="1:31" s="36" customFormat="1" ht="14.25" customHeight="1" x14ac:dyDescent="0.25">
      <c r="B240" s="50"/>
      <c r="C240" s="50"/>
      <c r="D240" s="50"/>
      <c r="E240" s="50"/>
      <c r="F240" s="50"/>
      <c r="G240" s="50"/>
      <c r="H240" s="50"/>
      <c r="I240" s="50"/>
      <c r="J240" s="50"/>
      <c r="K240" s="97"/>
      <c r="L240" s="97"/>
      <c r="M240" s="97"/>
      <c r="N240" s="97"/>
      <c r="O240" s="97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2:31" s="36" customFormat="1" ht="14.25" customHeight="1" x14ac:dyDescent="0.25">
      <c r="B241" s="156"/>
      <c r="C241" s="157"/>
      <c r="D241" s="157"/>
      <c r="E241" s="158"/>
      <c r="F241" s="158"/>
      <c r="G241" s="158"/>
      <c r="H241" s="158"/>
      <c r="I241" s="158"/>
      <c r="J241" s="158"/>
      <c r="K241" s="158"/>
      <c r="L241" s="158"/>
      <c r="M241" s="158"/>
      <c r="N241" s="43"/>
      <c r="O241" s="43"/>
      <c r="P241" s="156"/>
      <c r="Q241" s="156"/>
      <c r="R241" s="156"/>
      <c r="S241" s="156"/>
      <c r="T241" s="156"/>
      <c r="U241" s="156"/>
      <c r="V241" s="43"/>
      <c r="W241" s="43"/>
      <c r="X241" s="43"/>
      <c r="Y241" s="43"/>
      <c r="Z241" s="50"/>
      <c r="AA241" s="50"/>
      <c r="AB241" s="50"/>
      <c r="AC241" s="50"/>
      <c r="AD241" s="50"/>
      <c r="AE241" s="50"/>
    </row>
    <row r="242" spans="2:31" s="36" customFormat="1" ht="14.25" customHeight="1" x14ac:dyDescent="0.25"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87"/>
      <c r="O242" s="92"/>
      <c r="P242" s="155"/>
      <c r="Q242" s="155"/>
      <c r="R242" s="155"/>
      <c r="S242" s="155"/>
      <c r="T242" s="155"/>
      <c r="U242" s="155"/>
      <c r="V242" s="88"/>
      <c r="W242" s="88"/>
      <c r="X242" s="89"/>
      <c r="Y242" s="90"/>
    </row>
    <row r="243" spans="2:31" s="36" customFormat="1" ht="14.25" customHeight="1" x14ac:dyDescent="0.25"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87"/>
      <c r="O243" s="92"/>
      <c r="P243" s="155"/>
      <c r="Q243" s="155"/>
      <c r="R243" s="155"/>
      <c r="S243" s="155"/>
      <c r="T243" s="155"/>
      <c r="U243" s="155"/>
      <c r="V243" s="88"/>
      <c r="W243" s="88"/>
      <c r="X243" s="89"/>
      <c r="Y243" s="90"/>
    </row>
    <row r="244" spans="2:31" s="36" customFormat="1" ht="14.25" customHeight="1" x14ac:dyDescent="0.25"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87"/>
      <c r="O244" s="92"/>
      <c r="P244" s="155"/>
      <c r="Q244" s="155"/>
      <c r="R244" s="155"/>
      <c r="S244" s="155"/>
      <c r="T244" s="155"/>
      <c r="U244" s="155"/>
      <c r="V244" s="88"/>
      <c r="W244" s="88"/>
      <c r="X244" s="89"/>
      <c r="Y244" s="90"/>
    </row>
    <row r="245" spans="2:31" s="36" customFormat="1" ht="14.25" customHeight="1" x14ac:dyDescent="0.25"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87"/>
      <c r="O245" s="92"/>
      <c r="P245" s="155"/>
      <c r="Q245" s="155"/>
      <c r="R245" s="155"/>
      <c r="S245" s="155"/>
      <c r="T245" s="155"/>
      <c r="U245" s="155"/>
      <c r="V245" s="88"/>
      <c r="W245" s="88"/>
      <c r="X245" s="89"/>
      <c r="Y245" s="90"/>
    </row>
    <row r="246" spans="2:31" s="36" customFormat="1" ht="14.25" customHeight="1" x14ac:dyDescent="0.25">
      <c r="B246" s="155"/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87"/>
      <c r="O246" s="92"/>
      <c r="P246" s="155"/>
      <c r="Q246" s="155"/>
      <c r="R246" s="155"/>
      <c r="S246" s="155"/>
      <c r="T246" s="155"/>
      <c r="U246" s="155"/>
      <c r="V246" s="88"/>
      <c r="W246" s="88"/>
      <c r="X246" s="89"/>
      <c r="Y246" s="90"/>
    </row>
    <row r="247" spans="2:31" s="36" customFormat="1" ht="14.25" customHeight="1" x14ac:dyDescent="0.25">
      <c r="B247" s="155"/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87"/>
      <c r="O247" s="92"/>
      <c r="P247" s="155"/>
      <c r="Q247" s="155"/>
      <c r="R247" s="155"/>
      <c r="S247" s="155"/>
      <c r="T247" s="155"/>
      <c r="U247" s="155"/>
      <c r="V247" s="88"/>
      <c r="W247" s="88"/>
      <c r="X247" s="89"/>
      <c r="Y247" s="90"/>
    </row>
    <row r="248" spans="2:31" s="36" customFormat="1" ht="14.25" customHeight="1" x14ac:dyDescent="0.25">
      <c r="B248" s="155"/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87"/>
      <c r="O248" s="92"/>
      <c r="P248" s="155"/>
      <c r="Q248" s="155"/>
      <c r="R248" s="155"/>
      <c r="S248" s="155"/>
      <c r="T248" s="155"/>
      <c r="U248" s="155"/>
      <c r="V248" s="88"/>
      <c r="W248" s="88"/>
      <c r="X248" s="89"/>
      <c r="Y248" s="90"/>
    </row>
    <row r="249" spans="2:31" s="36" customFormat="1" ht="14.25" customHeight="1" x14ac:dyDescent="0.25">
      <c r="B249" s="155"/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87"/>
      <c r="O249" s="92"/>
      <c r="P249" s="155"/>
      <c r="Q249" s="155"/>
      <c r="R249" s="155"/>
      <c r="S249" s="155"/>
      <c r="T249" s="155"/>
      <c r="U249" s="155"/>
      <c r="V249" s="88"/>
      <c r="W249" s="88"/>
      <c r="X249" s="89"/>
      <c r="Y249" s="90"/>
    </row>
    <row r="250" spans="2:31" s="36" customFormat="1" ht="14.25" customHeight="1" x14ac:dyDescent="0.25">
      <c r="B250" s="155"/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87"/>
      <c r="O250" s="92"/>
      <c r="P250" s="155"/>
      <c r="Q250" s="155"/>
      <c r="R250" s="155"/>
      <c r="S250" s="155"/>
      <c r="T250" s="155"/>
      <c r="U250" s="155"/>
      <c r="V250" s="88"/>
      <c r="W250" s="88"/>
      <c r="X250" s="89"/>
      <c r="Y250" s="90"/>
    </row>
    <row r="251" spans="2:31" s="36" customFormat="1" ht="14.25" customHeight="1" x14ac:dyDescent="0.25">
      <c r="B251" s="155"/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87"/>
      <c r="O251" s="92"/>
      <c r="P251" s="155"/>
      <c r="Q251" s="155"/>
      <c r="R251" s="155"/>
      <c r="S251" s="155"/>
      <c r="T251" s="155"/>
      <c r="U251" s="155"/>
      <c r="V251" s="88"/>
      <c r="W251" s="88"/>
      <c r="X251" s="89"/>
      <c r="Y251" s="90"/>
    </row>
    <row r="252" spans="2:31" s="36" customFormat="1" ht="14.25" customHeight="1" x14ac:dyDescent="0.25">
      <c r="B252" s="155"/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87"/>
      <c r="O252" s="92"/>
      <c r="P252" s="155"/>
      <c r="Q252" s="155"/>
      <c r="R252" s="155"/>
      <c r="S252" s="155"/>
      <c r="T252" s="155"/>
      <c r="U252" s="155"/>
      <c r="V252" s="88"/>
      <c r="W252" s="88"/>
      <c r="X252" s="89"/>
      <c r="Y252" s="90"/>
    </row>
    <row r="253" spans="2:31" s="36" customFormat="1" ht="14.25" customHeight="1" x14ac:dyDescent="0.25">
      <c r="B253" s="155"/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87"/>
      <c r="O253" s="92"/>
      <c r="P253" s="155"/>
      <c r="Q253" s="155"/>
      <c r="R253" s="155"/>
      <c r="S253" s="155"/>
      <c r="T253" s="155"/>
      <c r="U253" s="155"/>
      <c r="V253" s="88"/>
      <c r="W253" s="88"/>
      <c r="X253" s="89"/>
      <c r="Y253" s="90"/>
    </row>
    <row r="254" spans="2:31" s="36" customFormat="1" ht="14.25" customHeight="1" x14ac:dyDescent="0.25">
      <c r="B254" s="155"/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87"/>
      <c r="O254" s="92"/>
      <c r="P254" s="155"/>
      <c r="Q254" s="155"/>
      <c r="R254" s="155"/>
      <c r="S254" s="155"/>
      <c r="T254" s="155"/>
      <c r="U254" s="155"/>
      <c r="V254" s="88"/>
      <c r="W254" s="88"/>
      <c r="X254" s="89"/>
      <c r="Y254" s="90"/>
    </row>
    <row r="255" spans="2:31" s="36" customFormat="1" ht="14.25" customHeight="1" x14ac:dyDescent="0.25">
      <c r="B255" s="155"/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87"/>
      <c r="O255" s="92"/>
      <c r="P255" s="155"/>
      <c r="Q255" s="155"/>
      <c r="R255" s="155"/>
      <c r="S255" s="155"/>
      <c r="T255" s="155"/>
      <c r="U255" s="155"/>
      <c r="V255" s="88"/>
      <c r="W255" s="88"/>
      <c r="X255" s="89"/>
      <c r="Y255" s="90"/>
    </row>
    <row r="256" spans="2:31" s="36" customFormat="1" ht="14.25" customHeight="1" x14ac:dyDescent="0.25">
      <c r="B256" s="155"/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87"/>
      <c r="O256" s="92"/>
      <c r="P256" s="155"/>
      <c r="Q256" s="155"/>
      <c r="R256" s="155"/>
      <c r="S256" s="155"/>
      <c r="T256" s="155"/>
      <c r="U256" s="155"/>
      <c r="V256" s="88"/>
      <c r="W256" s="88"/>
      <c r="X256" s="89"/>
      <c r="Y256" s="90"/>
    </row>
    <row r="257" spans="2:25" s="36" customFormat="1" ht="14.25" customHeight="1" x14ac:dyDescent="0.25">
      <c r="B257" s="155"/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87"/>
      <c r="O257" s="92"/>
      <c r="P257" s="155"/>
      <c r="Q257" s="155"/>
      <c r="R257" s="155"/>
      <c r="S257" s="155"/>
      <c r="T257" s="155"/>
      <c r="U257" s="155"/>
      <c r="V257" s="88"/>
      <c r="W257" s="88"/>
      <c r="X257" s="89"/>
      <c r="Y257" s="90"/>
    </row>
    <row r="258" spans="2:25" s="36" customFormat="1" ht="14.25" customHeight="1" x14ac:dyDescent="0.25">
      <c r="B258" s="155"/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87"/>
      <c r="O258" s="92"/>
      <c r="P258" s="155"/>
      <c r="Q258" s="155"/>
      <c r="R258" s="155"/>
      <c r="S258" s="155"/>
      <c r="T258" s="155"/>
      <c r="U258" s="155"/>
      <c r="V258" s="88"/>
      <c r="W258" s="88"/>
      <c r="X258" s="89"/>
      <c r="Y258" s="90"/>
    </row>
    <row r="259" spans="2:25" s="36" customFormat="1" ht="14.25" customHeight="1" x14ac:dyDescent="0.25">
      <c r="B259" s="155"/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87"/>
      <c r="O259" s="92"/>
      <c r="P259" s="155"/>
      <c r="Q259" s="155"/>
      <c r="R259" s="155"/>
      <c r="S259" s="155"/>
      <c r="T259" s="155"/>
      <c r="U259" s="155"/>
      <c r="V259" s="88"/>
      <c r="W259" s="88"/>
      <c r="X259" s="89"/>
      <c r="Y259" s="90"/>
    </row>
    <row r="260" spans="2:25" s="36" customFormat="1" ht="14.25" customHeight="1" x14ac:dyDescent="0.25">
      <c r="B260" s="155"/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87"/>
      <c r="O260" s="92"/>
      <c r="P260" s="155"/>
      <c r="Q260" s="155"/>
      <c r="R260" s="155"/>
      <c r="S260" s="155"/>
      <c r="T260" s="155"/>
      <c r="U260" s="155"/>
      <c r="V260" s="88"/>
      <c r="W260" s="88"/>
      <c r="X260" s="89"/>
      <c r="Y260" s="90"/>
    </row>
    <row r="261" spans="2:25" s="36" customFormat="1" ht="14.25" customHeight="1" x14ac:dyDescent="0.25">
      <c r="B261" s="155"/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87"/>
      <c r="O261" s="92"/>
      <c r="P261" s="155"/>
      <c r="Q261" s="155"/>
      <c r="R261" s="155"/>
      <c r="S261" s="155"/>
      <c r="T261" s="155"/>
      <c r="U261" s="155"/>
      <c r="V261" s="88"/>
      <c r="W261" s="88"/>
      <c r="X261" s="89"/>
      <c r="Y261" s="90"/>
    </row>
    <row r="262" spans="2:25" s="36" customFormat="1" ht="14.25" customHeight="1" x14ac:dyDescent="0.25">
      <c r="B262" s="155"/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87"/>
      <c r="O262" s="92"/>
      <c r="P262" s="155"/>
      <c r="Q262" s="155"/>
      <c r="R262" s="155"/>
      <c r="S262" s="155"/>
      <c r="T262" s="155"/>
      <c r="U262" s="155"/>
      <c r="V262" s="88"/>
      <c r="W262" s="88"/>
      <c r="X262" s="89"/>
      <c r="Y262" s="90"/>
    </row>
    <row r="263" spans="2:25" s="36" customFormat="1" ht="14.25" customHeight="1" x14ac:dyDescent="0.25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87"/>
      <c r="O263" s="92"/>
      <c r="P263" s="155"/>
      <c r="Q263" s="155"/>
      <c r="R263" s="155"/>
      <c r="S263" s="155"/>
      <c r="T263" s="155"/>
      <c r="U263" s="155"/>
      <c r="V263" s="88"/>
      <c r="W263" s="88"/>
      <c r="X263" s="89"/>
      <c r="Y263" s="90"/>
    </row>
    <row r="264" spans="2:25" s="36" customFormat="1" ht="14.25" customHeight="1" x14ac:dyDescent="0.25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87"/>
      <c r="O264" s="92"/>
      <c r="P264" s="155"/>
      <c r="Q264" s="155"/>
      <c r="R264" s="155"/>
      <c r="S264" s="155"/>
      <c r="T264" s="155"/>
      <c r="U264" s="155"/>
      <c r="V264" s="88"/>
      <c r="W264" s="88"/>
      <c r="X264" s="89"/>
      <c r="Y264" s="90"/>
    </row>
    <row r="265" spans="2:25" s="36" customFormat="1" ht="14.25" customHeight="1" x14ac:dyDescent="0.25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87"/>
      <c r="O265" s="92"/>
      <c r="P265" s="155"/>
      <c r="Q265" s="155"/>
      <c r="R265" s="155"/>
      <c r="S265" s="155"/>
      <c r="T265" s="155"/>
      <c r="U265" s="155"/>
      <c r="V265" s="88"/>
      <c r="W265" s="88"/>
      <c r="X265" s="89"/>
      <c r="Y265" s="90"/>
    </row>
    <row r="266" spans="2:25" s="36" customFormat="1" ht="14.25" customHeight="1" x14ac:dyDescent="0.25">
      <c r="B266" s="155"/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87"/>
      <c r="O266" s="92"/>
      <c r="P266" s="155"/>
      <c r="Q266" s="155"/>
      <c r="R266" s="155"/>
      <c r="S266" s="155"/>
      <c r="T266" s="155"/>
      <c r="U266" s="155"/>
      <c r="V266" s="88"/>
      <c r="W266" s="88"/>
      <c r="X266" s="89"/>
      <c r="Y266" s="90"/>
    </row>
    <row r="267" spans="2:25" s="36" customFormat="1" ht="14.25" customHeight="1" x14ac:dyDescent="0.25">
      <c r="B267" s="155"/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87"/>
      <c r="O267" s="92"/>
      <c r="P267" s="155"/>
      <c r="Q267" s="155"/>
      <c r="R267" s="155"/>
      <c r="S267" s="155"/>
      <c r="T267" s="155"/>
      <c r="U267" s="155"/>
      <c r="V267" s="88"/>
      <c r="W267" s="88"/>
      <c r="X267" s="89"/>
      <c r="Y267" s="90"/>
    </row>
    <row r="268" spans="2:25" s="36" customFormat="1" ht="14.25" customHeight="1" x14ac:dyDescent="0.25">
      <c r="B268" s="155"/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87"/>
      <c r="O268" s="92"/>
      <c r="P268" s="155"/>
      <c r="Q268" s="155"/>
      <c r="R268" s="155"/>
      <c r="S268" s="155"/>
      <c r="T268" s="155"/>
      <c r="U268" s="155"/>
      <c r="V268" s="88"/>
      <c r="W268" s="88"/>
      <c r="X268" s="89"/>
      <c r="Y268" s="90"/>
    </row>
    <row r="269" spans="2:25" s="36" customFormat="1" ht="14.25" customHeight="1" x14ac:dyDescent="0.25">
      <c r="B269" s="155"/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87"/>
      <c r="O269" s="92"/>
      <c r="P269" s="155"/>
      <c r="Q269" s="155"/>
      <c r="R269" s="155"/>
      <c r="S269" s="155"/>
      <c r="T269" s="155"/>
      <c r="U269" s="155"/>
      <c r="V269" s="88"/>
      <c r="W269" s="88"/>
      <c r="X269" s="89"/>
      <c r="Y269" s="90"/>
    </row>
    <row r="270" spans="2:25" s="36" customFormat="1" ht="14.25" customHeight="1" x14ac:dyDescent="0.25">
      <c r="B270" s="155"/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87"/>
      <c r="O270" s="92"/>
      <c r="P270" s="155"/>
      <c r="Q270" s="155"/>
      <c r="R270" s="155"/>
      <c r="S270" s="155"/>
      <c r="T270" s="155"/>
      <c r="U270" s="155"/>
      <c r="V270" s="88"/>
      <c r="W270" s="88"/>
      <c r="X270" s="89"/>
      <c r="Y270" s="90"/>
    </row>
    <row r="271" spans="2:25" s="36" customFormat="1" ht="14.25" customHeight="1" x14ac:dyDescent="0.25">
      <c r="B271" s="155"/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87"/>
      <c r="O271" s="92"/>
      <c r="P271" s="155"/>
      <c r="Q271" s="155"/>
      <c r="R271" s="155"/>
      <c r="S271" s="155"/>
      <c r="T271" s="155"/>
      <c r="U271" s="155"/>
      <c r="V271" s="88"/>
      <c r="W271" s="88"/>
      <c r="X271" s="89"/>
      <c r="Y271" s="90"/>
    </row>
    <row r="272" spans="2:25" s="36" customFormat="1" ht="14.25" customHeight="1" x14ac:dyDescent="0.25">
      <c r="B272" s="155"/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87"/>
      <c r="O272" s="92"/>
      <c r="P272" s="155"/>
      <c r="Q272" s="155"/>
      <c r="R272" s="155"/>
      <c r="S272" s="155"/>
      <c r="T272" s="155"/>
      <c r="U272" s="155"/>
      <c r="V272" s="88"/>
      <c r="W272" s="88"/>
      <c r="X272" s="89"/>
      <c r="Y272" s="90"/>
    </row>
    <row r="273" spans="2:25" s="36" customFormat="1" ht="14.25" customHeight="1" x14ac:dyDescent="0.25">
      <c r="B273" s="155"/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87"/>
      <c r="O273" s="92"/>
      <c r="P273" s="155"/>
      <c r="Q273" s="155"/>
      <c r="R273" s="155"/>
      <c r="S273" s="155"/>
      <c r="T273" s="155"/>
      <c r="U273" s="155"/>
      <c r="V273" s="88"/>
      <c r="W273" s="88"/>
      <c r="X273" s="89"/>
      <c r="Y273" s="90"/>
    </row>
    <row r="274" spans="2:25" s="36" customFormat="1" ht="14.25" customHeight="1" x14ac:dyDescent="0.25">
      <c r="B274" s="155"/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87"/>
      <c r="O274" s="92"/>
      <c r="P274" s="155"/>
      <c r="Q274" s="155"/>
      <c r="R274" s="155"/>
      <c r="S274" s="155"/>
      <c r="T274" s="155"/>
      <c r="U274" s="155"/>
      <c r="V274" s="88"/>
      <c r="W274" s="88"/>
      <c r="X274" s="89"/>
      <c r="Y274" s="90"/>
    </row>
    <row r="275" spans="2:25" s="36" customFormat="1" ht="14.25" customHeight="1" x14ac:dyDescent="0.25">
      <c r="B275" s="155"/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87"/>
      <c r="O275" s="92"/>
      <c r="P275" s="155"/>
      <c r="Q275" s="155"/>
      <c r="R275" s="155"/>
      <c r="S275" s="155"/>
      <c r="T275" s="155"/>
      <c r="U275" s="155"/>
      <c r="V275" s="88"/>
      <c r="W275" s="88"/>
      <c r="X275" s="89"/>
      <c r="Y275" s="90"/>
    </row>
    <row r="276" spans="2:25" s="36" customFormat="1" ht="14.25" customHeight="1" x14ac:dyDescent="0.25">
      <c r="B276" s="155"/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87"/>
      <c r="O276" s="92"/>
      <c r="P276" s="155"/>
      <c r="Q276" s="155"/>
      <c r="R276" s="155"/>
      <c r="S276" s="155"/>
      <c r="T276" s="155"/>
      <c r="U276" s="155"/>
      <c r="V276" s="88"/>
      <c r="W276" s="88"/>
      <c r="X276" s="89"/>
      <c r="Y276" s="90"/>
    </row>
    <row r="277" spans="2:25" s="36" customFormat="1" ht="14.25" customHeight="1" x14ac:dyDescent="0.25">
      <c r="B277" s="155"/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87"/>
      <c r="O277" s="92"/>
      <c r="P277" s="155"/>
      <c r="Q277" s="155"/>
      <c r="R277" s="155"/>
      <c r="S277" s="155"/>
      <c r="T277" s="155"/>
      <c r="U277" s="155"/>
      <c r="V277" s="88"/>
      <c r="W277" s="88"/>
      <c r="X277" s="89"/>
      <c r="Y277" s="90"/>
    </row>
    <row r="278" spans="2:25" s="36" customFormat="1" ht="14.25" customHeight="1" x14ac:dyDescent="0.25">
      <c r="B278" s="155"/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87"/>
      <c r="O278" s="92"/>
      <c r="P278" s="155"/>
      <c r="Q278" s="155"/>
      <c r="R278" s="155"/>
      <c r="S278" s="155"/>
      <c r="T278" s="155"/>
      <c r="U278" s="155"/>
      <c r="V278" s="88"/>
      <c r="W278" s="88"/>
      <c r="X278" s="89"/>
      <c r="Y278" s="90"/>
    </row>
    <row r="279" spans="2:25" s="36" customFormat="1" ht="14.25" customHeight="1" x14ac:dyDescent="0.25">
      <c r="B279" s="155"/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87"/>
      <c r="O279" s="92"/>
      <c r="P279" s="155"/>
      <c r="Q279" s="155"/>
      <c r="R279" s="155"/>
      <c r="S279" s="155"/>
      <c r="T279" s="155"/>
      <c r="U279" s="155"/>
      <c r="V279" s="88"/>
      <c r="W279" s="88"/>
      <c r="X279" s="89"/>
      <c r="Y279" s="90"/>
    </row>
    <row r="280" spans="2:25" s="36" customFormat="1" ht="14.25" customHeight="1" x14ac:dyDescent="0.25">
      <c r="B280" s="155"/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87"/>
      <c r="O280" s="92"/>
      <c r="P280" s="155"/>
      <c r="Q280" s="155"/>
      <c r="R280" s="155"/>
      <c r="S280" s="155"/>
      <c r="T280" s="155"/>
      <c r="U280" s="155"/>
      <c r="V280" s="88"/>
      <c r="W280" s="88"/>
      <c r="X280" s="89"/>
      <c r="Y280" s="90"/>
    </row>
    <row r="281" spans="2:25" s="36" customFormat="1" ht="14.25" customHeight="1" x14ac:dyDescent="0.25">
      <c r="B281" s="155"/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87"/>
      <c r="O281" s="92"/>
      <c r="P281" s="155"/>
      <c r="Q281" s="155"/>
      <c r="R281" s="155"/>
      <c r="S281" s="155"/>
      <c r="T281" s="155"/>
      <c r="U281" s="155"/>
      <c r="V281" s="88"/>
      <c r="W281" s="88"/>
      <c r="X281" s="89"/>
      <c r="Y281" s="90"/>
    </row>
    <row r="282" spans="2:25" s="36" customFormat="1" ht="14.25" customHeight="1" x14ac:dyDescent="0.25">
      <c r="B282" s="155"/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87"/>
      <c r="O282" s="92"/>
      <c r="P282" s="155"/>
      <c r="Q282" s="155"/>
      <c r="R282" s="155"/>
      <c r="S282" s="155"/>
      <c r="T282" s="155"/>
      <c r="U282" s="155"/>
      <c r="V282" s="88"/>
      <c r="W282" s="88"/>
      <c r="X282" s="89"/>
      <c r="Y282" s="90"/>
    </row>
    <row r="283" spans="2:25" s="36" customFormat="1" ht="14.25" customHeight="1" x14ac:dyDescent="0.25">
      <c r="B283" s="155"/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87"/>
      <c r="O283" s="92"/>
      <c r="P283" s="155"/>
      <c r="Q283" s="155"/>
      <c r="R283" s="155"/>
      <c r="S283" s="155"/>
      <c r="T283" s="155"/>
      <c r="U283" s="155"/>
      <c r="V283" s="88"/>
      <c r="W283" s="88"/>
      <c r="X283" s="89"/>
      <c r="Y283" s="90"/>
    </row>
    <row r="284" spans="2:25" s="36" customFormat="1" ht="14.25" customHeight="1" x14ac:dyDescent="0.25">
      <c r="B284" s="155"/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87"/>
      <c r="O284" s="92"/>
      <c r="P284" s="155"/>
      <c r="Q284" s="155"/>
      <c r="R284" s="155"/>
      <c r="S284" s="155"/>
      <c r="T284" s="155"/>
      <c r="U284" s="155"/>
      <c r="V284" s="88"/>
      <c r="W284" s="88"/>
      <c r="X284" s="89"/>
      <c r="Y284" s="90"/>
    </row>
    <row r="285" spans="2:25" s="36" customFormat="1" ht="14.25" customHeight="1" x14ac:dyDescent="0.25">
      <c r="B285" s="155"/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87"/>
      <c r="O285" s="92"/>
      <c r="P285" s="155"/>
      <c r="Q285" s="155"/>
      <c r="R285" s="155"/>
      <c r="S285" s="155"/>
      <c r="T285" s="155"/>
      <c r="U285" s="155"/>
      <c r="V285" s="88"/>
      <c r="W285" s="88"/>
      <c r="X285" s="89"/>
      <c r="Y285" s="90"/>
    </row>
    <row r="286" spans="2:25" s="36" customFormat="1" ht="14.25" customHeight="1" x14ac:dyDescent="0.25">
      <c r="B286" s="155"/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87"/>
      <c r="O286" s="92"/>
      <c r="P286" s="155"/>
      <c r="Q286" s="155"/>
      <c r="R286" s="155"/>
      <c r="S286" s="155"/>
      <c r="T286" s="155"/>
      <c r="U286" s="155"/>
      <c r="V286" s="88"/>
      <c r="W286" s="88"/>
      <c r="X286" s="89"/>
      <c r="Y286" s="90"/>
    </row>
    <row r="287" spans="2:25" s="36" customFormat="1" ht="14.25" customHeight="1" x14ac:dyDescent="0.25">
      <c r="B287" s="155"/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87"/>
      <c r="O287" s="92"/>
      <c r="P287" s="155"/>
      <c r="Q287" s="155"/>
      <c r="R287" s="155"/>
      <c r="S287" s="155"/>
      <c r="T287" s="155"/>
      <c r="U287" s="155"/>
      <c r="V287" s="88"/>
      <c r="W287" s="88"/>
      <c r="X287" s="89"/>
      <c r="Y287" s="90"/>
    </row>
    <row r="288" spans="2:25" s="36" customFormat="1" ht="14.25" customHeight="1" x14ac:dyDescent="0.25">
      <c r="B288" s="155"/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87"/>
      <c r="O288" s="92"/>
      <c r="P288" s="155"/>
      <c r="Q288" s="155"/>
      <c r="R288" s="155"/>
      <c r="S288" s="155"/>
      <c r="T288" s="155"/>
      <c r="U288" s="155"/>
      <c r="V288" s="88"/>
      <c r="W288" s="88"/>
      <c r="X288" s="89"/>
      <c r="Y288" s="90"/>
    </row>
    <row r="289" spans="1:31" s="36" customFormat="1" ht="14.25" customHeight="1" x14ac:dyDescent="0.25">
      <c r="B289" s="155"/>
      <c r="C289" s="155"/>
      <c r="D289" s="155"/>
      <c r="E289" s="155"/>
      <c r="F289" s="155"/>
      <c r="G289" s="155"/>
      <c r="H289" s="155"/>
      <c r="I289" s="155"/>
      <c r="J289" s="155"/>
      <c r="K289" s="155"/>
      <c r="L289" s="155"/>
      <c r="M289" s="155"/>
      <c r="N289" s="87"/>
      <c r="O289" s="92"/>
      <c r="P289" s="155"/>
      <c r="Q289" s="155"/>
      <c r="R289" s="155"/>
      <c r="S289" s="155"/>
      <c r="T289" s="155"/>
      <c r="U289" s="155"/>
      <c r="V289" s="88"/>
      <c r="W289" s="88"/>
      <c r="X289" s="89"/>
      <c r="Y289" s="90"/>
    </row>
    <row r="290" spans="1:31" ht="14.25" customHeight="1" x14ac:dyDescent="0.25">
      <c r="B290" s="155"/>
      <c r="C290" s="155"/>
      <c r="D290" s="155"/>
      <c r="E290" s="155"/>
      <c r="F290" s="155"/>
      <c r="G290" s="155"/>
      <c r="H290" s="155"/>
      <c r="I290" s="155"/>
      <c r="J290" s="155"/>
      <c r="K290" s="155"/>
      <c r="L290" s="155"/>
      <c r="M290" s="155"/>
      <c r="N290" s="87"/>
      <c r="O290" s="92"/>
      <c r="P290" s="155"/>
      <c r="Q290" s="155"/>
      <c r="R290" s="155"/>
      <c r="S290" s="155"/>
      <c r="T290" s="155"/>
      <c r="U290" s="155"/>
      <c r="V290" s="88"/>
      <c r="W290" s="88"/>
      <c r="X290" s="89"/>
      <c r="Y290" s="90"/>
      <c r="Z290" s="36"/>
      <c r="AA290" s="36"/>
      <c r="AB290" s="36"/>
      <c r="AC290" s="36"/>
      <c r="AD290" s="36"/>
      <c r="AE290" s="36"/>
    </row>
    <row r="291" spans="1:31" ht="14.25" customHeight="1" x14ac:dyDescent="0.25">
      <c r="B291" s="155"/>
      <c r="C291" s="155"/>
      <c r="D291" s="155"/>
      <c r="E291" s="155"/>
      <c r="F291" s="155"/>
      <c r="G291" s="155"/>
      <c r="H291" s="155"/>
      <c r="I291" s="155"/>
      <c r="J291" s="155"/>
      <c r="K291" s="155"/>
      <c r="L291" s="155"/>
      <c r="M291" s="155"/>
      <c r="N291" s="87"/>
      <c r="O291" s="92"/>
      <c r="P291" s="155"/>
      <c r="Q291" s="155"/>
      <c r="R291" s="155"/>
      <c r="S291" s="155"/>
      <c r="T291" s="155"/>
      <c r="U291" s="155"/>
      <c r="V291" s="88"/>
      <c r="W291" s="88"/>
      <c r="X291" s="89"/>
      <c r="Y291" s="90"/>
      <c r="Z291" s="36"/>
      <c r="AA291" s="36"/>
      <c r="AB291" s="36"/>
      <c r="AC291" s="36"/>
      <c r="AD291" s="36"/>
      <c r="AE291" s="36"/>
    </row>
    <row r="292" spans="1:31" ht="14.25" customHeight="1" x14ac:dyDescent="0.25">
      <c r="A292" s="63"/>
    </row>
    <row r="293" spans="1:31" ht="14.25" customHeight="1" x14ac:dyDescent="0.25"/>
    <row r="294" spans="1:31" ht="14.25" customHeight="1" x14ac:dyDescent="0.25">
      <c r="A294" s="72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7"/>
      <c r="M294" s="37"/>
      <c r="N294" s="37"/>
      <c r="O294" s="36"/>
      <c r="P294" s="36"/>
      <c r="Q294" s="36"/>
      <c r="R294" s="38"/>
      <c r="S294" s="38"/>
      <c r="T294" s="38"/>
      <c r="U294" s="38"/>
      <c r="V294" s="37"/>
      <c r="W294" s="36"/>
      <c r="X294" s="36"/>
      <c r="Y294" s="36"/>
      <c r="Z294" s="36"/>
      <c r="AA294" s="36"/>
      <c r="AB294" s="36"/>
      <c r="AC294" s="36"/>
      <c r="AD294" s="36"/>
      <c r="AE294" s="36"/>
    </row>
    <row r="295" spans="1:31" ht="14.25" customHeight="1" x14ac:dyDescent="0.25"/>
    <row r="296" spans="1:31" ht="14.25" customHeight="1" x14ac:dyDescent="0.25">
      <c r="B296" s="156"/>
      <c r="C296" s="157"/>
      <c r="D296" s="157"/>
      <c r="E296" s="43"/>
      <c r="F296" s="43"/>
      <c r="G296" s="43"/>
      <c r="H296" s="156"/>
      <c r="I296" s="156"/>
      <c r="J296" s="156"/>
      <c r="K296" s="156"/>
      <c r="L296" s="43"/>
      <c r="M296" s="156"/>
      <c r="N296" s="156"/>
      <c r="O296" s="156"/>
      <c r="P296" s="156"/>
      <c r="Q296" s="156"/>
      <c r="R296" s="43"/>
      <c r="X296" s="72"/>
      <c r="Y296" s="35"/>
      <c r="Z296" s="72"/>
      <c r="AE296" s="72"/>
    </row>
    <row r="297" spans="1:31" ht="14.25" customHeight="1" x14ac:dyDescent="0.25">
      <c r="B297" s="159"/>
      <c r="C297" s="159"/>
      <c r="D297" s="159"/>
      <c r="E297" s="91"/>
      <c r="F297" s="91"/>
      <c r="G297" s="91"/>
      <c r="H297" s="160"/>
      <c r="I297" s="160"/>
      <c r="J297" s="160"/>
      <c r="K297" s="160"/>
      <c r="L297" s="92"/>
      <c r="M297" s="161"/>
      <c r="N297" s="161"/>
      <c r="O297" s="161"/>
      <c r="P297" s="161"/>
      <c r="Q297" s="161"/>
      <c r="R297" s="93"/>
      <c r="Y297" s="95"/>
    </row>
    <row r="298" spans="1:31" ht="14.25" customHeight="1" x14ac:dyDescent="0.25">
      <c r="B298" s="159"/>
      <c r="C298" s="159"/>
      <c r="D298" s="159"/>
      <c r="E298" s="91"/>
      <c r="F298" s="91"/>
      <c r="G298" s="91"/>
      <c r="H298" s="160"/>
      <c r="I298" s="160"/>
      <c r="J298" s="160"/>
      <c r="K298" s="160"/>
      <c r="L298" s="92"/>
      <c r="M298" s="161"/>
      <c r="N298" s="161"/>
      <c r="O298" s="161"/>
      <c r="P298" s="161"/>
      <c r="Q298" s="161"/>
      <c r="R298" s="93"/>
      <c r="Y298" s="95"/>
    </row>
    <row r="299" spans="1:31" ht="14.25" customHeight="1" x14ac:dyDescent="0.25">
      <c r="B299" s="159"/>
      <c r="C299" s="159"/>
      <c r="D299" s="159"/>
      <c r="E299" s="91"/>
      <c r="F299" s="91"/>
      <c r="G299" s="91"/>
      <c r="H299" s="160"/>
      <c r="I299" s="160"/>
      <c r="J299" s="160"/>
      <c r="K299" s="160"/>
      <c r="L299" s="92"/>
      <c r="M299" s="161"/>
      <c r="N299" s="161"/>
      <c r="O299" s="161"/>
      <c r="P299" s="161"/>
      <c r="Q299" s="161"/>
      <c r="R299" s="93"/>
      <c r="Y299" s="95"/>
    </row>
    <row r="300" spans="1:31" ht="14.25" customHeight="1" x14ac:dyDescent="0.25">
      <c r="B300" s="159"/>
      <c r="C300" s="159"/>
      <c r="D300" s="159"/>
      <c r="E300" s="91"/>
      <c r="F300" s="91"/>
      <c r="G300" s="91"/>
      <c r="H300" s="160"/>
      <c r="I300" s="160"/>
      <c r="J300" s="160"/>
      <c r="K300" s="160"/>
      <c r="L300" s="92"/>
      <c r="M300" s="161"/>
      <c r="N300" s="161"/>
      <c r="O300" s="161"/>
      <c r="P300" s="161"/>
      <c r="Q300" s="161"/>
      <c r="R300" s="93"/>
      <c r="Y300" s="95"/>
    </row>
    <row r="301" spans="1:31" ht="14.25" customHeight="1" x14ac:dyDescent="0.25">
      <c r="B301" s="159"/>
      <c r="C301" s="159"/>
      <c r="D301" s="159"/>
      <c r="E301" s="91"/>
      <c r="F301" s="91"/>
      <c r="G301" s="91"/>
      <c r="H301" s="160"/>
      <c r="I301" s="160"/>
      <c r="J301" s="160"/>
      <c r="K301" s="160"/>
      <c r="L301" s="92"/>
      <c r="M301" s="161"/>
      <c r="N301" s="161"/>
      <c r="O301" s="161"/>
      <c r="P301" s="161"/>
      <c r="Q301" s="161"/>
      <c r="R301" s="93"/>
      <c r="Y301" s="95"/>
    </row>
    <row r="302" spans="1:31" ht="14.25" customHeight="1" x14ac:dyDescent="0.25">
      <c r="B302" s="159"/>
      <c r="C302" s="159"/>
      <c r="D302" s="159"/>
      <c r="E302" s="91"/>
      <c r="F302" s="91"/>
      <c r="G302" s="91"/>
      <c r="H302" s="160"/>
      <c r="I302" s="160"/>
      <c r="J302" s="160"/>
      <c r="K302" s="160"/>
      <c r="L302" s="92"/>
      <c r="M302" s="161"/>
      <c r="N302" s="161"/>
      <c r="O302" s="161"/>
      <c r="P302" s="161"/>
      <c r="Q302" s="161"/>
      <c r="R302" s="93"/>
      <c r="Y302" s="95"/>
    </row>
    <row r="303" spans="1:31" ht="14.25" customHeight="1" x14ac:dyDescent="0.25">
      <c r="L303" s="97"/>
      <c r="M303" s="97"/>
      <c r="N303" s="97"/>
      <c r="O303" s="97"/>
      <c r="P303" s="97"/>
      <c r="Y303" s="94"/>
      <c r="Z303" s="93"/>
    </row>
    <row r="304" spans="1:31" ht="14.25" customHeight="1" x14ac:dyDescent="0.25">
      <c r="A304" s="36"/>
      <c r="K304" s="97"/>
      <c r="L304" s="97"/>
      <c r="M304" s="97"/>
      <c r="N304" s="97"/>
      <c r="O304" s="97"/>
    </row>
    <row r="305" spans="1:26" ht="14.25" customHeight="1" x14ac:dyDescent="0.25">
      <c r="A305" s="36"/>
      <c r="B305" s="156"/>
      <c r="C305" s="157"/>
      <c r="D305" s="157"/>
      <c r="E305" s="158"/>
      <c r="F305" s="158"/>
      <c r="G305" s="158"/>
      <c r="H305" s="158"/>
      <c r="I305" s="158"/>
      <c r="J305" s="158"/>
      <c r="K305" s="158"/>
      <c r="L305" s="158"/>
      <c r="M305" s="158"/>
      <c r="N305" s="43"/>
      <c r="O305" s="43"/>
      <c r="P305" s="156"/>
      <c r="Q305" s="156"/>
      <c r="R305" s="156"/>
      <c r="S305" s="156"/>
      <c r="T305" s="156"/>
      <c r="U305" s="156"/>
      <c r="V305" s="43"/>
      <c r="W305" s="43"/>
      <c r="X305" s="43"/>
      <c r="Y305" s="43"/>
    </row>
    <row r="306" spans="1:26" ht="14.25" customHeight="1" x14ac:dyDescent="0.25">
      <c r="A306" s="36"/>
      <c r="B306" s="155"/>
      <c r="C306" s="155"/>
      <c r="D306" s="155"/>
      <c r="E306" s="155"/>
      <c r="F306" s="155"/>
      <c r="G306" s="155"/>
      <c r="H306" s="155"/>
      <c r="I306" s="155"/>
      <c r="J306" s="155"/>
      <c r="K306" s="155"/>
      <c r="L306" s="155"/>
      <c r="M306" s="155"/>
      <c r="N306" s="87"/>
      <c r="O306" s="92"/>
      <c r="P306" s="155"/>
      <c r="Q306" s="155"/>
      <c r="R306" s="155"/>
      <c r="S306" s="155"/>
      <c r="T306" s="155"/>
      <c r="U306" s="155"/>
      <c r="V306" s="88"/>
      <c r="W306" s="88"/>
      <c r="X306" s="89"/>
      <c r="Y306" s="90"/>
      <c r="Z306" s="36"/>
    </row>
    <row r="307" spans="1:26" ht="14.25" customHeight="1" x14ac:dyDescent="0.25">
      <c r="A307" s="36"/>
      <c r="B307" s="155"/>
      <c r="C307" s="155"/>
      <c r="D307" s="155"/>
      <c r="E307" s="155"/>
      <c r="F307" s="155"/>
      <c r="G307" s="155"/>
      <c r="H307" s="155"/>
      <c r="I307" s="155"/>
      <c r="J307" s="155"/>
      <c r="K307" s="155"/>
      <c r="L307" s="155"/>
      <c r="M307" s="155"/>
      <c r="N307" s="87"/>
      <c r="O307" s="92"/>
      <c r="P307" s="155"/>
      <c r="Q307" s="155"/>
      <c r="R307" s="155"/>
      <c r="S307" s="155"/>
      <c r="T307" s="155"/>
      <c r="U307" s="155"/>
      <c r="V307" s="88"/>
      <c r="W307" s="88"/>
      <c r="X307" s="89"/>
      <c r="Y307" s="90"/>
      <c r="Z307" s="36"/>
    </row>
    <row r="308" spans="1:26" ht="14.25" customHeight="1" x14ac:dyDescent="0.25">
      <c r="A308" s="36"/>
      <c r="B308" s="155"/>
      <c r="C308" s="155"/>
      <c r="D308" s="155"/>
      <c r="E308" s="155"/>
      <c r="F308" s="155"/>
      <c r="G308" s="155"/>
      <c r="H308" s="155"/>
      <c r="I308" s="155"/>
      <c r="J308" s="155"/>
      <c r="K308" s="155"/>
      <c r="L308" s="155"/>
      <c r="M308" s="155"/>
      <c r="N308" s="87"/>
      <c r="O308" s="92"/>
      <c r="P308" s="155"/>
      <c r="Q308" s="155"/>
      <c r="R308" s="155"/>
      <c r="S308" s="155"/>
      <c r="T308" s="155"/>
      <c r="U308" s="155"/>
      <c r="V308" s="88"/>
      <c r="W308" s="88"/>
      <c r="X308" s="89"/>
      <c r="Y308" s="90"/>
      <c r="Z308" s="36"/>
    </row>
    <row r="309" spans="1:26" ht="14.25" customHeight="1" x14ac:dyDescent="0.25">
      <c r="A309" s="36"/>
      <c r="B309" s="155"/>
      <c r="C309" s="155"/>
      <c r="D309" s="155"/>
      <c r="E309" s="155"/>
      <c r="F309" s="155"/>
      <c r="G309" s="155"/>
      <c r="H309" s="155"/>
      <c r="I309" s="155"/>
      <c r="J309" s="155"/>
      <c r="K309" s="155"/>
      <c r="L309" s="155"/>
      <c r="M309" s="155"/>
      <c r="N309" s="87"/>
      <c r="O309" s="92"/>
      <c r="P309" s="155"/>
      <c r="Q309" s="155"/>
      <c r="R309" s="155"/>
      <c r="S309" s="155"/>
      <c r="T309" s="155"/>
      <c r="U309" s="155"/>
      <c r="V309" s="88"/>
      <c r="W309" s="88"/>
      <c r="X309" s="89"/>
      <c r="Y309" s="90"/>
      <c r="Z309" s="36"/>
    </row>
    <row r="310" spans="1:26" ht="14.25" customHeight="1" x14ac:dyDescent="0.25">
      <c r="A310" s="36"/>
      <c r="B310" s="155"/>
      <c r="C310" s="155"/>
      <c r="D310" s="155"/>
      <c r="E310" s="155"/>
      <c r="F310" s="155"/>
      <c r="G310" s="155"/>
      <c r="H310" s="155"/>
      <c r="I310" s="155"/>
      <c r="J310" s="155"/>
      <c r="K310" s="155"/>
      <c r="L310" s="155"/>
      <c r="M310" s="155"/>
      <c r="N310" s="87"/>
      <c r="O310" s="92"/>
      <c r="P310" s="155"/>
      <c r="Q310" s="155"/>
      <c r="R310" s="155"/>
      <c r="S310" s="155"/>
      <c r="T310" s="155"/>
      <c r="U310" s="155"/>
      <c r="V310" s="88"/>
      <c r="W310" s="88"/>
      <c r="X310" s="89"/>
      <c r="Y310" s="90"/>
      <c r="Z310" s="36"/>
    </row>
    <row r="311" spans="1:26" ht="14.25" customHeight="1" x14ac:dyDescent="0.25">
      <c r="A311" s="36"/>
      <c r="B311" s="155"/>
      <c r="C311" s="155"/>
      <c r="D311" s="155"/>
      <c r="E311" s="155"/>
      <c r="F311" s="155"/>
      <c r="G311" s="155"/>
      <c r="H311" s="155"/>
      <c r="I311" s="155"/>
      <c r="J311" s="155"/>
      <c r="K311" s="155"/>
      <c r="L311" s="155"/>
      <c r="M311" s="155"/>
      <c r="N311" s="87"/>
      <c r="O311" s="92"/>
      <c r="P311" s="155"/>
      <c r="Q311" s="155"/>
      <c r="R311" s="155"/>
      <c r="S311" s="155"/>
      <c r="T311" s="155"/>
      <c r="U311" s="155"/>
      <c r="V311" s="88"/>
      <c r="W311" s="88"/>
      <c r="X311" s="89"/>
      <c r="Y311" s="90"/>
      <c r="Z311" s="36"/>
    </row>
    <row r="312" spans="1:26" ht="14.25" customHeight="1" x14ac:dyDescent="0.25">
      <c r="A312" s="36"/>
      <c r="B312" s="155"/>
      <c r="C312" s="155"/>
      <c r="D312" s="155"/>
      <c r="E312" s="155"/>
      <c r="F312" s="155"/>
      <c r="G312" s="155"/>
      <c r="H312" s="155"/>
      <c r="I312" s="155"/>
      <c r="J312" s="155"/>
      <c r="K312" s="155"/>
      <c r="L312" s="155"/>
      <c r="M312" s="155"/>
      <c r="N312" s="87"/>
      <c r="O312" s="92"/>
      <c r="P312" s="155"/>
      <c r="Q312" s="155"/>
      <c r="R312" s="155"/>
      <c r="S312" s="155"/>
      <c r="T312" s="155"/>
      <c r="U312" s="155"/>
      <c r="V312" s="88"/>
      <c r="W312" s="88"/>
      <c r="X312" s="89"/>
      <c r="Y312" s="90"/>
      <c r="Z312" s="36"/>
    </row>
    <row r="313" spans="1:26" ht="14.25" customHeight="1" x14ac:dyDescent="0.25">
      <c r="A313" s="36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87"/>
      <c r="O313" s="92"/>
      <c r="P313" s="155"/>
      <c r="Q313" s="155"/>
      <c r="R313" s="155"/>
      <c r="S313" s="155"/>
      <c r="T313" s="155"/>
      <c r="U313" s="155"/>
      <c r="V313" s="88"/>
      <c r="W313" s="88"/>
      <c r="X313" s="89"/>
      <c r="Y313" s="90"/>
      <c r="Z313" s="36"/>
    </row>
    <row r="314" spans="1:26" ht="14.25" customHeight="1" x14ac:dyDescent="0.25">
      <c r="A314" s="36"/>
      <c r="B314" s="155"/>
      <c r="C314" s="155"/>
      <c r="D314" s="155"/>
      <c r="E314" s="155"/>
      <c r="F314" s="155"/>
      <c r="G314" s="155"/>
      <c r="H314" s="155"/>
      <c r="I314" s="155"/>
      <c r="J314" s="155"/>
      <c r="K314" s="155"/>
      <c r="L314" s="155"/>
      <c r="M314" s="155"/>
      <c r="N314" s="87"/>
      <c r="O314" s="92"/>
      <c r="P314" s="155"/>
      <c r="Q314" s="155"/>
      <c r="R314" s="155"/>
      <c r="S314" s="155"/>
      <c r="T314" s="155"/>
      <c r="U314" s="155"/>
      <c r="V314" s="88"/>
      <c r="W314" s="88"/>
      <c r="X314" s="89"/>
      <c r="Y314" s="90"/>
      <c r="Z314" s="36"/>
    </row>
    <row r="315" spans="1:26" ht="14.25" customHeight="1" x14ac:dyDescent="0.25">
      <c r="A315" s="36"/>
      <c r="B315" s="155"/>
      <c r="C315" s="155"/>
      <c r="D315" s="155"/>
      <c r="E315" s="155"/>
      <c r="F315" s="155"/>
      <c r="G315" s="155"/>
      <c r="H315" s="155"/>
      <c r="I315" s="155"/>
      <c r="J315" s="155"/>
      <c r="K315" s="155"/>
      <c r="L315" s="155"/>
      <c r="M315" s="155"/>
      <c r="N315" s="87"/>
      <c r="O315" s="92"/>
      <c r="P315" s="155"/>
      <c r="Q315" s="155"/>
      <c r="R315" s="155"/>
      <c r="S315" s="155"/>
      <c r="T315" s="155"/>
      <c r="U315" s="155"/>
      <c r="V315" s="88"/>
      <c r="W315" s="88"/>
      <c r="X315" s="89"/>
      <c r="Y315" s="90"/>
      <c r="Z315" s="36"/>
    </row>
    <row r="316" spans="1:26" ht="14.25" customHeight="1" x14ac:dyDescent="0.25">
      <c r="A316" s="36"/>
      <c r="B316" s="155"/>
      <c r="C316" s="155"/>
      <c r="D316" s="155"/>
      <c r="E316" s="155"/>
      <c r="F316" s="155"/>
      <c r="G316" s="155"/>
      <c r="H316" s="155"/>
      <c r="I316" s="155"/>
      <c r="J316" s="155"/>
      <c r="K316" s="155"/>
      <c r="L316" s="155"/>
      <c r="M316" s="155"/>
      <c r="N316" s="87"/>
      <c r="O316" s="92"/>
      <c r="P316" s="155"/>
      <c r="Q316" s="155"/>
      <c r="R316" s="155"/>
      <c r="S316" s="155"/>
      <c r="T316" s="155"/>
      <c r="U316" s="155"/>
      <c r="V316" s="88"/>
      <c r="W316" s="88"/>
      <c r="X316" s="89"/>
      <c r="Y316" s="90"/>
      <c r="Z316" s="36"/>
    </row>
    <row r="317" spans="1:26" ht="14.25" customHeight="1" x14ac:dyDescent="0.25">
      <c r="A317" s="36"/>
      <c r="B317" s="155"/>
      <c r="C317" s="155"/>
      <c r="D317" s="155"/>
      <c r="E317" s="155"/>
      <c r="F317" s="155"/>
      <c r="G317" s="155"/>
      <c r="H317" s="155"/>
      <c r="I317" s="155"/>
      <c r="J317" s="155"/>
      <c r="K317" s="155"/>
      <c r="L317" s="155"/>
      <c r="M317" s="155"/>
      <c r="N317" s="87"/>
      <c r="O317" s="92"/>
      <c r="P317" s="155"/>
      <c r="Q317" s="155"/>
      <c r="R317" s="155"/>
      <c r="S317" s="155"/>
      <c r="T317" s="155"/>
      <c r="U317" s="155"/>
      <c r="V317" s="88"/>
      <c r="W317" s="88"/>
      <c r="X317" s="89"/>
      <c r="Y317" s="90"/>
      <c r="Z317" s="36"/>
    </row>
    <row r="318" spans="1:26" ht="14.25" customHeight="1" x14ac:dyDescent="0.25">
      <c r="A318" s="36"/>
      <c r="B318" s="155"/>
      <c r="C318" s="155"/>
      <c r="D318" s="155"/>
      <c r="E318" s="155"/>
      <c r="F318" s="155"/>
      <c r="G318" s="155"/>
      <c r="H318" s="155"/>
      <c r="I318" s="155"/>
      <c r="J318" s="155"/>
      <c r="K318" s="155"/>
      <c r="L318" s="155"/>
      <c r="M318" s="155"/>
      <c r="N318" s="87"/>
      <c r="O318" s="92"/>
      <c r="P318" s="155"/>
      <c r="Q318" s="155"/>
      <c r="R318" s="155"/>
      <c r="S318" s="155"/>
      <c r="T318" s="155"/>
      <c r="U318" s="155"/>
      <c r="V318" s="88"/>
      <c r="W318" s="88"/>
      <c r="X318" s="89"/>
      <c r="Y318" s="90"/>
      <c r="Z318" s="36"/>
    </row>
    <row r="319" spans="1:26" ht="14.25" customHeight="1" x14ac:dyDescent="0.25">
      <c r="A319" s="36"/>
      <c r="B319" s="155"/>
      <c r="C319" s="155"/>
      <c r="D319" s="155"/>
      <c r="E319" s="155"/>
      <c r="F319" s="155"/>
      <c r="G319" s="155"/>
      <c r="H319" s="155"/>
      <c r="I319" s="155"/>
      <c r="J319" s="155"/>
      <c r="K319" s="155"/>
      <c r="L319" s="155"/>
      <c r="M319" s="155"/>
      <c r="N319" s="87"/>
      <c r="O319" s="92"/>
      <c r="P319" s="155"/>
      <c r="Q319" s="155"/>
      <c r="R319" s="155"/>
      <c r="S319" s="155"/>
      <c r="T319" s="155"/>
      <c r="U319" s="155"/>
      <c r="V319" s="88"/>
      <c r="W319" s="88"/>
      <c r="X319" s="89"/>
      <c r="Y319" s="90"/>
      <c r="Z319" s="36"/>
    </row>
    <row r="320" spans="1:26" ht="14.25" customHeight="1" x14ac:dyDescent="0.25">
      <c r="A320" s="36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87"/>
      <c r="O320" s="92"/>
      <c r="P320" s="155"/>
      <c r="Q320" s="155"/>
      <c r="R320" s="155"/>
      <c r="S320" s="155"/>
      <c r="T320" s="155"/>
      <c r="U320" s="155"/>
      <c r="V320" s="88"/>
      <c r="W320" s="88"/>
      <c r="X320" s="89"/>
      <c r="Y320" s="90"/>
      <c r="Z320" s="36"/>
    </row>
    <row r="321" spans="1:26" ht="14.25" customHeight="1" x14ac:dyDescent="0.25">
      <c r="A321" s="36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87"/>
      <c r="O321" s="92"/>
      <c r="P321" s="155"/>
      <c r="Q321" s="155"/>
      <c r="R321" s="155"/>
      <c r="S321" s="155"/>
      <c r="T321" s="155"/>
      <c r="U321" s="155"/>
      <c r="V321" s="88"/>
      <c r="W321" s="88"/>
      <c r="X321" s="89"/>
      <c r="Y321" s="90"/>
      <c r="Z321" s="36"/>
    </row>
    <row r="322" spans="1:26" ht="14.25" customHeight="1" x14ac:dyDescent="0.25">
      <c r="A322" s="36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87"/>
      <c r="O322" s="92"/>
      <c r="P322" s="155"/>
      <c r="Q322" s="155"/>
      <c r="R322" s="155"/>
      <c r="S322" s="155"/>
      <c r="T322" s="155"/>
      <c r="U322" s="155"/>
      <c r="V322" s="88"/>
      <c r="W322" s="88"/>
      <c r="X322" s="89"/>
      <c r="Y322" s="90"/>
      <c r="Z322" s="36"/>
    </row>
    <row r="323" spans="1:26" ht="14.25" customHeight="1" x14ac:dyDescent="0.25">
      <c r="A323" s="36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87"/>
      <c r="O323" s="92"/>
      <c r="P323" s="155"/>
      <c r="Q323" s="155"/>
      <c r="R323" s="155"/>
      <c r="S323" s="155"/>
      <c r="T323" s="155"/>
      <c r="U323" s="155"/>
      <c r="V323" s="88"/>
      <c r="W323" s="88"/>
      <c r="X323" s="89"/>
      <c r="Y323" s="90"/>
      <c r="Z323" s="36"/>
    </row>
    <row r="324" spans="1:26" ht="14.25" customHeight="1" x14ac:dyDescent="0.25">
      <c r="A324" s="36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87"/>
      <c r="O324" s="92"/>
      <c r="P324" s="155"/>
      <c r="Q324" s="155"/>
      <c r="R324" s="155"/>
      <c r="S324" s="155"/>
      <c r="T324" s="155"/>
      <c r="U324" s="155"/>
      <c r="V324" s="88"/>
      <c r="W324" s="88"/>
      <c r="X324" s="89"/>
      <c r="Y324" s="90"/>
      <c r="Z324" s="36"/>
    </row>
    <row r="325" spans="1:26" ht="14.25" customHeight="1" x14ac:dyDescent="0.25">
      <c r="A325" s="36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87"/>
      <c r="O325" s="92"/>
      <c r="P325" s="155"/>
      <c r="Q325" s="155"/>
      <c r="R325" s="155"/>
      <c r="S325" s="155"/>
      <c r="T325" s="155"/>
      <c r="U325" s="155"/>
      <c r="V325" s="88"/>
      <c r="W325" s="88"/>
      <c r="X325" s="89"/>
      <c r="Y325" s="90"/>
      <c r="Z325" s="36"/>
    </row>
    <row r="326" spans="1:26" ht="14.25" customHeight="1" x14ac:dyDescent="0.25">
      <c r="A326" s="36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87"/>
      <c r="O326" s="92"/>
      <c r="P326" s="155"/>
      <c r="Q326" s="155"/>
      <c r="R326" s="155"/>
      <c r="S326" s="155"/>
      <c r="T326" s="155"/>
      <c r="U326" s="155"/>
      <c r="V326" s="88"/>
      <c r="W326" s="88"/>
      <c r="X326" s="89"/>
      <c r="Y326" s="90"/>
      <c r="Z326" s="36"/>
    </row>
    <row r="327" spans="1:26" ht="14.25" customHeight="1" x14ac:dyDescent="0.25">
      <c r="A327" s="36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87"/>
      <c r="O327" s="92"/>
      <c r="P327" s="155"/>
      <c r="Q327" s="155"/>
      <c r="R327" s="155"/>
      <c r="S327" s="155"/>
      <c r="T327" s="155"/>
      <c r="U327" s="155"/>
      <c r="V327" s="88"/>
      <c r="W327" s="88"/>
      <c r="X327" s="89"/>
      <c r="Y327" s="90"/>
      <c r="Z327" s="36"/>
    </row>
    <row r="328" spans="1:26" ht="14.25" customHeight="1" x14ac:dyDescent="0.25">
      <c r="A328" s="36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87"/>
      <c r="O328" s="92"/>
      <c r="P328" s="155"/>
      <c r="Q328" s="155"/>
      <c r="R328" s="155"/>
      <c r="S328" s="155"/>
      <c r="T328" s="155"/>
      <c r="U328" s="155"/>
      <c r="V328" s="88"/>
      <c r="W328" s="88"/>
      <c r="X328" s="89"/>
      <c r="Y328" s="90"/>
      <c r="Z328" s="36"/>
    </row>
    <row r="329" spans="1:26" ht="14.25" customHeight="1" x14ac:dyDescent="0.25">
      <c r="A329" s="36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87"/>
      <c r="O329" s="92"/>
      <c r="P329" s="155"/>
      <c r="Q329" s="155"/>
      <c r="R329" s="155"/>
      <c r="S329" s="155"/>
      <c r="T329" s="155"/>
      <c r="U329" s="155"/>
      <c r="V329" s="88"/>
      <c r="W329" s="88"/>
      <c r="X329" s="89"/>
      <c r="Y329" s="90"/>
      <c r="Z329" s="36"/>
    </row>
    <row r="330" spans="1:26" ht="14.25" customHeight="1" x14ac:dyDescent="0.25">
      <c r="A330" s="36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87"/>
      <c r="O330" s="92"/>
      <c r="P330" s="155"/>
      <c r="Q330" s="155"/>
      <c r="R330" s="155"/>
      <c r="S330" s="155"/>
      <c r="T330" s="155"/>
      <c r="U330" s="155"/>
      <c r="V330" s="88"/>
      <c r="W330" s="88"/>
      <c r="X330" s="89"/>
      <c r="Y330" s="90"/>
      <c r="Z330" s="36"/>
    </row>
    <row r="331" spans="1:26" ht="14.25" customHeight="1" x14ac:dyDescent="0.25">
      <c r="A331" s="36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87"/>
      <c r="O331" s="92"/>
      <c r="P331" s="155"/>
      <c r="Q331" s="155"/>
      <c r="R331" s="155"/>
      <c r="S331" s="155"/>
      <c r="T331" s="155"/>
      <c r="U331" s="155"/>
      <c r="V331" s="88"/>
      <c r="W331" s="88"/>
      <c r="X331" s="89"/>
      <c r="Y331" s="90"/>
      <c r="Z331" s="36"/>
    </row>
    <row r="332" spans="1:26" ht="14.25" customHeight="1" x14ac:dyDescent="0.25">
      <c r="A332" s="36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87"/>
      <c r="O332" s="92"/>
      <c r="P332" s="155"/>
      <c r="Q332" s="155"/>
      <c r="R332" s="155"/>
      <c r="S332" s="155"/>
      <c r="T332" s="155"/>
      <c r="U332" s="155"/>
      <c r="V332" s="88"/>
      <c r="W332" s="88"/>
      <c r="X332" s="89"/>
      <c r="Y332" s="90"/>
      <c r="Z332" s="36"/>
    </row>
    <row r="333" spans="1:26" ht="14.25" customHeight="1" x14ac:dyDescent="0.25">
      <c r="A333" s="36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87"/>
      <c r="O333" s="92"/>
      <c r="P333" s="155"/>
      <c r="Q333" s="155"/>
      <c r="R333" s="155"/>
      <c r="S333" s="155"/>
      <c r="T333" s="155"/>
      <c r="U333" s="155"/>
      <c r="V333" s="88"/>
      <c r="W333" s="88"/>
      <c r="X333" s="89"/>
      <c r="Y333" s="90"/>
      <c r="Z333" s="36"/>
    </row>
    <row r="334" spans="1:26" ht="14.25" customHeight="1" x14ac:dyDescent="0.25">
      <c r="A334" s="36"/>
      <c r="B334" s="155"/>
      <c r="C334" s="155"/>
      <c r="D334" s="155"/>
      <c r="E334" s="155"/>
      <c r="F334" s="155"/>
      <c r="G334" s="155"/>
      <c r="H334" s="155"/>
      <c r="I334" s="155"/>
      <c r="J334" s="155"/>
      <c r="K334" s="155"/>
      <c r="L334" s="155"/>
      <c r="M334" s="155"/>
      <c r="N334" s="87"/>
      <c r="O334" s="92"/>
      <c r="P334" s="155"/>
      <c r="Q334" s="155"/>
      <c r="R334" s="155"/>
      <c r="S334" s="155"/>
      <c r="T334" s="155"/>
      <c r="U334" s="155"/>
      <c r="V334" s="88"/>
      <c r="W334" s="88"/>
      <c r="X334" s="89"/>
      <c r="Y334" s="90"/>
      <c r="Z334" s="36"/>
    </row>
    <row r="335" spans="1:26" ht="14.25" customHeight="1" x14ac:dyDescent="0.25">
      <c r="A335" s="36"/>
      <c r="B335" s="155"/>
      <c r="C335" s="155"/>
      <c r="D335" s="155"/>
      <c r="E335" s="155"/>
      <c r="F335" s="155"/>
      <c r="G335" s="155"/>
      <c r="H335" s="155"/>
      <c r="I335" s="155"/>
      <c r="J335" s="155"/>
      <c r="K335" s="155"/>
      <c r="L335" s="155"/>
      <c r="M335" s="155"/>
      <c r="N335" s="87"/>
      <c r="O335" s="92"/>
      <c r="P335" s="155"/>
      <c r="Q335" s="155"/>
      <c r="R335" s="155"/>
      <c r="S335" s="155"/>
      <c r="T335" s="155"/>
      <c r="U335" s="155"/>
      <c r="V335" s="88"/>
      <c r="W335" s="88"/>
      <c r="X335" s="89"/>
      <c r="Y335" s="90"/>
      <c r="Z335" s="36"/>
    </row>
    <row r="336" spans="1:26" ht="14.25" customHeight="1" x14ac:dyDescent="0.25">
      <c r="A336" s="36"/>
      <c r="B336" s="155"/>
      <c r="C336" s="155"/>
      <c r="D336" s="155"/>
      <c r="E336" s="155"/>
      <c r="F336" s="155"/>
      <c r="G336" s="155"/>
      <c r="H336" s="155"/>
      <c r="I336" s="155"/>
      <c r="J336" s="155"/>
      <c r="K336" s="155"/>
      <c r="L336" s="155"/>
      <c r="M336" s="155"/>
      <c r="N336" s="87"/>
      <c r="O336" s="92"/>
      <c r="P336" s="155"/>
      <c r="Q336" s="155"/>
      <c r="R336" s="155"/>
      <c r="S336" s="155"/>
      <c r="T336" s="155"/>
      <c r="U336" s="155"/>
      <c r="V336" s="88"/>
      <c r="W336" s="88"/>
      <c r="X336" s="89"/>
      <c r="Y336" s="90"/>
      <c r="Z336" s="36"/>
    </row>
    <row r="337" spans="1:26" ht="14.25" customHeight="1" x14ac:dyDescent="0.25">
      <c r="A337" s="36"/>
      <c r="B337" s="155"/>
      <c r="C337" s="155"/>
      <c r="D337" s="155"/>
      <c r="E337" s="155"/>
      <c r="F337" s="155"/>
      <c r="G337" s="155"/>
      <c r="H337" s="155"/>
      <c r="I337" s="155"/>
      <c r="J337" s="155"/>
      <c r="K337" s="155"/>
      <c r="L337" s="155"/>
      <c r="M337" s="155"/>
      <c r="N337" s="87"/>
      <c r="O337" s="92"/>
      <c r="P337" s="155"/>
      <c r="Q337" s="155"/>
      <c r="R337" s="155"/>
      <c r="S337" s="155"/>
      <c r="T337" s="155"/>
      <c r="U337" s="155"/>
      <c r="V337" s="88"/>
      <c r="W337" s="88"/>
      <c r="X337" s="89"/>
      <c r="Y337" s="90"/>
      <c r="Z337" s="36"/>
    </row>
    <row r="338" spans="1:26" ht="14.25" customHeight="1" x14ac:dyDescent="0.25">
      <c r="A338" s="36"/>
      <c r="B338" s="155"/>
      <c r="C338" s="155"/>
      <c r="D338" s="155"/>
      <c r="E338" s="155"/>
      <c r="F338" s="155"/>
      <c r="G338" s="155"/>
      <c r="H338" s="155"/>
      <c r="I338" s="155"/>
      <c r="J338" s="155"/>
      <c r="K338" s="155"/>
      <c r="L338" s="155"/>
      <c r="M338" s="155"/>
      <c r="N338" s="87"/>
      <c r="O338" s="92"/>
      <c r="P338" s="155"/>
      <c r="Q338" s="155"/>
      <c r="R338" s="155"/>
      <c r="S338" s="155"/>
      <c r="T338" s="155"/>
      <c r="U338" s="155"/>
      <c r="V338" s="88"/>
      <c r="W338" s="88"/>
      <c r="X338" s="89"/>
      <c r="Y338" s="90"/>
      <c r="Z338" s="36"/>
    </row>
    <row r="339" spans="1:26" ht="14.25" customHeight="1" x14ac:dyDescent="0.25">
      <c r="A339" s="36"/>
      <c r="B339" s="155"/>
      <c r="C339" s="155"/>
      <c r="D339" s="155"/>
      <c r="E339" s="155"/>
      <c r="F339" s="155"/>
      <c r="G339" s="155"/>
      <c r="H339" s="155"/>
      <c r="I339" s="155"/>
      <c r="J339" s="155"/>
      <c r="K339" s="155"/>
      <c r="L339" s="155"/>
      <c r="M339" s="155"/>
      <c r="N339" s="87"/>
      <c r="O339" s="92"/>
      <c r="P339" s="155"/>
      <c r="Q339" s="155"/>
      <c r="R339" s="155"/>
      <c r="S339" s="155"/>
      <c r="T339" s="155"/>
      <c r="U339" s="155"/>
      <c r="V339" s="88"/>
      <c r="W339" s="88"/>
      <c r="X339" s="89"/>
      <c r="Y339" s="90"/>
      <c r="Z339" s="36"/>
    </row>
    <row r="340" spans="1:26" ht="14.25" customHeight="1" x14ac:dyDescent="0.25">
      <c r="A340" s="36"/>
      <c r="B340" s="155"/>
      <c r="C340" s="155"/>
      <c r="D340" s="155"/>
      <c r="E340" s="155"/>
      <c r="F340" s="155"/>
      <c r="G340" s="155"/>
      <c r="H340" s="155"/>
      <c r="I340" s="155"/>
      <c r="J340" s="155"/>
      <c r="K340" s="155"/>
      <c r="L340" s="155"/>
      <c r="M340" s="155"/>
      <c r="N340" s="87"/>
      <c r="O340" s="92"/>
      <c r="P340" s="155"/>
      <c r="Q340" s="155"/>
      <c r="R340" s="155"/>
      <c r="S340" s="155"/>
      <c r="T340" s="155"/>
      <c r="U340" s="155"/>
      <c r="V340" s="88"/>
      <c r="W340" s="88"/>
      <c r="X340" s="89"/>
      <c r="Y340" s="90"/>
      <c r="Z340" s="36"/>
    </row>
    <row r="341" spans="1:26" ht="14.25" customHeight="1" x14ac:dyDescent="0.25">
      <c r="A341" s="36"/>
      <c r="B341" s="155"/>
      <c r="C341" s="155"/>
      <c r="D341" s="155"/>
      <c r="E341" s="155"/>
      <c r="F341" s="155"/>
      <c r="G341" s="155"/>
      <c r="H341" s="155"/>
      <c r="I341" s="155"/>
      <c r="J341" s="155"/>
      <c r="K341" s="155"/>
      <c r="L341" s="155"/>
      <c r="M341" s="155"/>
      <c r="N341" s="87"/>
      <c r="O341" s="92"/>
      <c r="P341" s="155"/>
      <c r="Q341" s="155"/>
      <c r="R341" s="155"/>
      <c r="S341" s="155"/>
      <c r="T341" s="155"/>
      <c r="U341" s="155"/>
      <c r="V341" s="88"/>
      <c r="W341" s="88"/>
      <c r="X341" s="89"/>
      <c r="Y341" s="90"/>
      <c r="Z341" s="36"/>
    </row>
    <row r="342" spans="1:26" ht="14.25" customHeight="1" x14ac:dyDescent="0.25">
      <c r="A342" s="36"/>
      <c r="B342" s="155"/>
      <c r="C342" s="155"/>
      <c r="D342" s="155"/>
      <c r="E342" s="155"/>
      <c r="F342" s="155"/>
      <c r="G342" s="155"/>
      <c r="H342" s="155"/>
      <c r="I342" s="155"/>
      <c r="J342" s="155"/>
      <c r="K342" s="155"/>
      <c r="L342" s="155"/>
      <c r="M342" s="155"/>
      <c r="N342" s="87"/>
      <c r="O342" s="92"/>
      <c r="P342" s="155"/>
      <c r="Q342" s="155"/>
      <c r="R342" s="155"/>
      <c r="S342" s="155"/>
      <c r="T342" s="155"/>
      <c r="U342" s="155"/>
      <c r="V342" s="88"/>
      <c r="W342" s="88"/>
      <c r="X342" s="89"/>
      <c r="Y342" s="90"/>
      <c r="Z342" s="36"/>
    </row>
    <row r="343" spans="1:26" ht="14.25" customHeight="1" x14ac:dyDescent="0.25">
      <c r="A343" s="36"/>
      <c r="B343" s="155"/>
      <c r="C343" s="155"/>
      <c r="D343" s="155"/>
      <c r="E343" s="155"/>
      <c r="F343" s="155"/>
      <c r="G343" s="155"/>
      <c r="H343" s="155"/>
      <c r="I343" s="155"/>
      <c r="J343" s="155"/>
      <c r="K343" s="155"/>
      <c r="L343" s="155"/>
      <c r="M343" s="155"/>
      <c r="N343" s="87"/>
      <c r="O343" s="92"/>
      <c r="P343" s="155"/>
      <c r="Q343" s="155"/>
      <c r="R343" s="155"/>
      <c r="S343" s="155"/>
      <c r="T343" s="155"/>
      <c r="U343" s="155"/>
      <c r="V343" s="88"/>
      <c r="W343" s="88"/>
      <c r="X343" s="89"/>
      <c r="Y343" s="90"/>
      <c r="Z343" s="36"/>
    </row>
    <row r="344" spans="1:26" ht="14.25" customHeight="1" x14ac:dyDescent="0.25">
      <c r="A344" s="36"/>
      <c r="B344" s="155"/>
      <c r="C344" s="155"/>
      <c r="D344" s="155"/>
      <c r="E344" s="155"/>
      <c r="F344" s="155"/>
      <c r="G344" s="155"/>
      <c r="H344" s="155"/>
      <c r="I344" s="155"/>
      <c r="J344" s="155"/>
      <c r="K344" s="155"/>
      <c r="L344" s="155"/>
      <c r="M344" s="155"/>
      <c r="N344" s="87"/>
      <c r="O344" s="92"/>
      <c r="P344" s="155"/>
      <c r="Q344" s="155"/>
      <c r="R344" s="155"/>
      <c r="S344" s="155"/>
      <c r="T344" s="155"/>
      <c r="U344" s="155"/>
      <c r="V344" s="88"/>
      <c r="W344" s="88"/>
      <c r="X344" s="89"/>
      <c r="Y344" s="90"/>
      <c r="Z344" s="36"/>
    </row>
    <row r="345" spans="1:26" ht="14.25" customHeight="1" x14ac:dyDescent="0.25">
      <c r="A345" s="36"/>
      <c r="B345" s="155"/>
      <c r="C345" s="155"/>
      <c r="D345" s="155"/>
      <c r="E345" s="155"/>
      <c r="F345" s="155"/>
      <c r="G345" s="155"/>
      <c r="H345" s="155"/>
      <c r="I345" s="155"/>
      <c r="J345" s="155"/>
      <c r="K345" s="155"/>
      <c r="L345" s="155"/>
      <c r="M345" s="155"/>
      <c r="N345" s="87"/>
      <c r="O345" s="92"/>
      <c r="P345" s="155"/>
      <c r="Q345" s="155"/>
      <c r="R345" s="155"/>
      <c r="S345" s="155"/>
      <c r="T345" s="155"/>
      <c r="U345" s="155"/>
      <c r="V345" s="88"/>
      <c r="W345" s="88"/>
      <c r="X345" s="89"/>
      <c r="Y345" s="90"/>
      <c r="Z345" s="36"/>
    </row>
    <row r="346" spans="1:26" ht="14.25" customHeight="1" x14ac:dyDescent="0.25">
      <c r="A346" s="36"/>
      <c r="B346" s="155"/>
      <c r="C346" s="155"/>
      <c r="D346" s="155"/>
      <c r="E346" s="155"/>
      <c r="F346" s="155"/>
      <c r="G346" s="155"/>
      <c r="H346" s="155"/>
      <c r="I346" s="155"/>
      <c r="J346" s="155"/>
      <c r="K346" s="155"/>
      <c r="L346" s="155"/>
      <c r="M346" s="155"/>
      <c r="N346" s="87"/>
      <c r="O346" s="92"/>
      <c r="P346" s="155"/>
      <c r="Q346" s="155"/>
      <c r="R346" s="155"/>
      <c r="S346" s="155"/>
      <c r="T346" s="155"/>
      <c r="U346" s="155"/>
      <c r="V346" s="88"/>
      <c r="W346" s="88"/>
      <c r="X346" s="89"/>
      <c r="Y346" s="90"/>
      <c r="Z346" s="36"/>
    </row>
    <row r="347" spans="1:26" ht="14.25" customHeight="1" x14ac:dyDescent="0.25">
      <c r="A347" s="36"/>
      <c r="B347" s="155"/>
      <c r="C347" s="155"/>
      <c r="D347" s="155"/>
      <c r="E347" s="155"/>
      <c r="F347" s="155"/>
      <c r="G347" s="155"/>
      <c r="H347" s="155"/>
      <c r="I347" s="155"/>
      <c r="J347" s="155"/>
      <c r="K347" s="155"/>
      <c r="L347" s="155"/>
      <c r="M347" s="155"/>
      <c r="N347" s="87"/>
      <c r="O347" s="92"/>
      <c r="P347" s="155"/>
      <c r="Q347" s="155"/>
      <c r="R347" s="155"/>
      <c r="S347" s="155"/>
      <c r="T347" s="155"/>
      <c r="U347" s="155"/>
      <c r="V347" s="88"/>
      <c r="W347" s="88"/>
      <c r="X347" s="89"/>
      <c r="Y347" s="90"/>
      <c r="Z347" s="36"/>
    </row>
    <row r="348" spans="1:26" ht="14.25" customHeight="1" x14ac:dyDescent="0.25">
      <c r="A348" s="36"/>
      <c r="B348" s="155"/>
      <c r="C348" s="155"/>
      <c r="D348" s="155"/>
      <c r="E348" s="155"/>
      <c r="F348" s="155"/>
      <c r="G348" s="155"/>
      <c r="H348" s="155"/>
      <c r="I348" s="155"/>
      <c r="J348" s="155"/>
      <c r="K348" s="155"/>
      <c r="L348" s="155"/>
      <c r="M348" s="155"/>
      <c r="N348" s="87"/>
      <c r="O348" s="92"/>
      <c r="P348" s="155"/>
      <c r="Q348" s="155"/>
      <c r="R348" s="155"/>
      <c r="S348" s="155"/>
      <c r="T348" s="155"/>
      <c r="U348" s="155"/>
      <c r="V348" s="88"/>
      <c r="W348" s="88"/>
      <c r="X348" s="89"/>
      <c r="Y348" s="90"/>
      <c r="Z348" s="36"/>
    </row>
    <row r="349" spans="1:26" ht="14.25" customHeight="1" x14ac:dyDescent="0.25">
      <c r="A349" s="36"/>
      <c r="B349" s="155"/>
      <c r="C349" s="155"/>
      <c r="D349" s="155"/>
      <c r="E349" s="155"/>
      <c r="F349" s="155"/>
      <c r="G349" s="155"/>
      <c r="H349" s="155"/>
      <c r="I349" s="155"/>
      <c r="J349" s="155"/>
      <c r="K349" s="155"/>
      <c r="L349" s="155"/>
      <c r="M349" s="155"/>
      <c r="N349" s="87"/>
      <c r="O349" s="92"/>
      <c r="P349" s="155"/>
      <c r="Q349" s="155"/>
      <c r="R349" s="155"/>
      <c r="S349" s="155"/>
      <c r="T349" s="155"/>
      <c r="U349" s="155"/>
      <c r="V349" s="88"/>
      <c r="W349" s="88"/>
      <c r="X349" s="89"/>
      <c r="Y349" s="90"/>
      <c r="Z349" s="36"/>
    </row>
    <row r="350" spans="1:26" ht="14.25" customHeight="1" x14ac:dyDescent="0.25">
      <c r="A350" s="36"/>
      <c r="B350" s="155"/>
      <c r="C350" s="155"/>
      <c r="D350" s="155"/>
      <c r="E350" s="155"/>
      <c r="F350" s="155"/>
      <c r="G350" s="155"/>
      <c r="H350" s="155"/>
      <c r="I350" s="155"/>
      <c r="J350" s="155"/>
      <c r="K350" s="155"/>
      <c r="L350" s="155"/>
      <c r="M350" s="155"/>
      <c r="N350" s="87"/>
      <c r="O350" s="92"/>
      <c r="P350" s="155"/>
      <c r="Q350" s="155"/>
      <c r="R350" s="155"/>
      <c r="S350" s="155"/>
      <c r="T350" s="155"/>
      <c r="U350" s="155"/>
      <c r="V350" s="88"/>
      <c r="W350" s="88"/>
      <c r="X350" s="89"/>
      <c r="Y350" s="90"/>
      <c r="Z350" s="36"/>
    </row>
    <row r="351" spans="1:26" ht="14.25" customHeight="1" x14ac:dyDescent="0.25">
      <c r="A351" s="36"/>
      <c r="B351" s="155"/>
      <c r="C351" s="155"/>
      <c r="D351" s="155"/>
      <c r="E351" s="155"/>
      <c r="F351" s="155"/>
      <c r="G351" s="155"/>
      <c r="H351" s="155"/>
      <c r="I351" s="155"/>
      <c r="J351" s="155"/>
      <c r="K351" s="155"/>
      <c r="L351" s="155"/>
      <c r="M351" s="155"/>
      <c r="N351" s="87"/>
      <c r="O351" s="92"/>
      <c r="P351" s="155"/>
      <c r="Q351" s="155"/>
      <c r="R351" s="155"/>
      <c r="S351" s="155"/>
      <c r="T351" s="155"/>
      <c r="U351" s="155"/>
      <c r="V351" s="88"/>
      <c r="W351" s="88"/>
      <c r="X351" s="89"/>
      <c r="Y351" s="90"/>
      <c r="Z351" s="36"/>
    </row>
    <row r="352" spans="1:26" ht="14.25" customHeight="1" x14ac:dyDescent="0.25">
      <c r="A352" s="36"/>
      <c r="B352" s="155"/>
      <c r="C352" s="155"/>
      <c r="D352" s="155"/>
      <c r="E352" s="155"/>
      <c r="F352" s="155"/>
      <c r="G352" s="155"/>
      <c r="H352" s="155"/>
      <c r="I352" s="155"/>
      <c r="J352" s="155"/>
      <c r="K352" s="155"/>
      <c r="L352" s="155"/>
      <c r="M352" s="155"/>
      <c r="N352" s="87"/>
      <c r="O352" s="92"/>
      <c r="P352" s="155"/>
      <c r="Q352" s="155"/>
      <c r="R352" s="155"/>
      <c r="S352" s="155"/>
      <c r="T352" s="155"/>
      <c r="U352" s="155"/>
      <c r="V352" s="88"/>
      <c r="W352" s="88"/>
      <c r="X352" s="89"/>
      <c r="Y352" s="90"/>
      <c r="Z352" s="36"/>
    </row>
    <row r="353" spans="1:31" ht="14.25" customHeight="1" x14ac:dyDescent="0.25">
      <c r="A353" s="36"/>
      <c r="B353" s="155"/>
      <c r="C353" s="155"/>
      <c r="D353" s="155"/>
      <c r="E353" s="155"/>
      <c r="F353" s="155"/>
      <c r="G353" s="155"/>
      <c r="H353" s="155"/>
      <c r="I353" s="155"/>
      <c r="J353" s="155"/>
      <c r="K353" s="155"/>
      <c r="L353" s="155"/>
      <c r="M353" s="155"/>
      <c r="N353" s="87"/>
      <c r="O353" s="92"/>
      <c r="P353" s="155"/>
      <c r="Q353" s="155"/>
      <c r="R353" s="155"/>
      <c r="S353" s="155"/>
      <c r="T353" s="155"/>
      <c r="U353" s="155"/>
      <c r="V353" s="88"/>
      <c r="W353" s="88"/>
      <c r="X353" s="89"/>
      <c r="Y353" s="90"/>
      <c r="Z353" s="36"/>
    </row>
    <row r="354" spans="1:31" ht="14.25" customHeight="1" x14ac:dyDescent="0.25">
      <c r="B354" s="155"/>
      <c r="C354" s="155"/>
      <c r="D354" s="155"/>
      <c r="E354" s="155"/>
      <c r="F354" s="155"/>
      <c r="G354" s="155"/>
      <c r="H354" s="155"/>
      <c r="I354" s="155"/>
      <c r="J354" s="155"/>
      <c r="K354" s="155"/>
      <c r="L354" s="155"/>
      <c r="M354" s="155"/>
      <c r="N354" s="87"/>
      <c r="O354" s="92"/>
      <c r="P354" s="155"/>
      <c r="Q354" s="155"/>
      <c r="R354" s="155"/>
      <c r="S354" s="155"/>
      <c r="T354" s="155"/>
      <c r="U354" s="155"/>
      <c r="V354" s="88"/>
      <c r="W354" s="88"/>
      <c r="X354" s="89"/>
      <c r="Y354" s="90"/>
      <c r="Z354" s="36"/>
    </row>
    <row r="355" spans="1:31" ht="14.25" customHeight="1" x14ac:dyDescent="0.25">
      <c r="B355" s="155"/>
      <c r="C355" s="155"/>
      <c r="D355" s="155"/>
      <c r="E355" s="155"/>
      <c r="F355" s="155"/>
      <c r="G355" s="155"/>
      <c r="H355" s="155"/>
      <c r="I355" s="155"/>
      <c r="J355" s="155"/>
      <c r="K355" s="155"/>
      <c r="L355" s="155"/>
      <c r="M355" s="155"/>
      <c r="N355" s="87"/>
      <c r="O355" s="92"/>
      <c r="P355" s="155"/>
      <c r="Q355" s="155"/>
      <c r="R355" s="155"/>
      <c r="S355" s="155"/>
      <c r="T355" s="155"/>
      <c r="U355" s="155"/>
      <c r="V355" s="88"/>
      <c r="W355" s="88"/>
      <c r="X355" s="89"/>
      <c r="Y355" s="90"/>
      <c r="Z355" s="36"/>
    </row>
    <row r="356" spans="1:31" ht="14.25" customHeight="1" x14ac:dyDescent="0.25">
      <c r="A356" s="63"/>
    </row>
    <row r="357" spans="1:31" ht="14.25" customHeight="1" x14ac:dyDescent="0.25"/>
    <row r="358" spans="1:31" ht="14.25" customHeight="1" x14ac:dyDescent="0.25">
      <c r="A358" s="72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7"/>
      <c r="M358" s="37"/>
      <c r="N358" s="37"/>
      <c r="O358" s="36"/>
      <c r="P358" s="36"/>
      <c r="Q358" s="36"/>
      <c r="R358" s="38"/>
      <c r="S358" s="38"/>
      <c r="T358" s="38"/>
      <c r="U358" s="38"/>
      <c r="V358" s="37"/>
      <c r="W358" s="36"/>
      <c r="X358" s="36"/>
      <c r="Y358" s="36"/>
      <c r="Z358" s="36"/>
      <c r="AA358" s="36"/>
      <c r="AB358" s="36"/>
      <c r="AC358" s="36"/>
      <c r="AD358" s="36"/>
      <c r="AE358" s="36"/>
    </row>
    <row r="359" spans="1:31" ht="14.25" customHeight="1" x14ac:dyDescent="0.25"/>
    <row r="360" spans="1:31" ht="14.25" customHeight="1" x14ac:dyDescent="0.25">
      <c r="B360" s="156"/>
      <c r="C360" s="157"/>
      <c r="D360" s="157"/>
      <c r="E360" s="43"/>
      <c r="F360" s="43"/>
      <c r="G360" s="43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43"/>
      <c r="Y360" s="35"/>
      <c r="Z360" s="72"/>
      <c r="AE360" s="72"/>
    </row>
    <row r="361" spans="1:31" ht="14.25" customHeight="1" x14ac:dyDescent="0.25">
      <c r="B361" s="159"/>
      <c r="C361" s="159"/>
      <c r="D361" s="159"/>
      <c r="E361" s="91"/>
      <c r="F361" s="91"/>
      <c r="G361" s="91"/>
      <c r="H361" s="160"/>
      <c r="I361" s="160"/>
      <c r="J361" s="160"/>
      <c r="K361" s="160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93"/>
      <c r="Y361" s="95"/>
    </row>
    <row r="362" spans="1:31" ht="14.25" customHeight="1" x14ac:dyDescent="0.25">
      <c r="B362" s="159"/>
      <c r="C362" s="159"/>
      <c r="D362" s="159"/>
      <c r="E362" s="91"/>
      <c r="F362" s="91"/>
      <c r="G362" s="91"/>
      <c r="H362" s="160"/>
      <c r="I362" s="160"/>
      <c r="J362" s="160"/>
      <c r="K362" s="160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93"/>
      <c r="Y362" s="95"/>
    </row>
    <row r="363" spans="1:31" ht="14.25" customHeight="1" x14ac:dyDescent="0.25">
      <c r="B363" s="159"/>
      <c r="C363" s="159"/>
      <c r="D363" s="159"/>
      <c r="E363" s="91"/>
      <c r="F363" s="91"/>
      <c r="G363" s="91"/>
      <c r="H363" s="160"/>
      <c r="I363" s="160"/>
      <c r="J363" s="160"/>
      <c r="K363" s="160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93"/>
      <c r="Y363" s="95"/>
    </row>
    <row r="364" spans="1:31" ht="14.25" customHeight="1" x14ac:dyDescent="0.25">
      <c r="B364" s="159"/>
      <c r="C364" s="159"/>
      <c r="D364" s="159"/>
      <c r="E364" s="91"/>
      <c r="F364" s="91"/>
      <c r="G364" s="91"/>
      <c r="H364" s="160"/>
      <c r="I364" s="160"/>
      <c r="J364" s="160"/>
      <c r="K364" s="160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93"/>
      <c r="Y364" s="95"/>
    </row>
    <row r="365" spans="1:31" ht="14.25" customHeight="1" x14ac:dyDescent="0.25">
      <c r="B365" s="159"/>
      <c r="C365" s="159"/>
      <c r="D365" s="159"/>
      <c r="E365" s="91"/>
      <c r="F365" s="91"/>
      <c r="G365" s="91"/>
      <c r="H365" s="160"/>
      <c r="I365" s="160"/>
      <c r="J365" s="160"/>
      <c r="K365" s="160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93"/>
      <c r="Y365" s="95"/>
    </row>
    <row r="366" spans="1:31" ht="14.25" customHeight="1" x14ac:dyDescent="0.25">
      <c r="B366" s="159"/>
      <c r="C366" s="159"/>
      <c r="D366" s="159"/>
      <c r="E366" s="91"/>
      <c r="F366" s="91"/>
      <c r="G366" s="91"/>
      <c r="H366" s="160"/>
      <c r="I366" s="160"/>
      <c r="J366" s="160"/>
      <c r="K366" s="160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93"/>
      <c r="Y366" s="95"/>
    </row>
    <row r="367" spans="1:31" ht="14.25" customHeight="1" x14ac:dyDescent="0.25">
      <c r="B367" s="159"/>
      <c r="C367" s="159"/>
      <c r="D367" s="159"/>
      <c r="E367" s="91"/>
      <c r="F367" s="91"/>
      <c r="G367" s="91"/>
      <c r="H367" s="160"/>
      <c r="I367" s="160"/>
      <c r="J367" s="160"/>
      <c r="K367" s="160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93"/>
      <c r="Y367" s="95"/>
    </row>
    <row r="368" spans="1:31" ht="14.25" customHeight="1" x14ac:dyDescent="0.25">
      <c r="B368" s="159"/>
      <c r="C368" s="159"/>
      <c r="D368" s="159"/>
      <c r="E368" s="91"/>
      <c r="F368" s="91"/>
      <c r="G368" s="91"/>
      <c r="H368" s="160"/>
      <c r="I368" s="160"/>
      <c r="J368" s="160"/>
      <c r="K368" s="160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93"/>
      <c r="Y368" s="95"/>
    </row>
    <row r="369" spans="1:29" ht="14.25" customHeight="1" x14ac:dyDescent="0.25">
      <c r="B369" s="159"/>
      <c r="C369" s="159"/>
      <c r="D369" s="159"/>
      <c r="E369" s="91"/>
      <c r="F369" s="91"/>
      <c r="G369" s="91"/>
      <c r="H369" s="160"/>
      <c r="I369" s="160"/>
      <c r="J369" s="160"/>
      <c r="K369" s="160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93"/>
      <c r="Y369" s="95"/>
    </row>
    <row r="370" spans="1:29" ht="14.25" customHeight="1" x14ac:dyDescent="0.25">
      <c r="B370" s="159"/>
      <c r="C370" s="159"/>
      <c r="D370" s="159"/>
      <c r="E370" s="91"/>
      <c r="F370" s="91"/>
      <c r="G370" s="91"/>
      <c r="H370" s="160"/>
      <c r="I370" s="160"/>
      <c r="J370" s="160"/>
      <c r="K370" s="160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93"/>
      <c r="Y370" s="95"/>
    </row>
    <row r="371" spans="1:29" ht="14.25" customHeight="1" x14ac:dyDescent="0.25">
      <c r="B371" s="159"/>
      <c r="C371" s="159"/>
      <c r="D371" s="159"/>
      <c r="E371" s="91"/>
      <c r="F371" s="91"/>
      <c r="G371" s="91"/>
      <c r="H371" s="160"/>
      <c r="I371" s="160"/>
      <c r="J371" s="160"/>
      <c r="K371" s="160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93"/>
      <c r="Y371" s="95"/>
    </row>
    <row r="372" spans="1:29" ht="14.25" customHeight="1" x14ac:dyDescent="0.25">
      <c r="B372" s="159"/>
      <c r="C372" s="159"/>
      <c r="D372" s="159"/>
      <c r="E372" s="91"/>
      <c r="F372" s="91"/>
      <c r="G372" s="91"/>
      <c r="H372" s="160"/>
      <c r="I372" s="160"/>
      <c r="J372" s="160"/>
      <c r="K372" s="160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93"/>
      <c r="Y372" s="95"/>
    </row>
    <row r="373" spans="1:29" ht="14.25" customHeight="1" x14ac:dyDescent="0.25">
      <c r="B373" s="159"/>
      <c r="C373" s="159"/>
      <c r="D373" s="159"/>
      <c r="E373" s="91"/>
      <c r="F373" s="91"/>
      <c r="G373" s="91"/>
      <c r="H373" s="160"/>
      <c r="I373" s="160"/>
      <c r="J373" s="160"/>
      <c r="K373" s="160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93"/>
      <c r="Y373" s="95"/>
    </row>
    <row r="374" spans="1:29" ht="14.25" customHeight="1" x14ac:dyDescent="0.25">
      <c r="B374" s="159"/>
      <c r="C374" s="159"/>
      <c r="D374" s="159"/>
      <c r="E374" s="91"/>
      <c r="F374" s="91"/>
      <c r="G374" s="91"/>
      <c r="H374" s="160"/>
      <c r="I374" s="160"/>
      <c r="J374" s="160"/>
      <c r="K374" s="160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93"/>
      <c r="Y374" s="95"/>
    </row>
    <row r="375" spans="1:29" ht="14.25" customHeight="1" x14ac:dyDescent="0.25">
      <c r="B375" s="159"/>
      <c r="C375" s="159"/>
      <c r="D375" s="159"/>
      <c r="E375" s="91"/>
      <c r="F375" s="91"/>
      <c r="G375" s="91"/>
      <c r="H375" s="160"/>
      <c r="I375" s="160"/>
      <c r="J375" s="160"/>
      <c r="K375" s="160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93"/>
      <c r="Y375" s="95"/>
    </row>
    <row r="376" spans="1:29" ht="14.25" customHeight="1" x14ac:dyDescent="0.25">
      <c r="B376" s="159"/>
      <c r="C376" s="159"/>
      <c r="D376" s="159"/>
      <c r="E376" s="91"/>
      <c r="F376" s="91"/>
      <c r="G376" s="91"/>
      <c r="H376" s="160"/>
      <c r="I376" s="160"/>
      <c r="J376" s="160"/>
      <c r="K376" s="160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93"/>
      <c r="Y376" s="95"/>
    </row>
    <row r="377" spans="1:29" ht="14.25" customHeight="1" x14ac:dyDescent="0.25">
      <c r="B377" s="159"/>
      <c r="C377" s="159"/>
      <c r="D377" s="159"/>
      <c r="E377" s="91"/>
      <c r="F377" s="91"/>
      <c r="G377" s="91"/>
      <c r="H377" s="160"/>
      <c r="I377" s="160"/>
      <c r="J377" s="160"/>
      <c r="K377" s="160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93"/>
      <c r="Y377" s="95"/>
    </row>
    <row r="378" spans="1:29" ht="14.25" customHeight="1" x14ac:dyDescent="0.25">
      <c r="B378" s="159"/>
      <c r="C378" s="159"/>
      <c r="D378" s="159"/>
      <c r="E378" s="91"/>
      <c r="F378" s="91"/>
      <c r="G378" s="91"/>
      <c r="H378" s="160"/>
      <c r="I378" s="160"/>
      <c r="J378" s="160"/>
      <c r="K378" s="160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93"/>
      <c r="Y378" s="95"/>
    </row>
    <row r="379" spans="1:29" ht="14.25" customHeight="1" x14ac:dyDescent="0.25">
      <c r="L379" s="97"/>
      <c r="M379" s="97"/>
      <c r="N379" s="97"/>
      <c r="O379" s="97"/>
      <c r="P379" s="97"/>
      <c r="Y379" s="94"/>
      <c r="Z379" s="93"/>
    </row>
    <row r="380" spans="1:29" ht="14.25" customHeight="1" x14ac:dyDescent="0.25">
      <c r="A380" s="36"/>
      <c r="K380" s="97"/>
      <c r="L380" s="97"/>
      <c r="M380" s="97"/>
      <c r="N380" s="97"/>
      <c r="O380" s="97"/>
    </row>
    <row r="381" spans="1:29" ht="14.25" customHeight="1" x14ac:dyDescent="0.25">
      <c r="A381" s="36"/>
      <c r="B381" s="156"/>
      <c r="C381" s="157"/>
      <c r="D381" s="157"/>
      <c r="E381" s="158"/>
      <c r="F381" s="158"/>
      <c r="G381" s="158"/>
      <c r="H381" s="158"/>
      <c r="I381" s="158"/>
      <c r="J381" s="158"/>
      <c r="K381" s="158"/>
      <c r="L381" s="158"/>
      <c r="M381" s="158"/>
      <c r="N381" s="43"/>
      <c r="O381" s="43"/>
      <c r="P381" s="43"/>
      <c r="Q381" s="156"/>
      <c r="R381" s="156"/>
      <c r="S381" s="156"/>
      <c r="T381" s="156"/>
      <c r="U381" s="156"/>
      <c r="V381" s="156"/>
      <c r="W381" s="43"/>
      <c r="X381" s="43"/>
      <c r="Y381" s="43"/>
      <c r="Z381" s="43"/>
    </row>
    <row r="382" spans="1:29" ht="14.25" customHeight="1" x14ac:dyDescent="0.25">
      <c r="A382" s="36"/>
      <c r="B382" s="155"/>
      <c r="C382" s="155"/>
      <c r="D382" s="155"/>
      <c r="E382" s="155"/>
      <c r="F382" s="155"/>
      <c r="G382" s="155"/>
      <c r="H382" s="155"/>
      <c r="I382" s="155"/>
      <c r="J382" s="155"/>
      <c r="K382" s="155"/>
      <c r="L382" s="155"/>
      <c r="M382" s="155"/>
      <c r="N382" s="87"/>
      <c r="O382" s="92"/>
      <c r="P382" s="92"/>
      <c r="Q382" s="155"/>
      <c r="R382" s="155"/>
      <c r="S382" s="155"/>
      <c r="T382" s="155"/>
      <c r="U382" s="155"/>
      <c r="V382" s="155"/>
      <c r="W382" s="88"/>
      <c r="X382" s="88"/>
      <c r="Y382" s="89"/>
      <c r="Z382" s="90"/>
      <c r="AA382" s="36"/>
      <c r="AB382" s="36"/>
      <c r="AC382" s="36"/>
    </row>
    <row r="383" spans="1:29" ht="14.25" customHeight="1" x14ac:dyDescent="0.25">
      <c r="A383" s="36"/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87"/>
      <c r="O383" s="92"/>
      <c r="P383" s="92"/>
      <c r="Q383" s="155"/>
      <c r="R383" s="155"/>
      <c r="S383" s="155"/>
      <c r="T383" s="155"/>
      <c r="U383" s="155"/>
      <c r="V383" s="155"/>
      <c r="W383" s="88"/>
      <c r="X383" s="88"/>
      <c r="Y383" s="89"/>
      <c r="Z383" s="90"/>
      <c r="AA383" s="36"/>
      <c r="AB383" s="36"/>
      <c r="AC383" s="36"/>
    </row>
    <row r="384" spans="1:29" ht="14.25" customHeight="1" x14ac:dyDescent="0.25">
      <c r="A384" s="36"/>
      <c r="B384" s="155"/>
      <c r="C384" s="155"/>
      <c r="D384" s="155"/>
      <c r="E384" s="155"/>
      <c r="F384" s="155"/>
      <c r="G384" s="155"/>
      <c r="H384" s="155"/>
      <c r="I384" s="155"/>
      <c r="J384" s="155"/>
      <c r="K384" s="155"/>
      <c r="L384" s="155"/>
      <c r="M384" s="155"/>
      <c r="N384" s="87"/>
      <c r="O384" s="92"/>
      <c r="P384" s="92"/>
      <c r="Q384" s="155"/>
      <c r="R384" s="155"/>
      <c r="S384" s="155"/>
      <c r="T384" s="155"/>
      <c r="U384" s="155"/>
      <c r="V384" s="155"/>
      <c r="W384" s="88"/>
      <c r="X384" s="88"/>
      <c r="Y384" s="89"/>
      <c r="Z384" s="90"/>
      <c r="AA384" s="36"/>
      <c r="AB384" s="36"/>
      <c r="AC384" s="36"/>
    </row>
    <row r="385" spans="1:29" ht="14.25" customHeight="1" x14ac:dyDescent="0.25">
      <c r="A385" s="36"/>
      <c r="B385" s="155"/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87"/>
      <c r="O385" s="92"/>
      <c r="P385" s="92"/>
      <c r="Q385" s="155"/>
      <c r="R385" s="155"/>
      <c r="S385" s="155"/>
      <c r="T385" s="155"/>
      <c r="U385" s="155"/>
      <c r="V385" s="155"/>
      <c r="W385" s="88"/>
      <c r="X385" s="88"/>
      <c r="Y385" s="89"/>
      <c r="Z385" s="90"/>
      <c r="AA385" s="36"/>
      <c r="AB385" s="36"/>
      <c r="AC385" s="36"/>
    </row>
    <row r="386" spans="1:29" ht="14.25" customHeight="1" x14ac:dyDescent="0.25">
      <c r="A386" s="36"/>
      <c r="B386" s="155"/>
      <c r="C386" s="155"/>
      <c r="D386" s="155"/>
      <c r="E386" s="155"/>
      <c r="F386" s="155"/>
      <c r="G386" s="155"/>
      <c r="H386" s="155"/>
      <c r="I386" s="155"/>
      <c r="J386" s="155"/>
      <c r="K386" s="155"/>
      <c r="L386" s="155"/>
      <c r="M386" s="155"/>
      <c r="N386" s="87"/>
      <c r="O386" s="92"/>
      <c r="P386" s="92"/>
      <c r="Q386" s="155"/>
      <c r="R386" s="155"/>
      <c r="S386" s="155"/>
      <c r="T386" s="155"/>
      <c r="U386" s="155"/>
      <c r="V386" s="155"/>
      <c r="W386" s="88"/>
      <c r="X386" s="88"/>
      <c r="Y386" s="89"/>
      <c r="Z386" s="90"/>
      <c r="AA386" s="36"/>
      <c r="AB386" s="36"/>
      <c r="AC386" s="36"/>
    </row>
    <row r="387" spans="1:29" ht="14.25" customHeight="1" x14ac:dyDescent="0.25">
      <c r="A387" s="36"/>
      <c r="B387" s="155"/>
      <c r="C387" s="155"/>
      <c r="D387" s="155"/>
      <c r="E387" s="155"/>
      <c r="F387" s="155"/>
      <c r="G387" s="155"/>
      <c r="H387" s="155"/>
      <c r="I387" s="155"/>
      <c r="J387" s="155"/>
      <c r="K387" s="155"/>
      <c r="L387" s="155"/>
      <c r="M387" s="155"/>
      <c r="N387" s="87"/>
      <c r="O387" s="92"/>
      <c r="P387" s="92"/>
      <c r="Q387" s="155"/>
      <c r="R387" s="155"/>
      <c r="S387" s="155"/>
      <c r="T387" s="155"/>
      <c r="U387" s="155"/>
      <c r="V387" s="155"/>
      <c r="W387" s="88"/>
      <c r="X387" s="88"/>
      <c r="Y387" s="89"/>
      <c r="Z387" s="90"/>
      <c r="AA387" s="36"/>
      <c r="AB387" s="36"/>
      <c r="AC387" s="36"/>
    </row>
    <row r="388" spans="1:29" ht="14.25" customHeight="1" x14ac:dyDescent="0.25">
      <c r="A388" s="36"/>
      <c r="B388" s="155"/>
      <c r="C388" s="155"/>
      <c r="D388" s="155"/>
      <c r="E388" s="155"/>
      <c r="F388" s="155"/>
      <c r="G388" s="155"/>
      <c r="H388" s="155"/>
      <c r="I388" s="155"/>
      <c r="J388" s="155"/>
      <c r="K388" s="155"/>
      <c r="L388" s="155"/>
      <c r="M388" s="155"/>
      <c r="N388" s="87"/>
      <c r="O388" s="92"/>
      <c r="P388" s="92"/>
      <c r="Q388" s="155"/>
      <c r="R388" s="155"/>
      <c r="S388" s="155"/>
      <c r="T388" s="155"/>
      <c r="U388" s="155"/>
      <c r="V388" s="155"/>
      <c r="W388" s="88"/>
      <c r="X388" s="88"/>
      <c r="Y388" s="89"/>
      <c r="Z388" s="90"/>
      <c r="AA388" s="36"/>
      <c r="AB388" s="36"/>
      <c r="AC388" s="36"/>
    </row>
    <row r="389" spans="1:29" ht="14.25" customHeight="1" x14ac:dyDescent="0.25">
      <c r="A389" s="36"/>
      <c r="B389" s="155"/>
      <c r="C389" s="155"/>
      <c r="D389" s="155"/>
      <c r="E389" s="155"/>
      <c r="F389" s="155"/>
      <c r="G389" s="155"/>
      <c r="H389" s="155"/>
      <c r="I389" s="155"/>
      <c r="J389" s="155"/>
      <c r="K389" s="155"/>
      <c r="L389" s="155"/>
      <c r="M389" s="155"/>
      <c r="N389" s="87"/>
      <c r="O389" s="92"/>
      <c r="P389" s="92"/>
      <c r="Q389" s="155"/>
      <c r="R389" s="155"/>
      <c r="S389" s="155"/>
      <c r="T389" s="155"/>
      <c r="U389" s="155"/>
      <c r="V389" s="155"/>
      <c r="W389" s="88"/>
      <c r="X389" s="88"/>
      <c r="Y389" s="89"/>
      <c r="Z389" s="90"/>
      <c r="AA389" s="36"/>
      <c r="AB389" s="36"/>
      <c r="AC389" s="36"/>
    </row>
    <row r="390" spans="1:29" ht="14.25" customHeight="1" x14ac:dyDescent="0.25">
      <c r="A390" s="36"/>
      <c r="B390" s="155"/>
      <c r="C390" s="155"/>
      <c r="D390" s="155"/>
      <c r="E390" s="155"/>
      <c r="F390" s="155"/>
      <c r="G390" s="155"/>
      <c r="H390" s="155"/>
      <c r="I390" s="155"/>
      <c r="J390" s="155"/>
      <c r="K390" s="155"/>
      <c r="L390" s="155"/>
      <c r="M390" s="155"/>
      <c r="N390" s="87"/>
      <c r="O390" s="92"/>
      <c r="P390" s="92"/>
      <c r="Q390" s="155"/>
      <c r="R390" s="155"/>
      <c r="S390" s="155"/>
      <c r="T390" s="155"/>
      <c r="U390" s="155"/>
      <c r="V390" s="155"/>
      <c r="W390" s="88"/>
      <c r="X390" s="88"/>
      <c r="Y390" s="89"/>
      <c r="Z390" s="90"/>
      <c r="AA390" s="36"/>
      <c r="AB390" s="36"/>
      <c r="AC390" s="36"/>
    </row>
    <row r="391" spans="1:29" ht="14.25" customHeight="1" x14ac:dyDescent="0.25">
      <c r="A391" s="36"/>
      <c r="B391" s="155"/>
      <c r="C391" s="155"/>
      <c r="D391" s="155"/>
      <c r="E391" s="155"/>
      <c r="F391" s="155"/>
      <c r="G391" s="155"/>
      <c r="H391" s="155"/>
      <c r="I391" s="155"/>
      <c r="J391" s="155"/>
      <c r="K391" s="155"/>
      <c r="L391" s="155"/>
      <c r="M391" s="155"/>
      <c r="N391" s="87"/>
      <c r="O391" s="92"/>
      <c r="P391" s="92"/>
      <c r="Q391" s="155"/>
      <c r="R391" s="155"/>
      <c r="S391" s="155"/>
      <c r="T391" s="155"/>
      <c r="U391" s="155"/>
      <c r="V391" s="155"/>
      <c r="W391" s="88"/>
      <c r="X391" s="88"/>
      <c r="Y391" s="89"/>
      <c r="Z391" s="90"/>
      <c r="AA391" s="36"/>
      <c r="AB391" s="36"/>
      <c r="AC391" s="36"/>
    </row>
    <row r="392" spans="1:29" ht="14.25" customHeight="1" x14ac:dyDescent="0.25">
      <c r="A392" s="36"/>
      <c r="B392" s="155"/>
      <c r="C392" s="155"/>
      <c r="D392" s="155"/>
      <c r="E392" s="155"/>
      <c r="F392" s="155"/>
      <c r="G392" s="155"/>
      <c r="H392" s="155"/>
      <c r="I392" s="155"/>
      <c r="J392" s="155"/>
      <c r="K392" s="155"/>
      <c r="L392" s="155"/>
      <c r="M392" s="155"/>
      <c r="N392" s="87"/>
      <c r="O392" s="92"/>
      <c r="P392" s="92"/>
      <c r="Q392" s="155"/>
      <c r="R392" s="155"/>
      <c r="S392" s="155"/>
      <c r="T392" s="155"/>
      <c r="U392" s="155"/>
      <c r="V392" s="155"/>
      <c r="W392" s="88"/>
      <c r="X392" s="88"/>
      <c r="Y392" s="89"/>
      <c r="Z392" s="90"/>
      <c r="AA392" s="36"/>
      <c r="AB392" s="36"/>
      <c r="AC392" s="36"/>
    </row>
    <row r="393" spans="1:29" ht="14.25" customHeight="1" x14ac:dyDescent="0.25">
      <c r="A393" s="36"/>
      <c r="B393" s="155"/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87"/>
      <c r="O393" s="92"/>
      <c r="P393" s="92"/>
      <c r="Q393" s="155"/>
      <c r="R393" s="155"/>
      <c r="S393" s="155"/>
      <c r="T393" s="155"/>
      <c r="U393" s="155"/>
      <c r="V393" s="155"/>
      <c r="W393" s="88"/>
      <c r="X393" s="88"/>
      <c r="Y393" s="89"/>
      <c r="Z393" s="90"/>
      <c r="AA393" s="36"/>
      <c r="AB393" s="36"/>
      <c r="AC393" s="36"/>
    </row>
    <row r="394" spans="1:29" ht="14.25" customHeight="1" x14ac:dyDescent="0.25">
      <c r="A394" s="36"/>
      <c r="B394" s="155"/>
      <c r="C394" s="155"/>
      <c r="D394" s="155"/>
      <c r="E394" s="155"/>
      <c r="F394" s="155"/>
      <c r="G394" s="155"/>
      <c r="H394" s="155"/>
      <c r="I394" s="155"/>
      <c r="J394" s="155"/>
      <c r="K394" s="155"/>
      <c r="L394" s="155"/>
      <c r="M394" s="155"/>
      <c r="N394" s="87"/>
      <c r="O394" s="92"/>
      <c r="P394" s="92"/>
      <c r="Q394" s="155"/>
      <c r="R394" s="155"/>
      <c r="S394" s="155"/>
      <c r="T394" s="155"/>
      <c r="U394" s="155"/>
      <c r="V394" s="155"/>
      <c r="W394" s="88"/>
      <c r="X394" s="88"/>
      <c r="Y394" s="89"/>
      <c r="Z394" s="90"/>
      <c r="AA394" s="36"/>
      <c r="AB394" s="36"/>
      <c r="AC394" s="36"/>
    </row>
    <row r="395" spans="1:29" ht="14.25" customHeight="1" x14ac:dyDescent="0.25">
      <c r="A395" s="36"/>
      <c r="B395" s="155"/>
      <c r="C395" s="155"/>
      <c r="D395" s="155"/>
      <c r="E395" s="155"/>
      <c r="F395" s="155"/>
      <c r="G395" s="155"/>
      <c r="H395" s="155"/>
      <c r="I395" s="155"/>
      <c r="J395" s="155"/>
      <c r="K395" s="155"/>
      <c r="L395" s="155"/>
      <c r="M395" s="155"/>
      <c r="N395" s="87"/>
      <c r="O395" s="92"/>
      <c r="P395" s="92"/>
      <c r="Q395" s="155"/>
      <c r="R395" s="155"/>
      <c r="S395" s="155"/>
      <c r="T395" s="155"/>
      <c r="U395" s="155"/>
      <c r="V395" s="155"/>
      <c r="W395" s="88"/>
      <c r="X395" s="88"/>
      <c r="Y395" s="89"/>
      <c r="Z395" s="90"/>
      <c r="AA395" s="36"/>
      <c r="AB395" s="36"/>
      <c r="AC395" s="36"/>
    </row>
    <row r="396" spans="1:29" ht="14.25" customHeight="1" x14ac:dyDescent="0.25">
      <c r="A396" s="36"/>
      <c r="B396" s="155"/>
      <c r="C396" s="155"/>
      <c r="D396" s="155"/>
      <c r="E396" s="155"/>
      <c r="F396" s="155"/>
      <c r="G396" s="155"/>
      <c r="H396" s="155"/>
      <c r="I396" s="155"/>
      <c r="J396" s="155"/>
      <c r="K396" s="155"/>
      <c r="L396" s="155"/>
      <c r="M396" s="155"/>
      <c r="N396" s="87"/>
      <c r="O396" s="92"/>
      <c r="P396" s="92"/>
      <c r="Q396" s="155"/>
      <c r="R396" s="155"/>
      <c r="S396" s="155"/>
      <c r="T396" s="155"/>
      <c r="U396" s="155"/>
      <c r="V396" s="155"/>
      <c r="W396" s="88"/>
      <c r="X396" s="88"/>
      <c r="Y396" s="89"/>
      <c r="Z396" s="90"/>
      <c r="AA396" s="36"/>
      <c r="AB396" s="36"/>
      <c r="AC396" s="36"/>
    </row>
    <row r="397" spans="1:29" ht="14.25" customHeight="1" x14ac:dyDescent="0.25">
      <c r="A397" s="36"/>
      <c r="B397" s="155"/>
      <c r="C397" s="155"/>
      <c r="D397" s="155"/>
      <c r="E397" s="155"/>
      <c r="F397" s="155"/>
      <c r="G397" s="155"/>
      <c r="H397" s="155"/>
      <c r="I397" s="155"/>
      <c r="J397" s="155"/>
      <c r="K397" s="155"/>
      <c r="L397" s="155"/>
      <c r="M397" s="155"/>
      <c r="N397" s="87"/>
      <c r="O397" s="92"/>
      <c r="P397" s="92"/>
      <c r="Q397" s="155"/>
      <c r="R397" s="155"/>
      <c r="S397" s="155"/>
      <c r="T397" s="155"/>
      <c r="U397" s="155"/>
      <c r="V397" s="155"/>
      <c r="W397" s="88"/>
      <c r="X397" s="88"/>
      <c r="Y397" s="89"/>
      <c r="Z397" s="90"/>
      <c r="AA397" s="36"/>
      <c r="AB397" s="36"/>
      <c r="AC397" s="36"/>
    </row>
    <row r="398" spans="1:29" ht="14.25" customHeight="1" x14ac:dyDescent="0.25">
      <c r="A398" s="36"/>
      <c r="B398" s="155"/>
      <c r="C398" s="155"/>
      <c r="D398" s="155"/>
      <c r="E398" s="155"/>
      <c r="F398" s="155"/>
      <c r="G398" s="155"/>
      <c r="H398" s="155"/>
      <c r="I398" s="155"/>
      <c r="J398" s="155"/>
      <c r="K398" s="155"/>
      <c r="L398" s="155"/>
      <c r="M398" s="155"/>
      <c r="N398" s="87"/>
      <c r="O398" s="92"/>
      <c r="P398" s="92"/>
      <c r="Q398" s="155"/>
      <c r="R398" s="155"/>
      <c r="S398" s="155"/>
      <c r="T398" s="155"/>
      <c r="U398" s="155"/>
      <c r="V398" s="155"/>
      <c r="W398" s="88"/>
      <c r="X398" s="88"/>
      <c r="Y398" s="89"/>
      <c r="Z398" s="90"/>
      <c r="AA398" s="36"/>
      <c r="AB398" s="36"/>
      <c r="AC398" s="36"/>
    </row>
    <row r="399" spans="1:29" ht="14.25" customHeight="1" x14ac:dyDescent="0.25">
      <c r="A399" s="36"/>
      <c r="B399" s="155"/>
      <c r="C399" s="155"/>
      <c r="D399" s="155"/>
      <c r="E399" s="155"/>
      <c r="F399" s="155"/>
      <c r="G399" s="155"/>
      <c r="H399" s="155"/>
      <c r="I399" s="155"/>
      <c r="J399" s="155"/>
      <c r="K399" s="155"/>
      <c r="L399" s="155"/>
      <c r="M399" s="155"/>
      <c r="N399" s="87"/>
      <c r="O399" s="92"/>
      <c r="P399" s="92"/>
      <c r="Q399" s="155"/>
      <c r="R399" s="155"/>
      <c r="S399" s="155"/>
      <c r="T399" s="155"/>
      <c r="U399" s="155"/>
      <c r="V399" s="155"/>
      <c r="W399" s="88"/>
      <c r="X399" s="88"/>
      <c r="Y399" s="89"/>
      <c r="Z399" s="90"/>
      <c r="AA399" s="36"/>
      <c r="AB399" s="36"/>
      <c r="AC399" s="36"/>
    </row>
    <row r="400" spans="1:29" ht="14.25" customHeight="1" x14ac:dyDescent="0.25">
      <c r="A400" s="36"/>
      <c r="B400" s="155"/>
      <c r="C400" s="155"/>
      <c r="D400" s="155"/>
      <c r="E400" s="155"/>
      <c r="F400" s="155"/>
      <c r="G400" s="155"/>
      <c r="H400" s="155"/>
      <c r="I400" s="155"/>
      <c r="J400" s="155"/>
      <c r="K400" s="155"/>
      <c r="L400" s="155"/>
      <c r="M400" s="155"/>
      <c r="N400" s="87"/>
      <c r="O400" s="92"/>
      <c r="P400" s="92"/>
      <c r="Q400" s="155"/>
      <c r="R400" s="155"/>
      <c r="S400" s="155"/>
      <c r="T400" s="155"/>
      <c r="U400" s="155"/>
      <c r="V400" s="155"/>
      <c r="W400" s="88"/>
      <c r="X400" s="88"/>
      <c r="Y400" s="89"/>
      <c r="Z400" s="90"/>
      <c r="AA400" s="36"/>
      <c r="AB400" s="36"/>
      <c r="AC400" s="36"/>
    </row>
    <row r="401" spans="1:29" ht="14.25" customHeight="1" x14ac:dyDescent="0.25">
      <c r="A401" s="36"/>
      <c r="B401" s="155"/>
      <c r="C401" s="155"/>
      <c r="D401" s="155"/>
      <c r="E401" s="155"/>
      <c r="F401" s="155"/>
      <c r="G401" s="155"/>
      <c r="H401" s="155"/>
      <c r="I401" s="155"/>
      <c r="J401" s="155"/>
      <c r="K401" s="155"/>
      <c r="L401" s="155"/>
      <c r="M401" s="155"/>
      <c r="N401" s="87"/>
      <c r="O401" s="92"/>
      <c r="P401" s="92"/>
      <c r="Q401" s="155"/>
      <c r="R401" s="155"/>
      <c r="S401" s="155"/>
      <c r="T401" s="155"/>
      <c r="U401" s="155"/>
      <c r="V401" s="155"/>
      <c r="W401" s="88"/>
      <c r="X401" s="88"/>
      <c r="Y401" s="89"/>
      <c r="Z401" s="90"/>
      <c r="AA401" s="36"/>
      <c r="AB401" s="36"/>
      <c r="AC401" s="36"/>
    </row>
    <row r="402" spans="1:29" ht="14.25" customHeight="1" x14ac:dyDescent="0.25">
      <c r="A402" s="36"/>
      <c r="B402" s="155"/>
      <c r="C402" s="155"/>
      <c r="D402" s="155"/>
      <c r="E402" s="155"/>
      <c r="F402" s="155"/>
      <c r="G402" s="155"/>
      <c r="H402" s="155"/>
      <c r="I402" s="155"/>
      <c r="J402" s="155"/>
      <c r="K402" s="155"/>
      <c r="L402" s="155"/>
      <c r="M402" s="155"/>
      <c r="N402" s="87"/>
      <c r="O402" s="92"/>
      <c r="P402" s="92"/>
      <c r="Q402" s="155"/>
      <c r="R402" s="155"/>
      <c r="S402" s="155"/>
      <c r="T402" s="155"/>
      <c r="U402" s="155"/>
      <c r="V402" s="155"/>
      <c r="W402" s="88"/>
      <c r="X402" s="88"/>
      <c r="Y402" s="89"/>
      <c r="Z402" s="90"/>
      <c r="AA402" s="36"/>
      <c r="AB402" s="36"/>
      <c r="AC402" s="36"/>
    </row>
    <row r="403" spans="1:29" ht="14.25" customHeight="1" x14ac:dyDescent="0.25">
      <c r="A403" s="36"/>
      <c r="B403" s="155"/>
      <c r="C403" s="155"/>
      <c r="D403" s="155"/>
      <c r="E403" s="155"/>
      <c r="F403" s="155"/>
      <c r="G403" s="155"/>
      <c r="H403" s="155"/>
      <c r="I403" s="155"/>
      <c r="J403" s="155"/>
      <c r="K403" s="155"/>
      <c r="L403" s="155"/>
      <c r="M403" s="155"/>
      <c r="N403" s="87"/>
      <c r="O403" s="92"/>
      <c r="P403" s="92"/>
      <c r="Q403" s="155"/>
      <c r="R403" s="155"/>
      <c r="S403" s="155"/>
      <c r="T403" s="155"/>
      <c r="U403" s="155"/>
      <c r="V403" s="155"/>
      <c r="W403" s="88"/>
      <c r="X403" s="88"/>
      <c r="Y403" s="89"/>
      <c r="Z403" s="90"/>
      <c r="AA403" s="36"/>
      <c r="AB403" s="36"/>
      <c r="AC403" s="36"/>
    </row>
    <row r="404" spans="1:29" ht="14.25" customHeight="1" x14ac:dyDescent="0.25">
      <c r="A404" s="36"/>
      <c r="B404" s="155"/>
      <c r="C404" s="155"/>
      <c r="D404" s="155"/>
      <c r="E404" s="155"/>
      <c r="F404" s="155"/>
      <c r="G404" s="155"/>
      <c r="H404" s="155"/>
      <c r="I404" s="155"/>
      <c r="J404" s="155"/>
      <c r="K404" s="155"/>
      <c r="L404" s="155"/>
      <c r="M404" s="155"/>
      <c r="N404" s="87"/>
      <c r="O404" s="92"/>
      <c r="P404" s="92"/>
      <c r="Q404" s="155"/>
      <c r="R404" s="155"/>
      <c r="S404" s="155"/>
      <c r="T404" s="155"/>
      <c r="U404" s="155"/>
      <c r="V404" s="155"/>
      <c r="W404" s="88"/>
      <c r="X404" s="88"/>
      <c r="Y404" s="89"/>
      <c r="Z404" s="90"/>
      <c r="AA404" s="36"/>
      <c r="AB404" s="36"/>
      <c r="AC404" s="36"/>
    </row>
    <row r="405" spans="1:29" ht="14.25" customHeight="1" x14ac:dyDescent="0.25">
      <c r="A405" s="36"/>
      <c r="B405" s="155"/>
      <c r="C405" s="155"/>
      <c r="D405" s="155"/>
      <c r="E405" s="155"/>
      <c r="F405" s="155"/>
      <c r="G405" s="155"/>
      <c r="H405" s="155"/>
      <c r="I405" s="155"/>
      <c r="J405" s="155"/>
      <c r="K405" s="155"/>
      <c r="L405" s="155"/>
      <c r="M405" s="155"/>
      <c r="N405" s="87"/>
      <c r="O405" s="92"/>
      <c r="P405" s="92"/>
      <c r="Q405" s="155"/>
      <c r="R405" s="155"/>
      <c r="S405" s="155"/>
      <c r="T405" s="155"/>
      <c r="U405" s="155"/>
      <c r="V405" s="155"/>
      <c r="W405" s="88"/>
      <c r="X405" s="88"/>
      <c r="Y405" s="89"/>
      <c r="Z405" s="90"/>
      <c r="AA405" s="36"/>
      <c r="AB405" s="36"/>
      <c r="AC405" s="36"/>
    </row>
    <row r="406" spans="1:29" ht="14.25" customHeight="1" x14ac:dyDescent="0.25">
      <c r="A406" s="36"/>
      <c r="B406" s="155"/>
      <c r="C406" s="155"/>
      <c r="D406" s="155"/>
      <c r="E406" s="155"/>
      <c r="F406" s="155"/>
      <c r="G406" s="155"/>
      <c r="H406" s="155"/>
      <c r="I406" s="155"/>
      <c r="J406" s="155"/>
      <c r="K406" s="155"/>
      <c r="L406" s="155"/>
      <c r="M406" s="155"/>
      <c r="N406" s="87"/>
      <c r="O406" s="92"/>
      <c r="P406" s="92"/>
      <c r="Q406" s="155"/>
      <c r="R406" s="155"/>
      <c r="S406" s="155"/>
      <c r="T406" s="155"/>
      <c r="U406" s="155"/>
      <c r="V406" s="155"/>
      <c r="W406" s="88"/>
      <c r="X406" s="88"/>
      <c r="Y406" s="89"/>
      <c r="Z406" s="90"/>
      <c r="AA406" s="36"/>
      <c r="AB406" s="36"/>
      <c r="AC406" s="36"/>
    </row>
    <row r="407" spans="1:29" ht="14.25" customHeight="1" x14ac:dyDescent="0.25">
      <c r="A407" s="36"/>
      <c r="B407" s="155"/>
      <c r="C407" s="155"/>
      <c r="D407" s="155"/>
      <c r="E407" s="155"/>
      <c r="F407" s="155"/>
      <c r="G407" s="155"/>
      <c r="H407" s="155"/>
      <c r="I407" s="155"/>
      <c r="J407" s="155"/>
      <c r="K407" s="155"/>
      <c r="L407" s="155"/>
      <c r="M407" s="155"/>
      <c r="N407" s="87"/>
      <c r="O407" s="92"/>
      <c r="P407" s="92"/>
      <c r="Q407" s="155"/>
      <c r="R407" s="155"/>
      <c r="S407" s="155"/>
      <c r="T407" s="155"/>
      <c r="U407" s="155"/>
      <c r="V407" s="155"/>
      <c r="W407" s="88"/>
      <c r="X407" s="88"/>
      <c r="Y407" s="89"/>
      <c r="Z407" s="90"/>
      <c r="AA407" s="36"/>
      <c r="AB407" s="36"/>
      <c r="AC407" s="36"/>
    </row>
    <row r="408" spans="1:29" ht="14.25" customHeight="1" x14ac:dyDescent="0.25">
      <c r="A408" s="36"/>
      <c r="B408" s="155"/>
      <c r="C408" s="155"/>
      <c r="D408" s="155"/>
      <c r="E408" s="155"/>
      <c r="F408" s="155"/>
      <c r="G408" s="155"/>
      <c r="H408" s="155"/>
      <c r="I408" s="155"/>
      <c r="J408" s="155"/>
      <c r="K408" s="155"/>
      <c r="L408" s="155"/>
      <c r="M408" s="155"/>
      <c r="N408" s="87"/>
      <c r="O408" s="92"/>
      <c r="P408" s="92"/>
      <c r="Q408" s="155"/>
      <c r="R408" s="155"/>
      <c r="S408" s="155"/>
      <c r="T408" s="155"/>
      <c r="U408" s="155"/>
      <c r="V408" s="155"/>
      <c r="W408" s="88"/>
      <c r="X408" s="88"/>
      <c r="Y408" s="89"/>
      <c r="Z408" s="90"/>
      <c r="AA408" s="36"/>
      <c r="AB408" s="36"/>
      <c r="AC408" s="36"/>
    </row>
    <row r="409" spans="1:29" ht="14.25" customHeight="1" x14ac:dyDescent="0.25">
      <c r="A409" s="36"/>
      <c r="B409" s="155"/>
      <c r="C409" s="155"/>
      <c r="D409" s="155"/>
      <c r="E409" s="155"/>
      <c r="F409" s="155"/>
      <c r="G409" s="155"/>
      <c r="H409" s="155"/>
      <c r="I409" s="155"/>
      <c r="J409" s="155"/>
      <c r="K409" s="155"/>
      <c r="L409" s="155"/>
      <c r="M409" s="155"/>
      <c r="N409" s="87"/>
      <c r="O409" s="92"/>
      <c r="P409" s="92"/>
      <c r="Q409" s="155"/>
      <c r="R409" s="155"/>
      <c r="S409" s="155"/>
      <c r="T409" s="155"/>
      <c r="U409" s="155"/>
      <c r="V409" s="155"/>
      <c r="W409" s="88"/>
      <c r="X409" s="88"/>
      <c r="Y409" s="89"/>
      <c r="Z409" s="90"/>
      <c r="AA409" s="36"/>
      <c r="AB409" s="36"/>
      <c r="AC409" s="36"/>
    </row>
    <row r="410" spans="1:29" ht="14.25" customHeight="1" x14ac:dyDescent="0.25">
      <c r="A410" s="36"/>
      <c r="B410" s="155"/>
      <c r="C410" s="155"/>
      <c r="D410" s="155"/>
      <c r="E410" s="155"/>
      <c r="F410" s="155"/>
      <c r="G410" s="155"/>
      <c r="H410" s="155"/>
      <c r="I410" s="155"/>
      <c r="J410" s="155"/>
      <c r="K410" s="155"/>
      <c r="L410" s="155"/>
      <c r="M410" s="155"/>
      <c r="N410" s="87"/>
      <c r="O410" s="92"/>
      <c r="P410" s="92"/>
      <c r="Q410" s="155"/>
      <c r="R410" s="155"/>
      <c r="S410" s="155"/>
      <c r="T410" s="155"/>
      <c r="U410" s="155"/>
      <c r="V410" s="155"/>
      <c r="W410" s="88"/>
      <c r="X410" s="88"/>
      <c r="Y410" s="89"/>
      <c r="Z410" s="90"/>
      <c r="AA410" s="36"/>
      <c r="AB410" s="36"/>
      <c r="AC410" s="36"/>
    </row>
    <row r="411" spans="1:29" ht="14.25" customHeight="1" x14ac:dyDescent="0.25">
      <c r="A411" s="36"/>
      <c r="B411" s="155"/>
      <c r="C411" s="155"/>
      <c r="D411" s="155"/>
      <c r="E411" s="155"/>
      <c r="F411" s="155"/>
      <c r="G411" s="155"/>
      <c r="H411" s="155"/>
      <c r="I411" s="155"/>
      <c r="J411" s="155"/>
      <c r="K411" s="155"/>
      <c r="L411" s="155"/>
      <c r="M411" s="155"/>
      <c r="N411" s="87"/>
      <c r="O411" s="92"/>
      <c r="P411" s="92"/>
      <c r="Q411" s="155"/>
      <c r="R411" s="155"/>
      <c r="S411" s="155"/>
      <c r="T411" s="155"/>
      <c r="U411" s="155"/>
      <c r="V411" s="155"/>
      <c r="W411" s="88"/>
      <c r="X411" s="88"/>
      <c r="Y411" s="89"/>
      <c r="Z411" s="90"/>
      <c r="AA411" s="36"/>
      <c r="AB411" s="36"/>
      <c r="AC411" s="36"/>
    </row>
    <row r="412" spans="1:29" ht="14.25" customHeight="1" x14ac:dyDescent="0.25">
      <c r="A412" s="36"/>
      <c r="B412" s="155"/>
      <c r="C412" s="155"/>
      <c r="D412" s="155"/>
      <c r="E412" s="155"/>
      <c r="F412" s="155"/>
      <c r="G412" s="155"/>
      <c r="H412" s="155"/>
      <c r="I412" s="155"/>
      <c r="J412" s="155"/>
      <c r="K412" s="155"/>
      <c r="L412" s="155"/>
      <c r="M412" s="155"/>
      <c r="N412" s="87"/>
      <c r="O412" s="92"/>
      <c r="P412" s="92"/>
      <c r="Q412" s="155"/>
      <c r="R412" s="155"/>
      <c r="S412" s="155"/>
      <c r="T412" s="155"/>
      <c r="U412" s="155"/>
      <c r="V412" s="155"/>
      <c r="W412" s="88"/>
      <c r="X412" s="88"/>
      <c r="Y412" s="89"/>
      <c r="Z412" s="90"/>
      <c r="AA412" s="36"/>
      <c r="AB412" s="36"/>
      <c r="AC412" s="36"/>
    </row>
    <row r="413" spans="1:29" ht="14.25" customHeight="1" x14ac:dyDescent="0.25">
      <c r="A413" s="36"/>
      <c r="B413" s="155"/>
      <c r="C413" s="155"/>
      <c r="D413" s="155"/>
      <c r="E413" s="155"/>
      <c r="F413" s="155"/>
      <c r="G413" s="155"/>
      <c r="H413" s="155"/>
      <c r="I413" s="155"/>
      <c r="J413" s="155"/>
      <c r="K413" s="155"/>
      <c r="L413" s="155"/>
      <c r="M413" s="155"/>
      <c r="N413" s="87"/>
      <c r="O413" s="92"/>
      <c r="P413" s="92"/>
      <c r="Q413" s="155"/>
      <c r="R413" s="155"/>
      <c r="S413" s="155"/>
      <c r="T413" s="155"/>
      <c r="U413" s="155"/>
      <c r="V413" s="155"/>
      <c r="W413" s="88"/>
      <c r="X413" s="88"/>
      <c r="Y413" s="89"/>
      <c r="Z413" s="90"/>
      <c r="AA413" s="36"/>
      <c r="AB413" s="36"/>
      <c r="AC413" s="36"/>
    </row>
    <row r="414" spans="1:29" ht="14.25" customHeight="1" x14ac:dyDescent="0.25">
      <c r="A414" s="36"/>
      <c r="B414" s="155"/>
      <c r="C414" s="155"/>
      <c r="D414" s="155"/>
      <c r="E414" s="155"/>
      <c r="F414" s="155"/>
      <c r="G414" s="155"/>
      <c r="H414" s="155"/>
      <c r="I414" s="155"/>
      <c r="J414" s="155"/>
      <c r="K414" s="155"/>
      <c r="L414" s="155"/>
      <c r="M414" s="155"/>
      <c r="N414" s="87"/>
      <c r="O414" s="92"/>
      <c r="P414" s="92"/>
      <c r="Q414" s="155"/>
      <c r="R414" s="155"/>
      <c r="S414" s="155"/>
      <c r="T414" s="155"/>
      <c r="U414" s="155"/>
      <c r="V414" s="155"/>
      <c r="W414" s="88"/>
      <c r="X414" s="88"/>
      <c r="Y414" s="89"/>
      <c r="Z414" s="90"/>
      <c r="AA414" s="36"/>
      <c r="AB414" s="36"/>
      <c r="AC414" s="36"/>
    </row>
    <row r="415" spans="1:29" ht="14.25" customHeight="1" x14ac:dyDescent="0.25">
      <c r="A415" s="36"/>
      <c r="B415" s="155"/>
      <c r="C415" s="155"/>
      <c r="D415" s="155"/>
      <c r="E415" s="155"/>
      <c r="F415" s="155"/>
      <c r="G415" s="155"/>
      <c r="H415" s="155"/>
      <c r="I415" s="155"/>
      <c r="J415" s="155"/>
      <c r="K415" s="155"/>
      <c r="L415" s="155"/>
      <c r="M415" s="155"/>
      <c r="N415" s="87"/>
      <c r="O415" s="92"/>
      <c r="P415" s="92"/>
      <c r="Q415" s="155"/>
      <c r="R415" s="155"/>
      <c r="S415" s="155"/>
      <c r="T415" s="155"/>
      <c r="U415" s="155"/>
      <c r="V415" s="155"/>
      <c r="W415" s="88"/>
      <c r="X415" s="88"/>
      <c r="Y415" s="89"/>
      <c r="Z415" s="90"/>
      <c r="AA415" s="36"/>
      <c r="AB415" s="36"/>
      <c r="AC415" s="36"/>
    </row>
    <row r="416" spans="1:29" ht="14.25" customHeight="1" x14ac:dyDescent="0.25">
      <c r="A416" s="36"/>
      <c r="B416" s="155"/>
      <c r="C416" s="155"/>
      <c r="D416" s="155"/>
      <c r="E416" s="155"/>
      <c r="F416" s="155"/>
      <c r="G416" s="155"/>
      <c r="H416" s="155"/>
      <c r="I416" s="155"/>
      <c r="J416" s="155"/>
      <c r="K416" s="155"/>
      <c r="L416" s="155"/>
      <c r="M416" s="155"/>
      <c r="N416" s="87"/>
      <c r="O416" s="92"/>
      <c r="P416" s="92"/>
      <c r="Q416" s="155"/>
      <c r="R416" s="155"/>
      <c r="S416" s="155"/>
      <c r="T416" s="155"/>
      <c r="U416" s="155"/>
      <c r="V416" s="155"/>
      <c r="W416" s="88"/>
      <c r="X416" s="88"/>
      <c r="Y416" s="89"/>
      <c r="Z416" s="90"/>
      <c r="AA416" s="36"/>
      <c r="AB416" s="36"/>
      <c r="AC416" s="36"/>
    </row>
    <row r="417" spans="1:29" ht="14.25" customHeight="1" x14ac:dyDescent="0.25">
      <c r="A417" s="36"/>
      <c r="B417" s="155"/>
      <c r="C417" s="155"/>
      <c r="D417" s="155"/>
      <c r="E417" s="155"/>
      <c r="F417" s="155"/>
      <c r="G417" s="155"/>
      <c r="H417" s="155"/>
      <c r="I417" s="155"/>
      <c r="J417" s="155"/>
      <c r="K417" s="155"/>
      <c r="L417" s="155"/>
      <c r="M417" s="155"/>
      <c r="N417" s="87"/>
      <c r="O417" s="92"/>
      <c r="P417" s="92"/>
      <c r="Q417" s="155"/>
      <c r="R417" s="155"/>
      <c r="S417" s="155"/>
      <c r="T417" s="155"/>
      <c r="U417" s="155"/>
      <c r="V417" s="155"/>
      <c r="W417" s="88"/>
      <c r="X417" s="88"/>
      <c r="Y417" s="89"/>
      <c r="Z417" s="90"/>
      <c r="AA417" s="36"/>
      <c r="AB417" s="36"/>
      <c r="AC417" s="36"/>
    </row>
    <row r="418" spans="1:29" ht="14.25" customHeight="1" x14ac:dyDescent="0.25">
      <c r="A418" s="36"/>
      <c r="B418" s="155"/>
      <c r="C418" s="155"/>
      <c r="D418" s="155"/>
      <c r="E418" s="155"/>
      <c r="F418" s="155"/>
      <c r="G418" s="155"/>
      <c r="H418" s="155"/>
      <c r="I418" s="155"/>
      <c r="J418" s="155"/>
      <c r="K418" s="155"/>
      <c r="L418" s="155"/>
      <c r="M418" s="155"/>
      <c r="N418" s="87"/>
      <c r="O418" s="92"/>
      <c r="P418" s="92"/>
      <c r="Q418" s="155"/>
      <c r="R418" s="155"/>
      <c r="S418" s="155"/>
      <c r="T418" s="155"/>
      <c r="U418" s="155"/>
      <c r="V418" s="155"/>
      <c r="W418" s="88"/>
      <c r="X418" s="88"/>
      <c r="Y418" s="89"/>
      <c r="Z418" s="90"/>
      <c r="AA418" s="36"/>
      <c r="AB418" s="36"/>
      <c r="AC418" s="36"/>
    </row>
    <row r="419" spans="1:29" ht="14.25" customHeight="1" x14ac:dyDescent="0.25">
      <c r="A419" s="36"/>
      <c r="B419" s="155"/>
      <c r="C419" s="155"/>
      <c r="D419" s="155"/>
      <c r="E419" s="155"/>
      <c r="F419" s="155"/>
      <c r="G419" s="155"/>
      <c r="H419" s="155"/>
      <c r="I419" s="155"/>
      <c r="J419" s="155"/>
      <c r="K419" s="155"/>
      <c r="L419" s="155"/>
      <c r="M419" s="155"/>
      <c r="N419" s="87"/>
      <c r="O419" s="92"/>
      <c r="P419" s="92"/>
      <c r="Q419" s="155"/>
      <c r="R419" s="155"/>
      <c r="S419" s="155"/>
      <c r="T419" s="155"/>
      <c r="U419" s="155"/>
      <c r="V419" s="155"/>
      <c r="W419" s="88"/>
      <c r="X419" s="88"/>
      <c r="Y419" s="89"/>
      <c r="Z419" s="90"/>
      <c r="AA419" s="36"/>
      <c r="AB419" s="36"/>
      <c r="AC419" s="36"/>
    </row>
    <row r="420" spans="1:29" ht="14.25" customHeight="1" x14ac:dyDescent="0.25">
      <c r="A420" s="36"/>
      <c r="B420" s="155"/>
      <c r="C420" s="155"/>
      <c r="D420" s="155"/>
      <c r="E420" s="155"/>
      <c r="F420" s="155"/>
      <c r="G420" s="155"/>
      <c r="H420" s="155"/>
      <c r="I420" s="155"/>
      <c r="J420" s="155"/>
      <c r="K420" s="155"/>
      <c r="L420" s="155"/>
      <c r="M420" s="155"/>
      <c r="N420" s="87"/>
      <c r="O420" s="92"/>
      <c r="P420" s="92"/>
      <c r="Q420" s="155"/>
      <c r="R420" s="155"/>
      <c r="S420" s="155"/>
      <c r="T420" s="155"/>
      <c r="U420" s="155"/>
      <c r="V420" s="155"/>
      <c r="W420" s="88"/>
      <c r="X420" s="88"/>
      <c r="Y420" s="89"/>
      <c r="Z420" s="90"/>
      <c r="AA420" s="36"/>
      <c r="AB420" s="36"/>
      <c r="AC420" s="36"/>
    </row>
    <row r="421" spans="1:29" ht="14.25" customHeight="1" x14ac:dyDescent="0.25">
      <c r="A421" s="36"/>
      <c r="B421" s="155"/>
      <c r="C421" s="155"/>
      <c r="D421" s="155"/>
      <c r="E421" s="155"/>
      <c r="F421" s="155"/>
      <c r="G421" s="155"/>
      <c r="H421" s="155"/>
      <c r="I421" s="155"/>
      <c r="J421" s="155"/>
      <c r="K421" s="155"/>
      <c r="L421" s="155"/>
      <c r="M421" s="155"/>
      <c r="N421" s="87"/>
      <c r="O421" s="92"/>
      <c r="P421" s="92"/>
      <c r="Q421" s="155"/>
      <c r="R421" s="155"/>
      <c r="S421" s="155"/>
      <c r="T421" s="155"/>
      <c r="U421" s="155"/>
      <c r="V421" s="155"/>
      <c r="W421" s="88"/>
      <c r="X421" s="88"/>
      <c r="Y421" s="89"/>
      <c r="Z421" s="90"/>
      <c r="AA421" s="36"/>
      <c r="AB421" s="36"/>
      <c r="AC421" s="36"/>
    </row>
    <row r="422" spans="1:29" ht="14.25" customHeight="1" x14ac:dyDescent="0.25">
      <c r="A422" s="36"/>
      <c r="B422" s="155"/>
      <c r="C422" s="155"/>
      <c r="D422" s="155"/>
      <c r="E422" s="155"/>
      <c r="F422" s="155"/>
      <c r="G422" s="155"/>
      <c r="H422" s="155"/>
      <c r="I422" s="155"/>
      <c r="J422" s="155"/>
      <c r="K422" s="155"/>
      <c r="L422" s="155"/>
      <c r="M422" s="155"/>
      <c r="N422" s="87"/>
      <c r="O422" s="92"/>
      <c r="P422" s="92"/>
      <c r="Q422" s="155"/>
      <c r="R422" s="155"/>
      <c r="S422" s="155"/>
      <c r="T422" s="155"/>
      <c r="U422" s="155"/>
      <c r="V422" s="155"/>
      <c r="W422" s="88"/>
      <c r="X422" s="88"/>
      <c r="Y422" s="89"/>
      <c r="Z422" s="90"/>
      <c r="AA422" s="36"/>
      <c r="AB422" s="36"/>
      <c r="AC422" s="36"/>
    </row>
    <row r="423" spans="1:29" ht="14.25" customHeight="1" x14ac:dyDescent="0.25">
      <c r="A423" s="36"/>
      <c r="B423" s="155"/>
      <c r="C423" s="155"/>
      <c r="D423" s="155"/>
      <c r="E423" s="155"/>
      <c r="F423" s="155"/>
      <c r="G423" s="155"/>
      <c r="H423" s="155"/>
      <c r="I423" s="155"/>
      <c r="J423" s="155"/>
      <c r="K423" s="155"/>
      <c r="L423" s="155"/>
      <c r="M423" s="155"/>
      <c r="N423" s="87"/>
      <c r="O423" s="92"/>
      <c r="P423" s="92"/>
      <c r="Q423" s="155"/>
      <c r="R423" s="155"/>
      <c r="S423" s="155"/>
      <c r="T423" s="155"/>
      <c r="U423" s="155"/>
      <c r="V423" s="155"/>
      <c r="W423" s="88"/>
      <c r="X423" s="88"/>
      <c r="Y423" s="89"/>
      <c r="Z423" s="90"/>
      <c r="AA423" s="36"/>
      <c r="AB423" s="36"/>
      <c r="AC423" s="36"/>
    </row>
    <row r="424" spans="1:29" ht="14.25" customHeight="1" x14ac:dyDescent="0.25">
      <c r="A424" s="36"/>
      <c r="B424" s="155"/>
      <c r="C424" s="155"/>
      <c r="D424" s="155"/>
      <c r="E424" s="155"/>
      <c r="F424" s="155"/>
      <c r="G424" s="155"/>
      <c r="H424" s="155"/>
      <c r="I424" s="155"/>
      <c r="J424" s="155"/>
      <c r="K424" s="155"/>
      <c r="L424" s="155"/>
      <c r="M424" s="155"/>
      <c r="N424" s="87"/>
      <c r="O424" s="92"/>
      <c r="P424" s="92"/>
      <c r="Q424" s="155"/>
      <c r="R424" s="155"/>
      <c r="S424" s="155"/>
      <c r="T424" s="155"/>
      <c r="U424" s="155"/>
      <c r="V424" s="155"/>
      <c r="W424" s="88"/>
      <c r="X424" s="88"/>
      <c r="Y424" s="89"/>
      <c r="Z424" s="90"/>
      <c r="AA424" s="36"/>
      <c r="AB424" s="36"/>
      <c r="AC424" s="36"/>
    </row>
    <row r="425" spans="1:29" ht="14.25" customHeight="1" x14ac:dyDescent="0.25">
      <c r="A425" s="36"/>
      <c r="B425" s="155"/>
      <c r="C425" s="155"/>
      <c r="D425" s="155"/>
      <c r="E425" s="155"/>
      <c r="F425" s="155"/>
      <c r="G425" s="155"/>
      <c r="H425" s="155"/>
      <c r="I425" s="155"/>
      <c r="J425" s="155"/>
      <c r="K425" s="155"/>
      <c r="L425" s="155"/>
      <c r="M425" s="155"/>
      <c r="N425" s="87"/>
      <c r="O425" s="92"/>
      <c r="P425" s="92"/>
      <c r="Q425" s="155"/>
      <c r="R425" s="155"/>
      <c r="S425" s="155"/>
      <c r="T425" s="155"/>
      <c r="U425" s="155"/>
      <c r="V425" s="155"/>
      <c r="W425" s="88"/>
      <c r="X425" s="88"/>
      <c r="Y425" s="89"/>
      <c r="Z425" s="90"/>
      <c r="AA425" s="36"/>
      <c r="AB425" s="36"/>
      <c r="AC425" s="36"/>
    </row>
    <row r="426" spans="1:29" ht="14.25" customHeight="1" x14ac:dyDescent="0.25">
      <c r="A426" s="36"/>
      <c r="B426" s="155"/>
      <c r="C426" s="155"/>
      <c r="D426" s="155"/>
      <c r="E426" s="155"/>
      <c r="F426" s="155"/>
      <c r="G426" s="155"/>
      <c r="H426" s="155"/>
      <c r="I426" s="155"/>
      <c r="J426" s="155"/>
      <c r="K426" s="155"/>
      <c r="L426" s="155"/>
      <c r="M426" s="155"/>
      <c r="N426" s="87"/>
      <c r="O426" s="92"/>
      <c r="P426" s="92"/>
      <c r="Q426" s="155"/>
      <c r="R426" s="155"/>
      <c r="S426" s="155"/>
      <c r="T426" s="155"/>
      <c r="U426" s="155"/>
      <c r="V426" s="155"/>
      <c r="W426" s="88"/>
      <c r="X426" s="88"/>
      <c r="Y426" s="89"/>
      <c r="Z426" s="90"/>
      <c r="AA426" s="36"/>
      <c r="AB426" s="36"/>
      <c r="AC426" s="36"/>
    </row>
    <row r="427" spans="1:29" ht="14.25" customHeight="1" x14ac:dyDescent="0.25">
      <c r="A427" s="36"/>
      <c r="B427" s="155"/>
      <c r="C427" s="155"/>
      <c r="D427" s="155"/>
      <c r="E427" s="155"/>
      <c r="F427" s="155"/>
      <c r="G427" s="155"/>
      <c r="H427" s="155"/>
      <c r="I427" s="155"/>
      <c r="J427" s="155"/>
      <c r="K427" s="155"/>
      <c r="L427" s="155"/>
      <c r="M427" s="155"/>
      <c r="N427" s="87"/>
      <c r="O427" s="92"/>
      <c r="P427" s="92"/>
      <c r="Q427" s="155"/>
      <c r="R427" s="155"/>
      <c r="S427" s="155"/>
      <c r="T427" s="155"/>
      <c r="U427" s="155"/>
      <c r="V427" s="155"/>
      <c r="W427" s="88"/>
      <c r="X427" s="88"/>
      <c r="Y427" s="89"/>
      <c r="Z427" s="90"/>
      <c r="AA427" s="36"/>
      <c r="AB427" s="36"/>
      <c r="AC427" s="36"/>
    </row>
    <row r="428" spans="1:29" ht="14.25" customHeight="1" x14ac:dyDescent="0.25">
      <c r="A428" s="36"/>
      <c r="B428" s="155"/>
      <c r="C428" s="155"/>
      <c r="D428" s="155"/>
      <c r="E428" s="155"/>
      <c r="F428" s="155"/>
      <c r="G428" s="155"/>
      <c r="H428" s="155"/>
      <c r="I428" s="155"/>
      <c r="J428" s="155"/>
      <c r="K428" s="155"/>
      <c r="L428" s="155"/>
      <c r="M428" s="155"/>
      <c r="N428" s="87"/>
      <c r="O428" s="92"/>
      <c r="P428" s="92"/>
      <c r="Q428" s="155"/>
      <c r="R428" s="155"/>
      <c r="S428" s="155"/>
      <c r="T428" s="155"/>
      <c r="U428" s="155"/>
      <c r="V428" s="155"/>
      <c r="W428" s="88"/>
      <c r="X428" s="88"/>
      <c r="Y428" s="89"/>
      <c r="Z428" s="90"/>
      <c r="AA428" s="36"/>
      <c r="AB428" s="36"/>
      <c r="AC428" s="36"/>
    </row>
    <row r="429" spans="1:29" ht="14.25" customHeight="1" x14ac:dyDescent="0.25">
      <c r="A429" s="36"/>
      <c r="B429" s="155"/>
      <c r="C429" s="155"/>
      <c r="D429" s="155"/>
      <c r="E429" s="155"/>
      <c r="F429" s="155"/>
      <c r="G429" s="155"/>
      <c r="H429" s="155"/>
      <c r="I429" s="155"/>
      <c r="J429" s="155"/>
      <c r="K429" s="155"/>
      <c r="L429" s="155"/>
      <c r="M429" s="155"/>
      <c r="N429" s="87"/>
      <c r="O429" s="92"/>
      <c r="P429" s="92"/>
      <c r="Q429" s="155"/>
      <c r="R429" s="155"/>
      <c r="S429" s="155"/>
      <c r="T429" s="155"/>
      <c r="U429" s="155"/>
      <c r="V429" s="155"/>
      <c r="W429" s="88"/>
      <c r="X429" s="88"/>
      <c r="Y429" s="89"/>
      <c r="Z429" s="90"/>
      <c r="AA429" s="36"/>
      <c r="AB429" s="36"/>
      <c r="AC429" s="36"/>
    </row>
    <row r="430" spans="1:29" ht="14.25" customHeight="1" x14ac:dyDescent="0.25">
      <c r="A430" s="36"/>
      <c r="B430" s="155"/>
      <c r="C430" s="155"/>
      <c r="D430" s="155"/>
      <c r="E430" s="155"/>
      <c r="F430" s="155"/>
      <c r="G430" s="155"/>
      <c r="H430" s="155"/>
      <c r="I430" s="155"/>
      <c r="J430" s="155"/>
      <c r="K430" s="155"/>
      <c r="L430" s="155"/>
      <c r="M430" s="155"/>
      <c r="N430" s="87"/>
      <c r="O430" s="92"/>
      <c r="P430" s="92"/>
      <c r="Q430" s="155"/>
      <c r="R430" s="155"/>
      <c r="S430" s="155"/>
      <c r="T430" s="155"/>
      <c r="U430" s="155"/>
      <c r="V430" s="155"/>
      <c r="W430" s="88"/>
      <c r="X430" s="88"/>
      <c r="Y430" s="89"/>
      <c r="Z430" s="90"/>
      <c r="AA430" s="36"/>
      <c r="AB430" s="36"/>
      <c r="AC430" s="36"/>
    </row>
    <row r="431" spans="1:29" ht="14.25" customHeight="1" x14ac:dyDescent="0.25">
      <c r="A431" s="36"/>
      <c r="B431" s="155"/>
      <c r="C431" s="155"/>
      <c r="D431" s="155"/>
      <c r="E431" s="155"/>
      <c r="F431" s="155"/>
      <c r="G431" s="155"/>
      <c r="H431" s="155"/>
      <c r="I431" s="155"/>
      <c r="J431" s="155"/>
      <c r="K431" s="155"/>
      <c r="L431" s="155"/>
      <c r="M431" s="155"/>
      <c r="N431" s="87"/>
      <c r="O431" s="92"/>
      <c r="P431" s="92"/>
      <c r="Q431" s="155"/>
      <c r="R431" s="155"/>
      <c r="S431" s="155"/>
      <c r="T431" s="155"/>
      <c r="U431" s="155"/>
      <c r="V431" s="155"/>
      <c r="W431" s="88"/>
      <c r="X431" s="88"/>
      <c r="Y431" s="89"/>
      <c r="Z431" s="90"/>
      <c r="AA431" s="36"/>
      <c r="AB431" s="36"/>
      <c r="AC431" s="36"/>
    </row>
    <row r="432" spans="1:29" ht="14.25" customHeight="1" x14ac:dyDescent="0.25">
      <c r="A432" s="36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87"/>
      <c r="O432" s="92"/>
      <c r="P432" s="92"/>
      <c r="Q432" s="155"/>
      <c r="R432" s="155"/>
      <c r="S432" s="155"/>
      <c r="T432" s="155"/>
      <c r="U432" s="155"/>
      <c r="V432" s="155"/>
      <c r="W432" s="88"/>
      <c r="X432" s="88"/>
      <c r="Y432" s="89"/>
      <c r="Z432" s="90"/>
      <c r="AA432" s="36"/>
      <c r="AB432" s="36"/>
      <c r="AC432" s="36"/>
    </row>
    <row r="433" spans="1:29" ht="14.25" customHeight="1" x14ac:dyDescent="0.25">
      <c r="A433" s="36"/>
      <c r="B433" s="155"/>
      <c r="C433" s="155"/>
      <c r="D433" s="155"/>
      <c r="E433" s="155"/>
      <c r="F433" s="155"/>
      <c r="G433" s="155"/>
      <c r="H433" s="155"/>
      <c r="I433" s="155"/>
      <c r="J433" s="155"/>
      <c r="K433" s="155"/>
      <c r="L433" s="155"/>
      <c r="M433" s="155"/>
      <c r="N433" s="87"/>
      <c r="O433" s="92"/>
      <c r="P433" s="92"/>
      <c r="Q433" s="155"/>
      <c r="R433" s="155"/>
      <c r="S433" s="155"/>
      <c r="T433" s="155"/>
      <c r="U433" s="155"/>
      <c r="V433" s="155"/>
      <c r="W433" s="88"/>
      <c r="X433" s="88"/>
      <c r="Y433" s="89"/>
      <c r="Z433" s="90"/>
      <c r="AA433" s="36"/>
      <c r="AB433" s="36"/>
      <c r="AC433" s="36"/>
    </row>
    <row r="434" spans="1:29" ht="14.25" customHeight="1" x14ac:dyDescent="0.25">
      <c r="A434" s="36"/>
      <c r="B434" s="155"/>
      <c r="C434" s="155"/>
      <c r="D434" s="155"/>
      <c r="E434" s="155"/>
      <c r="F434" s="155"/>
      <c r="G434" s="155"/>
      <c r="H434" s="155"/>
      <c r="I434" s="155"/>
      <c r="J434" s="155"/>
      <c r="K434" s="155"/>
      <c r="L434" s="155"/>
      <c r="M434" s="155"/>
      <c r="N434" s="87"/>
      <c r="O434" s="92"/>
      <c r="P434" s="92"/>
      <c r="Q434" s="155"/>
      <c r="R434" s="155"/>
      <c r="S434" s="155"/>
      <c r="T434" s="155"/>
      <c r="U434" s="155"/>
      <c r="V434" s="155"/>
      <c r="W434" s="88"/>
      <c r="X434" s="88"/>
      <c r="Y434" s="89"/>
      <c r="Z434" s="90"/>
      <c r="AA434" s="36"/>
      <c r="AB434" s="36"/>
      <c r="AC434" s="36"/>
    </row>
    <row r="435" spans="1:29" ht="14.25" customHeight="1" x14ac:dyDescent="0.25">
      <c r="A435" s="36"/>
      <c r="B435" s="155"/>
      <c r="C435" s="155"/>
      <c r="D435" s="155"/>
      <c r="E435" s="155"/>
      <c r="F435" s="155"/>
      <c r="G435" s="155"/>
      <c r="H435" s="155"/>
      <c r="I435" s="155"/>
      <c r="J435" s="155"/>
      <c r="K435" s="155"/>
      <c r="L435" s="155"/>
      <c r="M435" s="155"/>
      <c r="N435" s="87"/>
      <c r="O435" s="92"/>
      <c r="P435" s="92"/>
      <c r="Q435" s="155"/>
      <c r="R435" s="155"/>
      <c r="S435" s="155"/>
      <c r="T435" s="155"/>
      <c r="U435" s="155"/>
      <c r="V435" s="155"/>
      <c r="W435" s="88"/>
      <c r="X435" s="88"/>
      <c r="Y435" s="89"/>
      <c r="Z435" s="90"/>
      <c r="AA435" s="36"/>
      <c r="AB435" s="36"/>
      <c r="AC435" s="36"/>
    </row>
    <row r="436" spans="1:29" ht="14.25" customHeight="1" x14ac:dyDescent="0.25">
      <c r="A436" s="36"/>
      <c r="B436" s="155"/>
      <c r="C436" s="155"/>
      <c r="D436" s="155"/>
      <c r="E436" s="155"/>
      <c r="F436" s="155"/>
      <c r="G436" s="155"/>
      <c r="H436" s="155"/>
      <c r="I436" s="155"/>
      <c r="J436" s="155"/>
      <c r="K436" s="155"/>
      <c r="L436" s="155"/>
      <c r="M436" s="155"/>
      <c r="N436" s="87"/>
      <c r="O436" s="92"/>
      <c r="P436" s="92"/>
      <c r="Q436" s="155"/>
      <c r="R436" s="155"/>
      <c r="S436" s="155"/>
      <c r="T436" s="155"/>
      <c r="U436" s="155"/>
      <c r="V436" s="155"/>
      <c r="W436" s="88"/>
      <c r="X436" s="88"/>
      <c r="Y436" s="89"/>
      <c r="Z436" s="90"/>
      <c r="AA436" s="36"/>
      <c r="AB436" s="36"/>
      <c r="AC436" s="36"/>
    </row>
    <row r="437" spans="1:29" ht="14.25" customHeight="1" x14ac:dyDescent="0.25">
      <c r="A437" s="36"/>
      <c r="B437" s="155"/>
      <c r="C437" s="155"/>
      <c r="D437" s="155"/>
      <c r="E437" s="155"/>
      <c r="F437" s="155"/>
      <c r="G437" s="155"/>
      <c r="H437" s="155"/>
      <c r="I437" s="155"/>
      <c r="J437" s="155"/>
      <c r="K437" s="155"/>
      <c r="L437" s="155"/>
      <c r="M437" s="155"/>
      <c r="N437" s="87"/>
      <c r="O437" s="92"/>
      <c r="P437" s="92"/>
      <c r="Q437" s="155"/>
      <c r="R437" s="155"/>
      <c r="S437" s="155"/>
      <c r="T437" s="155"/>
      <c r="U437" s="155"/>
      <c r="V437" s="155"/>
      <c r="W437" s="88"/>
      <c r="X437" s="88"/>
      <c r="Y437" s="89"/>
      <c r="Z437" s="90"/>
      <c r="AA437" s="36"/>
      <c r="AB437" s="36"/>
      <c r="AC437" s="36"/>
    </row>
    <row r="438" spans="1:29" ht="14.25" customHeight="1" x14ac:dyDescent="0.25">
      <c r="A438" s="36"/>
      <c r="B438" s="155"/>
      <c r="C438" s="155"/>
      <c r="D438" s="155"/>
      <c r="E438" s="155"/>
      <c r="F438" s="155"/>
      <c r="G438" s="155"/>
      <c r="H438" s="155"/>
      <c r="I438" s="155"/>
      <c r="J438" s="155"/>
      <c r="K438" s="155"/>
      <c r="L438" s="155"/>
      <c r="M438" s="155"/>
      <c r="N438" s="87"/>
      <c r="O438" s="92"/>
      <c r="P438" s="92"/>
      <c r="Q438" s="155"/>
      <c r="R438" s="155"/>
      <c r="S438" s="155"/>
      <c r="T438" s="155"/>
      <c r="U438" s="155"/>
      <c r="V438" s="155"/>
      <c r="W438" s="88"/>
      <c r="X438" s="88"/>
      <c r="Y438" s="89"/>
      <c r="Z438" s="90"/>
      <c r="AA438" s="36"/>
      <c r="AB438" s="36"/>
      <c r="AC438" s="36"/>
    </row>
    <row r="439" spans="1:29" ht="14.25" customHeight="1" x14ac:dyDescent="0.25">
      <c r="A439" s="36"/>
      <c r="B439" s="155"/>
      <c r="C439" s="155"/>
      <c r="D439" s="155"/>
      <c r="E439" s="155"/>
      <c r="F439" s="155"/>
      <c r="G439" s="155"/>
      <c r="H439" s="155"/>
      <c r="I439" s="155"/>
      <c r="J439" s="155"/>
      <c r="K439" s="155"/>
      <c r="L439" s="155"/>
      <c r="M439" s="155"/>
      <c r="N439" s="87"/>
      <c r="O439" s="92"/>
      <c r="P439" s="92"/>
      <c r="Q439" s="155"/>
      <c r="R439" s="155"/>
      <c r="S439" s="155"/>
      <c r="T439" s="155"/>
      <c r="U439" s="155"/>
      <c r="V439" s="155"/>
      <c r="W439" s="88"/>
      <c r="X439" s="88"/>
      <c r="Y439" s="89"/>
      <c r="Z439" s="90"/>
      <c r="AA439" s="36"/>
      <c r="AB439" s="36"/>
      <c r="AC439" s="36"/>
    </row>
    <row r="440" spans="1:29" ht="14.25" customHeight="1" x14ac:dyDescent="0.25">
      <c r="A440" s="36"/>
      <c r="B440" s="155"/>
      <c r="C440" s="155"/>
      <c r="D440" s="155"/>
      <c r="E440" s="155"/>
      <c r="F440" s="155"/>
      <c r="G440" s="155"/>
      <c r="H440" s="155"/>
      <c r="I440" s="155"/>
      <c r="J440" s="155"/>
      <c r="K440" s="155"/>
      <c r="L440" s="155"/>
      <c r="M440" s="155"/>
      <c r="N440" s="87"/>
      <c r="O440" s="92"/>
      <c r="P440" s="92"/>
      <c r="Q440" s="155"/>
      <c r="R440" s="155"/>
      <c r="S440" s="155"/>
      <c r="T440" s="155"/>
      <c r="U440" s="155"/>
      <c r="V440" s="155"/>
      <c r="W440" s="88"/>
      <c r="X440" s="88"/>
      <c r="Y440" s="89"/>
      <c r="Z440" s="90"/>
      <c r="AA440" s="36"/>
      <c r="AB440" s="36"/>
      <c r="AC440" s="36"/>
    </row>
    <row r="441" spans="1:29" ht="14.25" customHeight="1" x14ac:dyDescent="0.25">
      <c r="A441" s="36"/>
      <c r="B441" s="155"/>
      <c r="C441" s="155"/>
      <c r="D441" s="155"/>
      <c r="E441" s="155"/>
      <c r="F441" s="155"/>
      <c r="G441" s="155"/>
      <c r="H441" s="155"/>
      <c r="I441" s="155"/>
      <c r="J441" s="155"/>
      <c r="K441" s="155"/>
      <c r="L441" s="155"/>
      <c r="M441" s="155"/>
      <c r="N441" s="87"/>
      <c r="O441" s="92"/>
      <c r="P441" s="92"/>
      <c r="Q441" s="155"/>
      <c r="R441" s="155"/>
      <c r="S441" s="155"/>
      <c r="T441" s="155"/>
      <c r="U441" s="155"/>
      <c r="V441" s="155"/>
      <c r="W441" s="88"/>
      <c r="X441" s="88"/>
      <c r="Y441" s="89"/>
      <c r="Z441" s="90"/>
      <c r="AA441" s="36"/>
      <c r="AB441" s="36"/>
      <c r="AC441" s="36"/>
    </row>
    <row r="442" spans="1:29" ht="14.25" customHeight="1" x14ac:dyDescent="0.25">
      <c r="A442" s="36"/>
      <c r="B442" s="155"/>
      <c r="C442" s="155"/>
      <c r="D442" s="155"/>
      <c r="E442" s="155"/>
      <c r="F442" s="155"/>
      <c r="G442" s="155"/>
      <c r="H442" s="155"/>
      <c r="I442" s="155"/>
      <c r="J442" s="155"/>
      <c r="K442" s="155"/>
      <c r="L442" s="155"/>
      <c r="M442" s="155"/>
      <c r="N442" s="87"/>
      <c r="O442" s="92"/>
      <c r="P442" s="92"/>
      <c r="Q442" s="155"/>
      <c r="R442" s="155"/>
      <c r="S442" s="155"/>
      <c r="T442" s="155"/>
      <c r="U442" s="155"/>
      <c r="V442" s="155"/>
      <c r="W442" s="88"/>
      <c r="X442" s="88"/>
      <c r="Y442" s="89"/>
      <c r="Z442" s="90"/>
      <c r="AA442" s="36"/>
      <c r="AB442" s="36"/>
      <c r="AC442" s="36"/>
    </row>
    <row r="443" spans="1:29" ht="14.25" customHeight="1" x14ac:dyDescent="0.25">
      <c r="A443" s="36"/>
      <c r="B443" s="155"/>
      <c r="C443" s="155"/>
      <c r="D443" s="155"/>
      <c r="E443" s="155"/>
      <c r="F443" s="155"/>
      <c r="G443" s="155"/>
      <c r="H443" s="155"/>
      <c r="I443" s="155"/>
      <c r="J443" s="155"/>
      <c r="K443" s="155"/>
      <c r="L443" s="155"/>
      <c r="M443" s="155"/>
      <c r="N443" s="87"/>
      <c r="O443" s="92"/>
      <c r="P443" s="92"/>
      <c r="Q443" s="155"/>
      <c r="R443" s="155"/>
      <c r="S443" s="155"/>
      <c r="T443" s="155"/>
      <c r="U443" s="155"/>
      <c r="V443" s="155"/>
      <c r="W443" s="88"/>
      <c r="X443" s="88"/>
      <c r="Y443" s="89"/>
      <c r="Z443" s="90"/>
      <c r="AA443" s="36"/>
      <c r="AB443" s="36"/>
      <c r="AC443" s="36"/>
    </row>
    <row r="444" spans="1:29" ht="14.25" customHeight="1" x14ac:dyDescent="0.25">
      <c r="A444" s="36"/>
      <c r="B444" s="155"/>
      <c r="C444" s="155"/>
      <c r="D444" s="155"/>
      <c r="E444" s="155"/>
      <c r="F444" s="155"/>
      <c r="G444" s="155"/>
      <c r="H444" s="155"/>
      <c r="I444" s="155"/>
      <c r="J444" s="155"/>
      <c r="K444" s="155"/>
      <c r="L444" s="155"/>
      <c r="M444" s="155"/>
      <c r="N444" s="87"/>
      <c r="O444" s="92"/>
      <c r="P444" s="92"/>
      <c r="Q444" s="155"/>
      <c r="R444" s="155"/>
      <c r="S444" s="155"/>
      <c r="T444" s="155"/>
      <c r="U444" s="155"/>
      <c r="V444" s="155"/>
      <c r="W444" s="88"/>
      <c r="X444" s="88"/>
      <c r="Y444" s="89"/>
      <c r="Z444" s="90"/>
      <c r="AA444" s="36"/>
      <c r="AB444" s="36"/>
      <c r="AC444" s="36"/>
    </row>
    <row r="445" spans="1:29" ht="14.25" customHeight="1" x14ac:dyDescent="0.25">
      <c r="A445" s="36"/>
      <c r="B445" s="155"/>
      <c r="C445" s="155"/>
      <c r="D445" s="155"/>
      <c r="E445" s="155"/>
      <c r="F445" s="155"/>
      <c r="G445" s="155"/>
      <c r="H445" s="155"/>
      <c r="I445" s="155"/>
      <c r="J445" s="155"/>
      <c r="K445" s="155"/>
      <c r="L445" s="155"/>
      <c r="M445" s="155"/>
      <c r="N445" s="87"/>
      <c r="O445" s="92"/>
      <c r="P445" s="92"/>
      <c r="Q445" s="155"/>
      <c r="R445" s="155"/>
      <c r="S445" s="155"/>
      <c r="T445" s="155"/>
      <c r="U445" s="155"/>
      <c r="V445" s="155"/>
      <c r="W445" s="88"/>
      <c r="X445" s="88"/>
      <c r="Y445" s="89"/>
      <c r="Z445" s="90"/>
      <c r="AA445" s="36"/>
      <c r="AB445" s="36"/>
      <c r="AC445" s="36"/>
    </row>
    <row r="446" spans="1:29" ht="14.25" customHeight="1" x14ac:dyDescent="0.25">
      <c r="A446" s="36"/>
      <c r="B446" s="155"/>
      <c r="C446" s="155"/>
      <c r="D446" s="155"/>
      <c r="E446" s="155"/>
      <c r="F446" s="155"/>
      <c r="G446" s="155"/>
      <c r="H446" s="155"/>
      <c r="I446" s="155"/>
      <c r="J446" s="155"/>
      <c r="K446" s="155"/>
      <c r="L446" s="155"/>
      <c r="M446" s="155"/>
      <c r="N446" s="87"/>
      <c r="O446" s="92"/>
      <c r="P446" s="92"/>
      <c r="Q446" s="155"/>
      <c r="R446" s="155"/>
      <c r="S446" s="155"/>
      <c r="T446" s="155"/>
      <c r="U446" s="155"/>
      <c r="V446" s="155"/>
      <c r="W446" s="88"/>
      <c r="X446" s="88"/>
      <c r="Y446" s="89"/>
      <c r="Z446" s="90"/>
      <c r="AA446" s="36"/>
      <c r="AB446" s="36"/>
      <c r="AC446" s="36"/>
    </row>
    <row r="447" spans="1:29" ht="14.25" customHeight="1" x14ac:dyDescent="0.25">
      <c r="A447" s="36"/>
      <c r="B447" s="155"/>
      <c r="C447" s="155"/>
      <c r="D447" s="155"/>
      <c r="E447" s="155"/>
      <c r="F447" s="155"/>
      <c r="G447" s="155"/>
      <c r="H447" s="155"/>
      <c r="I447" s="155"/>
      <c r="J447" s="155"/>
      <c r="K447" s="155"/>
      <c r="L447" s="155"/>
      <c r="M447" s="155"/>
      <c r="N447" s="87"/>
      <c r="O447" s="92"/>
      <c r="P447" s="92"/>
      <c r="Q447" s="155"/>
      <c r="R447" s="155"/>
      <c r="S447" s="155"/>
      <c r="T447" s="155"/>
      <c r="U447" s="155"/>
      <c r="V447" s="155"/>
      <c r="W447" s="88"/>
      <c r="X447" s="88"/>
      <c r="Y447" s="89"/>
      <c r="Z447" s="90"/>
      <c r="AA447" s="36"/>
      <c r="AB447" s="36"/>
      <c r="AC447" s="36"/>
    </row>
    <row r="448" spans="1:29" ht="14.25" customHeight="1" x14ac:dyDescent="0.25">
      <c r="A448" s="36"/>
      <c r="B448" s="155"/>
      <c r="C448" s="155"/>
      <c r="D448" s="155"/>
      <c r="E448" s="155"/>
      <c r="F448" s="155"/>
      <c r="G448" s="155"/>
      <c r="H448" s="155"/>
      <c r="I448" s="155"/>
      <c r="J448" s="155"/>
      <c r="K448" s="155"/>
      <c r="L448" s="155"/>
      <c r="M448" s="155"/>
      <c r="N448" s="87"/>
      <c r="O448" s="92"/>
      <c r="P448" s="92"/>
      <c r="Q448" s="155"/>
      <c r="R448" s="155"/>
      <c r="S448" s="155"/>
      <c r="T448" s="155"/>
      <c r="U448" s="155"/>
      <c r="V448" s="155"/>
      <c r="W448" s="88"/>
      <c r="X448" s="88"/>
      <c r="Y448" s="89"/>
      <c r="Z448" s="90"/>
      <c r="AA448" s="36"/>
      <c r="AB448" s="36"/>
      <c r="AC448" s="36"/>
    </row>
    <row r="449" spans="1:29" ht="14.25" customHeight="1" x14ac:dyDescent="0.25">
      <c r="A449" s="36"/>
      <c r="B449" s="155"/>
      <c r="C449" s="155"/>
      <c r="D449" s="155"/>
      <c r="E449" s="155"/>
      <c r="F449" s="155"/>
      <c r="G449" s="155"/>
      <c r="H449" s="155"/>
      <c r="I449" s="155"/>
      <c r="J449" s="155"/>
      <c r="K449" s="155"/>
      <c r="L449" s="155"/>
      <c r="M449" s="155"/>
      <c r="N449" s="87"/>
      <c r="O449" s="92"/>
      <c r="P449" s="92"/>
      <c r="Q449" s="155"/>
      <c r="R449" s="155"/>
      <c r="S449" s="155"/>
      <c r="T449" s="155"/>
      <c r="U449" s="155"/>
      <c r="V449" s="155"/>
      <c r="W449" s="88"/>
      <c r="X449" s="88"/>
      <c r="Y449" s="89"/>
      <c r="Z449" s="90"/>
      <c r="AA449" s="36"/>
      <c r="AB449" s="36"/>
      <c r="AC449" s="36"/>
    </row>
    <row r="450" spans="1:29" ht="14.25" customHeight="1" x14ac:dyDescent="0.25">
      <c r="A450" s="36"/>
      <c r="B450" s="155"/>
      <c r="C450" s="155"/>
      <c r="D450" s="155"/>
      <c r="E450" s="155"/>
      <c r="F450" s="155"/>
      <c r="G450" s="155"/>
      <c r="H450" s="155"/>
      <c r="I450" s="155"/>
      <c r="J450" s="155"/>
      <c r="K450" s="155"/>
      <c r="L450" s="155"/>
      <c r="M450" s="155"/>
      <c r="N450" s="87"/>
      <c r="O450" s="92"/>
      <c r="P450" s="92"/>
      <c r="Q450" s="155"/>
      <c r="R450" s="155"/>
      <c r="S450" s="155"/>
      <c r="T450" s="155"/>
      <c r="U450" s="155"/>
      <c r="V450" s="155"/>
      <c r="W450" s="88"/>
      <c r="X450" s="88"/>
      <c r="Y450" s="89"/>
      <c r="Z450" s="90"/>
      <c r="AA450" s="36"/>
      <c r="AB450" s="36"/>
      <c r="AC450" s="36"/>
    </row>
    <row r="451" spans="1:29" ht="14.25" customHeight="1" x14ac:dyDescent="0.25">
      <c r="A451" s="36"/>
      <c r="B451" s="155"/>
      <c r="C451" s="155"/>
      <c r="D451" s="155"/>
      <c r="E451" s="155"/>
      <c r="F451" s="155"/>
      <c r="G451" s="155"/>
      <c r="H451" s="155"/>
      <c r="I451" s="155"/>
      <c r="J451" s="155"/>
      <c r="K451" s="155"/>
      <c r="L451" s="155"/>
      <c r="M451" s="155"/>
      <c r="N451" s="87"/>
      <c r="O451" s="92"/>
      <c r="P451" s="92"/>
      <c r="Q451" s="155"/>
      <c r="R451" s="155"/>
      <c r="S451" s="155"/>
      <c r="T451" s="155"/>
      <c r="U451" s="155"/>
      <c r="V451" s="155"/>
      <c r="W451" s="88"/>
      <c r="X451" s="88"/>
      <c r="Y451" s="89"/>
      <c r="Z451" s="90"/>
      <c r="AA451" s="36"/>
      <c r="AB451" s="36"/>
      <c r="AC451" s="36"/>
    </row>
    <row r="452" spans="1:29" ht="14.25" customHeight="1" x14ac:dyDescent="0.25">
      <c r="A452" s="36"/>
      <c r="B452" s="155"/>
      <c r="C452" s="155"/>
      <c r="D452" s="155"/>
      <c r="E452" s="155"/>
      <c r="F452" s="155"/>
      <c r="G452" s="155"/>
      <c r="H452" s="155"/>
      <c r="I452" s="155"/>
      <c r="J452" s="155"/>
      <c r="K452" s="155"/>
      <c r="L452" s="155"/>
      <c r="M452" s="155"/>
      <c r="N452" s="87"/>
      <c r="O452" s="92"/>
      <c r="P452" s="92"/>
      <c r="Q452" s="155"/>
      <c r="R452" s="155"/>
      <c r="S452" s="155"/>
      <c r="T452" s="155"/>
      <c r="U452" s="155"/>
      <c r="V452" s="155"/>
      <c r="W452" s="88"/>
      <c r="X452" s="88"/>
      <c r="Y452" s="89"/>
      <c r="Z452" s="90"/>
      <c r="AA452" s="36"/>
      <c r="AB452" s="36"/>
      <c r="AC452" s="36"/>
    </row>
    <row r="453" spans="1:29" ht="14.25" customHeight="1" x14ac:dyDescent="0.25">
      <c r="A453" s="36"/>
      <c r="B453" s="155"/>
      <c r="C453" s="155"/>
      <c r="D453" s="155"/>
      <c r="E453" s="155"/>
      <c r="F453" s="155"/>
      <c r="G453" s="155"/>
      <c r="H453" s="155"/>
      <c r="I453" s="155"/>
      <c r="J453" s="155"/>
      <c r="K453" s="155"/>
      <c r="L453" s="155"/>
      <c r="M453" s="155"/>
      <c r="N453" s="87"/>
      <c r="O453" s="92"/>
      <c r="P453" s="92"/>
      <c r="Q453" s="155"/>
      <c r="R453" s="155"/>
      <c r="S453" s="155"/>
      <c r="T453" s="155"/>
      <c r="U453" s="155"/>
      <c r="V453" s="155"/>
      <c r="W453" s="88"/>
      <c r="X453" s="88"/>
      <c r="Y453" s="89"/>
      <c r="Z453" s="90"/>
      <c r="AA453" s="36"/>
      <c r="AB453" s="36"/>
      <c r="AC453" s="36"/>
    </row>
    <row r="454" spans="1:29" ht="14.25" customHeight="1" x14ac:dyDescent="0.25">
      <c r="A454" s="36"/>
      <c r="B454" s="155"/>
      <c r="C454" s="155"/>
      <c r="D454" s="155"/>
      <c r="E454" s="155"/>
      <c r="F454" s="155"/>
      <c r="G454" s="155"/>
      <c r="H454" s="155"/>
      <c r="I454" s="155"/>
      <c r="J454" s="155"/>
      <c r="K454" s="155"/>
      <c r="L454" s="155"/>
      <c r="M454" s="155"/>
      <c r="N454" s="87"/>
      <c r="O454" s="92"/>
      <c r="P454" s="92"/>
      <c r="Q454" s="155"/>
      <c r="R454" s="155"/>
      <c r="S454" s="155"/>
      <c r="T454" s="155"/>
      <c r="U454" s="155"/>
      <c r="V454" s="155"/>
      <c r="W454" s="88"/>
      <c r="X454" s="88"/>
      <c r="Y454" s="89"/>
      <c r="Z454" s="90"/>
      <c r="AA454" s="36"/>
      <c r="AB454" s="36"/>
      <c r="AC454" s="36"/>
    </row>
    <row r="455" spans="1:29" ht="14.25" customHeight="1" x14ac:dyDescent="0.25">
      <c r="A455" s="36"/>
      <c r="B455" s="155"/>
      <c r="C455" s="155"/>
      <c r="D455" s="155"/>
      <c r="E455" s="155"/>
      <c r="F455" s="155"/>
      <c r="G455" s="155"/>
      <c r="H455" s="155"/>
      <c r="I455" s="155"/>
      <c r="J455" s="155"/>
      <c r="K455" s="155"/>
      <c r="L455" s="155"/>
      <c r="M455" s="155"/>
      <c r="N455" s="87"/>
      <c r="O455" s="92"/>
      <c r="P455" s="92"/>
      <c r="Q455" s="155"/>
      <c r="R455" s="155"/>
      <c r="S455" s="155"/>
      <c r="T455" s="155"/>
      <c r="U455" s="155"/>
      <c r="V455" s="155"/>
      <c r="W455" s="88"/>
      <c r="X455" s="88"/>
      <c r="Y455" s="89"/>
      <c r="Z455" s="90"/>
      <c r="AA455" s="36"/>
      <c r="AB455" s="36"/>
      <c r="AC455" s="36"/>
    </row>
    <row r="456" spans="1:29" ht="14.25" customHeight="1" x14ac:dyDescent="0.25">
      <c r="A456" s="36"/>
      <c r="B456" s="155"/>
      <c r="C456" s="155"/>
      <c r="D456" s="155"/>
      <c r="E456" s="155"/>
      <c r="F456" s="155"/>
      <c r="G456" s="155"/>
      <c r="H456" s="155"/>
      <c r="I456" s="155"/>
      <c r="J456" s="155"/>
      <c r="K456" s="155"/>
      <c r="L456" s="155"/>
      <c r="M456" s="155"/>
      <c r="N456" s="87"/>
      <c r="O456" s="92"/>
      <c r="P456" s="92"/>
      <c r="Q456" s="155"/>
      <c r="R456" s="155"/>
      <c r="S456" s="155"/>
      <c r="T456" s="155"/>
      <c r="U456" s="155"/>
      <c r="V456" s="155"/>
      <c r="W456" s="88"/>
      <c r="X456" s="88"/>
      <c r="Y456" s="89"/>
      <c r="Z456" s="90"/>
      <c r="AA456" s="36"/>
      <c r="AB456" s="36"/>
      <c r="AC456" s="36"/>
    </row>
    <row r="457" spans="1:29" ht="14.25" customHeight="1" x14ac:dyDescent="0.25">
      <c r="A457" s="36"/>
      <c r="B457" s="155"/>
      <c r="C457" s="155"/>
      <c r="D457" s="155"/>
      <c r="E457" s="155"/>
      <c r="F457" s="155"/>
      <c r="G457" s="155"/>
      <c r="H457" s="155"/>
      <c r="I457" s="155"/>
      <c r="J457" s="155"/>
      <c r="K457" s="155"/>
      <c r="L457" s="155"/>
      <c r="M457" s="155"/>
      <c r="N457" s="87"/>
      <c r="O457" s="92"/>
      <c r="P457" s="92"/>
      <c r="Q457" s="155"/>
      <c r="R457" s="155"/>
      <c r="S457" s="155"/>
      <c r="T457" s="155"/>
      <c r="U457" s="155"/>
      <c r="V457" s="155"/>
      <c r="W457" s="88"/>
      <c r="X457" s="88"/>
      <c r="Y457" s="89"/>
      <c r="Z457" s="90"/>
      <c r="AA457" s="36"/>
      <c r="AB457" s="36"/>
      <c r="AC457" s="36"/>
    </row>
    <row r="458" spans="1:29" ht="14.25" customHeight="1" x14ac:dyDescent="0.25">
      <c r="A458" s="36"/>
      <c r="B458" s="155"/>
      <c r="C458" s="155"/>
      <c r="D458" s="155"/>
      <c r="E458" s="155"/>
      <c r="F458" s="155"/>
      <c r="G458" s="155"/>
      <c r="H458" s="155"/>
      <c r="I458" s="155"/>
      <c r="J458" s="155"/>
      <c r="K458" s="155"/>
      <c r="L458" s="155"/>
      <c r="M458" s="155"/>
      <c r="N458" s="87"/>
      <c r="O458" s="92"/>
      <c r="P458" s="92"/>
      <c r="Q458" s="155"/>
      <c r="R458" s="155"/>
      <c r="S458" s="155"/>
      <c r="T458" s="155"/>
      <c r="U458" s="155"/>
      <c r="V458" s="155"/>
      <c r="W458" s="88"/>
      <c r="X458" s="88"/>
      <c r="Y458" s="89"/>
      <c r="Z458" s="90"/>
      <c r="AA458" s="36"/>
      <c r="AB458" s="36"/>
      <c r="AC458" s="36"/>
    </row>
    <row r="459" spans="1:29" ht="14.25" customHeight="1" x14ac:dyDescent="0.25">
      <c r="A459" s="36"/>
      <c r="B459" s="155"/>
      <c r="C459" s="155"/>
      <c r="D459" s="155"/>
      <c r="E459" s="155"/>
      <c r="F459" s="155"/>
      <c r="G459" s="155"/>
      <c r="H459" s="155"/>
      <c r="I459" s="155"/>
      <c r="J459" s="155"/>
      <c r="K459" s="155"/>
      <c r="L459" s="155"/>
      <c r="M459" s="155"/>
      <c r="N459" s="87"/>
      <c r="O459" s="92"/>
      <c r="P459" s="92"/>
      <c r="Q459" s="155"/>
      <c r="R459" s="155"/>
      <c r="S459" s="155"/>
      <c r="T459" s="155"/>
      <c r="U459" s="155"/>
      <c r="V459" s="155"/>
      <c r="W459" s="88"/>
      <c r="X459" s="88"/>
      <c r="Y459" s="89"/>
      <c r="Z459" s="90"/>
      <c r="AA459" s="36"/>
      <c r="AB459" s="36"/>
      <c r="AC459" s="36"/>
    </row>
    <row r="460" spans="1:29" ht="14.25" customHeight="1" x14ac:dyDescent="0.25">
      <c r="A460" s="36"/>
      <c r="B460" s="155"/>
      <c r="C460" s="155"/>
      <c r="D460" s="155"/>
      <c r="E460" s="155"/>
      <c r="F460" s="155"/>
      <c r="G460" s="155"/>
      <c r="H460" s="155"/>
      <c r="I460" s="155"/>
      <c r="J460" s="155"/>
      <c r="K460" s="155"/>
      <c r="L460" s="155"/>
      <c r="M460" s="155"/>
      <c r="N460" s="87"/>
      <c r="O460" s="92"/>
      <c r="P460" s="92"/>
      <c r="Q460" s="155"/>
      <c r="R460" s="155"/>
      <c r="S460" s="155"/>
      <c r="T460" s="155"/>
      <c r="U460" s="155"/>
      <c r="V460" s="155"/>
      <c r="W460" s="88"/>
      <c r="X460" s="88"/>
      <c r="Y460" s="89"/>
      <c r="Z460" s="90"/>
      <c r="AA460" s="36"/>
      <c r="AB460" s="36"/>
      <c r="AC460" s="36"/>
    </row>
    <row r="461" spans="1:29" ht="14.25" customHeight="1" x14ac:dyDescent="0.25">
      <c r="A461" s="36"/>
      <c r="B461" s="155"/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87"/>
      <c r="O461" s="92"/>
      <c r="P461" s="92"/>
      <c r="Q461" s="155"/>
      <c r="R461" s="155"/>
      <c r="S461" s="155"/>
      <c r="T461" s="155"/>
      <c r="U461" s="155"/>
      <c r="V461" s="155"/>
      <c r="W461" s="88"/>
      <c r="X461" s="88"/>
      <c r="Y461" s="89"/>
      <c r="Z461" s="90"/>
      <c r="AA461" s="36"/>
      <c r="AB461" s="36"/>
      <c r="AC461" s="36"/>
    </row>
    <row r="462" spans="1:29" ht="14.25" customHeight="1" x14ac:dyDescent="0.25">
      <c r="A462" s="36"/>
      <c r="B462" s="155"/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87"/>
      <c r="O462" s="92"/>
      <c r="P462" s="92"/>
      <c r="Q462" s="155"/>
      <c r="R462" s="155"/>
      <c r="S462" s="155"/>
      <c r="T462" s="155"/>
      <c r="U462" s="155"/>
      <c r="V462" s="155"/>
      <c r="W462" s="88"/>
      <c r="X462" s="88"/>
      <c r="Y462" s="89"/>
      <c r="Z462" s="90"/>
      <c r="AA462" s="36"/>
      <c r="AB462" s="36"/>
      <c r="AC462" s="36"/>
    </row>
    <row r="463" spans="1:29" ht="14.25" customHeight="1" x14ac:dyDescent="0.25">
      <c r="A463" s="36"/>
      <c r="B463" s="15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87"/>
      <c r="O463" s="92"/>
      <c r="P463" s="92"/>
      <c r="Q463" s="155"/>
      <c r="R463" s="155"/>
      <c r="S463" s="155"/>
      <c r="T463" s="155"/>
      <c r="U463" s="155"/>
      <c r="V463" s="155"/>
      <c r="W463" s="88"/>
      <c r="X463" s="88"/>
      <c r="Y463" s="89"/>
      <c r="Z463" s="90"/>
      <c r="AA463" s="36"/>
      <c r="AB463" s="36"/>
      <c r="AC463" s="36"/>
    </row>
    <row r="464" spans="1:29" ht="14.25" customHeight="1" x14ac:dyDescent="0.25">
      <c r="A464" s="36"/>
      <c r="B464" s="15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87"/>
      <c r="O464" s="92"/>
      <c r="P464" s="92"/>
      <c r="Q464" s="155"/>
      <c r="R464" s="155"/>
      <c r="S464" s="155"/>
      <c r="T464" s="155"/>
      <c r="U464" s="155"/>
      <c r="V464" s="155"/>
      <c r="W464" s="88"/>
      <c r="X464" s="88"/>
      <c r="Y464" s="89"/>
      <c r="Z464" s="90"/>
      <c r="AA464" s="36"/>
      <c r="AB464" s="36"/>
      <c r="AC464" s="36"/>
    </row>
    <row r="465" spans="1:29" ht="14.25" customHeight="1" x14ac:dyDescent="0.25">
      <c r="A465" s="36"/>
      <c r="B465" s="15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87"/>
      <c r="O465" s="92"/>
      <c r="P465" s="92"/>
      <c r="Q465" s="155"/>
      <c r="R465" s="155"/>
      <c r="S465" s="155"/>
      <c r="T465" s="155"/>
      <c r="U465" s="155"/>
      <c r="V465" s="155"/>
      <c r="W465" s="88"/>
      <c r="X465" s="88"/>
      <c r="Y465" s="89"/>
      <c r="Z465" s="90"/>
      <c r="AA465" s="36"/>
      <c r="AB465" s="36"/>
      <c r="AC465" s="36"/>
    </row>
    <row r="466" spans="1:29" ht="14.25" customHeight="1" x14ac:dyDescent="0.25">
      <c r="A466" s="36"/>
      <c r="B466" s="15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87"/>
      <c r="O466" s="92"/>
      <c r="P466" s="92"/>
      <c r="Q466" s="155"/>
      <c r="R466" s="155"/>
      <c r="S466" s="155"/>
      <c r="T466" s="155"/>
      <c r="U466" s="155"/>
      <c r="V466" s="155"/>
      <c r="W466" s="88"/>
      <c r="X466" s="88"/>
      <c r="Y466" s="89"/>
      <c r="Z466" s="90"/>
      <c r="AA466" s="36"/>
      <c r="AB466" s="36"/>
      <c r="AC466" s="36"/>
    </row>
    <row r="467" spans="1:29" ht="14.25" customHeight="1" x14ac:dyDescent="0.25">
      <c r="A467" s="36"/>
      <c r="B467" s="15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87"/>
      <c r="O467" s="92"/>
      <c r="P467" s="92"/>
      <c r="Q467" s="155"/>
      <c r="R467" s="155"/>
      <c r="S467" s="155"/>
      <c r="T467" s="155"/>
      <c r="U467" s="155"/>
      <c r="V467" s="155"/>
      <c r="W467" s="88"/>
      <c r="X467" s="88"/>
      <c r="Y467" s="89"/>
      <c r="Z467" s="90"/>
      <c r="AA467" s="36"/>
      <c r="AB467" s="36"/>
      <c r="AC467" s="36"/>
    </row>
    <row r="468" spans="1:29" ht="14.25" customHeight="1" x14ac:dyDescent="0.25">
      <c r="A468" s="36"/>
      <c r="B468" s="15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87"/>
      <c r="O468" s="92"/>
      <c r="P468" s="92"/>
      <c r="Q468" s="155"/>
      <c r="R468" s="155"/>
      <c r="S468" s="155"/>
      <c r="T468" s="155"/>
      <c r="U468" s="155"/>
      <c r="V468" s="155"/>
      <c r="W468" s="88"/>
      <c r="X468" s="88"/>
      <c r="Y468" s="89"/>
      <c r="Z468" s="90"/>
      <c r="AA468" s="36"/>
      <c r="AB468" s="36"/>
      <c r="AC468" s="36"/>
    </row>
    <row r="469" spans="1:29" ht="14.25" customHeight="1" x14ac:dyDescent="0.25">
      <c r="A469" s="36"/>
      <c r="B469" s="15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87"/>
      <c r="O469" s="92"/>
      <c r="P469" s="92"/>
      <c r="Q469" s="155"/>
      <c r="R469" s="155"/>
      <c r="S469" s="155"/>
      <c r="T469" s="155"/>
      <c r="U469" s="155"/>
      <c r="V469" s="155"/>
      <c r="W469" s="88"/>
      <c r="X469" s="88"/>
      <c r="Y469" s="89"/>
      <c r="Z469" s="90"/>
      <c r="AA469" s="36"/>
      <c r="AB469" s="36"/>
      <c r="AC469" s="36"/>
    </row>
    <row r="470" spans="1:29" ht="14.25" customHeight="1" x14ac:dyDescent="0.25">
      <c r="A470" s="36"/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87"/>
      <c r="O470" s="92"/>
      <c r="P470" s="92"/>
      <c r="Q470" s="155"/>
      <c r="R470" s="155"/>
      <c r="S470" s="155"/>
      <c r="T470" s="155"/>
      <c r="U470" s="155"/>
      <c r="V470" s="155"/>
      <c r="W470" s="88"/>
      <c r="X470" s="88"/>
      <c r="Y470" s="89"/>
      <c r="Z470" s="90"/>
      <c r="AA470" s="36"/>
      <c r="AB470" s="36"/>
      <c r="AC470" s="36"/>
    </row>
    <row r="471" spans="1:29" ht="14.25" customHeight="1" x14ac:dyDescent="0.25">
      <c r="A471" s="3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87"/>
      <c r="O471" s="92"/>
      <c r="P471" s="92"/>
      <c r="Q471" s="155"/>
      <c r="R471" s="155"/>
      <c r="S471" s="155"/>
      <c r="T471" s="155"/>
      <c r="U471" s="155"/>
      <c r="V471" s="155"/>
      <c r="W471" s="88"/>
      <c r="X471" s="88"/>
      <c r="Y471" s="89"/>
      <c r="Z471" s="90"/>
      <c r="AA471" s="36"/>
      <c r="AB471" s="36"/>
      <c r="AC471" s="36"/>
    </row>
    <row r="472" spans="1:29" ht="14.25" customHeight="1" x14ac:dyDescent="0.25">
      <c r="A472" s="36"/>
      <c r="B472" s="15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87"/>
      <c r="O472" s="92"/>
      <c r="P472" s="92"/>
      <c r="Q472" s="155"/>
      <c r="R472" s="155"/>
      <c r="S472" s="155"/>
      <c r="T472" s="155"/>
      <c r="U472" s="155"/>
      <c r="V472" s="155"/>
      <c r="W472" s="88"/>
      <c r="X472" s="88"/>
      <c r="Y472" s="89"/>
      <c r="Z472" s="90"/>
      <c r="AA472" s="36"/>
      <c r="AB472" s="36"/>
      <c r="AC472" s="36"/>
    </row>
    <row r="473" spans="1:29" ht="14.25" customHeight="1" x14ac:dyDescent="0.25">
      <c r="A473" s="36"/>
      <c r="B473" s="155"/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87"/>
      <c r="O473" s="92"/>
      <c r="P473" s="92"/>
      <c r="Q473" s="155"/>
      <c r="R473" s="155"/>
      <c r="S473" s="155"/>
      <c r="T473" s="155"/>
      <c r="U473" s="155"/>
      <c r="V473" s="155"/>
      <c r="W473" s="88"/>
      <c r="X473" s="88"/>
      <c r="Y473" s="89"/>
      <c r="Z473" s="90"/>
      <c r="AA473" s="36"/>
      <c r="AB473" s="36"/>
      <c r="AC473" s="36"/>
    </row>
    <row r="474" spans="1:29" ht="14.25" customHeight="1" x14ac:dyDescent="0.25">
      <c r="A474" s="36"/>
      <c r="B474" s="155"/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87"/>
      <c r="O474" s="92"/>
      <c r="P474" s="92"/>
      <c r="Q474" s="155"/>
      <c r="R474" s="155"/>
      <c r="S474" s="155"/>
      <c r="T474" s="155"/>
      <c r="U474" s="155"/>
      <c r="V474" s="155"/>
      <c r="W474" s="88"/>
      <c r="X474" s="88"/>
      <c r="Y474" s="89"/>
      <c r="Z474" s="90"/>
      <c r="AA474" s="36"/>
      <c r="AB474" s="36"/>
      <c r="AC474" s="36"/>
    </row>
    <row r="475" spans="1:29" ht="14.25" customHeight="1" x14ac:dyDescent="0.25">
      <c r="A475" s="36"/>
      <c r="B475" s="15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87"/>
      <c r="O475" s="92"/>
      <c r="P475" s="92"/>
      <c r="Q475" s="155"/>
      <c r="R475" s="155"/>
      <c r="S475" s="155"/>
      <c r="T475" s="155"/>
      <c r="U475" s="155"/>
      <c r="V475" s="155"/>
      <c r="W475" s="88"/>
      <c r="X475" s="88"/>
      <c r="Y475" s="89"/>
      <c r="Z475" s="90"/>
      <c r="AA475" s="36"/>
      <c r="AB475" s="36"/>
      <c r="AC475" s="36"/>
    </row>
    <row r="476" spans="1:29" ht="14.25" customHeight="1" x14ac:dyDescent="0.25">
      <c r="A476" s="36"/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87"/>
      <c r="O476" s="92"/>
      <c r="P476" s="92"/>
      <c r="Q476" s="155"/>
      <c r="R476" s="155"/>
      <c r="S476" s="155"/>
      <c r="T476" s="155"/>
      <c r="U476" s="155"/>
      <c r="V476" s="155"/>
      <c r="W476" s="88"/>
      <c r="X476" s="88"/>
      <c r="Y476" s="89"/>
      <c r="Z476" s="90"/>
      <c r="AA476" s="36"/>
      <c r="AB476" s="36"/>
      <c r="AC476" s="36"/>
    </row>
    <row r="477" spans="1:29" ht="14.25" customHeight="1" x14ac:dyDescent="0.25">
      <c r="A477" s="36"/>
      <c r="B477" s="15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87"/>
      <c r="O477" s="92"/>
      <c r="P477" s="92"/>
      <c r="Q477" s="155"/>
      <c r="R477" s="155"/>
      <c r="S477" s="155"/>
      <c r="T477" s="155"/>
      <c r="U477" s="155"/>
      <c r="V477" s="155"/>
      <c r="W477" s="88"/>
      <c r="X477" s="88"/>
      <c r="Y477" s="89"/>
      <c r="Z477" s="90"/>
      <c r="AA477" s="36"/>
      <c r="AB477" s="36"/>
      <c r="AC477" s="36"/>
    </row>
    <row r="478" spans="1:29" ht="14.25" customHeight="1" x14ac:dyDescent="0.25">
      <c r="A478" s="36"/>
      <c r="B478" s="15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87"/>
      <c r="O478" s="92"/>
      <c r="P478" s="92"/>
      <c r="Q478" s="155"/>
      <c r="R478" s="155"/>
      <c r="S478" s="155"/>
      <c r="T478" s="155"/>
      <c r="U478" s="155"/>
      <c r="V478" s="155"/>
      <c r="W478" s="88"/>
      <c r="X478" s="88"/>
      <c r="Y478" s="89"/>
      <c r="Z478" s="90"/>
      <c r="AA478" s="36"/>
      <c r="AB478" s="36"/>
      <c r="AC478" s="36"/>
    </row>
    <row r="479" spans="1:29" ht="14.25" customHeight="1" x14ac:dyDescent="0.25">
      <c r="A479" s="36"/>
      <c r="B479" s="15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87"/>
      <c r="O479" s="92"/>
      <c r="P479" s="92"/>
      <c r="Q479" s="155"/>
      <c r="R479" s="155"/>
      <c r="S479" s="155"/>
      <c r="T479" s="155"/>
      <c r="U479" s="155"/>
      <c r="V479" s="155"/>
      <c r="W479" s="88"/>
      <c r="X479" s="88"/>
      <c r="Y479" s="89"/>
      <c r="Z479" s="90"/>
      <c r="AA479" s="36"/>
      <c r="AB479" s="36"/>
      <c r="AC479" s="36"/>
    </row>
    <row r="480" spans="1:29" ht="14.25" customHeight="1" x14ac:dyDescent="0.25">
      <c r="A480" s="36"/>
      <c r="B480" s="15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87"/>
      <c r="O480" s="92"/>
      <c r="P480" s="92"/>
      <c r="Q480" s="155"/>
      <c r="R480" s="155"/>
      <c r="S480" s="155"/>
      <c r="T480" s="155"/>
      <c r="U480" s="155"/>
      <c r="V480" s="155"/>
      <c r="W480" s="88"/>
      <c r="X480" s="88"/>
      <c r="Y480" s="89"/>
      <c r="Z480" s="90"/>
      <c r="AA480" s="36"/>
      <c r="AB480" s="36"/>
      <c r="AC480" s="36"/>
    </row>
    <row r="481" spans="1:29" ht="14.25" customHeight="1" x14ac:dyDescent="0.25">
      <c r="A481" s="36"/>
      <c r="B481" s="15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87"/>
      <c r="O481" s="92"/>
      <c r="P481" s="92"/>
      <c r="Q481" s="155"/>
      <c r="R481" s="155"/>
      <c r="S481" s="155"/>
      <c r="T481" s="155"/>
      <c r="U481" s="155"/>
      <c r="V481" s="155"/>
      <c r="W481" s="88"/>
      <c r="X481" s="88"/>
      <c r="Y481" s="89"/>
      <c r="Z481" s="90"/>
      <c r="AA481" s="36"/>
      <c r="AB481" s="36"/>
      <c r="AC481" s="36"/>
    </row>
    <row r="482" spans="1:29" ht="14.25" customHeight="1" x14ac:dyDescent="0.25">
      <c r="A482" s="36"/>
      <c r="B482" s="15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87"/>
      <c r="O482" s="92"/>
      <c r="P482" s="92"/>
      <c r="Q482" s="155"/>
      <c r="R482" s="155"/>
      <c r="S482" s="155"/>
      <c r="T482" s="155"/>
      <c r="U482" s="155"/>
      <c r="V482" s="155"/>
      <c r="W482" s="88"/>
      <c r="X482" s="88"/>
      <c r="Y482" s="89"/>
      <c r="Z482" s="90"/>
      <c r="AA482" s="36"/>
      <c r="AB482" s="36"/>
      <c r="AC482" s="36"/>
    </row>
    <row r="483" spans="1:29" ht="14.25" customHeight="1" x14ac:dyDescent="0.25">
      <c r="A483" s="36"/>
      <c r="B483" s="15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87"/>
      <c r="O483" s="92"/>
      <c r="P483" s="92"/>
      <c r="Q483" s="155"/>
      <c r="R483" s="155"/>
      <c r="S483" s="155"/>
      <c r="T483" s="155"/>
      <c r="U483" s="155"/>
      <c r="V483" s="155"/>
      <c r="W483" s="88"/>
      <c r="X483" s="88"/>
      <c r="Y483" s="89"/>
      <c r="Z483" s="90"/>
      <c r="AA483" s="36"/>
      <c r="AB483" s="36"/>
      <c r="AC483" s="36"/>
    </row>
    <row r="484" spans="1:29" ht="14.25" customHeight="1" x14ac:dyDescent="0.25">
      <c r="A484" s="36"/>
      <c r="B484" s="15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87"/>
      <c r="O484" s="92"/>
      <c r="P484" s="92"/>
      <c r="Q484" s="155"/>
      <c r="R484" s="155"/>
      <c r="S484" s="155"/>
      <c r="T484" s="155"/>
      <c r="U484" s="155"/>
      <c r="V484" s="155"/>
      <c r="W484" s="88"/>
      <c r="X484" s="88"/>
      <c r="Y484" s="89"/>
      <c r="Z484" s="90"/>
      <c r="AA484" s="36"/>
      <c r="AB484" s="36"/>
      <c r="AC484" s="36"/>
    </row>
    <row r="485" spans="1:29" ht="14.25" customHeight="1" x14ac:dyDescent="0.25">
      <c r="A485" s="36"/>
      <c r="B485" s="155"/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87"/>
      <c r="O485" s="92"/>
      <c r="P485" s="92"/>
      <c r="Q485" s="155"/>
      <c r="R485" s="155"/>
      <c r="S485" s="155"/>
      <c r="T485" s="155"/>
      <c r="U485" s="155"/>
      <c r="V485" s="155"/>
      <c r="W485" s="88"/>
      <c r="X485" s="88"/>
      <c r="Y485" s="89"/>
      <c r="Z485" s="90"/>
      <c r="AA485" s="36"/>
      <c r="AB485" s="36"/>
      <c r="AC485" s="36"/>
    </row>
    <row r="486" spans="1:29" ht="14.25" customHeight="1" x14ac:dyDescent="0.25">
      <c r="A486" s="36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/>
      <c r="N486" s="87"/>
      <c r="O486" s="92"/>
      <c r="P486" s="92"/>
      <c r="Q486" s="155"/>
      <c r="R486" s="155"/>
      <c r="S486" s="155"/>
      <c r="T486" s="155"/>
      <c r="U486" s="155"/>
      <c r="V486" s="155"/>
      <c r="W486" s="88"/>
      <c r="X486" s="88"/>
      <c r="Y486" s="89"/>
      <c r="Z486" s="90"/>
      <c r="AA486" s="36"/>
      <c r="AB486" s="36"/>
      <c r="AC486" s="36"/>
    </row>
    <row r="487" spans="1:29" ht="14.25" customHeight="1" x14ac:dyDescent="0.25">
      <c r="A487" s="36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5"/>
      <c r="N487" s="87"/>
      <c r="O487" s="92"/>
      <c r="P487" s="92"/>
      <c r="Q487" s="155"/>
      <c r="R487" s="155"/>
      <c r="S487" s="155"/>
      <c r="T487" s="155"/>
      <c r="U487" s="155"/>
      <c r="V487" s="155"/>
      <c r="W487" s="88"/>
      <c r="X487" s="88"/>
      <c r="Y487" s="89"/>
      <c r="Z487" s="90"/>
      <c r="AA487" s="36"/>
      <c r="AB487" s="36"/>
      <c r="AC487" s="36"/>
    </row>
    <row r="488" spans="1:29" ht="14.25" customHeight="1" x14ac:dyDescent="0.25">
      <c r="A488" s="36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5"/>
      <c r="N488" s="87"/>
      <c r="O488" s="92"/>
      <c r="P488" s="92"/>
      <c r="Q488" s="155"/>
      <c r="R488" s="155"/>
      <c r="S488" s="155"/>
      <c r="T488" s="155"/>
      <c r="U488" s="155"/>
      <c r="V488" s="155"/>
      <c r="W488" s="88"/>
      <c r="X488" s="88"/>
      <c r="Y488" s="89"/>
      <c r="Z488" s="90"/>
      <c r="AA488" s="36"/>
      <c r="AB488" s="36"/>
      <c r="AC488" s="36"/>
    </row>
    <row r="489" spans="1:29" ht="14.25" customHeight="1" x14ac:dyDescent="0.25">
      <c r="A489" s="36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5"/>
      <c r="N489" s="87"/>
      <c r="O489" s="92"/>
      <c r="P489" s="92"/>
      <c r="Q489" s="155"/>
      <c r="R489" s="155"/>
      <c r="S489" s="155"/>
      <c r="T489" s="155"/>
      <c r="U489" s="155"/>
      <c r="V489" s="155"/>
      <c r="W489" s="88"/>
      <c r="X489" s="88"/>
      <c r="Y489" s="89"/>
      <c r="Z489" s="90"/>
      <c r="AA489" s="36"/>
      <c r="AB489" s="36"/>
      <c r="AC489" s="36"/>
    </row>
    <row r="490" spans="1:29" ht="14.25" customHeight="1" x14ac:dyDescent="0.25">
      <c r="A490" s="36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5"/>
      <c r="N490" s="87"/>
      <c r="O490" s="92"/>
      <c r="P490" s="92"/>
      <c r="Q490" s="155"/>
      <c r="R490" s="155"/>
      <c r="S490" s="155"/>
      <c r="T490" s="155"/>
      <c r="U490" s="155"/>
      <c r="V490" s="155"/>
      <c r="W490" s="88"/>
      <c r="X490" s="88"/>
      <c r="Y490" s="89"/>
      <c r="Z490" s="90"/>
      <c r="AA490" s="36"/>
      <c r="AB490" s="36"/>
      <c r="AC490" s="36"/>
    </row>
    <row r="491" spans="1:29" ht="14.25" customHeight="1" x14ac:dyDescent="0.25">
      <c r="A491" s="36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5"/>
      <c r="N491" s="87"/>
      <c r="O491" s="92"/>
      <c r="P491" s="92"/>
      <c r="Q491" s="155"/>
      <c r="R491" s="155"/>
      <c r="S491" s="155"/>
      <c r="T491" s="155"/>
      <c r="U491" s="155"/>
      <c r="V491" s="155"/>
      <c r="W491" s="88"/>
      <c r="X491" s="88"/>
      <c r="Y491" s="89"/>
      <c r="Z491" s="90"/>
      <c r="AA491" s="36"/>
      <c r="AB491" s="36"/>
      <c r="AC491" s="36"/>
    </row>
    <row r="492" spans="1:29" ht="14.25" customHeight="1" x14ac:dyDescent="0.25">
      <c r="A492" s="36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5"/>
      <c r="N492" s="87"/>
      <c r="O492" s="92"/>
      <c r="P492" s="92"/>
      <c r="Q492" s="155"/>
      <c r="R492" s="155"/>
      <c r="S492" s="155"/>
      <c r="T492" s="155"/>
      <c r="U492" s="155"/>
      <c r="V492" s="155"/>
      <c r="W492" s="88"/>
      <c r="X492" s="88"/>
      <c r="Y492" s="89"/>
      <c r="Z492" s="90"/>
      <c r="AA492" s="36"/>
      <c r="AB492" s="36"/>
      <c r="AC492" s="36"/>
    </row>
    <row r="493" spans="1:29" ht="14.25" customHeight="1" x14ac:dyDescent="0.25">
      <c r="A493" s="36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5"/>
      <c r="N493" s="87"/>
      <c r="O493" s="92"/>
      <c r="P493" s="92"/>
      <c r="Q493" s="155"/>
      <c r="R493" s="155"/>
      <c r="S493" s="155"/>
      <c r="T493" s="155"/>
      <c r="U493" s="155"/>
      <c r="V493" s="155"/>
      <c r="W493" s="88"/>
      <c r="X493" s="88"/>
      <c r="Y493" s="89"/>
      <c r="Z493" s="90"/>
      <c r="AA493" s="36"/>
      <c r="AB493" s="36"/>
      <c r="AC493" s="36"/>
    </row>
    <row r="494" spans="1:29" ht="14.25" customHeight="1" x14ac:dyDescent="0.25">
      <c r="A494" s="36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5"/>
      <c r="N494" s="87"/>
      <c r="O494" s="92"/>
      <c r="P494" s="92"/>
      <c r="Q494" s="155"/>
      <c r="R494" s="155"/>
      <c r="S494" s="155"/>
      <c r="T494" s="155"/>
      <c r="U494" s="155"/>
      <c r="V494" s="155"/>
      <c r="W494" s="88"/>
      <c r="X494" s="88"/>
      <c r="Y494" s="89"/>
      <c r="Z494" s="90"/>
      <c r="AA494" s="36"/>
      <c r="AB494" s="36"/>
      <c r="AC494" s="36"/>
    </row>
    <row r="495" spans="1:29" ht="14.25" customHeight="1" x14ac:dyDescent="0.25">
      <c r="A495" s="36"/>
      <c r="B495" s="155"/>
      <c r="C495" s="155"/>
      <c r="D495" s="155"/>
      <c r="E495" s="155"/>
      <c r="F495" s="155"/>
      <c r="G495" s="155"/>
      <c r="H495" s="155"/>
      <c r="I495" s="155"/>
      <c r="J495" s="155"/>
      <c r="K495" s="155"/>
      <c r="L495" s="155"/>
      <c r="M495" s="155"/>
      <c r="N495" s="87"/>
      <c r="O495" s="92"/>
      <c r="P495" s="92"/>
      <c r="Q495" s="155"/>
      <c r="R495" s="155"/>
      <c r="S495" s="155"/>
      <c r="T495" s="155"/>
      <c r="U495" s="155"/>
      <c r="V495" s="155"/>
      <c r="W495" s="88"/>
      <c r="X495" s="88"/>
      <c r="Y495" s="89"/>
      <c r="Z495" s="90"/>
      <c r="AA495" s="36"/>
      <c r="AB495" s="36"/>
      <c r="AC495" s="36"/>
    </row>
    <row r="496" spans="1:29" ht="14.25" customHeight="1" x14ac:dyDescent="0.25">
      <c r="A496" s="36"/>
      <c r="B496" s="155"/>
      <c r="C496" s="155"/>
      <c r="D496" s="155"/>
      <c r="E496" s="155"/>
      <c r="F496" s="155"/>
      <c r="G496" s="155"/>
      <c r="H496" s="155"/>
      <c r="I496" s="155"/>
      <c r="J496" s="155"/>
      <c r="K496" s="155"/>
      <c r="L496" s="155"/>
      <c r="M496" s="155"/>
      <c r="N496" s="87"/>
      <c r="O496" s="92"/>
      <c r="P496" s="92"/>
      <c r="Q496" s="155"/>
      <c r="R496" s="155"/>
      <c r="S496" s="155"/>
      <c r="T496" s="155"/>
      <c r="U496" s="155"/>
      <c r="V496" s="155"/>
      <c r="W496" s="88"/>
      <c r="X496" s="88"/>
      <c r="Y496" s="89"/>
      <c r="Z496" s="90"/>
      <c r="AA496" s="36"/>
      <c r="AB496" s="36"/>
      <c r="AC496" s="36"/>
    </row>
    <row r="497" spans="1:29" ht="14.25" customHeight="1" x14ac:dyDescent="0.25">
      <c r="A497" s="36"/>
      <c r="B497" s="155"/>
      <c r="C497" s="155"/>
      <c r="D497" s="155"/>
      <c r="E497" s="155"/>
      <c r="F497" s="155"/>
      <c r="G497" s="155"/>
      <c r="H497" s="155"/>
      <c r="I497" s="155"/>
      <c r="J497" s="155"/>
      <c r="K497" s="155"/>
      <c r="L497" s="155"/>
      <c r="M497" s="155"/>
      <c r="N497" s="87"/>
      <c r="O497" s="92"/>
      <c r="P497" s="92"/>
      <c r="Q497" s="155"/>
      <c r="R497" s="155"/>
      <c r="S497" s="155"/>
      <c r="T497" s="155"/>
      <c r="U497" s="155"/>
      <c r="V497" s="155"/>
      <c r="W497" s="88"/>
      <c r="X497" s="88"/>
      <c r="Y497" s="89"/>
      <c r="Z497" s="90"/>
      <c r="AA497" s="36"/>
      <c r="AB497" s="36"/>
      <c r="AC497" s="36"/>
    </row>
    <row r="498" spans="1:29" ht="14.25" customHeight="1" x14ac:dyDescent="0.25">
      <c r="A498" s="36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5"/>
      <c r="N498" s="87"/>
      <c r="O498" s="92"/>
      <c r="P498" s="92"/>
      <c r="Q498" s="155"/>
      <c r="R498" s="155"/>
      <c r="S498" s="155"/>
      <c r="T498" s="155"/>
      <c r="U498" s="155"/>
      <c r="V498" s="155"/>
      <c r="W498" s="88"/>
      <c r="X498" s="88"/>
      <c r="Y498" s="89"/>
      <c r="Z498" s="90"/>
      <c r="AA498" s="36"/>
      <c r="AB498" s="36"/>
      <c r="AC498" s="36"/>
    </row>
    <row r="499" spans="1:29" ht="14.25" customHeight="1" x14ac:dyDescent="0.25">
      <c r="A499" s="36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5"/>
      <c r="N499" s="87"/>
      <c r="O499" s="92"/>
      <c r="P499" s="92"/>
      <c r="Q499" s="155"/>
      <c r="R499" s="155"/>
      <c r="S499" s="155"/>
      <c r="T499" s="155"/>
      <c r="U499" s="155"/>
      <c r="V499" s="155"/>
      <c r="W499" s="88"/>
      <c r="X499" s="88"/>
      <c r="Y499" s="89"/>
      <c r="Z499" s="90"/>
      <c r="AA499" s="36"/>
      <c r="AB499" s="36"/>
      <c r="AC499" s="36"/>
    </row>
    <row r="500" spans="1:29" ht="14.25" customHeight="1" x14ac:dyDescent="0.25">
      <c r="A500" s="36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5"/>
      <c r="N500" s="87"/>
      <c r="O500" s="92"/>
      <c r="P500" s="92"/>
      <c r="Q500" s="155"/>
      <c r="R500" s="155"/>
      <c r="S500" s="155"/>
      <c r="T500" s="155"/>
      <c r="U500" s="155"/>
      <c r="V500" s="155"/>
      <c r="W500" s="88"/>
      <c r="X500" s="88"/>
      <c r="Y500" s="89"/>
      <c r="Z500" s="90"/>
      <c r="AA500" s="36"/>
      <c r="AB500" s="36"/>
      <c r="AC500" s="36"/>
    </row>
    <row r="501" spans="1:29" ht="14.25" customHeight="1" x14ac:dyDescent="0.25">
      <c r="A501" s="36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5"/>
      <c r="N501" s="87"/>
      <c r="O501" s="92"/>
      <c r="P501" s="92"/>
      <c r="Q501" s="155"/>
      <c r="R501" s="155"/>
      <c r="S501" s="155"/>
      <c r="T501" s="155"/>
      <c r="U501" s="155"/>
      <c r="V501" s="155"/>
      <c r="W501" s="88"/>
      <c r="X501" s="88"/>
      <c r="Y501" s="89"/>
      <c r="Z501" s="90"/>
      <c r="AA501" s="36"/>
      <c r="AB501" s="36"/>
      <c r="AC501" s="36"/>
    </row>
    <row r="502" spans="1:29" ht="14.25" customHeight="1" x14ac:dyDescent="0.25">
      <c r="A502" s="36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5"/>
      <c r="N502" s="87"/>
      <c r="O502" s="92"/>
      <c r="P502" s="92"/>
      <c r="Q502" s="155"/>
      <c r="R502" s="155"/>
      <c r="S502" s="155"/>
      <c r="T502" s="155"/>
      <c r="U502" s="155"/>
      <c r="V502" s="155"/>
      <c r="W502" s="88"/>
      <c r="X502" s="88"/>
      <c r="Y502" s="89"/>
      <c r="Z502" s="90"/>
      <c r="AA502" s="36"/>
      <c r="AB502" s="36"/>
      <c r="AC502" s="36"/>
    </row>
    <row r="503" spans="1:29" ht="14.25" customHeight="1" x14ac:dyDescent="0.25">
      <c r="A503" s="36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5"/>
      <c r="N503" s="87"/>
      <c r="O503" s="92"/>
      <c r="P503" s="92"/>
      <c r="Q503" s="155"/>
      <c r="R503" s="155"/>
      <c r="S503" s="155"/>
      <c r="T503" s="155"/>
      <c r="U503" s="155"/>
      <c r="V503" s="155"/>
      <c r="W503" s="88"/>
      <c r="X503" s="88"/>
      <c r="Y503" s="89"/>
      <c r="Z503" s="90"/>
      <c r="AA503" s="36"/>
      <c r="AB503" s="36"/>
      <c r="AC503" s="36"/>
    </row>
    <row r="504" spans="1:29" ht="14.25" customHeight="1" x14ac:dyDescent="0.25">
      <c r="A504" s="36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5"/>
      <c r="N504" s="87"/>
      <c r="O504" s="92"/>
      <c r="P504" s="92"/>
      <c r="Q504" s="155"/>
      <c r="R504" s="155"/>
      <c r="S504" s="155"/>
      <c r="T504" s="155"/>
      <c r="U504" s="155"/>
      <c r="V504" s="155"/>
      <c r="W504" s="88"/>
      <c r="X504" s="88"/>
      <c r="Y504" s="89"/>
      <c r="Z504" s="90"/>
      <c r="AA504" s="36"/>
      <c r="AB504" s="36"/>
      <c r="AC504" s="36"/>
    </row>
    <row r="505" spans="1:29" ht="14.25" customHeight="1" x14ac:dyDescent="0.25">
      <c r="A505" s="36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5"/>
      <c r="N505" s="87"/>
      <c r="O505" s="92"/>
      <c r="P505" s="92"/>
      <c r="Q505" s="155"/>
      <c r="R505" s="155"/>
      <c r="S505" s="155"/>
      <c r="T505" s="155"/>
      <c r="U505" s="155"/>
      <c r="V505" s="155"/>
      <c r="W505" s="88"/>
      <c r="X505" s="88"/>
      <c r="Y505" s="89"/>
      <c r="Z505" s="90"/>
      <c r="AA505" s="36"/>
      <c r="AB505" s="36"/>
      <c r="AC505" s="36"/>
    </row>
    <row r="506" spans="1:29" ht="14.25" customHeight="1" x14ac:dyDescent="0.25">
      <c r="A506" s="36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5"/>
      <c r="N506" s="87"/>
      <c r="O506" s="92"/>
      <c r="P506" s="92"/>
      <c r="Q506" s="155"/>
      <c r="R506" s="155"/>
      <c r="S506" s="155"/>
      <c r="T506" s="155"/>
      <c r="U506" s="155"/>
      <c r="V506" s="155"/>
      <c r="W506" s="88"/>
      <c r="X506" s="88"/>
      <c r="Y506" s="89"/>
      <c r="Z506" s="90"/>
      <c r="AA506" s="36"/>
      <c r="AB506" s="36"/>
      <c r="AC506" s="36"/>
    </row>
    <row r="507" spans="1:29" ht="14.25" customHeight="1" x14ac:dyDescent="0.25">
      <c r="A507" s="36"/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/>
      <c r="M507" s="155"/>
      <c r="N507" s="87"/>
      <c r="O507" s="92"/>
      <c r="P507" s="92"/>
      <c r="Q507" s="155"/>
      <c r="R507" s="155"/>
      <c r="S507" s="155"/>
      <c r="T507" s="155"/>
      <c r="U507" s="155"/>
      <c r="V507" s="155"/>
      <c r="W507" s="88"/>
      <c r="X507" s="88"/>
      <c r="Y507" s="89"/>
      <c r="Z507" s="90"/>
      <c r="AA507" s="36"/>
      <c r="AB507" s="36"/>
      <c r="AC507" s="36"/>
    </row>
    <row r="508" spans="1:29" ht="14.25" customHeight="1" x14ac:dyDescent="0.25">
      <c r="A508" s="36"/>
      <c r="B508" s="155"/>
      <c r="C508" s="155"/>
      <c r="D508" s="155"/>
      <c r="E508" s="155"/>
      <c r="F508" s="155"/>
      <c r="G508" s="155"/>
      <c r="H508" s="155"/>
      <c r="I508" s="155"/>
      <c r="J508" s="155"/>
      <c r="K508" s="155"/>
      <c r="L508" s="155"/>
      <c r="M508" s="155"/>
      <c r="N508" s="87"/>
      <c r="O508" s="92"/>
      <c r="P508" s="92"/>
      <c r="Q508" s="155"/>
      <c r="R508" s="155"/>
      <c r="S508" s="155"/>
      <c r="T508" s="155"/>
      <c r="U508" s="155"/>
      <c r="V508" s="155"/>
      <c r="W508" s="88"/>
      <c r="X508" s="88"/>
      <c r="Y508" s="89"/>
      <c r="Z508" s="90"/>
      <c r="AA508" s="36"/>
      <c r="AB508" s="36"/>
      <c r="AC508" s="36"/>
    </row>
    <row r="509" spans="1:29" ht="14.25" customHeight="1" x14ac:dyDescent="0.25">
      <c r="A509" s="36"/>
      <c r="B509" s="155"/>
      <c r="C509" s="155"/>
      <c r="D509" s="155"/>
      <c r="E509" s="155"/>
      <c r="F509" s="155"/>
      <c r="G509" s="155"/>
      <c r="H509" s="155"/>
      <c r="I509" s="155"/>
      <c r="J509" s="155"/>
      <c r="K509" s="155"/>
      <c r="L509" s="155"/>
      <c r="M509" s="155"/>
      <c r="N509" s="87"/>
      <c r="O509" s="92"/>
      <c r="P509" s="92"/>
      <c r="Q509" s="155"/>
      <c r="R509" s="155"/>
      <c r="S509" s="155"/>
      <c r="T509" s="155"/>
      <c r="U509" s="155"/>
      <c r="V509" s="155"/>
      <c r="W509" s="88"/>
      <c r="X509" s="88"/>
      <c r="Y509" s="89"/>
      <c r="Z509" s="90"/>
      <c r="AA509" s="36"/>
      <c r="AB509" s="36"/>
      <c r="AC509" s="36"/>
    </row>
    <row r="510" spans="1:29" ht="14.25" customHeight="1" x14ac:dyDescent="0.25">
      <c r="A510" s="36"/>
      <c r="B510" s="155"/>
      <c r="C510" s="155"/>
      <c r="D510" s="155"/>
      <c r="E510" s="155"/>
      <c r="F510" s="155"/>
      <c r="G510" s="155"/>
      <c r="H510" s="155"/>
      <c r="I510" s="155"/>
      <c r="J510" s="155"/>
      <c r="K510" s="155"/>
      <c r="L510" s="155"/>
      <c r="M510" s="155"/>
      <c r="N510" s="87"/>
      <c r="O510" s="92"/>
      <c r="P510" s="92"/>
      <c r="Q510" s="155"/>
      <c r="R510" s="155"/>
      <c r="S510" s="155"/>
      <c r="T510" s="155"/>
      <c r="U510" s="155"/>
      <c r="V510" s="155"/>
      <c r="W510" s="88"/>
      <c r="X510" s="88"/>
      <c r="Y510" s="89"/>
      <c r="Z510" s="90"/>
      <c r="AA510" s="36"/>
      <c r="AB510" s="36"/>
      <c r="AC510" s="36"/>
    </row>
    <row r="511" spans="1:29" ht="14.25" customHeight="1" x14ac:dyDescent="0.25">
      <c r="A511" s="36"/>
      <c r="B511" s="155"/>
      <c r="C511" s="155"/>
      <c r="D511" s="155"/>
      <c r="E511" s="155"/>
      <c r="F511" s="155"/>
      <c r="G511" s="155"/>
      <c r="H511" s="155"/>
      <c r="I511" s="155"/>
      <c r="J511" s="155"/>
      <c r="K511" s="155"/>
      <c r="L511" s="155"/>
      <c r="M511" s="155"/>
      <c r="N511" s="87"/>
      <c r="O511" s="92"/>
      <c r="P511" s="92"/>
      <c r="Q511" s="155"/>
      <c r="R511" s="155"/>
      <c r="S511" s="155"/>
      <c r="T511" s="155"/>
      <c r="U511" s="155"/>
      <c r="V511" s="155"/>
      <c r="W511" s="88"/>
      <c r="X511" s="88"/>
      <c r="Y511" s="89"/>
      <c r="Z511" s="90"/>
      <c r="AA511" s="36"/>
      <c r="AB511" s="36"/>
      <c r="AC511" s="36"/>
    </row>
    <row r="512" spans="1:29" ht="14.25" customHeight="1" x14ac:dyDescent="0.25">
      <c r="A512" s="36"/>
      <c r="B512" s="155"/>
      <c r="C512" s="155"/>
      <c r="D512" s="155"/>
      <c r="E512" s="155"/>
      <c r="F512" s="155"/>
      <c r="G512" s="155"/>
      <c r="H512" s="155"/>
      <c r="I512" s="155"/>
      <c r="J512" s="155"/>
      <c r="K512" s="155"/>
      <c r="L512" s="155"/>
      <c r="M512" s="155"/>
      <c r="N512" s="87"/>
      <c r="O512" s="92"/>
      <c r="P512" s="92"/>
      <c r="Q512" s="155"/>
      <c r="R512" s="155"/>
      <c r="S512" s="155"/>
      <c r="T512" s="155"/>
      <c r="U512" s="155"/>
      <c r="V512" s="155"/>
      <c r="W512" s="88"/>
      <c r="X512" s="88"/>
      <c r="Y512" s="89"/>
      <c r="Z512" s="90"/>
      <c r="AA512" s="36"/>
      <c r="AB512" s="36"/>
      <c r="AC512" s="36"/>
    </row>
    <row r="513" spans="1:29" ht="14.25" customHeight="1" x14ac:dyDescent="0.25">
      <c r="A513" s="36"/>
      <c r="B513" s="155"/>
      <c r="C513" s="155"/>
      <c r="D513" s="155"/>
      <c r="E513" s="155"/>
      <c r="F513" s="155"/>
      <c r="G513" s="155"/>
      <c r="H513" s="155"/>
      <c r="I513" s="155"/>
      <c r="J513" s="155"/>
      <c r="K513" s="155"/>
      <c r="L513" s="155"/>
      <c r="M513" s="155"/>
      <c r="N513" s="87"/>
      <c r="O513" s="92"/>
      <c r="P513" s="92"/>
      <c r="Q513" s="155"/>
      <c r="R513" s="155"/>
      <c r="S513" s="155"/>
      <c r="T513" s="155"/>
      <c r="U513" s="155"/>
      <c r="V513" s="155"/>
      <c r="W513" s="88"/>
      <c r="X513" s="88"/>
      <c r="Y513" s="89"/>
      <c r="Z513" s="90"/>
      <c r="AA513" s="36"/>
      <c r="AB513" s="36"/>
      <c r="AC513" s="36"/>
    </row>
    <row r="514" spans="1:29" ht="14.25" customHeight="1" x14ac:dyDescent="0.25">
      <c r="A514" s="36"/>
      <c r="B514" s="155"/>
      <c r="C514" s="155"/>
      <c r="D514" s="155"/>
      <c r="E514" s="155"/>
      <c r="F514" s="155"/>
      <c r="G514" s="155"/>
      <c r="H514" s="155"/>
      <c r="I514" s="155"/>
      <c r="J514" s="155"/>
      <c r="K514" s="155"/>
      <c r="L514" s="155"/>
      <c r="M514" s="155"/>
      <c r="N514" s="87"/>
      <c r="O514" s="92"/>
      <c r="P514" s="92"/>
      <c r="Q514" s="155"/>
      <c r="R514" s="155"/>
      <c r="S514" s="155"/>
      <c r="T514" s="155"/>
      <c r="U514" s="155"/>
      <c r="V514" s="155"/>
      <c r="W514" s="88"/>
      <c r="X514" s="88"/>
      <c r="Y514" s="89"/>
      <c r="Z514" s="90"/>
      <c r="AA514" s="36"/>
      <c r="AB514" s="36"/>
      <c r="AC514" s="36"/>
    </row>
    <row r="515" spans="1:29" ht="14.25" customHeight="1" x14ac:dyDescent="0.25">
      <c r="A515" s="36"/>
      <c r="B515" s="155"/>
      <c r="C515" s="155"/>
      <c r="D515" s="155"/>
      <c r="E515" s="155"/>
      <c r="F515" s="155"/>
      <c r="G515" s="155"/>
      <c r="H515" s="155"/>
      <c r="I515" s="155"/>
      <c r="J515" s="155"/>
      <c r="K515" s="155"/>
      <c r="L515" s="155"/>
      <c r="M515" s="155"/>
      <c r="N515" s="87"/>
      <c r="O515" s="92"/>
      <c r="P515" s="92"/>
      <c r="Q515" s="155"/>
      <c r="R515" s="155"/>
      <c r="S515" s="155"/>
      <c r="T515" s="155"/>
      <c r="U515" s="155"/>
      <c r="V515" s="155"/>
      <c r="W515" s="88"/>
      <c r="X515" s="88"/>
      <c r="Y515" s="89"/>
      <c r="Z515" s="90"/>
      <c r="AA515" s="36"/>
      <c r="AB515" s="36"/>
      <c r="AC515" s="36"/>
    </row>
    <row r="516" spans="1:29" ht="14.25" customHeight="1" x14ac:dyDescent="0.25">
      <c r="A516" s="36"/>
      <c r="B516" s="155"/>
      <c r="C516" s="155"/>
      <c r="D516" s="155"/>
      <c r="E516" s="155"/>
      <c r="F516" s="155"/>
      <c r="G516" s="155"/>
      <c r="H516" s="155"/>
      <c r="I516" s="155"/>
      <c r="J516" s="155"/>
      <c r="K516" s="155"/>
      <c r="L516" s="155"/>
      <c r="M516" s="155"/>
      <c r="N516" s="87"/>
      <c r="O516" s="92"/>
      <c r="P516" s="92"/>
      <c r="Q516" s="155"/>
      <c r="R516" s="155"/>
      <c r="S516" s="155"/>
      <c r="T516" s="155"/>
      <c r="U516" s="155"/>
      <c r="V516" s="155"/>
      <c r="W516" s="88"/>
      <c r="X516" s="88"/>
      <c r="Y516" s="89"/>
      <c r="Z516" s="90"/>
      <c r="AA516" s="36"/>
      <c r="AB516" s="36"/>
      <c r="AC516" s="36"/>
    </row>
    <row r="517" spans="1:29" ht="14.25" customHeight="1" x14ac:dyDescent="0.25">
      <c r="A517" s="36"/>
      <c r="B517" s="155"/>
      <c r="C517" s="155"/>
      <c r="D517" s="155"/>
      <c r="E517" s="155"/>
      <c r="F517" s="155"/>
      <c r="G517" s="155"/>
      <c r="H517" s="155"/>
      <c r="I517" s="155"/>
      <c r="J517" s="155"/>
      <c r="K517" s="155"/>
      <c r="L517" s="155"/>
      <c r="M517" s="155"/>
      <c r="N517" s="87"/>
      <c r="O517" s="92"/>
      <c r="P517" s="92"/>
      <c r="Q517" s="155"/>
      <c r="R517" s="155"/>
      <c r="S517" s="155"/>
      <c r="T517" s="155"/>
      <c r="U517" s="155"/>
      <c r="V517" s="155"/>
      <c r="W517" s="88"/>
      <c r="X517" s="88"/>
      <c r="Y517" s="89"/>
      <c r="Z517" s="90"/>
      <c r="AA517" s="36"/>
      <c r="AB517" s="36"/>
      <c r="AC517" s="36"/>
    </row>
    <row r="518" spans="1:29" ht="14.25" customHeight="1" x14ac:dyDescent="0.25">
      <c r="A518" s="36"/>
      <c r="B518" s="155"/>
      <c r="C518" s="155"/>
      <c r="D518" s="155"/>
      <c r="E518" s="155"/>
      <c r="F518" s="155"/>
      <c r="G518" s="155"/>
      <c r="H518" s="155"/>
      <c r="I518" s="155"/>
      <c r="J518" s="155"/>
      <c r="K518" s="155"/>
      <c r="L518" s="155"/>
      <c r="M518" s="155"/>
      <c r="N518" s="87"/>
      <c r="O518" s="92"/>
      <c r="P518" s="92"/>
      <c r="Q518" s="155"/>
      <c r="R518" s="155"/>
      <c r="S518" s="155"/>
      <c r="T518" s="155"/>
      <c r="U518" s="155"/>
      <c r="V518" s="155"/>
      <c r="W518" s="88"/>
      <c r="X518" s="88"/>
      <c r="Y518" s="89"/>
      <c r="Z518" s="90"/>
      <c r="AA518" s="36"/>
      <c r="AB518" s="36"/>
      <c r="AC518" s="36"/>
    </row>
    <row r="519" spans="1:29" ht="14.25" customHeight="1" x14ac:dyDescent="0.25">
      <c r="A519" s="36"/>
      <c r="B519" s="155"/>
      <c r="C519" s="155"/>
      <c r="D519" s="155"/>
      <c r="E519" s="155"/>
      <c r="F519" s="155"/>
      <c r="G519" s="155"/>
      <c r="H519" s="155"/>
      <c r="I519" s="155"/>
      <c r="J519" s="155"/>
      <c r="K519" s="155"/>
      <c r="L519" s="155"/>
      <c r="M519" s="155"/>
      <c r="N519" s="87"/>
      <c r="O519" s="92"/>
      <c r="P519" s="92"/>
      <c r="Q519" s="155"/>
      <c r="R519" s="155"/>
      <c r="S519" s="155"/>
      <c r="T519" s="155"/>
      <c r="U519" s="155"/>
      <c r="V519" s="155"/>
      <c r="W519" s="88"/>
      <c r="X519" s="88"/>
      <c r="Y519" s="89"/>
      <c r="Z519" s="90"/>
      <c r="AA519" s="36"/>
      <c r="AB519" s="36"/>
      <c r="AC519" s="36"/>
    </row>
    <row r="520" spans="1:29" ht="14.25" customHeight="1" x14ac:dyDescent="0.25">
      <c r="A520" s="36"/>
      <c r="B520" s="155"/>
      <c r="C520" s="155"/>
      <c r="D520" s="155"/>
      <c r="E520" s="155"/>
      <c r="F520" s="155"/>
      <c r="G520" s="155"/>
      <c r="H520" s="155"/>
      <c r="I520" s="155"/>
      <c r="J520" s="155"/>
      <c r="K520" s="155"/>
      <c r="L520" s="155"/>
      <c r="M520" s="155"/>
      <c r="N520" s="87"/>
      <c r="O520" s="92"/>
      <c r="P520" s="92"/>
      <c r="Q520" s="155"/>
      <c r="R520" s="155"/>
      <c r="S520" s="155"/>
      <c r="T520" s="155"/>
      <c r="U520" s="155"/>
      <c r="V520" s="155"/>
      <c r="W520" s="88"/>
      <c r="X520" s="88"/>
      <c r="Y520" s="89"/>
      <c r="Z520" s="90"/>
      <c r="AA520" s="36"/>
      <c r="AB520" s="36"/>
      <c r="AC520" s="36"/>
    </row>
    <row r="521" spans="1:29" ht="14.25" customHeight="1" x14ac:dyDescent="0.25">
      <c r="A521" s="36"/>
      <c r="B521" s="155"/>
      <c r="C521" s="155"/>
      <c r="D521" s="155"/>
      <c r="E521" s="155"/>
      <c r="F521" s="155"/>
      <c r="G521" s="155"/>
      <c r="H521" s="155"/>
      <c r="I521" s="155"/>
      <c r="J521" s="155"/>
      <c r="K521" s="155"/>
      <c r="L521" s="155"/>
      <c r="M521" s="155"/>
      <c r="N521" s="87"/>
      <c r="O521" s="92"/>
      <c r="P521" s="92"/>
      <c r="Q521" s="155"/>
      <c r="R521" s="155"/>
      <c r="S521" s="155"/>
      <c r="T521" s="155"/>
      <c r="U521" s="155"/>
      <c r="V521" s="155"/>
      <c r="W521" s="88"/>
      <c r="X521" s="88"/>
      <c r="Y521" s="89"/>
      <c r="Z521" s="90"/>
      <c r="AA521" s="36"/>
      <c r="AB521" s="36"/>
      <c r="AC521" s="36"/>
    </row>
    <row r="522" spans="1:29" ht="14.25" customHeight="1" x14ac:dyDescent="0.25">
      <c r="A522" s="36"/>
      <c r="B522" s="155"/>
      <c r="C522" s="155"/>
      <c r="D522" s="155"/>
      <c r="E522" s="155"/>
      <c r="F522" s="155"/>
      <c r="G522" s="155"/>
      <c r="H522" s="155"/>
      <c r="I522" s="155"/>
      <c r="J522" s="155"/>
      <c r="K522" s="155"/>
      <c r="L522" s="155"/>
      <c r="M522" s="155"/>
      <c r="N522" s="87"/>
      <c r="O522" s="92"/>
      <c r="P522" s="92"/>
      <c r="Q522" s="155"/>
      <c r="R522" s="155"/>
      <c r="S522" s="155"/>
      <c r="T522" s="155"/>
      <c r="U522" s="155"/>
      <c r="V522" s="155"/>
      <c r="W522" s="88"/>
      <c r="X522" s="88"/>
      <c r="Y522" s="89"/>
      <c r="Z522" s="90"/>
      <c r="AA522" s="36"/>
      <c r="AB522" s="36"/>
      <c r="AC522" s="36"/>
    </row>
    <row r="523" spans="1:29" ht="14.25" customHeight="1" x14ac:dyDescent="0.25">
      <c r="A523" s="36"/>
      <c r="B523" s="155"/>
      <c r="C523" s="155"/>
      <c r="D523" s="155"/>
      <c r="E523" s="155"/>
      <c r="F523" s="155"/>
      <c r="G523" s="155"/>
      <c r="H523" s="155"/>
      <c r="I523" s="155"/>
      <c r="J523" s="155"/>
      <c r="K523" s="155"/>
      <c r="L523" s="155"/>
      <c r="M523" s="155"/>
      <c r="N523" s="87"/>
      <c r="O523" s="92"/>
      <c r="P523" s="92"/>
      <c r="Q523" s="155"/>
      <c r="R523" s="155"/>
      <c r="S523" s="155"/>
      <c r="T523" s="155"/>
      <c r="U523" s="155"/>
      <c r="V523" s="155"/>
      <c r="W523" s="88"/>
      <c r="X523" s="88"/>
      <c r="Y523" s="89"/>
      <c r="Z523" s="90"/>
      <c r="AA523" s="36"/>
      <c r="AB523" s="36"/>
      <c r="AC523" s="36"/>
    </row>
    <row r="524" spans="1:29" ht="14.25" customHeight="1" x14ac:dyDescent="0.25">
      <c r="A524" s="36"/>
      <c r="B524" s="155"/>
      <c r="C524" s="155"/>
      <c r="D524" s="155"/>
      <c r="E524" s="155"/>
      <c r="F524" s="155"/>
      <c r="G524" s="155"/>
      <c r="H524" s="155"/>
      <c r="I524" s="155"/>
      <c r="J524" s="155"/>
      <c r="K524" s="155"/>
      <c r="L524" s="155"/>
      <c r="M524" s="155"/>
      <c r="N524" s="87"/>
      <c r="O524" s="92"/>
      <c r="P524" s="92"/>
      <c r="Q524" s="155"/>
      <c r="R524" s="155"/>
      <c r="S524" s="155"/>
      <c r="T524" s="155"/>
      <c r="U524" s="155"/>
      <c r="V524" s="155"/>
      <c r="W524" s="88"/>
      <c r="X524" s="88"/>
      <c r="Y524" s="89"/>
      <c r="Z524" s="90"/>
      <c r="AA524" s="36"/>
      <c r="AB524" s="36"/>
      <c r="AC524" s="36"/>
    </row>
    <row r="525" spans="1:29" ht="14.25" customHeight="1" x14ac:dyDescent="0.25">
      <c r="A525" s="36"/>
      <c r="B525" s="155"/>
      <c r="C525" s="155"/>
      <c r="D525" s="155"/>
      <c r="E525" s="155"/>
      <c r="F525" s="155"/>
      <c r="G525" s="155"/>
      <c r="H525" s="155"/>
      <c r="I525" s="155"/>
      <c r="J525" s="155"/>
      <c r="K525" s="155"/>
      <c r="L525" s="155"/>
      <c r="M525" s="155"/>
      <c r="N525" s="87"/>
      <c r="O525" s="92"/>
      <c r="P525" s="92"/>
      <c r="Q525" s="155"/>
      <c r="R525" s="155"/>
      <c r="S525" s="155"/>
      <c r="T525" s="155"/>
      <c r="U525" s="155"/>
      <c r="V525" s="155"/>
      <c r="W525" s="88"/>
      <c r="X525" s="88"/>
      <c r="Y525" s="89"/>
      <c r="Z525" s="90"/>
      <c r="AA525" s="36"/>
      <c r="AB525" s="36"/>
      <c r="AC525" s="36"/>
    </row>
    <row r="526" spans="1:29" ht="14.25" customHeight="1" x14ac:dyDescent="0.25">
      <c r="A526" s="36"/>
      <c r="B526" s="155"/>
      <c r="C526" s="155"/>
      <c r="D526" s="155"/>
      <c r="E526" s="155"/>
      <c r="F526" s="155"/>
      <c r="G526" s="155"/>
      <c r="H526" s="155"/>
      <c r="I526" s="155"/>
      <c r="J526" s="155"/>
      <c r="K526" s="155"/>
      <c r="L526" s="155"/>
      <c r="M526" s="155"/>
      <c r="N526" s="87"/>
      <c r="O526" s="92"/>
      <c r="P526" s="92"/>
      <c r="Q526" s="155"/>
      <c r="R526" s="155"/>
      <c r="S526" s="155"/>
      <c r="T526" s="155"/>
      <c r="U526" s="155"/>
      <c r="V526" s="155"/>
      <c r="W526" s="88"/>
      <c r="X526" s="88"/>
      <c r="Y526" s="89"/>
      <c r="Z526" s="90"/>
      <c r="AA526" s="36"/>
      <c r="AB526" s="36"/>
      <c r="AC526" s="36"/>
    </row>
    <row r="527" spans="1:29" ht="14.25" customHeight="1" x14ac:dyDescent="0.25">
      <c r="A527" s="36"/>
      <c r="B527" s="155"/>
      <c r="C527" s="155"/>
      <c r="D527" s="155"/>
      <c r="E527" s="155"/>
      <c r="F527" s="155"/>
      <c r="G527" s="155"/>
      <c r="H527" s="155"/>
      <c r="I527" s="155"/>
      <c r="J527" s="155"/>
      <c r="K527" s="155"/>
      <c r="L527" s="155"/>
      <c r="M527" s="155"/>
      <c r="N527" s="87"/>
      <c r="O527" s="92"/>
      <c r="P527" s="92"/>
      <c r="Q527" s="155"/>
      <c r="R527" s="155"/>
      <c r="S527" s="155"/>
      <c r="T527" s="155"/>
      <c r="U527" s="155"/>
      <c r="V527" s="155"/>
      <c r="W527" s="88"/>
      <c r="X527" s="88"/>
      <c r="Y527" s="89"/>
      <c r="Z527" s="90"/>
      <c r="AA527" s="36"/>
      <c r="AB527" s="36"/>
      <c r="AC527" s="36"/>
    </row>
    <row r="528" spans="1:29" ht="14.25" customHeight="1" x14ac:dyDescent="0.25">
      <c r="A528" s="36"/>
      <c r="B528" s="155"/>
      <c r="C528" s="155"/>
      <c r="D528" s="155"/>
      <c r="E528" s="155"/>
      <c r="F528" s="155"/>
      <c r="G528" s="155"/>
      <c r="H528" s="155"/>
      <c r="I528" s="155"/>
      <c r="J528" s="155"/>
      <c r="K528" s="155"/>
      <c r="L528" s="155"/>
      <c r="M528" s="155"/>
      <c r="N528" s="87"/>
      <c r="O528" s="92"/>
      <c r="P528" s="92"/>
      <c r="Q528" s="155"/>
      <c r="R528" s="155"/>
      <c r="S528" s="155"/>
      <c r="T528" s="155"/>
      <c r="U528" s="155"/>
      <c r="V528" s="155"/>
      <c r="W528" s="88"/>
      <c r="X528" s="88"/>
      <c r="Y528" s="89"/>
      <c r="Z528" s="90"/>
      <c r="AA528" s="36"/>
      <c r="AB528" s="36"/>
      <c r="AC528" s="36"/>
    </row>
    <row r="529" spans="1:29" ht="14.25" customHeight="1" x14ac:dyDescent="0.25">
      <c r="A529" s="36"/>
      <c r="B529" s="155"/>
      <c r="C529" s="155"/>
      <c r="D529" s="155"/>
      <c r="E529" s="155"/>
      <c r="F529" s="155"/>
      <c r="G529" s="155"/>
      <c r="H529" s="155"/>
      <c r="I529" s="155"/>
      <c r="J529" s="155"/>
      <c r="K529" s="155"/>
      <c r="L529" s="155"/>
      <c r="M529" s="155"/>
      <c r="N529" s="87"/>
      <c r="O529" s="92"/>
      <c r="P529" s="92"/>
      <c r="Q529" s="155"/>
      <c r="R529" s="155"/>
      <c r="S529" s="155"/>
      <c r="T529" s="155"/>
      <c r="U529" s="155"/>
      <c r="V529" s="155"/>
      <c r="W529" s="88"/>
      <c r="X529" s="88"/>
      <c r="Y529" s="89"/>
      <c r="Z529" s="90"/>
      <c r="AA529" s="36"/>
      <c r="AB529" s="36"/>
      <c r="AC529" s="36"/>
    </row>
    <row r="530" spans="1:29" ht="14.25" customHeight="1" x14ac:dyDescent="0.25">
      <c r="A530" s="36"/>
      <c r="B530" s="155"/>
      <c r="C530" s="155"/>
      <c r="D530" s="155"/>
      <c r="E530" s="155"/>
      <c r="F530" s="155"/>
      <c r="G530" s="155"/>
      <c r="H530" s="155"/>
      <c r="I530" s="155"/>
      <c r="J530" s="155"/>
      <c r="K530" s="155"/>
      <c r="L530" s="155"/>
      <c r="M530" s="155"/>
      <c r="N530" s="87"/>
      <c r="O530" s="92"/>
      <c r="P530" s="92"/>
      <c r="Q530" s="155"/>
      <c r="R530" s="155"/>
      <c r="S530" s="155"/>
      <c r="T530" s="155"/>
      <c r="U530" s="155"/>
      <c r="V530" s="155"/>
      <c r="W530" s="88"/>
      <c r="X530" s="88"/>
      <c r="Y530" s="89"/>
      <c r="Z530" s="90"/>
      <c r="AA530" s="36"/>
      <c r="AB530" s="36"/>
      <c r="AC530" s="36"/>
    </row>
    <row r="531" spans="1:29" ht="14.25" customHeight="1" x14ac:dyDescent="0.25">
      <c r="A531" s="36"/>
      <c r="B531" s="155"/>
      <c r="C531" s="155"/>
      <c r="D531" s="155"/>
      <c r="E531" s="155"/>
      <c r="F531" s="155"/>
      <c r="G531" s="155"/>
      <c r="H531" s="155"/>
      <c r="I531" s="155"/>
      <c r="J531" s="155"/>
      <c r="K531" s="155"/>
      <c r="L531" s="155"/>
      <c r="M531" s="155"/>
      <c r="N531" s="87"/>
      <c r="O531" s="92"/>
      <c r="P531" s="92"/>
      <c r="Q531" s="155"/>
      <c r="R531" s="155"/>
      <c r="S531" s="155"/>
      <c r="T531" s="155"/>
      <c r="U531" s="155"/>
      <c r="V531" s="155"/>
      <c r="W531" s="88"/>
      <c r="X531" s="88"/>
      <c r="Y531" s="89"/>
      <c r="Z531" s="90"/>
      <c r="AA531" s="36"/>
      <c r="AB531" s="36"/>
      <c r="AC531" s="36"/>
    </row>
    <row r="532" spans="1:29" ht="14.25" customHeight="1" x14ac:dyDescent="0.25">
      <c r="A532" s="36"/>
      <c r="B532" s="155"/>
      <c r="C532" s="155"/>
      <c r="D532" s="155"/>
      <c r="E532" s="155"/>
      <c r="F532" s="155"/>
      <c r="G532" s="155"/>
      <c r="H532" s="155"/>
      <c r="I532" s="155"/>
      <c r="J532" s="155"/>
      <c r="K532" s="155"/>
      <c r="L532" s="155"/>
      <c r="M532" s="155"/>
      <c r="N532" s="87"/>
      <c r="O532" s="92"/>
      <c r="P532" s="92"/>
      <c r="Q532" s="155"/>
      <c r="R532" s="155"/>
      <c r="S532" s="155"/>
      <c r="T532" s="155"/>
      <c r="U532" s="155"/>
      <c r="V532" s="155"/>
      <c r="W532" s="88"/>
      <c r="X532" s="88"/>
      <c r="Y532" s="89"/>
      <c r="Z532" s="90"/>
      <c r="AA532" s="36"/>
      <c r="AB532" s="36"/>
      <c r="AC532" s="36"/>
    </row>
    <row r="533" spans="1:29" ht="14.25" customHeight="1" x14ac:dyDescent="0.25">
      <c r="A533" s="36"/>
      <c r="B533" s="155"/>
      <c r="C533" s="155"/>
      <c r="D533" s="155"/>
      <c r="E533" s="155"/>
      <c r="F533" s="155"/>
      <c r="G533" s="155"/>
      <c r="H533" s="155"/>
      <c r="I533" s="155"/>
      <c r="J533" s="155"/>
      <c r="K533" s="155"/>
      <c r="L533" s="155"/>
      <c r="M533" s="155"/>
      <c r="N533" s="87"/>
      <c r="O533" s="92"/>
      <c r="P533" s="92"/>
      <c r="Q533" s="155"/>
      <c r="R533" s="155"/>
      <c r="S533" s="155"/>
      <c r="T533" s="155"/>
      <c r="U533" s="155"/>
      <c r="V533" s="155"/>
      <c r="W533" s="88"/>
      <c r="X533" s="88"/>
      <c r="Y533" s="89"/>
      <c r="Z533" s="90"/>
      <c r="AA533" s="36"/>
      <c r="AB533" s="36"/>
      <c r="AC533" s="36"/>
    </row>
    <row r="534" spans="1:29" ht="14.25" customHeight="1" x14ac:dyDescent="0.25">
      <c r="A534" s="36"/>
      <c r="B534" s="155"/>
      <c r="C534" s="155"/>
      <c r="D534" s="155"/>
      <c r="E534" s="155"/>
      <c r="F534" s="155"/>
      <c r="G534" s="155"/>
      <c r="H534" s="155"/>
      <c r="I534" s="155"/>
      <c r="J534" s="155"/>
      <c r="K534" s="155"/>
      <c r="L534" s="155"/>
      <c r="M534" s="155"/>
      <c r="N534" s="87"/>
      <c r="O534" s="92"/>
      <c r="P534" s="92"/>
      <c r="Q534" s="155"/>
      <c r="R534" s="155"/>
      <c r="S534" s="155"/>
      <c r="T534" s="155"/>
      <c r="U534" s="155"/>
      <c r="V534" s="155"/>
      <c r="W534" s="88"/>
      <c r="X534" s="88"/>
      <c r="Y534" s="89"/>
      <c r="Z534" s="90"/>
      <c r="AA534" s="36"/>
      <c r="AB534" s="36"/>
      <c r="AC534" s="36"/>
    </row>
    <row r="535" spans="1:29" ht="14.25" customHeight="1" x14ac:dyDescent="0.25">
      <c r="A535" s="36"/>
      <c r="B535" s="155"/>
      <c r="C535" s="155"/>
      <c r="D535" s="155"/>
      <c r="E535" s="155"/>
      <c r="F535" s="155"/>
      <c r="G535" s="155"/>
      <c r="H535" s="155"/>
      <c r="I535" s="155"/>
      <c r="J535" s="155"/>
      <c r="K535" s="155"/>
      <c r="L535" s="155"/>
      <c r="M535" s="155"/>
      <c r="N535" s="87"/>
      <c r="O535" s="92"/>
      <c r="P535" s="92"/>
      <c r="Q535" s="155"/>
      <c r="R535" s="155"/>
      <c r="S535" s="155"/>
      <c r="T535" s="155"/>
      <c r="U535" s="155"/>
      <c r="V535" s="155"/>
      <c r="W535" s="88"/>
      <c r="X535" s="88"/>
      <c r="Y535" s="89"/>
      <c r="Z535" s="90"/>
      <c r="AA535" s="36"/>
      <c r="AB535" s="36"/>
      <c r="AC535" s="36"/>
    </row>
    <row r="536" spans="1:29" ht="14.25" customHeight="1" x14ac:dyDescent="0.25">
      <c r="A536" s="36"/>
      <c r="B536" s="155"/>
      <c r="C536" s="155"/>
      <c r="D536" s="155"/>
      <c r="E536" s="155"/>
      <c r="F536" s="155"/>
      <c r="G536" s="155"/>
      <c r="H536" s="155"/>
      <c r="I536" s="155"/>
      <c r="J536" s="155"/>
      <c r="K536" s="155"/>
      <c r="L536" s="155"/>
      <c r="M536" s="155"/>
      <c r="N536" s="87"/>
      <c r="O536" s="92"/>
      <c r="P536" s="92"/>
      <c r="Q536" s="155"/>
      <c r="R536" s="155"/>
      <c r="S536" s="155"/>
      <c r="T536" s="155"/>
      <c r="U536" s="155"/>
      <c r="V536" s="155"/>
      <c r="W536" s="88"/>
      <c r="X536" s="88"/>
      <c r="Y536" s="89"/>
      <c r="Z536" s="90"/>
      <c r="AA536" s="36"/>
      <c r="AB536" s="36"/>
      <c r="AC536" s="36"/>
    </row>
    <row r="537" spans="1:29" ht="14.25" customHeight="1" x14ac:dyDescent="0.25">
      <c r="A537" s="36"/>
      <c r="B537" s="155"/>
      <c r="C537" s="155"/>
      <c r="D537" s="155"/>
      <c r="E537" s="155"/>
      <c r="F537" s="155"/>
      <c r="G537" s="155"/>
      <c r="H537" s="155"/>
      <c r="I537" s="155"/>
      <c r="J537" s="155"/>
      <c r="K537" s="155"/>
      <c r="L537" s="155"/>
      <c r="M537" s="155"/>
      <c r="N537" s="87"/>
      <c r="O537" s="92"/>
      <c r="P537" s="92"/>
      <c r="Q537" s="155"/>
      <c r="R537" s="155"/>
      <c r="S537" s="155"/>
      <c r="T537" s="155"/>
      <c r="U537" s="155"/>
      <c r="V537" s="155"/>
      <c r="W537" s="88"/>
      <c r="X537" s="88"/>
      <c r="Y537" s="89"/>
      <c r="Z537" s="90"/>
      <c r="AA537" s="36"/>
      <c r="AB537" s="36"/>
      <c r="AC537" s="36"/>
    </row>
    <row r="538" spans="1:29" ht="14.25" customHeight="1" x14ac:dyDescent="0.25">
      <c r="A538" s="36"/>
      <c r="B538" s="155"/>
      <c r="C538" s="155"/>
      <c r="D538" s="155"/>
      <c r="E538" s="155"/>
      <c r="F538" s="155"/>
      <c r="G538" s="155"/>
      <c r="H538" s="155"/>
      <c r="I538" s="155"/>
      <c r="J538" s="155"/>
      <c r="K538" s="155"/>
      <c r="L538" s="155"/>
      <c r="M538" s="155"/>
      <c r="N538" s="87"/>
      <c r="O538" s="92"/>
      <c r="P538" s="92"/>
      <c r="Q538" s="155"/>
      <c r="R538" s="155"/>
      <c r="S538" s="155"/>
      <c r="T538" s="155"/>
      <c r="U538" s="155"/>
      <c r="V538" s="155"/>
      <c r="W538" s="88"/>
      <c r="X538" s="88"/>
      <c r="Y538" s="89"/>
      <c r="Z538" s="90"/>
      <c r="AA538" s="36"/>
      <c r="AB538" s="36"/>
      <c r="AC538" s="36"/>
    </row>
    <row r="539" spans="1:29" ht="14.25" customHeight="1" x14ac:dyDescent="0.25">
      <c r="A539" s="36"/>
      <c r="B539" s="155"/>
      <c r="C539" s="155"/>
      <c r="D539" s="155"/>
      <c r="E539" s="155"/>
      <c r="F539" s="155"/>
      <c r="G539" s="155"/>
      <c r="H539" s="155"/>
      <c r="I539" s="155"/>
      <c r="J539" s="155"/>
      <c r="K539" s="155"/>
      <c r="L539" s="155"/>
      <c r="M539" s="155"/>
      <c r="N539" s="87"/>
      <c r="O539" s="92"/>
      <c r="P539" s="92"/>
      <c r="Q539" s="155"/>
      <c r="R539" s="155"/>
      <c r="S539" s="155"/>
      <c r="T539" s="155"/>
      <c r="U539" s="155"/>
      <c r="V539" s="155"/>
      <c r="W539" s="88"/>
      <c r="X539" s="88"/>
      <c r="Y539" s="89"/>
      <c r="Z539" s="90"/>
      <c r="AA539" s="36"/>
      <c r="AB539" s="36"/>
      <c r="AC539" s="36"/>
    </row>
    <row r="540" spans="1:29" ht="14.25" customHeight="1" x14ac:dyDescent="0.25">
      <c r="A540" s="36"/>
      <c r="B540" s="155"/>
      <c r="C540" s="155"/>
      <c r="D540" s="155"/>
      <c r="E540" s="155"/>
      <c r="F540" s="155"/>
      <c r="G540" s="155"/>
      <c r="H540" s="155"/>
      <c r="I540" s="155"/>
      <c r="J540" s="155"/>
      <c r="K540" s="155"/>
      <c r="L540" s="155"/>
      <c r="M540" s="155"/>
      <c r="N540" s="87"/>
      <c r="O540" s="92"/>
      <c r="P540" s="92"/>
      <c r="Q540" s="155"/>
      <c r="R540" s="155"/>
      <c r="S540" s="155"/>
      <c r="T540" s="155"/>
      <c r="U540" s="155"/>
      <c r="V540" s="155"/>
      <c r="W540" s="88"/>
      <c r="X540" s="88"/>
      <c r="Y540" s="89"/>
      <c r="Z540" s="90"/>
      <c r="AA540" s="36"/>
      <c r="AB540" s="36"/>
      <c r="AC540" s="36"/>
    </row>
    <row r="541" spans="1:29" ht="14.25" customHeight="1" x14ac:dyDescent="0.25">
      <c r="A541" s="36"/>
      <c r="B541" s="155"/>
      <c r="C541" s="155"/>
      <c r="D541" s="155"/>
      <c r="E541" s="155"/>
      <c r="F541" s="155"/>
      <c r="G541" s="155"/>
      <c r="H541" s="155"/>
      <c r="I541" s="155"/>
      <c r="J541" s="155"/>
      <c r="K541" s="155"/>
      <c r="L541" s="155"/>
      <c r="M541" s="155"/>
      <c r="N541" s="87"/>
      <c r="O541" s="92"/>
      <c r="P541" s="92"/>
      <c r="Q541" s="155"/>
      <c r="R541" s="155"/>
      <c r="S541" s="155"/>
      <c r="T541" s="155"/>
      <c r="U541" s="155"/>
      <c r="V541" s="155"/>
      <c r="W541" s="88"/>
      <c r="X541" s="88"/>
      <c r="Y541" s="89"/>
      <c r="Z541" s="90"/>
      <c r="AA541" s="36"/>
      <c r="AB541" s="36"/>
      <c r="AC541" s="36"/>
    </row>
    <row r="542" spans="1:29" ht="14.25" customHeight="1" x14ac:dyDescent="0.25">
      <c r="A542" s="36"/>
      <c r="B542" s="155"/>
      <c r="C542" s="155"/>
      <c r="D542" s="155"/>
      <c r="E542" s="155"/>
      <c r="F542" s="155"/>
      <c r="G542" s="155"/>
      <c r="H542" s="155"/>
      <c r="I542" s="155"/>
      <c r="J542" s="155"/>
      <c r="K542" s="155"/>
      <c r="L542" s="155"/>
      <c r="M542" s="155"/>
      <c r="N542" s="87"/>
      <c r="O542" s="92"/>
      <c r="P542" s="92"/>
      <c r="Q542" s="155"/>
      <c r="R542" s="155"/>
      <c r="S542" s="155"/>
      <c r="T542" s="155"/>
      <c r="U542" s="155"/>
      <c r="V542" s="155"/>
      <c r="W542" s="88"/>
      <c r="X542" s="88"/>
      <c r="Y542" s="89"/>
      <c r="Z542" s="90"/>
      <c r="AA542" s="36"/>
      <c r="AB542" s="36"/>
      <c r="AC542" s="36"/>
    </row>
    <row r="543" spans="1:29" ht="14.25" customHeight="1" x14ac:dyDescent="0.25">
      <c r="A543" s="36"/>
      <c r="B543" s="155"/>
      <c r="C543" s="155"/>
      <c r="D543" s="155"/>
      <c r="E543" s="155"/>
      <c r="F543" s="155"/>
      <c r="G543" s="155"/>
      <c r="H543" s="155"/>
      <c r="I543" s="155"/>
      <c r="J543" s="155"/>
      <c r="K543" s="155"/>
      <c r="L543" s="155"/>
      <c r="M543" s="155"/>
      <c r="N543" s="87"/>
      <c r="O543" s="92"/>
      <c r="P543" s="92"/>
      <c r="Q543" s="155"/>
      <c r="R543" s="155"/>
      <c r="S543" s="155"/>
      <c r="T543" s="155"/>
      <c r="U543" s="155"/>
      <c r="V543" s="155"/>
      <c r="W543" s="88"/>
      <c r="X543" s="88"/>
      <c r="Y543" s="89"/>
      <c r="Z543" s="90"/>
      <c r="AA543" s="36"/>
      <c r="AB543" s="36"/>
      <c r="AC543" s="36"/>
    </row>
    <row r="544" spans="1:29" ht="14.25" customHeight="1" x14ac:dyDescent="0.25">
      <c r="A544" s="36"/>
      <c r="B544" s="155"/>
      <c r="C544" s="155"/>
      <c r="D544" s="155"/>
      <c r="E544" s="155"/>
      <c r="F544" s="155"/>
      <c r="G544" s="155"/>
      <c r="H544" s="155"/>
      <c r="I544" s="155"/>
      <c r="J544" s="155"/>
      <c r="K544" s="155"/>
      <c r="L544" s="155"/>
      <c r="M544" s="155"/>
      <c r="N544" s="87"/>
      <c r="O544" s="92"/>
      <c r="P544" s="92"/>
      <c r="Q544" s="155"/>
      <c r="R544" s="155"/>
      <c r="S544" s="155"/>
      <c r="T544" s="155"/>
      <c r="U544" s="155"/>
      <c r="V544" s="155"/>
      <c r="W544" s="88"/>
      <c r="X544" s="88"/>
      <c r="Y544" s="89"/>
      <c r="Z544" s="90"/>
      <c r="AA544" s="36"/>
      <c r="AB544" s="36"/>
      <c r="AC544" s="36"/>
    </row>
    <row r="545" spans="1:30" ht="14.25" customHeight="1" x14ac:dyDescent="0.25">
      <c r="A545" s="36"/>
      <c r="B545" s="155"/>
      <c r="C545" s="155"/>
      <c r="D545" s="155"/>
      <c r="E545" s="155"/>
      <c r="F545" s="155"/>
      <c r="G545" s="155"/>
      <c r="H545" s="155"/>
      <c r="I545" s="155"/>
      <c r="J545" s="155"/>
      <c r="K545" s="155"/>
      <c r="L545" s="155"/>
      <c r="M545" s="155"/>
      <c r="N545" s="87"/>
      <c r="O545" s="92"/>
      <c r="P545" s="92"/>
      <c r="Q545" s="155"/>
      <c r="R545" s="155"/>
      <c r="S545" s="155"/>
      <c r="T545" s="155"/>
      <c r="U545" s="155"/>
      <c r="V545" s="155"/>
      <c r="W545" s="88"/>
      <c r="X545" s="88"/>
      <c r="Y545" s="89"/>
      <c r="Z545" s="90"/>
      <c r="AA545" s="36"/>
      <c r="AB545" s="36"/>
      <c r="AC545" s="36"/>
    </row>
    <row r="546" spans="1:30" ht="14.25" customHeight="1" x14ac:dyDescent="0.25">
      <c r="A546" s="36"/>
      <c r="B546" s="155"/>
      <c r="C546" s="155"/>
      <c r="D546" s="155"/>
      <c r="E546" s="155"/>
      <c r="F546" s="155"/>
      <c r="G546" s="155"/>
      <c r="H546" s="155"/>
      <c r="I546" s="155"/>
      <c r="J546" s="155"/>
      <c r="K546" s="155"/>
      <c r="L546" s="155"/>
      <c r="M546" s="155"/>
      <c r="N546" s="87"/>
      <c r="O546" s="92"/>
      <c r="P546" s="92"/>
      <c r="Q546" s="155"/>
      <c r="R546" s="155"/>
      <c r="S546" s="155"/>
      <c r="T546" s="155"/>
      <c r="U546" s="155"/>
      <c r="V546" s="155"/>
      <c r="W546" s="88"/>
      <c r="X546" s="88"/>
      <c r="Y546" s="89"/>
      <c r="Z546" s="90"/>
      <c r="AA546" s="36"/>
      <c r="AB546" s="36"/>
      <c r="AC546" s="36"/>
    </row>
    <row r="547" spans="1:30" ht="14.25" customHeight="1" x14ac:dyDescent="0.25">
      <c r="B547" s="155"/>
      <c r="C547" s="155"/>
      <c r="D547" s="155"/>
      <c r="E547" s="155"/>
      <c r="F547" s="155"/>
      <c r="G547" s="155"/>
      <c r="H547" s="155"/>
      <c r="I547" s="155"/>
      <c r="J547" s="155"/>
      <c r="K547" s="155"/>
      <c r="L547" s="155"/>
      <c r="M547" s="155"/>
      <c r="N547" s="87"/>
      <c r="O547" s="92"/>
      <c r="P547" s="92"/>
      <c r="Q547" s="155"/>
      <c r="R547" s="155"/>
      <c r="S547" s="155"/>
      <c r="T547" s="155"/>
      <c r="U547" s="155"/>
      <c r="V547" s="155"/>
      <c r="W547" s="88"/>
      <c r="X547" s="88"/>
      <c r="Y547" s="89"/>
      <c r="Z547" s="90"/>
      <c r="AA547" s="36"/>
      <c r="AB547" s="36"/>
      <c r="AC547" s="36"/>
    </row>
    <row r="548" spans="1:30" ht="14.25" customHeight="1" x14ac:dyDescent="0.25">
      <c r="B548" s="155"/>
      <c r="C548" s="155"/>
      <c r="D548" s="155"/>
      <c r="E548" s="155"/>
      <c r="F548" s="155"/>
      <c r="G548" s="155"/>
      <c r="H548" s="155"/>
      <c r="I548" s="155"/>
      <c r="J548" s="155"/>
      <c r="K548" s="155"/>
      <c r="L548" s="155"/>
      <c r="M548" s="155"/>
      <c r="N548" s="87"/>
      <c r="O548" s="92"/>
      <c r="P548" s="92"/>
      <c r="Q548" s="155"/>
      <c r="R548" s="155"/>
      <c r="S548" s="155"/>
      <c r="T548" s="155"/>
      <c r="U548" s="155"/>
      <c r="V548" s="155"/>
      <c r="W548" s="88"/>
      <c r="X548" s="88"/>
      <c r="Y548" s="89"/>
      <c r="Z548" s="90"/>
      <c r="AA548" s="36"/>
      <c r="AB548" s="36"/>
      <c r="AC548" s="36"/>
    </row>
    <row r="549" spans="1:30" ht="14.25" customHeight="1" x14ac:dyDescent="0.25">
      <c r="A549" s="63"/>
    </row>
    <row r="550" spans="1:30" ht="14.25" customHeight="1" x14ac:dyDescent="0.25"/>
    <row r="551" spans="1:30" ht="14.25" customHeight="1" x14ac:dyDescent="0.25">
      <c r="A551" s="72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7"/>
      <c r="M551" s="37"/>
      <c r="N551" s="37"/>
      <c r="O551" s="36"/>
      <c r="P551" s="36"/>
      <c r="Q551" s="36"/>
      <c r="R551" s="38"/>
      <c r="S551" s="38"/>
      <c r="T551" s="38"/>
      <c r="U551" s="38"/>
      <c r="V551" s="37"/>
      <c r="W551" s="36"/>
      <c r="X551" s="36"/>
      <c r="Y551" s="36"/>
      <c r="Z551" s="36"/>
      <c r="AA551" s="36"/>
      <c r="AB551" s="36"/>
      <c r="AC551" s="36"/>
      <c r="AD551" s="36"/>
    </row>
    <row r="552" spans="1:30" ht="14.25" customHeight="1" x14ac:dyDescent="0.25"/>
    <row r="553" spans="1:30" ht="14.25" customHeight="1" x14ac:dyDescent="0.25">
      <c r="B553" s="156"/>
      <c r="C553" s="157"/>
      <c r="D553" s="157"/>
      <c r="E553" s="43"/>
      <c r="F553" s="43"/>
      <c r="G553" s="43"/>
      <c r="H553" s="156"/>
      <c r="I553" s="156"/>
      <c r="J553" s="156"/>
      <c r="K553" s="156"/>
      <c r="L553" s="156"/>
      <c r="M553" s="156"/>
      <c r="N553" s="156"/>
      <c r="O553" s="156"/>
      <c r="P553" s="156"/>
      <c r="Q553" s="43"/>
      <c r="W553" s="72"/>
      <c r="X553" s="72"/>
      <c r="Y553" s="35"/>
      <c r="Z553" s="72"/>
      <c r="AD553" s="72"/>
    </row>
    <row r="554" spans="1:30" ht="14.25" customHeight="1" x14ac:dyDescent="0.25">
      <c r="B554" s="159"/>
      <c r="C554" s="159"/>
      <c r="D554" s="159"/>
      <c r="E554" s="91"/>
      <c r="F554" s="91"/>
      <c r="G554" s="91"/>
      <c r="H554" s="160"/>
      <c r="I554" s="160"/>
      <c r="J554" s="160"/>
      <c r="K554" s="160"/>
      <c r="L554" s="161"/>
      <c r="M554" s="161"/>
      <c r="N554" s="161"/>
      <c r="O554" s="161"/>
      <c r="P554" s="161"/>
      <c r="Q554" s="93"/>
      <c r="R554" s="93"/>
      <c r="Y554" s="95"/>
    </row>
    <row r="555" spans="1:30" ht="14.25" customHeight="1" x14ac:dyDescent="0.25">
      <c r="B555" s="159"/>
      <c r="C555" s="159"/>
      <c r="D555" s="159"/>
      <c r="E555" s="91"/>
      <c r="F555" s="91"/>
      <c r="G555" s="91"/>
      <c r="H555" s="160"/>
      <c r="I555" s="160"/>
      <c r="J555" s="160"/>
      <c r="K555" s="160"/>
      <c r="L555" s="161"/>
      <c r="M555" s="161"/>
      <c r="N555" s="161"/>
      <c r="O555" s="161"/>
      <c r="P555" s="161"/>
      <c r="Q555" s="93"/>
      <c r="R555" s="93"/>
      <c r="Y555" s="95"/>
    </row>
    <row r="556" spans="1:30" ht="14.25" customHeight="1" x14ac:dyDescent="0.25">
      <c r="B556" s="159"/>
      <c r="C556" s="159"/>
      <c r="D556" s="159"/>
      <c r="E556" s="91"/>
      <c r="F556" s="91"/>
      <c r="G556" s="91"/>
      <c r="H556" s="160"/>
      <c r="I556" s="160"/>
      <c r="J556" s="160"/>
      <c r="K556" s="160"/>
      <c r="L556" s="161"/>
      <c r="M556" s="161"/>
      <c r="N556" s="161"/>
      <c r="O556" s="161"/>
      <c r="P556" s="161"/>
      <c r="Q556" s="93"/>
      <c r="R556" s="93"/>
      <c r="Y556" s="95"/>
    </row>
    <row r="557" spans="1:30" ht="14.25" customHeight="1" x14ac:dyDescent="0.25">
      <c r="B557" s="159"/>
      <c r="C557" s="159"/>
      <c r="D557" s="159"/>
      <c r="E557" s="91"/>
      <c r="F557" s="91"/>
      <c r="G557" s="91"/>
      <c r="H557" s="160"/>
      <c r="I557" s="160"/>
      <c r="J557" s="160"/>
      <c r="K557" s="160"/>
      <c r="L557" s="161"/>
      <c r="M557" s="161"/>
      <c r="N557" s="161"/>
      <c r="O557" s="161"/>
      <c r="P557" s="161"/>
      <c r="Q557" s="93"/>
      <c r="R557" s="93"/>
      <c r="Y557" s="95"/>
    </row>
    <row r="558" spans="1:30" ht="14.25" customHeight="1" x14ac:dyDescent="0.25">
      <c r="B558" s="159"/>
      <c r="C558" s="159"/>
      <c r="D558" s="159"/>
      <c r="E558" s="91"/>
      <c r="F558" s="91"/>
      <c r="G558" s="91"/>
      <c r="H558" s="160"/>
      <c r="I558" s="160"/>
      <c r="J558" s="160"/>
      <c r="K558" s="160"/>
      <c r="L558" s="161"/>
      <c r="M558" s="161"/>
      <c r="N558" s="161"/>
      <c r="O558" s="161"/>
      <c r="P558" s="161"/>
      <c r="Q558" s="93"/>
      <c r="R558" s="93"/>
      <c r="Y558" s="95"/>
    </row>
    <row r="559" spans="1:30" ht="14.25" customHeight="1" x14ac:dyDescent="0.25">
      <c r="B559" s="159"/>
      <c r="C559" s="159"/>
      <c r="D559" s="159"/>
      <c r="E559" s="91"/>
      <c r="F559" s="91"/>
      <c r="G559" s="91"/>
      <c r="H559" s="160"/>
      <c r="I559" s="160"/>
      <c r="J559" s="160"/>
      <c r="K559" s="160"/>
      <c r="L559" s="161"/>
      <c r="M559" s="161"/>
      <c r="N559" s="161"/>
      <c r="O559" s="161"/>
      <c r="P559" s="161"/>
      <c r="Q559" s="93"/>
      <c r="R559" s="93"/>
      <c r="Y559" s="95"/>
    </row>
    <row r="560" spans="1:30" ht="14.25" customHeight="1" x14ac:dyDescent="0.25">
      <c r="B560" s="159"/>
      <c r="C560" s="159"/>
      <c r="D560" s="159"/>
      <c r="E560" s="91"/>
      <c r="F560" s="91"/>
      <c r="G560" s="91"/>
      <c r="H560" s="160"/>
      <c r="I560" s="160"/>
      <c r="J560" s="160"/>
      <c r="K560" s="160"/>
      <c r="L560" s="161"/>
      <c r="M560" s="161"/>
      <c r="N560" s="161"/>
      <c r="O560" s="161"/>
      <c r="P560" s="161"/>
      <c r="Q560" s="93"/>
      <c r="R560" s="93"/>
      <c r="Y560" s="95"/>
    </row>
    <row r="561" spans="1:26" ht="14.25" customHeight="1" x14ac:dyDescent="0.25">
      <c r="B561" s="159"/>
      <c r="C561" s="159"/>
      <c r="D561" s="159"/>
      <c r="E561" s="91"/>
      <c r="F561" s="91"/>
      <c r="G561" s="91"/>
      <c r="H561" s="160"/>
      <c r="I561" s="160"/>
      <c r="J561" s="160"/>
      <c r="K561" s="160"/>
      <c r="L561" s="161"/>
      <c r="M561" s="161"/>
      <c r="N561" s="161"/>
      <c r="O561" s="161"/>
      <c r="P561" s="161"/>
      <c r="Q561" s="93"/>
      <c r="R561" s="93"/>
      <c r="Y561" s="95"/>
    </row>
    <row r="562" spans="1:26" ht="14.25" customHeight="1" x14ac:dyDescent="0.25">
      <c r="B562" s="159"/>
      <c r="C562" s="159"/>
      <c r="D562" s="159"/>
      <c r="E562" s="91"/>
      <c r="F562" s="91"/>
      <c r="G562" s="91"/>
      <c r="H562" s="160"/>
      <c r="I562" s="160"/>
      <c r="J562" s="160"/>
      <c r="K562" s="160"/>
      <c r="L562" s="161"/>
      <c r="M562" s="161"/>
      <c r="N562" s="161"/>
      <c r="O562" s="161"/>
      <c r="P562" s="161"/>
      <c r="Q562" s="93"/>
      <c r="R562" s="93"/>
      <c r="Y562" s="95"/>
    </row>
    <row r="563" spans="1:26" ht="14.25" customHeight="1" x14ac:dyDescent="0.25">
      <c r="B563" s="159"/>
      <c r="C563" s="159"/>
      <c r="D563" s="159"/>
      <c r="E563" s="91"/>
      <c r="F563" s="91"/>
      <c r="G563" s="91"/>
      <c r="H563" s="160"/>
      <c r="I563" s="160"/>
      <c r="J563" s="160"/>
      <c r="K563" s="160"/>
      <c r="L563" s="161"/>
      <c r="M563" s="161"/>
      <c r="N563" s="161"/>
      <c r="O563" s="161"/>
      <c r="P563" s="161"/>
      <c r="Q563" s="93"/>
      <c r="R563" s="93"/>
      <c r="Y563" s="95"/>
    </row>
    <row r="564" spans="1:26" ht="14.25" customHeight="1" x14ac:dyDescent="0.25">
      <c r="B564" s="159"/>
      <c r="C564" s="159"/>
      <c r="D564" s="159"/>
      <c r="E564" s="91"/>
      <c r="F564" s="91"/>
      <c r="G564" s="91"/>
      <c r="H564" s="160"/>
      <c r="I564" s="160"/>
      <c r="J564" s="160"/>
      <c r="K564" s="160"/>
      <c r="L564" s="161"/>
      <c r="M564" s="161"/>
      <c r="N564" s="161"/>
      <c r="O564" s="161"/>
      <c r="P564" s="161"/>
      <c r="Q564" s="93"/>
      <c r="R564" s="93"/>
      <c r="Y564" s="95"/>
    </row>
    <row r="565" spans="1:26" ht="14.25" customHeight="1" x14ac:dyDescent="0.25">
      <c r="B565" s="159"/>
      <c r="C565" s="159"/>
      <c r="D565" s="159"/>
      <c r="E565" s="91"/>
      <c r="F565" s="91"/>
      <c r="G565" s="91"/>
      <c r="H565" s="160"/>
      <c r="I565" s="160"/>
      <c r="J565" s="160"/>
      <c r="K565" s="160"/>
      <c r="L565" s="161"/>
      <c r="M565" s="161"/>
      <c r="N565" s="161"/>
      <c r="O565" s="161"/>
      <c r="P565" s="161"/>
      <c r="Q565" s="93"/>
      <c r="R565" s="93"/>
      <c r="Y565" s="95"/>
    </row>
    <row r="566" spans="1:26" ht="14.25" customHeight="1" x14ac:dyDescent="0.25">
      <c r="B566" s="159"/>
      <c r="C566" s="159"/>
      <c r="D566" s="159"/>
      <c r="E566" s="91"/>
      <c r="F566" s="91"/>
      <c r="G566" s="91"/>
      <c r="H566" s="160"/>
      <c r="I566" s="160"/>
      <c r="J566" s="160"/>
      <c r="K566" s="160"/>
      <c r="L566" s="161"/>
      <c r="M566" s="161"/>
      <c r="N566" s="161"/>
      <c r="O566" s="161"/>
      <c r="P566" s="161"/>
      <c r="Q566" s="93"/>
      <c r="R566" s="93"/>
      <c r="Y566" s="95"/>
    </row>
    <row r="567" spans="1:26" ht="14.25" customHeight="1" x14ac:dyDescent="0.25">
      <c r="B567" s="159"/>
      <c r="C567" s="159"/>
      <c r="D567" s="159"/>
      <c r="E567" s="91"/>
      <c r="F567" s="91"/>
      <c r="G567" s="91"/>
      <c r="H567" s="160"/>
      <c r="I567" s="160"/>
      <c r="J567" s="160"/>
      <c r="K567" s="160"/>
      <c r="L567" s="161"/>
      <c r="M567" s="161"/>
      <c r="N567" s="161"/>
      <c r="O567" s="161"/>
      <c r="P567" s="161"/>
      <c r="Q567" s="93"/>
      <c r="R567" s="93"/>
      <c r="Y567" s="95"/>
    </row>
    <row r="568" spans="1:26" ht="14.25" customHeight="1" x14ac:dyDescent="0.25">
      <c r="B568" s="159"/>
      <c r="C568" s="159"/>
      <c r="D568" s="159"/>
      <c r="E568" s="91"/>
      <c r="F568" s="91"/>
      <c r="G568" s="91"/>
      <c r="H568" s="160"/>
      <c r="I568" s="160"/>
      <c r="J568" s="160"/>
      <c r="K568" s="160"/>
      <c r="L568" s="161"/>
      <c r="M568" s="161"/>
      <c r="N568" s="161"/>
      <c r="O568" s="161"/>
      <c r="P568" s="161"/>
      <c r="Q568" s="93"/>
      <c r="R568" s="93"/>
      <c r="Y568" s="95"/>
    </row>
    <row r="569" spans="1:26" ht="14.25" customHeight="1" x14ac:dyDescent="0.25">
      <c r="B569" s="159"/>
      <c r="C569" s="159"/>
      <c r="D569" s="159"/>
      <c r="E569" s="91"/>
      <c r="F569" s="91"/>
      <c r="G569" s="91"/>
      <c r="H569" s="160"/>
      <c r="I569" s="160"/>
      <c r="J569" s="160"/>
      <c r="K569" s="160"/>
      <c r="L569" s="161"/>
      <c r="M569" s="161"/>
      <c r="N569" s="161"/>
      <c r="O569" s="161"/>
      <c r="P569" s="161"/>
      <c r="Q569" s="93"/>
      <c r="R569" s="93"/>
      <c r="Y569" s="95"/>
    </row>
    <row r="570" spans="1:26" ht="14.25" customHeight="1" x14ac:dyDescent="0.25">
      <c r="B570" s="159"/>
      <c r="C570" s="159"/>
      <c r="D570" s="159"/>
      <c r="E570" s="91"/>
      <c r="F570" s="91"/>
      <c r="G570" s="91"/>
      <c r="H570" s="160"/>
      <c r="I570" s="160"/>
      <c r="J570" s="160"/>
      <c r="K570" s="160"/>
      <c r="L570" s="161"/>
      <c r="M570" s="161"/>
      <c r="N570" s="161"/>
      <c r="O570" s="161"/>
      <c r="P570" s="161"/>
      <c r="Q570" s="93"/>
      <c r="R570" s="93"/>
      <c r="Y570" s="95"/>
    </row>
    <row r="571" spans="1:26" ht="14.25" customHeight="1" x14ac:dyDescent="0.25">
      <c r="B571" s="159"/>
      <c r="C571" s="159"/>
      <c r="D571" s="159"/>
      <c r="E571" s="91"/>
      <c r="F571" s="91"/>
      <c r="G571" s="91"/>
      <c r="H571" s="160"/>
      <c r="I571" s="160"/>
      <c r="J571" s="160"/>
      <c r="K571" s="160"/>
      <c r="L571" s="161"/>
      <c r="M571" s="161"/>
      <c r="N571" s="161"/>
      <c r="O571" s="161"/>
      <c r="P571" s="161"/>
      <c r="Q571" s="93"/>
      <c r="R571" s="93"/>
      <c r="Y571" s="95"/>
    </row>
    <row r="572" spans="1:26" ht="14.25" customHeight="1" x14ac:dyDescent="0.25">
      <c r="B572" s="159"/>
      <c r="C572" s="159"/>
      <c r="D572" s="159"/>
      <c r="E572" s="91"/>
      <c r="F572" s="91"/>
      <c r="G572" s="91"/>
      <c r="H572" s="160"/>
      <c r="I572" s="160"/>
      <c r="J572" s="160"/>
      <c r="K572" s="160"/>
      <c r="L572" s="161"/>
      <c r="M572" s="161"/>
      <c r="N572" s="161"/>
      <c r="O572" s="161"/>
      <c r="P572" s="161"/>
      <c r="Q572" s="93"/>
      <c r="R572" s="93"/>
      <c r="Y572" s="94"/>
      <c r="Z572" s="93"/>
    </row>
    <row r="573" spans="1:26" ht="14.25" customHeight="1" x14ac:dyDescent="0.25">
      <c r="L573" s="97"/>
      <c r="M573" s="97"/>
      <c r="N573" s="97"/>
      <c r="O573" s="97"/>
      <c r="P573" s="97"/>
    </row>
    <row r="574" spans="1:26" ht="14.25" customHeight="1" x14ac:dyDescent="0.25">
      <c r="A574" s="36"/>
      <c r="K574" s="97"/>
      <c r="L574" s="97"/>
      <c r="M574" s="97"/>
      <c r="N574" s="97"/>
      <c r="O574" s="97"/>
    </row>
    <row r="575" spans="1:26" ht="14.25" customHeight="1" x14ac:dyDescent="0.25">
      <c r="A575" s="36"/>
      <c r="B575" s="156"/>
      <c r="C575" s="157"/>
      <c r="D575" s="157"/>
      <c r="E575" s="158"/>
      <c r="F575" s="158"/>
      <c r="G575" s="158"/>
      <c r="H575" s="158"/>
      <c r="I575" s="158"/>
      <c r="J575" s="158"/>
      <c r="K575" s="158"/>
      <c r="L575" s="158"/>
      <c r="M575" s="158"/>
      <c r="N575" s="43"/>
      <c r="O575" s="43"/>
      <c r="P575" s="156"/>
      <c r="Q575" s="156"/>
      <c r="R575" s="156"/>
      <c r="S575" s="156"/>
      <c r="T575" s="156"/>
      <c r="U575" s="156"/>
      <c r="V575" s="43"/>
      <c r="W575" s="43"/>
      <c r="X575" s="43"/>
      <c r="Y575" s="43"/>
    </row>
    <row r="576" spans="1:26" ht="14.25" customHeight="1" x14ac:dyDescent="0.25">
      <c r="A576" s="36"/>
      <c r="B576" s="155"/>
      <c r="C576" s="155"/>
      <c r="D576" s="155"/>
      <c r="E576" s="155"/>
      <c r="F576" s="155"/>
      <c r="G576" s="155"/>
      <c r="H576" s="155"/>
      <c r="I576" s="155"/>
      <c r="J576" s="155"/>
      <c r="K576" s="155"/>
      <c r="L576" s="155"/>
      <c r="M576" s="155"/>
      <c r="N576" s="87"/>
      <c r="O576" s="92"/>
      <c r="P576" s="155"/>
      <c r="Q576" s="155"/>
      <c r="R576" s="155"/>
      <c r="S576" s="155"/>
      <c r="T576" s="155"/>
      <c r="U576" s="155"/>
      <c r="V576" s="88"/>
      <c r="W576" s="88"/>
      <c r="X576" s="89"/>
      <c r="Y576" s="90"/>
      <c r="Z576" s="36"/>
    </row>
    <row r="577" spans="1:26" ht="14.25" customHeight="1" x14ac:dyDescent="0.25">
      <c r="A577" s="36"/>
      <c r="B577" s="155"/>
      <c r="C577" s="155"/>
      <c r="D577" s="155"/>
      <c r="E577" s="155"/>
      <c r="F577" s="155"/>
      <c r="G577" s="155"/>
      <c r="H577" s="155"/>
      <c r="I577" s="155"/>
      <c r="J577" s="155"/>
      <c r="K577" s="155"/>
      <c r="L577" s="155"/>
      <c r="M577" s="155"/>
      <c r="N577" s="87"/>
      <c r="O577" s="92"/>
      <c r="P577" s="155"/>
      <c r="Q577" s="155"/>
      <c r="R577" s="155"/>
      <c r="S577" s="155"/>
      <c r="T577" s="155"/>
      <c r="U577" s="155"/>
      <c r="V577" s="88"/>
      <c r="W577" s="88"/>
      <c r="X577" s="89"/>
      <c r="Y577" s="90"/>
      <c r="Z577" s="36"/>
    </row>
    <row r="578" spans="1:26" ht="14.25" customHeight="1" x14ac:dyDescent="0.25">
      <c r="A578" s="36"/>
      <c r="B578" s="155"/>
      <c r="C578" s="155"/>
      <c r="D578" s="155"/>
      <c r="E578" s="155"/>
      <c r="F578" s="155"/>
      <c r="G578" s="155"/>
      <c r="H578" s="155"/>
      <c r="I578" s="155"/>
      <c r="J578" s="155"/>
      <c r="K578" s="155"/>
      <c r="L578" s="155"/>
      <c r="M578" s="155"/>
      <c r="N578" s="87"/>
      <c r="O578" s="92"/>
      <c r="P578" s="155"/>
      <c r="Q578" s="155"/>
      <c r="R578" s="155"/>
      <c r="S578" s="155"/>
      <c r="T578" s="155"/>
      <c r="U578" s="155"/>
      <c r="V578" s="88"/>
      <c r="W578" s="88"/>
      <c r="X578" s="89"/>
      <c r="Y578" s="90"/>
      <c r="Z578" s="36"/>
    </row>
    <row r="579" spans="1:26" ht="14.25" customHeight="1" x14ac:dyDescent="0.25">
      <c r="A579" s="36"/>
      <c r="B579" s="155"/>
      <c r="C579" s="155"/>
      <c r="D579" s="155"/>
      <c r="E579" s="155"/>
      <c r="F579" s="155"/>
      <c r="G579" s="155"/>
      <c r="H579" s="155"/>
      <c r="I579" s="155"/>
      <c r="J579" s="155"/>
      <c r="K579" s="155"/>
      <c r="L579" s="155"/>
      <c r="M579" s="155"/>
      <c r="N579" s="87"/>
      <c r="O579" s="92"/>
      <c r="P579" s="155"/>
      <c r="Q579" s="155"/>
      <c r="R579" s="155"/>
      <c r="S579" s="155"/>
      <c r="T579" s="155"/>
      <c r="U579" s="155"/>
      <c r="V579" s="88"/>
      <c r="W579" s="88"/>
      <c r="X579" s="89"/>
      <c r="Y579" s="90"/>
      <c r="Z579" s="36"/>
    </row>
    <row r="580" spans="1:26" ht="14.25" customHeight="1" x14ac:dyDescent="0.25">
      <c r="A580" s="36"/>
      <c r="B580" s="155"/>
      <c r="C580" s="155"/>
      <c r="D580" s="155"/>
      <c r="E580" s="155"/>
      <c r="F580" s="155"/>
      <c r="G580" s="155"/>
      <c r="H580" s="155"/>
      <c r="I580" s="155"/>
      <c r="J580" s="155"/>
      <c r="K580" s="155"/>
      <c r="L580" s="155"/>
      <c r="M580" s="155"/>
      <c r="N580" s="87"/>
      <c r="O580" s="92"/>
      <c r="P580" s="155"/>
      <c r="Q580" s="155"/>
      <c r="R580" s="155"/>
      <c r="S580" s="155"/>
      <c r="T580" s="155"/>
      <c r="U580" s="155"/>
      <c r="V580" s="88"/>
      <c r="W580" s="88"/>
      <c r="X580" s="89"/>
      <c r="Y580" s="90"/>
      <c r="Z580" s="36"/>
    </row>
    <row r="581" spans="1:26" ht="14.25" customHeight="1" x14ac:dyDescent="0.25">
      <c r="A581" s="36"/>
      <c r="B581" s="155"/>
      <c r="C581" s="155"/>
      <c r="D581" s="155"/>
      <c r="E581" s="155"/>
      <c r="F581" s="155"/>
      <c r="G581" s="155"/>
      <c r="H581" s="155"/>
      <c r="I581" s="155"/>
      <c r="J581" s="155"/>
      <c r="K581" s="155"/>
      <c r="L581" s="155"/>
      <c r="M581" s="155"/>
      <c r="N581" s="87"/>
      <c r="O581" s="92"/>
      <c r="P581" s="155"/>
      <c r="Q581" s="155"/>
      <c r="R581" s="155"/>
      <c r="S581" s="155"/>
      <c r="T581" s="155"/>
      <c r="U581" s="155"/>
      <c r="V581" s="88"/>
      <c r="W581" s="88"/>
      <c r="X581" s="89"/>
      <c r="Y581" s="90"/>
      <c r="Z581" s="36"/>
    </row>
    <row r="582" spans="1:26" ht="14.25" customHeight="1" x14ac:dyDescent="0.25">
      <c r="A582" s="36"/>
      <c r="B582" s="155"/>
      <c r="C582" s="155"/>
      <c r="D582" s="155"/>
      <c r="E582" s="155"/>
      <c r="F582" s="155"/>
      <c r="G582" s="155"/>
      <c r="H582" s="155"/>
      <c r="I582" s="155"/>
      <c r="J582" s="155"/>
      <c r="K582" s="155"/>
      <c r="L582" s="155"/>
      <c r="M582" s="155"/>
      <c r="N582" s="87"/>
      <c r="O582" s="92"/>
      <c r="P582" s="155"/>
      <c r="Q582" s="155"/>
      <c r="R582" s="155"/>
      <c r="S582" s="155"/>
      <c r="T582" s="155"/>
      <c r="U582" s="155"/>
      <c r="V582" s="88"/>
      <c r="W582" s="88"/>
      <c r="X582" s="89"/>
      <c r="Y582" s="90"/>
      <c r="Z582" s="36"/>
    </row>
    <row r="583" spans="1:26" ht="14.25" customHeight="1" x14ac:dyDescent="0.25">
      <c r="A583" s="36"/>
      <c r="B583" s="155"/>
      <c r="C583" s="155"/>
      <c r="D583" s="155"/>
      <c r="E583" s="155"/>
      <c r="F583" s="155"/>
      <c r="G583" s="155"/>
      <c r="H583" s="155"/>
      <c r="I583" s="155"/>
      <c r="J583" s="155"/>
      <c r="K583" s="155"/>
      <c r="L583" s="155"/>
      <c r="M583" s="155"/>
      <c r="N583" s="87"/>
      <c r="O583" s="92"/>
      <c r="P583" s="155"/>
      <c r="Q583" s="155"/>
      <c r="R583" s="155"/>
      <c r="S583" s="155"/>
      <c r="T583" s="155"/>
      <c r="U583" s="155"/>
      <c r="V583" s="88"/>
      <c r="W583" s="88"/>
      <c r="X583" s="89"/>
      <c r="Y583" s="90"/>
      <c r="Z583" s="36"/>
    </row>
    <row r="584" spans="1:26" ht="14.25" customHeight="1" x14ac:dyDescent="0.25">
      <c r="A584" s="36"/>
      <c r="B584" s="155"/>
      <c r="C584" s="155"/>
      <c r="D584" s="155"/>
      <c r="E584" s="155"/>
      <c r="F584" s="155"/>
      <c r="G584" s="155"/>
      <c r="H584" s="155"/>
      <c r="I584" s="155"/>
      <c r="J584" s="155"/>
      <c r="K584" s="155"/>
      <c r="L584" s="155"/>
      <c r="M584" s="155"/>
      <c r="N584" s="87"/>
      <c r="O584" s="92"/>
      <c r="P584" s="155"/>
      <c r="Q584" s="155"/>
      <c r="R584" s="155"/>
      <c r="S584" s="155"/>
      <c r="T584" s="155"/>
      <c r="U584" s="155"/>
      <c r="V584" s="88"/>
      <c r="W584" s="88"/>
      <c r="X584" s="89"/>
      <c r="Y584" s="90"/>
      <c r="Z584" s="36"/>
    </row>
    <row r="585" spans="1:26" ht="14.25" customHeight="1" x14ac:dyDescent="0.25">
      <c r="A585" s="36"/>
      <c r="B585" s="155"/>
      <c r="C585" s="155"/>
      <c r="D585" s="155"/>
      <c r="E585" s="155"/>
      <c r="F585" s="155"/>
      <c r="G585" s="155"/>
      <c r="H585" s="155"/>
      <c r="I585" s="155"/>
      <c r="J585" s="155"/>
      <c r="K585" s="155"/>
      <c r="L585" s="155"/>
      <c r="M585" s="155"/>
      <c r="N585" s="87"/>
      <c r="O585" s="92"/>
      <c r="P585" s="155"/>
      <c r="Q585" s="155"/>
      <c r="R585" s="155"/>
      <c r="S585" s="155"/>
      <c r="T585" s="155"/>
      <c r="U585" s="155"/>
      <c r="V585" s="88"/>
      <c r="W585" s="88"/>
      <c r="X585" s="89"/>
      <c r="Y585" s="90"/>
      <c r="Z585" s="36"/>
    </row>
    <row r="586" spans="1:26" ht="14.25" customHeight="1" x14ac:dyDescent="0.25">
      <c r="A586" s="36"/>
      <c r="B586" s="155"/>
      <c r="C586" s="155"/>
      <c r="D586" s="155"/>
      <c r="E586" s="155"/>
      <c r="F586" s="155"/>
      <c r="G586" s="155"/>
      <c r="H586" s="155"/>
      <c r="I586" s="155"/>
      <c r="J586" s="155"/>
      <c r="K586" s="155"/>
      <c r="L586" s="155"/>
      <c r="M586" s="155"/>
      <c r="N586" s="87"/>
      <c r="O586" s="92"/>
      <c r="P586" s="155"/>
      <c r="Q586" s="155"/>
      <c r="R586" s="155"/>
      <c r="S586" s="155"/>
      <c r="T586" s="155"/>
      <c r="U586" s="155"/>
      <c r="V586" s="88"/>
      <c r="W586" s="88"/>
      <c r="X586" s="89"/>
      <c r="Y586" s="90"/>
      <c r="Z586" s="36"/>
    </row>
    <row r="587" spans="1:26" ht="14.25" customHeight="1" x14ac:dyDescent="0.25">
      <c r="A587" s="36"/>
      <c r="B587" s="155"/>
      <c r="C587" s="155"/>
      <c r="D587" s="155"/>
      <c r="E587" s="155"/>
      <c r="F587" s="155"/>
      <c r="G587" s="155"/>
      <c r="H587" s="155"/>
      <c r="I587" s="155"/>
      <c r="J587" s="155"/>
      <c r="K587" s="155"/>
      <c r="L587" s="155"/>
      <c r="M587" s="155"/>
      <c r="N587" s="87"/>
      <c r="O587" s="92"/>
      <c r="P587" s="155"/>
      <c r="Q587" s="155"/>
      <c r="R587" s="155"/>
      <c r="S587" s="155"/>
      <c r="T587" s="155"/>
      <c r="U587" s="155"/>
      <c r="V587" s="88"/>
      <c r="W587" s="88"/>
      <c r="X587" s="89"/>
      <c r="Y587" s="90"/>
      <c r="Z587" s="36"/>
    </row>
    <row r="588" spans="1:26" ht="14.25" customHeight="1" x14ac:dyDescent="0.25">
      <c r="A588" s="36"/>
      <c r="B588" s="155"/>
      <c r="C588" s="155"/>
      <c r="D588" s="155"/>
      <c r="E588" s="155"/>
      <c r="F588" s="155"/>
      <c r="G588" s="155"/>
      <c r="H588" s="155"/>
      <c r="I588" s="155"/>
      <c r="J588" s="155"/>
      <c r="K588" s="155"/>
      <c r="L588" s="155"/>
      <c r="M588" s="155"/>
      <c r="N588" s="87"/>
      <c r="O588" s="92"/>
      <c r="P588" s="155"/>
      <c r="Q588" s="155"/>
      <c r="R588" s="155"/>
      <c r="S588" s="155"/>
      <c r="T588" s="155"/>
      <c r="U588" s="155"/>
      <c r="V588" s="88"/>
      <c r="W588" s="88"/>
      <c r="X588" s="89"/>
      <c r="Y588" s="90"/>
      <c r="Z588" s="36"/>
    </row>
    <row r="589" spans="1:26" ht="14.25" customHeight="1" x14ac:dyDescent="0.25">
      <c r="A589" s="36"/>
      <c r="B589" s="155"/>
      <c r="C589" s="155"/>
      <c r="D589" s="155"/>
      <c r="E589" s="155"/>
      <c r="F589" s="155"/>
      <c r="G589" s="155"/>
      <c r="H589" s="155"/>
      <c r="I589" s="155"/>
      <c r="J589" s="155"/>
      <c r="K589" s="155"/>
      <c r="L589" s="155"/>
      <c r="M589" s="155"/>
      <c r="N589" s="87"/>
      <c r="O589" s="92"/>
      <c r="P589" s="155"/>
      <c r="Q589" s="155"/>
      <c r="R589" s="155"/>
      <c r="S589" s="155"/>
      <c r="T589" s="155"/>
      <c r="U589" s="155"/>
      <c r="V589" s="88"/>
      <c r="W589" s="88"/>
      <c r="X589" s="89"/>
      <c r="Y589" s="90"/>
      <c r="Z589" s="36"/>
    </row>
    <row r="590" spans="1:26" ht="14.25" customHeight="1" x14ac:dyDescent="0.25">
      <c r="A590" s="36"/>
      <c r="B590" s="155"/>
      <c r="C590" s="155"/>
      <c r="D590" s="155"/>
      <c r="E590" s="155"/>
      <c r="F590" s="155"/>
      <c r="G590" s="155"/>
      <c r="H590" s="155"/>
      <c r="I590" s="155"/>
      <c r="J590" s="155"/>
      <c r="K590" s="155"/>
      <c r="L590" s="155"/>
      <c r="M590" s="155"/>
      <c r="N590" s="87"/>
      <c r="O590" s="92"/>
      <c r="P590" s="155"/>
      <c r="Q590" s="155"/>
      <c r="R590" s="155"/>
      <c r="S590" s="155"/>
      <c r="T590" s="155"/>
      <c r="U590" s="155"/>
      <c r="V590" s="88"/>
      <c r="W590" s="88"/>
      <c r="X590" s="89"/>
      <c r="Y590" s="90"/>
      <c r="Z590" s="36"/>
    </row>
    <row r="591" spans="1:26" ht="14.25" customHeight="1" x14ac:dyDescent="0.25">
      <c r="A591" s="36"/>
      <c r="B591" s="155"/>
      <c r="C591" s="155"/>
      <c r="D591" s="155"/>
      <c r="E591" s="155"/>
      <c r="F591" s="155"/>
      <c r="G591" s="155"/>
      <c r="H591" s="155"/>
      <c r="I591" s="155"/>
      <c r="J591" s="155"/>
      <c r="K591" s="155"/>
      <c r="L591" s="155"/>
      <c r="M591" s="155"/>
      <c r="N591" s="87"/>
      <c r="O591" s="92"/>
      <c r="P591" s="155"/>
      <c r="Q591" s="155"/>
      <c r="R591" s="155"/>
      <c r="S591" s="155"/>
      <c r="T591" s="155"/>
      <c r="U591" s="155"/>
      <c r="V591" s="88"/>
      <c r="W591" s="88"/>
      <c r="X591" s="89"/>
      <c r="Y591" s="90"/>
      <c r="Z591" s="36"/>
    </row>
    <row r="592" spans="1:26" ht="14.25" customHeight="1" x14ac:dyDescent="0.25">
      <c r="A592" s="36"/>
      <c r="B592" s="155"/>
      <c r="C592" s="155"/>
      <c r="D592" s="155"/>
      <c r="E592" s="155"/>
      <c r="F592" s="155"/>
      <c r="G592" s="155"/>
      <c r="H592" s="155"/>
      <c r="I592" s="155"/>
      <c r="J592" s="155"/>
      <c r="K592" s="155"/>
      <c r="L592" s="155"/>
      <c r="M592" s="155"/>
      <c r="N592" s="87"/>
      <c r="O592" s="92"/>
      <c r="P592" s="155"/>
      <c r="Q592" s="155"/>
      <c r="R592" s="155"/>
      <c r="S592" s="155"/>
      <c r="T592" s="155"/>
      <c r="U592" s="155"/>
      <c r="V592" s="88"/>
      <c r="W592" s="88"/>
      <c r="X592" s="89"/>
      <c r="Y592" s="90"/>
      <c r="Z592" s="36"/>
    </row>
    <row r="593" spans="1:26" ht="14.25" customHeight="1" x14ac:dyDescent="0.25">
      <c r="A593" s="36"/>
      <c r="B593" s="155"/>
      <c r="C593" s="155"/>
      <c r="D593" s="155"/>
      <c r="E593" s="155"/>
      <c r="F593" s="155"/>
      <c r="G593" s="155"/>
      <c r="H593" s="155"/>
      <c r="I593" s="155"/>
      <c r="J593" s="155"/>
      <c r="K593" s="155"/>
      <c r="L593" s="155"/>
      <c r="M593" s="155"/>
      <c r="N593" s="87"/>
      <c r="O593" s="92"/>
      <c r="P593" s="155"/>
      <c r="Q593" s="155"/>
      <c r="R593" s="155"/>
      <c r="S593" s="155"/>
      <c r="T593" s="155"/>
      <c r="U593" s="155"/>
      <c r="V593" s="88"/>
      <c r="W593" s="88"/>
      <c r="X593" s="89"/>
      <c r="Y593" s="90"/>
      <c r="Z593" s="36"/>
    </row>
    <row r="594" spans="1:26" ht="14.25" customHeight="1" x14ac:dyDescent="0.25">
      <c r="A594" s="36"/>
      <c r="B594" s="155"/>
      <c r="C594" s="155"/>
      <c r="D594" s="155"/>
      <c r="E594" s="155"/>
      <c r="F594" s="155"/>
      <c r="G594" s="155"/>
      <c r="H594" s="155"/>
      <c r="I594" s="155"/>
      <c r="J594" s="155"/>
      <c r="K594" s="155"/>
      <c r="L594" s="155"/>
      <c r="M594" s="155"/>
      <c r="N594" s="87"/>
      <c r="O594" s="92"/>
      <c r="P594" s="155"/>
      <c r="Q594" s="155"/>
      <c r="R594" s="155"/>
      <c r="S594" s="155"/>
      <c r="T594" s="155"/>
      <c r="U594" s="155"/>
      <c r="V594" s="88"/>
      <c r="W594" s="88"/>
      <c r="X594" s="89"/>
      <c r="Y594" s="90"/>
      <c r="Z594" s="36"/>
    </row>
    <row r="595" spans="1:26" ht="14.25" customHeight="1" x14ac:dyDescent="0.25">
      <c r="A595" s="36"/>
      <c r="B595" s="155"/>
      <c r="C595" s="155"/>
      <c r="D595" s="155"/>
      <c r="E595" s="155"/>
      <c r="F595" s="155"/>
      <c r="G595" s="155"/>
      <c r="H595" s="155"/>
      <c r="I595" s="155"/>
      <c r="J595" s="155"/>
      <c r="K595" s="155"/>
      <c r="L595" s="155"/>
      <c r="M595" s="155"/>
      <c r="N595" s="87"/>
      <c r="O595" s="92"/>
      <c r="P595" s="155"/>
      <c r="Q595" s="155"/>
      <c r="R595" s="155"/>
      <c r="S595" s="155"/>
      <c r="T595" s="155"/>
      <c r="U595" s="155"/>
      <c r="V595" s="88"/>
      <c r="W595" s="88"/>
      <c r="X595" s="89"/>
      <c r="Y595" s="90"/>
      <c r="Z595" s="36"/>
    </row>
    <row r="596" spans="1:26" ht="14.25" customHeight="1" x14ac:dyDescent="0.25">
      <c r="A596" s="36"/>
      <c r="B596" s="155"/>
      <c r="C596" s="155"/>
      <c r="D596" s="155"/>
      <c r="E596" s="155"/>
      <c r="F596" s="155"/>
      <c r="G596" s="155"/>
      <c r="H596" s="155"/>
      <c r="I596" s="155"/>
      <c r="J596" s="155"/>
      <c r="K596" s="155"/>
      <c r="L596" s="155"/>
      <c r="M596" s="155"/>
      <c r="N596" s="87"/>
      <c r="O596" s="92"/>
      <c r="P596" s="155"/>
      <c r="Q596" s="155"/>
      <c r="R596" s="155"/>
      <c r="S596" s="155"/>
      <c r="T596" s="155"/>
      <c r="U596" s="155"/>
      <c r="V596" s="88"/>
      <c r="W596" s="88"/>
      <c r="X596" s="89"/>
      <c r="Y596" s="90"/>
      <c r="Z596" s="36"/>
    </row>
    <row r="597" spans="1:26" ht="14.25" customHeight="1" x14ac:dyDescent="0.25">
      <c r="A597" s="36"/>
      <c r="B597" s="155"/>
      <c r="C597" s="155"/>
      <c r="D597" s="155"/>
      <c r="E597" s="155"/>
      <c r="F597" s="155"/>
      <c r="G597" s="155"/>
      <c r="H597" s="155"/>
      <c r="I597" s="155"/>
      <c r="J597" s="155"/>
      <c r="K597" s="155"/>
      <c r="L597" s="155"/>
      <c r="M597" s="155"/>
      <c r="N597" s="87"/>
      <c r="O597" s="92"/>
      <c r="P597" s="155"/>
      <c r="Q597" s="155"/>
      <c r="R597" s="155"/>
      <c r="S597" s="155"/>
      <c r="T597" s="155"/>
      <c r="U597" s="155"/>
      <c r="V597" s="88"/>
      <c r="W597" s="88"/>
      <c r="X597" s="89"/>
      <c r="Y597" s="90"/>
      <c r="Z597" s="36"/>
    </row>
    <row r="598" spans="1:26" ht="14.25" customHeight="1" x14ac:dyDescent="0.25">
      <c r="A598" s="36"/>
      <c r="B598" s="155"/>
      <c r="C598" s="155"/>
      <c r="D598" s="155"/>
      <c r="E598" s="155"/>
      <c r="F598" s="155"/>
      <c r="G598" s="155"/>
      <c r="H598" s="155"/>
      <c r="I598" s="155"/>
      <c r="J598" s="155"/>
      <c r="K598" s="155"/>
      <c r="L598" s="155"/>
      <c r="M598" s="155"/>
      <c r="N598" s="87"/>
      <c r="O598" s="92"/>
      <c r="P598" s="155"/>
      <c r="Q598" s="155"/>
      <c r="R598" s="155"/>
      <c r="S598" s="155"/>
      <c r="T598" s="155"/>
      <c r="U598" s="155"/>
      <c r="V598" s="88"/>
      <c r="W598" s="88"/>
      <c r="X598" s="89"/>
      <c r="Y598" s="90"/>
      <c r="Z598" s="36"/>
    </row>
    <row r="599" spans="1:26" ht="14.25" customHeight="1" x14ac:dyDescent="0.25">
      <c r="A599" s="36"/>
      <c r="B599" s="155"/>
      <c r="C599" s="155"/>
      <c r="D599" s="155"/>
      <c r="E599" s="155"/>
      <c r="F599" s="155"/>
      <c r="G599" s="155"/>
      <c r="H599" s="155"/>
      <c r="I599" s="155"/>
      <c r="J599" s="155"/>
      <c r="K599" s="155"/>
      <c r="L599" s="155"/>
      <c r="M599" s="155"/>
      <c r="N599" s="87"/>
      <c r="O599" s="92"/>
      <c r="P599" s="155"/>
      <c r="Q599" s="155"/>
      <c r="R599" s="155"/>
      <c r="S599" s="155"/>
      <c r="T599" s="155"/>
      <c r="U599" s="155"/>
      <c r="V599" s="88"/>
      <c r="W599" s="88"/>
      <c r="X599" s="89"/>
      <c r="Y599" s="90"/>
      <c r="Z599" s="36"/>
    </row>
    <row r="600" spans="1:26" ht="14.25" customHeight="1" x14ac:dyDescent="0.25">
      <c r="A600" s="36"/>
      <c r="B600" s="155"/>
      <c r="C600" s="155"/>
      <c r="D600" s="155"/>
      <c r="E600" s="155"/>
      <c r="F600" s="155"/>
      <c r="G600" s="155"/>
      <c r="H600" s="155"/>
      <c r="I600" s="155"/>
      <c r="J600" s="155"/>
      <c r="K600" s="155"/>
      <c r="L600" s="155"/>
      <c r="M600" s="155"/>
      <c r="N600" s="87"/>
      <c r="O600" s="92"/>
      <c r="P600" s="155"/>
      <c r="Q600" s="155"/>
      <c r="R600" s="155"/>
      <c r="S600" s="155"/>
      <c r="T600" s="155"/>
      <c r="U600" s="155"/>
      <c r="V600" s="88"/>
      <c r="W600" s="88"/>
      <c r="X600" s="89"/>
      <c r="Y600" s="90"/>
      <c r="Z600" s="36"/>
    </row>
    <row r="601" spans="1:26" ht="14.25" customHeight="1" x14ac:dyDescent="0.25">
      <c r="A601" s="36"/>
      <c r="B601" s="155"/>
      <c r="C601" s="155"/>
      <c r="D601" s="155"/>
      <c r="E601" s="155"/>
      <c r="F601" s="155"/>
      <c r="G601" s="155"/>
      <c r="H601" s="155"/>
      <c r="I601" s="155"/>
      <c r="J601" s="155"/>
      <c r="K601" s="155"/>
      <c r="L601" s="155"/>
      <c r="M601" s="155"/>
      <c r="N601" s="87"/>
      <c r="O601" s="92"/>
      <c r="P601" s="155"/>
      <c r="Q601" s="155"/>
      <c r="R601" s="155"/>
      <c r="S601" s="155"/>
      <c r="T601" s="155"/>
      <c r="U601" s="155"/>
      <c r="V601" s="88"/>
      <c r="W601" s="88"/>
      <c r="X601" s="89"/>
      <c r="Y601" s="90"/>
      <c r="Z601" s="36"/>
    </row>
    <row r="602" spans="1:26" ht="14.25" customHeight="1" x14ac:dyDescent="0.25">
      <c r="A602" s="36"/>
      <c r="B602" s="155"/>
      <c r="C602" s="155"/>
      <c r="D602" s="155"/>
      <c r="E602" s="155"/>
      <c r="F602" s="155"/>
      <c r="G602" s="155"/>
      <c r="H602" s="155"/>
      <c r="I602" s="155"/>
      <c r="J602" s="155"/>
      <c r="K602" s="155"/>
      <c r="L602" s="155"/>
      <c r="M602" s="155"/>
      <c r="N602" s="87"/>
      <c r="O602" s="92"/>
      <c r="P602" s="155"/>
      <c r="Q602" s="155"/>
      <c r="R602" s="155"/>
      <c r="S602" s="155"/>
      <c r="T602" s="155"/>
      <c r="U602" s="155"/>
      <c r="V602" s="88"/>
      <c r="W602" s="88"/>
      <c r="X602" s="89"/>
      <c r="Y602" s="90"/>
      <c r="Z602" s="36"/>
    </row>
    <row r="603" spans="1:26" ht="14.25" customHeight="1" x14ac:dyDescent="0.25">
      <c r="A603" s="36"/>
      <c r="B603" s="155"/>
      <c r="C603" s="155"/>
      <c r="D603" s="155"/>
      <c r="E603" s="155"/>
      <c r="F603" s="155"/>
      <c r="G603" s="155"/>
      <c r="H603" s="155"/>
      <c r="I603" s="155"/>
      <c r="J603" s="155"/>
      <c r="K603" s="155"/>
      <c r="L603" s="155"/>
      <c r="M603" s="155"/>
      <c r="N603" s="87"/>
      <c r="O603" s="92"/>
      <c r="P603" s="155"/>
      <c r="Q603" s="155"/>
      <c r="R603" s="155"/>
      <c r="S603" s="155"/>
      <c r="T603" s="155"/>
      <c r="U603" s="155"/>
      <c r="V603" s="88"/>
      <c r="W603" s="88"/>
      <c r="X603" s="89"/>
      <c r="Y603" s="90"/>
      <c r="Z603" s="36"/>
    </row>
    <row r="604" spans="1:26" ht="14.25" customHeight="1" x14ac:dyDescent="0.25">
      <c r="A604" s="36"/>
      <c r="B604" s="155"/>
      <c r="C604" s="155"/>
      <c r="D604" s="155"/>
      <c r="E604" s="155"/>
      <c r="F604" s="155"/>
      <c r="G604" s="155"/>
      <c r="H604" s="155"/>
      <c r="I604" s="155"/>
      <c r="J604" s="155"/>
      <c r="K604" s="155"/>
      <c r="L604" s="155"/>
      <c r="M604" s="155"/>
      <c r="N604" s="87"/>
      <c r="O604" s="92"/>
      <c r="P604" s="155"/>
      <c r="Q604" s="155"/>
      <c r="R604" s="155"/>
      <c r="S604" s="155"/>
      <c r="T604" s="155"/>
      <c r="U604" s="155"/>
      <c r="V604" s="88"/>
      <c r="W604" s="88"/>
      <c r="X604" s="89"/>
      <c r="Y604" s="90"/>
      <c r="Z604" s="36"/>
    </row>
    <row r="605" spans="1:26" ht="14.25" customHeight="1" x14ac:dyDescent="0.25">
      <c r="A605" s="36"/>
      <c r="B605" s="155"/>
      <c r="C605" s="155"/>
      <c r="D605" s="155"/>
      <c r="E605" s="155"/>
      <c r="F605" s="155"/>
      <c r="G605" s="155"/>
      <c r="H605" s="155"/>
      <c r="I605" s="155"/>
      <c r="J605" s="155"/>
      <c r="K605" s="155"/>
      <c r="L605" s="155"/>
      <c r="M605" s="155"/>
      <c r="N605" s="87"/>
      <c r="O605" s="92"/>
      <c r="P605" s="155"/>
      <c r="Q605" s="155"/>
      <c r="R605" s="155"/>
      <c r="S605" s="155"/>
      <c r="T605" s="155"/>
      <c r="U605" s="155"/>
      <c r="V605" s="88"/>
      <c r="W605" s="88"/>
      <c r="X605" s="89"/>
      <c r="Y605" s="90"/>
      <c r="Z605" s="36"/>
    </row>
    <row r="606" spans="1:26" ht="14.25" customHeight="1" x14ac:dyDescent="0.25">
      <c r="A606" s="36"/>
      <c r="B606" s="155"/>
      <c r="C606" s="155"/>
      <c r="D606" s="155"/>
      <c r="E606" s="155"/>
      <c r="F606" s="155"/>
      <c r="G606" s="155"/>
      <c r="H606" s="155"/>
      <c r="I606" s="155"/>
      <c r="J606" s="155"/>
      <c r="K606" s="155"/>
      <c r="L606" s="155"/>
      <c r="M606" s="155"/>
      <c r="N606" s="87"/>
      <c r="O606" s="92"/>
      <c r="P606" s="155"/>
      <c r="Q606" s="155"/>
      <c r="R606" s="155"/>
      <c r="S606" s="155"/>
      <c r="T606" s="155"/>
      <c r="U606" s="155"/>
      <c r="V606" s="88"/>
      <c r="W606" s="88"/>
      <c r="X606" s="89"/>
      <c r="Y606" s="90"/>
      <c r="Z606" s="36"/>
    </row>
    <row r="607" spans="1:26" ht="14.25" customHeight="1" x14ac:dyDescent="0.25">
      <c r="A607" s="36"/>
      <c r="B607" s="155"/>
      <c r="C607" s="155"/>
      <c r="D607" s="155"/>
      <c r="E607" s="155"/>
      <c r="F607" s="155"/>
      <c r="G607" s="155"/>
      <c r="H607" s="155"/>
      <c r="I607" s="155"/>
      <c r="J607" s="155"/>
      <c r="K607" s="155"/>
      <c r="L607" s="155"/>
      <c r="M607" s="155"/>
      <c r="N607" s="87"/>
      <c r="O607" s="92"/>
      <c r="P607" s="155"/>
      <c r="Q607" s="155"/>
      <c r="R607" s="155"/>
      <c r="S607" s="155"/>
      <c r="T607" s="155"/>
      <c r="U607" s="155"/>
      <c r="V607" s="88"/>
      <c r="W607" s="88"/>
      <c r="X607" s="89"/>
      <c r="Y607" s="90"/>
      <c r="Z607" s="36"/>
    </row>
    <row r="608" spans="1:26" ht="14.25" customHeight="1" x14ac:dyDescent="0.25">
      <c r="A608" s="36"/>
      <c r="B608" s="155"/>
      <c r="C608" s="155"/>
      <c r="D608" s="155"/>
      <c r="E608" s="155"/>
      <c r="F608" s="155"/>
      <c r="G608" s="155"/>
      <c r="H608" s="155"/>
      <c r="I608" s="155"/>
      <c r="J608" s="155"/>
      <c r="K608" s="155"/>
      <c r="L608" s="155"/>
      <c r="M608" s="155"/>
      <c r="N608" s="87"/>
      <c r="O608" s="92"/>
      <c r="P608" s="155"/>
      <c r="Q608" s="155"/>
      <c r="R608" s="155"/>
      <c r="S608" s="155"/>
      <c r="T608" s="155"/>
      <c r="U608" s="155"/>
      <c r="V608" s="88"/>
      <c r="W608" s="88"/>
      <c r="X608" s="89"/>
      <c r="Y608" s="90"/>
      <c r="Z608" s="36"/>
    </row>
    <row r="609" spans="1:26" ht="14.25" customHeight="1" x14ac:dyDescent="0.25">
      <c r="A609" s="36"/>
      <c r="B609" s="155"/>
      <c r="C609" s="155"/>
      <c r="D609" s="155"/>
      <c r="E609" s="155"/>
      <c r="F609" s="155"/>
      <c r="G609" s="155"/>
      <c r="H609" s="155"/>
      <c r="I609" s="155"/>
      <c r="J609" s="155"/>
      <c r="K609" s="155"/>
      <c r="L609" s="155"/>
      <c r="M609" s="155"/>
      <c r="N609" s="87"/>
      <c r="O609" s="92"/>
      <c r="P609" s="155"/>
      <c r="Q609" s="155"/>
      <c r="R609" s="155"/>
      <c r="S609" s="155"/>
      <c r="T609" s="155"/>
      <c r="U609" s="155"/>
      <c r="V609" s="88"/>
      <c r="W609" s="88"/>
      <c r="X609" s="89"/>
      <c r="Y609" s="90"/>
      <c r="Z609" s="36"/>
    </row>
    <row r="610" spans="1:26" ht="14.25" customHeight="1" x14ac:dyDescent="0.25">
      <c r="A610" s="36"/>
      <c r="B610" s="155"/>
      <c r="C610" s="155"/>
      <c r="D610" s="155"/>
      <c r="E610" s="155"/>
      <c r="F610" s="155"/>
      <c r="G610" s="155"/>
      <c r="H610" s="155"/>
      <c r="I610" s="155"/>
      <c r="J610" s="155"/>
      <c r="K610" s="155"/>
      <c r="L610" s="155"/>
      <c r="M610" s="155"/>
      <c r="N610" s="87"/>
      <c r="O610" s="92"/>
      <c r="P610" s="155"/>
      <c r="Q610" s="155"/>
      <c r="R610" s="155"/>
      <c r="S610" s="155"/>
      <c r="T610" s="155"/>
      <c r="U610" s="155"/>
      <c r="V610" s="88"/>
      <c r="W610" s="88"/>
      <c r="X610" s="89"/>
      <c r="Y610" s="90"/>
      <c r="Z610" s="36"/>
    </row>
    <row r="611" spans="1:26" ht="14.25" customHeight="1" x14ac:dyDescent="0.25">
      <c r="A611" s="36"/>
      <c r="B611" s="155"/>
      <c r="C611" s="155"/>
      <c r="D611" s="155"/>
      <c r="E611" s="155"/>
      <c r="F611" s="155"/>
      <c r="G611" s="155"/>
      <c r="H611" s="155"/>
      <c r="I611" s="155"/>
      <c r="J611" s="155"/>
      <c r="K611" s="155"/>
      <c r="L611" s="155"/>
      <c r="M611" s="155"/>
      <c r="N611" s="87"/>
      <c r="O611" s="92"/>
      <c r="P611" s="155"/>
      <c r="Q611" s="155"/>
      <c r="R611" s="155"/>
      <c r="S611" s="155"/>
      <c r="T611" s="155"/>
      <c r="U611" s="155"/>
      <c r="V611" s="88"/>
      <c r="W611" s="88"/>
      <c r="X611" s="89"/>
      <c r="Y611" s="90"/>
      <c r="Z611" s="36"/>
    </row>
    <row r="612" spans="1:26" ht="14.25" customHeight="1" x14ac:dyDescent="0.25">
      <c r="A612" s="36"/>
      <c r="B612" s="155"/>
      <c r="C612" s="155"/>
      <c r="D612" s="155"/>
      <c r="E612" s="155"/>
      <c r="F612" s="155"/>
      <c r="G612" s="155"/>
      <c r="H612" s="155"/>
      <c r="I612" s="155"/>
      <c r="J612" s="155"/>
      <c r="K612" s="155"/>
      <c r="L612" s="155"/>
      <c r="M612" s="155"/>
      <c r="N612" s="87"/>
      <c r="O612" s="92"/>
      <c r="P612" s="155"/>
      <c r="Q612" s="155"/>
      <c r="R612" s="155"/>
      <c r="S612" s="155"/>
      <c r="T612" s="155"/>
      <c r="U612" s="155"/>
      <c r="V612" s="88"/>
      <c r="W612" s="88"/>
      <c r="X612" s="89"/>
      <c r="Y612" s="90"/>
      <c r="Z612" s="36"/>
    </row>
    <row r="613" spans="1:26" ht="14.25" customHeight="1" x14ac:dyDescent="0.25">
      <c r="A613" s="36"/>
      <c r="B613" s="155"/>
      <c r="C613" s="155"/>
      <c r="D613" s="155"/>
      <c r="E613" s="155"/>
      <c r="F613" s="155"/>
      <c r="G613" s="155"/>
      <c r="H613" s="155"/>
      <c r="I613" s="155"/>
      <c r="J613" s="155"/>
      <c r="K613" s="155"/>
      <c r="L613" s="155"/>
      <c r="M613" s="155"/>
      <c r="N613" s="87"/>
      <c r="O613" s="92"/>
      <c r="P613" s="155"/>
      <c r="Q613" s="155"/>
      <c r="R613" s="155"/>
      <c r="S613" s="155"/>
      <c r="T613" s="155"/>
      <c r="U613" s="155"/>
      <c r="V613" s="88"/>
      <c r="W613" s="88"/>
      <c r="X613" s="89"/>
      <c r="Y613" s="90"/>
      <c r="Z613" s="36"/>
    </row>
    <row r="614" spans="1:26" ht="14.25" customHeight="1" x14ac:dyDescent="0.25">
      <c r="A614" s="36"/>
      <c r="B614" s="155"/>
      <c r="C614" s="155"/>
      <c r="D614" s="155"/>
      <c r="E614" s="155"/>
      <c r="F614" s="155"/>
      <c r="G614" s="155"/>
      <c r="H614" s="155"/>
      <c r="I614" s="155"/>
      <c r="J614" s="155"/>
      <c r="K614" s="155"/>
      <c r="L614" s="155"/>
      <c r="M614" s="155"/>
      <c r="N614" s="87"/>
      <c r="O614" s="92"/>
      <c r="P614" s="155"/>
      <c r="Q614" s="155"/>
      <c r="R614" s="155"/>
      <c r="S614" s="155"/>
      <c r="T614" s="155"/>
      <c r="U614" s="155"/>
      <c r="V614" s="88"/>
      <c r="W614" s="88"/>
      <c r="X614" s="89"/>
      <c r="Y614" s="90"/>
      <c r="Z614" s="36"/>
    </row>
    <row r="615" spans="1:26" ht="14.25" customHeight="1" x14ac:dyDescent="0.25">
      <c r="A615" s="36"/>
      <c r="B615" s="155"/>
      <c r="C615" s="155"/>
      <c r="D615" s="155"/>
      <c r="E615" s="155"/>
      <c r="F615" s="155"/>
      <c r="G615" s="155"/>
      <c r="H615" s="155"/>
      <c r="I615" s="155"/>
      <c r="J615" s="155"/>
      <c r="K615" s="155"/>
      <c r="L615" s="155"/>
      <c r="M615" s="155"/>
      <c r="N615" s="87"/>
      <c r="O615" s="92"/>
      <c r="P615" s="155"/>
      <c r="Q615" s="155"/>
      <c r="R615" s="155"/>
      <c r="S615" s="155"/>
      <c r="T615" s="155"/>
      <c r="U615" s="155"/>
      <c r="V615" s="88"/>
      <c r="W615" s="88"/>
      <c r="X615" s="89"/>
      <c r="Y615" s="90"/>
      <c r="Z615" s="36"/>
    </row>
    <row r="616" spans="1:26" ht="14.25" customHeight="1" x14ac:dyDescent="0.25">
      <c r="A616" s="36"/>
      <c r="B616" s="155"/>
      <c r="C616" s="155"/>
      <c r="D616" s="155"/>
      <c r="E616" s="155"/>
      <c r="F616" s="155"/>
      <c r="G616" s="155"/>
      <c r="H616" s="155"/>
      <c r="I616" s="155"/>
      <c r="J616" s="155"/>
      <c r="K616" s="155"/>
      <c r="L616" s="155"/>
      <c r="M616" s="155"/>
      <c r="N616" s="87"/>
      <c r="O616" s="92"/>
      <c r="P616" s="155"/>
      <c r="Q616" s="155"/>
      <c r="R616" s="155"/>
      <c r="S616" s="155"/>
      <c r="T616" s="155"/>
      <c r="U616" s="155"/>
      <c r="V616" s="88"/>
      <c r="W616" s="88"/>
      <c r="X616" s="89"/>
      <c r="Y616" s="90"/>
      <c r="Z616" s="36"/>
    </row>
    <row r="617" spans="1:26" ht="14.25" customHeight="1" x14ac:dyDescent="0.25">
      <c r="A617" s="36"/>
      <c r="B617" s="155"/>
      <c r="C617" s="155"/>
      <c r="D617" s="155"/>
      <c r="E617" s="155"/>
      <c r="F617" s="155"/>
      <c r="G617" s="155"/>
      <c r="H617" s="155"/>
      <c r="I617" s="155"/>
      <c r="J617" s="155"/>
      <c r="K617" s="155"/>
      <c r="L617" s="155"/>
      <c r="M617" s="155"/>
      <c r="N617" s="87"/>
      <c r="O617" s="92"/>
      <c r="P617" s="155"/>
      <c r="Q617" s="155"/>
      <c r="R617" s="155"/>
      <c r="S617" s="155"/>
      <c r="T617" s="155"/>
      <c r="U617" s="155"/>
      <c r="V617" s="88"/>
      <c r="W617" s="88"/>
      <c r="X617" s="89"/>
      <c r="Y617" s="90"/>
      <c r="Z617" s="36"/>
    </row>
    <row r="618" spans="1:26" ht="14.25" customHeight="1" x14ac:dyDescent="0.25">
      <c r="A618" s="36"/>
      <c r="B618" s="155"/>
      <c r="C618" s="155"/>
      <c r="D618" s="155"/>
      <c r="E618" s="155"/>
      <c r="F618" s="155"/>
      <c r="G618" s="155"/>
      <c r="H618" s="155"/>
      <c r="I618" s="155"/>
      <c r="J618" s="155"/>
      <c r="K618" s="155"/>
      <c r="L618" s="155"/>
      <c r="M618" s="155"/>
      <c r="N618" s="87"/>
      <c r="O618" s="92"/>
      <c r="P618" s="155"/>
      <c r="Q618" s="155"/>
      <c r="R618" s="155"/>
      <c r="S618" s="155"/>
      <c r="T618" s="155"/>
      <c r="U618" s="155"/>
      <c r="V618" s="88"/>
      <c r="W618" s="88"/>
      <c r="X618" s="89"/>
      <c r="Y618" s="90"/>
      <c r="Z618" s="36"/>
    </row>
    <row r="619" spans="1:26" ht="14.25" customHeight="1" x14ac:dyDescent="0.25">
      <c r="A619" s="36"/>
      <c r="B619" s="155"/>
      <c r="C619" s="155"/>
      <c r="D619" s="155"/>
      <c r="E619" s="155"/>
      <c r="F619" s="155"/>
      <c r="G619" s="155"/>
      <c r="H619" s="155"/>
      <c r="I619" s="155"/>
      <c r="J619" s="155"/>
      <c r="K619" s="155"/>
      <c r="L619" s="155"/>
      <c r="M619" s="155"/>
      <c r="N619" s="87"/>
      <c r="O619" s="92"/>
      <c r="P619" s="155"/>
      <c r="Q619" s="155"/>
      <c r="R619" s="155"/>
      <c r="S619" s="155"/>
      <c r="T619" s="155"/>
      <c r="U619" s="155"/>
      <c r="V619" s="88"/>
      <c r="W619" s="88"/>
      <c r="X619" s="89"/>
      <c r="Y619" s="90"/>
      <c r="Z619" s="36"/>
    </row>
    <row r="620" spans="1:26" ht="14.25" customHeight="1" x14ac:dyDescent="0.25">
      <c r="A620" s="36"/>
      <c r="B620" s="155"/>
      <c r="C620" s="155"/>
      <c r="D620" s="155"/>
      <c r="E620" s="155"/>
      <c r="F620" s="155"/>
      <c r="G620" s="155"/>
      <c r="H620" s="155"/>
      <c r="I620" s="155"/>
      <c r="J620" s="155"/>
      <c r="K620" s="155"/>
      <c r="L620" s="155"/>
      <c r="M620" s="155"/>
      <c r="N620" s="87"/>
      <c r="O620" s="92"/>
      <c r="P620" s="155"/>
      <c r="Q620" s="155"/>
      <c r="R620" s="155"/>
      <c r="S620" s="155"/>
      <c r="T620" s="155"/>
      <c r="U620" s="155"/>
      <c r="V620" s="88"/>
      <c r="W620" s="88"/>
      <c r="X620" s="89"/>
      <c r="Y620" s="90"/>
      <c r="Z620" s="36"/>
    </row>
    <row r="621" spans="1:26" ht="14.25" customHeight="1" x14ac:dyDescent="0.25">
      <c r="A621" s="36"/>
      <c r="B621" s="155"/>
      <c r="C621" s="155"/>
      <c r="D621" s="155"/>
      <c r="E621" s="155"/>
      <c r="F621" s="155"/>
      <c r="G621" s="155"/>
      <c r="H621" s="155"/>
      <c r="I621" s="155"/>
      <c r="J621" s="155"/>
      <c r="K621" s="155"/>
      <c r="L621" s="155"/>
      <c r="M621" s="155"/>
      <c r="N621" s="87"/>
      <c r="O621" s="92"/>
      <c r="P621" s="155"/>
      <c r="Q621" s="155"/>
      <c r="R621" s="155"/>
      <c r="S621" s="155"/>
      <c r="T621" s="155"/>
      <c r="U621" s="155"/>
      <c r="V621" s="88"/>
      <c r="W621" s="88"/>
      <c r="X621" s="89"/>
      <c r="Y621" s="90"/>
      <c r="Z621" s="36"/>
    </row>
    <row r="622" spans="1:26" ht="14.25" customHeight="1" x14ac:dyDescent="0.25">
      <c r="A622" s="36"/>
      <c r="B622" s="155"/>
      <c r="C622" s="155"/>
      <c r="D622" s="155"/>
      <c r="E622" s="155"/>
      <c r="F622" s="155"/>
      <c r="G622" s="155"/>
      <c r="H622" s="155"/>
      <c r="I622" s="155"/>
      <c r="J622" s="155"/>
      <c r="K622" s="155"/>
      <c r="L622" s="155"/>
      <c r="M622" s="155"/>
      <c r="N622" s="87"/>
      <c r="O622" s="92"/>
      <c r="P622" s="155"/>
      <c r="Q622" s="155"/>
      <c r="R622" s="155"/>
      <c r="S622" s="155"/>
      <c r="T622" s="155"/>
      <c r="U622" s="155"/>
      <c r="V622" s="88"/>
      <c r="W622" s="88"/>
      <c r="X622" s="89"/>
      <c r="Y622" s="90"/>
      <c r="Z622" s="36"/>
    </row>
    <row r="623" spans="1:26" ht="14.25" customHeight="1" x14ac:dyDescent="0.25">
      <c r="A623" s="36"/>
      <c r="B623" s="155"/>
      <c r="C623" s="155"/>
      <c r="D623" s="155"/>
      <c r="E623" s="155"/>
      <c r="F623" s="155"/>
      <c r="G623" s="155"/>
      <c r="H623" s="155"/>
      <c r="I623" s="155"/>
      <c r="J623" s="155"/>
      <c r="K623" s="155"/>
      <c r="L623" s="155"/>
      <c r="M623" s="155"/>
      <c r="N623" s="87"/>
      <c r="O623" s="92"/>
      <c r="P623" s="155"/>
      <c r="Q623" s="155"/>
      <c r="R623" s="155"/>
      <c r="S623" s="155"/>
      <c r="T623" s="155"/>
      <c r="U623" s="155"/>
      <c r="V623" s="88"/>
      <c r="W623" s="88"/>
      <c r="X623" s="89"/>
      <c r="Y623" s="90"/>
      <c r="Z623" s="36"/>
    </row>
    <row r="624" spans="1:26" ht="14.25" customHeight="1" x14ac:dyDescent="0.25">
      <c r="A624" s="36"/>
      <c r="B624" s="155"/>
      <c r="C624" s="155"/>
      <c r="D624" s="155"/>
      <c r="E624" s="155"/>
      <c r="F624" s="155"/>
      <c r="G624" s="155"/>
      <c r="H624" s="155"/>
      <c r="I624" s="155"/>
      <c r="J624" s="155"/>
      <c r="K624" s="155"/>
      <c r="L624" s="155"/>
      <c r="M624" s="155"/>
      <c r="N624" s="87"/>
      <c r="O624" s="92"/>
      <c r="P624" s="155"/>
      <c r="Q624" s="155"/>
      <c r="R624" s="155"/>
      <c r="S624" s="155"/>
      <c r="T624" s="155"/>
      <c r="U624" s="155"/>
      <c r="V624" s="88"/>
      <c r="W624" s="88"/>
      <c r="X624" s="89"/>
      <c r="Y624" s="90"/>
      <c r="Z624" s="36"/>
    </row>
    <row r="625" spans="1:26" ht="14.25" customHeight="1" x14ac:dyDescent="0.25">
      <c r="A625" s="36"/>
      <c r="B625" s="155"/>
      <c r="C625" s="155"/>
      <c r="D625" s="155"/>
      <c r="E625" s="155"/>
      <c r="F625" s="155"/>
      <c r="G625" s="155"/>
      <c r="H625" s="155"/>
      <c r="I625" s="155"/>
      <c r="J625" s="155"/>
      <c r="K625" s="155"/>
      <c r="L625" s="155"/>
      <c r="M625" s="155"/>
      <c r="N625" s="87"/>
      <c r="O625" s="92"/>
      <c r="P625" s="155"/>
      <c r="Q625" s="155"/>
      <c r="R625" s="155"/>
      <c r="S625" s="155"/>
      <c r="T625" s="155"/>
      <c r="U625" s="155"/>
      <c r="V625" s="88"/>
      <c r="W625" s="88"/>
      <c r="X625" s="89"/>
      <c r="Y625" s="90"/>
      <c r="Z625" s="36"/>
    </row>
    <row r="626" spans="1:26" ht="14.25" customHeight="1" x14ac:dyDescent="0.25">
      <c r="A626" s="36"/>
      <c r="B626" s="155"/>
      <c r="C626" s="155"/>
      <c r="D626" s="155"/>
      <c r="E626" s="155"/>
      <c r="F626" s="155"/>
      <c r="G626" s="155"/>
      <c r="H626" s="155"/>
      <c r="I626" s="155"/>
      <c r="J626" s="155"/>
      <c r="K626" s="155"/>
      <c r="L626" s="155"/>
      <c r="M626" s="155"/>
      <c r="N626" s="87"/>
      <c r="O626" s="92"/>
      <c r="P626" s="155"/>
      <c r="Q626" s="155"/>
      <c r="R626" s="155"/>
      <c r="S626" s="155"/>
      <c r="T626" s="155"/>
      <c r="U626" s="155"/>
      <c r="V626" s="88"/>
      <c r="W626" s="88"/>
      <c r="X626" s="89"/>
      <c r="Y626" s="90"/>
      <c r="Z626" s="36"/>
    </row>
    <row r="627" spans="1:26" ht="14.25" customHeight="1" x14ac:dyDescent="0.25">
      <c r="A627" s="36"/>
      <c r="B627" s="155"/>
      <c r="C627" s="155"/>
      <c r="D627" s="155"/>
      <c r="E627" s="155"/>
      <c r="F627" s="155"/>
      <c r="G627" s="155"/>
      <c r="H627" s="155"/>
      <c r="I627" s="155"/>
      <c r="J627" s="155"/>
      <c r="K627" s="155"/>
      <c r="L627" s="155"/>
      <c r="M627" s="155"/>
      <c r="N627" s="87"/>
      <c r="O627" s="92"/>
      <c r="P627" s="155"/>
      <c r="Q627" s="155"/>
      <c r="R627" s="155"/>
      <c r="S627" s="155"/>
      <c r="T627" s="155"/>
      <c r="U627" s="155"/>
      <c r="V627" s="88"/>
      <c r="W627" s="88"/>
      <c r="X627" s="89"/>
      <c r="Y627" s="90"/>
      <c r="Z627" s="36"/>
    </row>
    <row r="628" spans="1:26" ht="14.25" customHeight="1" x14ac:dyDescent="0.25">
      <c r="A628" s="36"/>
      <c r="B628" s="155"/>
      <c r="C628" s="155"/>
      <c r="D628" s="155"/>
      <c r="E628" s="155"/>
      <c r="F628" s="155"/>
      <c r="G628" s="155"/>
      <c r="H628" s="155"/>
      <c r="I628" s="155"/>
      <c r="J628" s="155"/>
      <c r="K628" s="155"/>
      <c r="L628" s="155"/>
      <c r="M628" s="155"/>
      <c r="N628" s="87"/>
      <c r="O628" s="92"/>
      <c r="P628" s="155"/>
      <c r="Q628" s="155"/>
      <c r="R628" s="155"/>
      <c r="S628" s="155"/>
      <c r="T628" s="155"/>
      <c r="U628" s="155"/>
      <c r="V628" s="88"/>
      <c r="W628" s="88"/>
      <c r="X628" s="89"/>
      <c r="Y628" s="90"/>
      <c r="Z628" s="36"/>
    </row>
    <row r="629" spans="1:26" ht="14.25" customHeight="1" x14ac:dyDescent="0.25">
      <c r="A629" s="36"/>
      <c r="B629" s="155"/>
      <c r="C629" s="155"/>
      <c r="D629" s="155"/>
      <c r="E629" s="155"/>
      <c r="F629" s="155"/>
      <c r="G629" s="155"/>
      <c r="H629" s="155"/>
      <c r="I629" s="155"/>
      <c r="J629" s="155"/>
      <c r="K629" s="155"/>
      <c r="L629" s="155"/>
      <c r="M629" s="155"/>
      <c r="N629" s="87"/>
      <c r="O629" s="92"/>
      <c r="P629" s="155"/>
      <c r="Q629" s="155"/>
      <c r="R629" s="155"/>
      <c r="S629" s="155"/>
      <c r="T629" s="155"/>
      <c r="U629" s="155"/>
      <c r="V629" s="88"/>
      <c r="W629" s="88"/>
      <c r="X629" s="89"/>
      <c r="Y629" s="90"/>
      <c r="Z629" s="36"/>
    </row>
    <row r="630" spans="1:26" ht="14.25" customHeight="1" x14ac:dyDescent="0.25">
      <c r="A630" s="36"/>
      <c r="B630" s="155"/>
      <c r="C630" s="155"/>
      <c r="D630" s="155"/>
      <c r="E630" s="155"/>
      <c r="F630" s="155"/>
      <c r="G630" s="155"/>
      <c r="H630" s="155"/>
      <c r="I630" s="155"/>
      <c r="J630" s="155"/>
      <c r="K630" s="155"/>
      <c r="L630" s="155"/>
      <c r="M630" s="155"/>
      <c r="N630" s="87"/>
      <c r="O630" s="92"/>
      <c r="P630" s="155"/>
      <c r="Q630" s="155"/>
      <c r="R630" s="155"/>
      <c r="S630" s="155"/>
      <c r="T630" s="155"/>
      <c r="U630" s="155"/>
      <c r="V630" s="88"/>
      <c r="W630" s="88"/>
      <c r="X630" s="89"/>
      <c r="Y630" s="90"/>
      <c r="Z630" s="36"/>
    </row>
    <row r="631" spans="1:26" ht="14.25" customHeight="1" x14ac:dyDescent="0.25">
      <c r="A631" s="36"/>
      <c r="B631" s="155"/>
      <c r="C631" s="155"/>
      <c r="D631" s="155"/>
      <c r="E631" s="155"/>
      <c r="F631" s="155"/>
      <c r="G631" s="155"/>
      <c r="H631" s="155"/>
      <c r="I631" s="155"/>
      <c r="J631" s="155"/>
      <c r="K631" s="155"/>
      <c r="L631" s="155"/>
      <c r="M631" s="155"/>
      <c r="N631" s="87"/>
      <c r="O631" s="92"/>
      <c r="P631" s="155"/>
      <c r="Q631" s="155"/>
      <c r="R631" s="155"/>
      <c r="S631" s="155"/>
      <c r="T631" s="155"/>
      <c r="U631" s="155"/>
      <c r="V631" s="88"/>
      <c r="W631" s="88"/>
      <c r="X631" s="89"/>
      <c r="Y631" s="90"/>
      <c r="Z631" s="36"/>
    </row>
    <row r="632" spans="1:26" ht="14.25" customHeight="1" x14ac:dyDescent="0.25">
      <c r="A632" s="36"/>
      <c r="B632" s="155"/>
      <c r="C632" s="155"/>
      <c r="D632" s="155"/>
      <c r="E632" s="155"/>
      <c r="F632" s="155"/>
      <c r="G632" s="155"/>
      <c r="H632" s="155"/>
      <c r="I632" s="155"/>
      <c r="J632" s="155"/>
      <c r="K632" s="155"/>
      <c r="L632" s="155"/>
      <c r="M632" s="155"/>
      <c r="N632" s="87"/>
      <c r="O632" s="92"/>
      <c r="P632" s="155"/>
      <c r="Q632" s="155"/>
      <c r="R632" s="155"/>
      <c r="S632" s="155"/>
      <c r="T632" s="155"/>
      <c r="U632" s="155"/>
      <c r="V632" s="88"/>
      <c r="W632" s="88"/>
      <c r="X632" s="89"/>
      <c r="Y632" s="90"/>
      <c r="Z632" s="36"/>
    </row>
    <row r="633" spans="1:26" ht="14.25" customHeight="1" x14ac:dyDescent="0.25">
      <c r="A633" s="36"/>
      <c r="B633" s="155"/>
      <c r="C633" s="155"/>
      <c r="D633" s="155"/>
      <c r="E633" s="155"/>
      <c r="F633" s="155"/>
      <c r="G633" s="155"/>
      <c r="H633" s="155"/>
      <c r="I633" s="155"/>
      <c r="J633" s="155"/>
      <c r="K633" s="155"/>
      <c r="L633" s="155"/>
      <c r="M633" s="155"/>
      <c r="N633" s="87"/>
      <c r="O633" s="92"/>
      <c r="P633" s="155"/>
      <c r="Q633" s="155"/>
      <c r="R633" s="155"/>
      <c r="S633" s="155"/>
      <c r="T633" s="155"/>
      <c r="U633" s="155"/>
      <c r="V633" s="88"/>
      <c r="W633" s="88"/>
      <c r="X633" s="89"/>
      <c r="Y633" s="90"/>
      <c r="Z633" s="36"/>
    </row>
    <row r="634" spans="1:26" ht="14.25" customHeight="1" x14ac:dyDescent="0.25">
      <c r="A634" s="36"/>
      <c r="B634" s="155"/>
      <c r="C634" s="155"/>
      <c r="D634" s="155"/>
      <c r="E634" s="155"/>
      <c r="F634" s="155"/>
      <c r="G634" s="155"/>
      <c r="H634" s="155"/>
      <c r="I634" s="155"/>
      <c r="J634" s="155"/>
      <c r="K634" s="155"/>
      <c r="L634" s="155"/>
      <c r="M634" s="155"/>
      <c r="N634" s="87"/>
      <c r="O634" s="92"/>
      <c r="P634" s="155"/>
      <c r="Q634" s="155"/>
      <c r="R634" s="155"/>
      <c r="S634" s="155"/>
      <c r="T634" s="155"/>
      <c r="U634" s="155"/>
      <c r="V634" s="88"/>
      <c r="W634" s="88"/>
      <c r="X634" s="89"/>
      <c r="Y634" s="90"/>
      <c r="Z634" s="36"/>
    </row>
    <row r="635" spans="1:26" ht="14.25" customHeight="1" x14ac:dyDescent="0.25">
      <c r="A635" s="36"/>
      <c r="B635" s="155"/>
      <c r="C635" s="155"/>
      <c r="D635" s="155"/>
      <c r="E635" s="155"/>
      <c r="F635" s="155"/>
      <c r="G635" s="155"/>
      <c r="H635" s="155"/>
      <c r="I635" s="155"/>
      <c r="J635" s="155"/>
      <c r="K635" s="155"/>
      <c r="L635" s="155"/>
      <c r="M635" s="155"/>
      <c r="N635" s="87"/>
      <c r="O635" s="92"/>
      <c r="P635" s="155"/>
      <c r="Q635" s="155"/>
      <c r="R635" s="155"/>
      <c r="S635" s="155"/>
      <c r="T635" s="155"/>
      <c r="U635" s="155"/>
      <c r="V635" s="88"/>
      <c r="W635" s="88"/>
      <c r="X635" s="89"/>
      <c r="Y635" s="90"/>
      <c r="Z635" s="36"/>
    </row>
    <row r="636" spans="1:26" ht="14.25" customHeight="1" x14ac:dyDescent="0.25">
      <c r="A636" s="36"/>
      <c r="B636" s="155"/>
      <c r="C636" s="155"/>
      <c r="D636" s="155"/>
      <c r="E636" s="155"/>
      <c r="F636" s="155"/>
      <c r="G636" s="155"/>
      <c r="H636" s="155"/>
      <c r="I636" s="155"/>
      <c r="J636" s="155"/>
      <c r="K636" s="155"/>
      <c r="L636" s="155"/>
      <c r="M636" s="155"/>
      <c r="N636" s="87"/>
      <c r="O636" s="92"/>
      <c r="P636" s="155"/>
      <c r="Q636" s="155"/>
      <c r="R636" s="155"/>
      <c r="S636" s="155"/>
      <c r="T636" s="155"/>
      <c r="U636" s="155"/>
      <c r="V636" s="88"/>
      <c r="W636" s="88"/>
      <c r="X636" s="89"/>
      <c r="Y636" s="90"/>
      <c r="Z636" s="36"/>
    </row>
    <row r="637" spans="1:26" ht="14.25" customHeight="1" x14ac:dyDescent="0.25">
      <c r="A637" s="36"/>
      <c r="B637" s="155"/>
      <c r="C637" s="155"/>
      <c r="D637" s="155"/>
      <c r="E637" s="155"/>
      <c r="F637" s="155"/>
      <c r="G637" s="155"/>
      <c r="H637" s="155"/>
      <c r="I637" s="155"/>
      <c r="J637" s="155"/>
      <c r="K637" s="155"/>
      <c r="L637" s="155"/>
      <c r="M637" s="155"/>
      <c r="N637" s="87"/>
      <c r="O637" s="92"/>
      <c r="P637" s="155"/>
      <c r="Q637" s="155"/>
      <c r="R637" s="155"/>
      <c r="S637" s="155"/>
      <c r="T637" s="155"/>
      <c r="U637" s="155"/>
      <c r="V637" s="88"/>
      <c r="W637" s="88"/>
      <c r="X637" s="89"/>
      <c r="Y637" s="90"/>
      <c r="Z637" s="36"/>
    </row>
    <row r="638" spans="1:26" ht="14.25" customHeight="1" x14ac:dyDescent="0.25">
      <c r="A638" s="36"/>
      <c r="B638" s="155"/>
      <c r="C638" s="155"/>
      <c r="D638" s="155"/>
      <c r="E638" s="155"/>
      <c r="F638" s="155"/>
      <c r="G638" s="155"/>
      <c r="H638" s="155"/>
      <c r="I638" s="155"/>
      <c r="J638" s="155"/>
      <c r="K638" s="155"/>
      <c r="L638" s="155"/>
      <c r="M638" s="155"/>
      <c r="N638" s="87"/>
      <c r="O638" s="92"/>
      <c r="P638" s="155"/>
      <c r="Q638" s="155"/>
      <c r="R638" s="155"/>
      <c r="S638" s="155"/>
      <c r="T638" s="155"/>
      <c r="U638" s="155"/>
      <c r="V638" s="88"/>
      <c r="W638" s="88"/>
      <c r="X638" s="89"/>
      <c r="Y638" s="90"/>
      <c r="Z638" s="36"/>
    </row>
    <row r="639" spans="1:26" ht="14.25" customHeight="1" x14ac:dyDescent="0.25">
      <c r="A639" s="36"/>
      <c r="B639" s="155"/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87"/>
      <c r="O639" s="92"/>
      <c r="P639" s="155"/>
      <c r="Q639" s="155"/>
      <c r="R639" s="155"/>
      <c r="S639" s="155"/>
      <c r="T639" s="155"/>
      <c r="U639" s="155"/>
      <c r="V639" s="88"/>
      <c r="W639" s="88"/>
      <c r="X639" s="89"/>
      <c r="Y639" s="90"/>
      <c r="Z639" s="36"/>
    </row>
    <row r="640" spans="1:26" ht="14.25" customHeight="1" x14ac:dyDescent="0.25">
      <c r="A640" s="36"/>
      <c r="B640" s="155"/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87"/>
      <c r="O640" s="92"/>
      <c r="P640" s="155"/>
      <c r="Q640" s="155"/>
      <c r="R640" s="155"/>
      <c r="S640" s="155"/>
      <c r="T640" s="155"/>
      <c r="U640" s="155"/>
      <c r="V640" s="88"/>
      <c r="W640" s="88"/>
      <c r="X640" s="89"/>
      <c r="Y640" s="90"/>
      <c r="Z640" s="36"/>
    </row>
    <row r="641" spans="1:26" ht="14.25" customHeight="1" x14ac:dyDescent="0.25">
      <c r="A641" s="36"/>
      <c r="B641" s="155"/>
      <c r="C641" s="155"/>
      <c r="D641" s="155"/>
      <c r="E641" s="155"/>
      <c r="F641" s="155"/>
      <c r="G641" s="155"/>
      <c r="H641" s="155"/>
      <c r="I641" s="155"/>
      <c r="J641" s="155"/>
      <c r="K641" s="155"/>
      <c r="L641" s="155"/>
      <c r="M641" s="155"/>
      <c r="N641" s="87"/>
      <c r="O641" s="92"/>
      <c r="P641" s="155"/>
      <c r="Q641" s="155"/>
      <c r="R641" s="155"/>
      <c r="S641" s="155"/>
      <c r="T641" s="155"/>
      <c r="U641" s="155"/>
      <c r="V641" s="88"/>
      <c r="W641" s="88"/>
      <c r="X641" s="89"/>
      <c r="Y641" s="90"/>
      <c r="Z641" s="36"/>
    </row>
    <row r="642" spans="1:26" ht="14.25" customHeight="1" x14ac:dyDescent="0.25">
      <c r="A642" s="36"/>
      <c r="B642" s="155"/>
      <c r="C642" s="155"/>
      <c r="D642" s="155"/>
      <c r="E642" s="155"/>
      <c r="F642" s="155"/>
      <c r="G642" s="155"/>
      <c r="H642" s="155"/>
      <c r="I642" s="155"/>
      <c r="J642" s="155"/>
      <c r="K642" s="155"/>
      <c r="L642" s="155"/>
      <c r="M642" s="155"/>
      <c r="N642" s="87"/>
      <c r="O642" s="92"/>
      <c r="P642" s="155"/>
      <c r="Q642" s="155"/>
      <c r="R642" s="155"/>
      <c r="S642" s="155"/>
      <c r="T642" s="155"/>
      <c r="U642" s="155"/>
      <c r="V642" s="88"/>
      <c r="W642" s="88"/>
      <c r="X642" s="89"/>
      <c r="Y642" s="90"/>
      <c r="Z642" s="36"/>
    </row>
    <row r="643" spans="1:26" ht="14.25" customHeight="1" x14ac:dyDescent="0.25">
      <c r="A643" s="36"/>
      <c r="B643" s="155"/>
      <c r="C643" s="155"/>
      <c r="D643" s="155"/>
      <c r="E643" s="155"/>
      <c r="F643" s="155"/>
      <c r="G643" s="155"/>
      <c r="H643" s="155"/>
      <c r="I643" s="155"/>
      <c r="J643" s="155"/>
      <c r="K643" s="155"/>
      <c r="L643" s="155"/>
      <c r="M643" s="155"/>
      <c r="N643" s="87"/>
      <c r="O643" s="92"/>
      <c r="P643" s="155"/>
      <c r="Q643" s="155"/>
      <c r="R643" s="155"/>
      <c r="S643" s="155"/>
      <c r="T643" s="155"/>
      <c r="U643" s="155"/>
      <c r="V643" s="88"/>
      <c r="W643" s="88"/>
      <c r="X643" s="89"/>
      <c r="Y643" s="90"/>
      <c r="Z643" s="36"/>
    </row>
    <row r="644" spans="1:26" ht="14.25" customHeight="1" x14ac:dyDescent="0.25">
      <c r="A644" s="36"/>
      <c r="B644" s="155"/>
      <c r="C644" s="155"/>
      <c r="D644" s="155"/>
      <c r="E644" s="155"/>
      <c r="F644" s="155"/>
      <c r="G644" s="155"/>
      <c r="H644" s="155"/>
      <c r="I644" s="155"/>
      <c r="J644" s="155"/>
      <c r="K644" s="155"/>
      <c r="L644" s="155"/>
      <c r="M644" s="155"/>
      <c r="N644" s="87"/>
      <c r="O644" s="92"/>
      <c r="P644" s="155"/>
      <c r="Q644" s="155"/>
      <c r="R644" s="155"/>
      <c r="S644" s="155"/>
      <c r="T644" s="155"/>
      <c r="U644" s="155"/>
      <c r="V644" s="88"/>
      <c r="W644" s="88"/>
      <c r="X644" s="89"/>
      <c r="Y644" s="90"/>
      <c r="Z644" s="36"/>
    </row>
    <row r="645" spans="1:26" ht="14.25" customHeight="1" x14ac:dyDescent="0.25">
      <c r="A645" s="36"/>
      <c r="B645" s="155"/>
      <c r="C645" s="155"/>
      <c r="D645" s="155"/>
      <c r="E645" s="155"/>
      <c r="F645" s="155"/>
      <c r="G645" s="155"/>
      <c r="H645" s="155"/>
      <c r="I645" s="155"/>
      <c r="J645" s="155"/>
      <c r="K645" s="155"/>
      <c r="L645" s="155"/>
      <c r="M645" s="155"/>
      <c r="N645" s="87"/>
      <c r="O645" s="92"/>
      <c r="P645" s="155"/>
      <c r="Q645" s="155"/>
      <c r="R645" s="155"/>
      <c r="S645" s="155"/>
      <c r="T645" s="155"/>
      <c r="U645" s="155"/>
      <c r="V645" s="88"/>
      <c r="W645" s="88"/>
      <c r="X645" s="89"/>
      <c r="Y645" s="90"/>
      <c r="Z645" s="36"/>
    </row>
    <row r="646" spans="1:26" ht="14.25" customHeight="1" x14ac:dyDescent="0.25">
      <c r="A646" s="36"/>
      <c r="B646" s="155"/>
      <c r="C646" s="155"/>
      <c r="D646" s="155"/>
      <c r="E646" s="155"/>
      <c r="F646" s="155"/>
      <c r="G646" s="155"/>
      <c r="H646" s="155"/>
      <c r="I646" s="155"/>
      <c r="J646" s="155"/>
      <c r="K646" s="155"/>
      <c r="L646" s="155"/>
      <c r="M646" s="155"/>
      <c r="N646" s="87"/>
      <c r="O646" s="92"/>
      <c r="P646" s="155"/>
      <c r="Q646" s="155"/>
      <c r="R646" s="155"/>
      <c r="S646" s="155"/>
      <c r="T646" s="155"/>
      <c r="U646" s="155"/>
      <c r="V646" s="88"/>
      <c r="W646" s="88"/>
      <c r="X646" s="89"/>
      <c r="Y646" s="90"/>
      <c r="Z646" s="36"/>
    </row>
    <row r="647" spans="1:26" ht="14.25" customHeight="1" x14ac:dyDescent="0.25">
      <c r="A647" s="36"/>
      <c r="B647" s="155"/>
      <c r="C647" s="155"/>
      <c r="D647" s="155"/>
      <c r="E647" s="155"/>
      <c r="F647" s="155"/>
      <c r="G647" s="155"/>
      <c r="H647" s="155"/>
      <c r="I647" s="155"/>
      <c r="J647" s="155"/>
      <c r="K647" s="155"/>
      <c r="L647" s="155"/>
      <c r="M647" s="155"/>
      <c r="N647" s="87"/>
      <c r="O647" s="92"/>
      <c r="P647" s="155"/>
      <c r="Q647" s="155"/>
      <c r="R647" s="155"/>
      <c r="S647" s="155"/>
      <c r="T647" s="155"/>
      <c r="U647" s="155"/>
      <c r="V647" s="88"/>
      <c r="W647" s="88"/>
      <c r="X647" s="89"/>
      <c r="Y647" s="90"/>
      <c r="Z647" s="36"/>
    </row>
    <row r="648" spans="1:26" ht="14.25" customHeight="1" x14ac:dyDescent="0.25">
      <c r="A648" s="36"/>
      <c r="B648" s="155"/>
      <c r="C648" s="155"/>
      <c r="D648" s="155"/>
      <c r="E648" s="155"/>
      <c r="F648" s="155"/>
      <c r="G648" s="155"/>
      <c r="H648" s="155"/>
      <c r="I648" s="155"/>
      <c r="J648" s="155"/>
      <c r="K648" s="155"/>
      <c r="L648" s="155"/>
      <c r="M648" s="155"/>
      <c r="N648" s="87"/>
      <c r="O648" s="92"/>
      <c r="P648" s="155"/>
      <c r="Q648" s="155"/>
      <c r="R648" s="155"/>
      <c r="S648" s="155"/>
      <c r="T648" s="155"/>
      <c r="U648" s="155"/>
      <c r="V648" s="88"/>
      <c r="W648" s="88"/>
      <c r="X648" s="89"/>
      <c r="Y648" s="90"/>
      <c r="Z648" s="36"/>
    </row>
    <row r="649" spans="1:26" ht="14.25" customHeight="1" x14ac:dyDescent="0.25">
      <c r="A649" s="36"/>
      <c r="B649" s="155"/>
      <c r="C649" s="155"/>
      <c r="D649" s="155"/>
      <c r="E649" s="155"/>
      <c r="F649" s="155"/>
      <c r="G649" s="155"/>
      <c r="H649" s="155"/>
      <c r="I649" s="155"/>
      <c r="J649" s="155"/>
      <c r="K649" s="155"/>
      <c r="L649" s="155"/>
      <c r="M649" s="155"/>
      <c r="N649" s="87"/>
      <c r="O649" s="92"/>
      <c r="P649" s="155"/>
      <c r="Q649" s="155"/>
      <c r="R649" s="155"/>
      <c r="S649" s="155"/>
      <c r="T649" s="155"/>
      <c r="U649" s="155"/>
      <c r="V649" s="88"/>
      <c r="W649" s="88"/>
      <c r="X649" s="89"/>
      <c r="Y649" s="90"/>
      <c r="Z649" s="36"/>
    </row>
    <row r="650" spans="1:26" ht="14.25" customHeight="1" x14ac:dyDescent="0.25">
      <c r="A650" s="36"/>
      <c r="B650" s="155"/>
      <c r="C650" s="155"/>
      <c r="D650" s="155"/>
      <c r="E650" s="155"/>
      <c r="F650" s="155"/>
      <c r="G650" s="155"/>
      <c r="H650" s="155"/>
      <c r="I650" s="155"/>
      <c r="J650" s="155"/>
      <c r="K650" s="155"/>
      <c r="L650" s="155"/>
      <c r="M650" s="155"/>
      <c r="N650" s="87"/>
      <c r="O650" s="92"/>
      <c r="P650" s="155"/>
      <c r="Q650" s="155"/>
      <c r="R650" s="155"/>
      <c r="S650" s="155"/>
      <c r="T650" s="155"/>
      <c r="U650" s="155"/>
      <c r="V650" s="88"/>
      <c r="W650" s="88"/>
      <c r="X650" s="89"/>
      <c r="Y650" s="90"/>
      <c r="Z650" s="36"/>
    </row>
    <row r="651" spans="1:26" ht="14.25" customHeight="1" x14ac:dyDescent="0.25">
      <c r="A651" s="36"/>
      <c r="B651" s="155"/>
      <c r="C651" s="155"/>
      <c r="D651" s="155"/>
      <c r="E651" s="155"/>
      <c r="F651" s="155"/>
      <c r="G651" s="155"/>
      <c r="H651" s="155"/>
      <c r="I651" s="155"/>
      <c r="J651" s="155"/>
      <c r="K651" s="155"/>
      <c r="L651" s="155"/>
      <c r="M651" s="155"/>
      <c r="N651" s="87"/>
      <c r="O651" s="92"/>
      <c r="P651" s="155"/>
      <c r="Q651" s="155"/>
      <c r="R651" s="155"/>
      <c r="S651" s="155"/>
      <c r="T651" s="155"/>
      <c r="U651" s="155"/>
      <c r="V651" s="88"/>
      <c r="W651" s="88"/>
      <c r="X651" s="89"/>
      <c r="Y651" s="90"/>
      <c r="Z651" s="36"/>
    </row>
    <row r="652" spans="1:26" ht="14.25" customHeight="1" x14ac:dyDescent="0.25">
      <c r="A652" s="36"/>
      <c r="B652" s="155"/>
      <c r="C652" s="155"/>
      <c r="D652" s="155"/>
      <c r="E652" s="155"/>
      <c r="F652" s="155"/>
      <c r="G652" s="155"/>
      <c r="H652" s="155"/>
      <c r="I652" s="155"/>
      <c r="J652" s="155"/>
      <c r="K652" s="155"/>
      <c r="L652" s="155"/>
      <c r="M652" s="155"/>
      <c r="N652" s="87"/>
      <c r="O652" s="92"/>
      <c r="P652" s="155"/>
      <c r="Q652" s="155"/>
      <c r="R652" s="155"/>
      <c r="S652" s="155"/>
      <c r="T652" s="155"/>
      <c r="U652" s="155"/>
      <c r="V652" s="88"/>
      <c r="W652" s="88"/>
      <c r="X652" s="89"/>
      <c r="Y652" s="90"/>
      <c r="Z652" s="36"/>
    </row>
    <row r="653" spans="1:26" ht="14.25" customHeight="1" x14ac:dyDescent="0.25">
      <c r="A653" s="36"/>
      <c r="B653" s="155"/>
      <c r="C653" s="155"/>
      <c r="D653" s="155"/>
      <c r="E653" s="155"/>
      <c r="F653" s="155"/>
      <c r="G653" s="155"/>
      <c r="H653" s="155"/>
      <c r="I653" s="155"/>
      <c r="J653" s="155"/>
      <c r="K653" s="155"/>
      <c r="L653" s="155"/>
      <c r="M653" s="155"/>
      <c r="N653" s="87"/>
      <c r="O653" s="92"/>
      <c r="P653" s="155"/>
      <c r="Q653" s="155"/>
      <c r="R653" s="155"/>
      <c r="S653" s="155"/>
      <c r="T653" s="155"/>
      <c r="U653" s="155"/>
      <c r="V653" s="88"/>
      <c r="W653" s="88"/>
      <c r="X653" s="89"/>
      <c r="Y653" s="90"/>
      <c r="Z653" s="36"/>
    </row>
    <row r="654" spans="1:26" ht="14.25" customHeight="1" x14ac:dyDescent="0.25">
      <c r="A654" s="36"/>
      <c r="B654" s="155"/>
      <c r="C654" s="155"/>
      <c r="D654" s="155"/>
      <c r="E654" s="155"/>
      <c r="F654" s="155"/>
      <c r="G654" s="155"/>
      <c r="H654" s="155"/>
      <c r="I654" s="155"/>
      <c r="J654" s="155"/>
      <c r="K654" s="155"/>
      <c r="L654" s="155"/>
      <c r="M654" s="155"/>
      <c r="N654" s="87"/>
      <c r="O654" s="92"/>
      <c r="P654" s="155"/>
      <c r="Q654" s="155"/>
      <c r="R654" s="155"/>
      <c r="S654" s="155"/>
      <c r="T654" s="155"/>
      <c r="U654" s="155"/>
      <c r="V654" s="88"/>
      <c r="W654" s="88"/>
      <c r="X654" s="89"/>
      <c r="Y654" s="90"/>
      <c r="Z654" s="36"/>
    </row>
    <row r="655" spans="1:26" ht="14.25" customHeight="1" x14ac:dyDescent="0.25">
      <c r="A655" s="36"/>
      <c r="B655" s="155"/>
      <c r="C655" s="155"/>
      <c r="D655" s="155"/>
      <c r="E655" s="155"/>
      <c r="F655" s="155"/>
      <c r="G655" s="155"/>
      <c r="H655" s="155"/>
      <c r="I655" s="155"/>
      <c r="J655" s="155"/>
      <c r="K655" s="155"/>
      <c r="L655" s="155"/>
      <c r="M655" s="155"/>
      <c r="N655" s="87"/>
      <c r="O655" s="92"/>
      <c r="P655" s="155"/>
      <c r="Q655" s="155"/>
      <c r="R655" s="155"/>
      <c r="S655" s="155"/>
      <c r="T655" s="155"/>
      <c r="U655" s="155"/>
      <c r="V655" s="88"/>
      <c r="W655" s="88"/>
      <c r="X655" s="89"/>
      <c r="Y655" s="90"/>
      <c r="Z655" s="36"/>
    </row>
    <row r="656" spans="1:26" ht="14.25" customHeight="1" x14ac:dyDescent="0.25">
      <c r="A656" s="36"/>
      <c r="B656" s="155"/>
      <c r="C656" s="155"/>
      <c r="D656" s="155"/>
      <c r="E656" s="155"/>
      <c r="F656" s="155"/>
      <c r="G656" s="155"/>
      <c r="H656" s="155"/>
      <c r="I656" s="155"/>
      <c r="J656" s="155"/>
      <c r="K656" s="155"/>
      <c r="L656" s="155"/>
      <c r="M656" s="155"/>
      <c r="N656" s="87"/>
      <c r="O656" s="92"/>
      <c r="P656" s="155"/>
      <c r="Q656" s="155"/>
      <c r="R656" s="155"/>
      <c r="S656" s="155"/>
      <c r="T656" s="155"/>
      <c r="U656" s="155"/>
      <c r="V656" s="88"/>
      <c r="W656" s="88"/>
      <c r="X656" s="89"/>
      <c r="Y656" s="90"/>
      <c r="Z656" s="36"/>
    </row>
    <row r="657" spans="1:26" ht="14.25" customHeight="1" x14ac:dyDescent="0.25">
      <c r="A657" s="36"/>
      <c r="B657" s="155"/>
      <c r="C657" s="155"/>
      <c r="D657" s="155"/>
      <c r="E657" s="155"/>
      <c r="F657" s="155"/>
      <c r="G657" s="155"/>
      <c r="H657" s="155"/>
      <c r="I657" s="155"/>
      <c r="J657" s="155"/>
      <c r="K657" s="155"/>
      <c r="L657" s="155"/>
      <c r="M657" s="155"/>
      <c r="N657" s="87"/>
      <c r="O657" s="92"/>
      <c r="P657" s="155"/>
      <c r="Q657" s="155"/>
      <c r="R657" s="155"/>
      <c r="S657" s="155"/>
      <c r="T657" s="155"/>
      <c r="U657" s="155"/>
      <c r="V657" s="88"/>
      <c r="W657" s="88"/>
      <c r="X657" s="89"/>
      <c r="Y657" s="90"/>
      <c r="Z657" s="36"/>
    </row>
    <row r="658" spans="1:26" ht="14.25" customHeight="1" x14ac:dyDescent="0.25">
      <c r="A658" s="36"/>
      <c r="B658" s="155"/>
      <c r="C658" s="155"/>
      <c r="D658" s="155"/>
      <c r="E658" s="155"/>
      <c r="F658" s="155"/>
      <c r="G658" s="155"/>
      <c r="H658" s="155"/>
      <c r="I658" s="155"/>
      <c r="J658" s="155"/>
      <c r="K658" s="155"/>
      <c r="L658" s="155"/>
      <c r="M658" s="155"/>
      <c r="N658" s="87"/>
      <c r="O658" s="92"/>
      <c r="P658" s="155"/>
      <c r="Q658" s="155"/>
      <c r="R658" s="155"/>
      <c r="S658" s="155"/>
      <c r="T658" s="155"/>
      <c r="U658" s="155"/>
      <c r="V658" s="88"/>
      <c r="W658" s="88"/>
      <c r="X658" s="89"/>
      <c r="Y658" s="90"/>
      <c r="Z658" s="36"/>
    </row>
    <row r="659" spans="1:26" ht="14.25" customHeight="1" x14ac:dyDescent="0.25">
      <c r="A659" s="36"/>
      <c r="B659" s="155"/>
      <c r="C659" s="155"/>
      <c r="D659" s="155"/>
      <c r="E659" s="155"/>
      <c r="F659" s="155"/>
      <c r="G659" s="155"/>
      <c r="H659" s="155"/>
      <c r="I659" s="155"/>
      <c r="J659" s="155"/>
      <c r="K659" s="155"/>
      <c r="L659" s="155"/>
      <c r="M659" s="155"/>
      <c r="N659" s="87"/>
      <c r="O659" s="92"/>
      <c r="P659" s="155"/>
      <c r="Q659" s="155"/>
      <c r="R659" s="155"/>
      <c r="S659" s="155"/>
      <c r="T659" s="155"/>
      <c r="U659" s="155"/>
      <c r="V659" s="88"/>
      <c r="W659" s="88"/>
      <c r="X659" s="89"/>
      <c r="Y659" s="90"/>
      <c r="Z659" s="36"/>
    </row>
    <row r="660" spans="1:26" ht="14.25" customHeight="1" x14ac:dyDescent="0.25">
      <c r="A660" s="36"/>
      <c r="B660" s="155"/>
      <c r="C660" s="155"/>
      <c r="D660" s="155"/>
      <c r="E660" s="155"/>
      <c r="F660" s="155"/>
      <c r="G660" s="155"/>
      <c r="H660" s="155"/>
      <c r="I660" s="155"/>
      <c r="J660" s="155"/>
      <c r="K660" s="155"/>
      <c r="L660" s="155"/>
      <c r="M660" s="155"/>
      <c r="N660" s="87"/>
      <c r="O660" s="92"/>
      <c r="P660" s="155"/>
      <c r="Q660" s="155"/>
      <c r="R660" s="155"/>
      <c r="S660" s="155"/>
      <c r="T660" s="155"/>
      <c r="U660" s="155"/>
      <c r="V660" s="88"/>
      <c r="W660" s="88"/>
      <c r="X660" s="89"/>
      <c r="Y660" s="90"/>
      <c r="Z660" s="36"/>
    </row>
    <row r="661" spans="1:26" ht="14.25" customHeight="1" x14ac:dyDescent="0.25">
      <c r="A661" s="36"/>
      <c r="B661" s="155"/>
      <c r="C661" s="155"/>
      <c r="D661" s="155"/>
      <c r="E661" s="155"/>
      <c r="F661" s="155"/>
      <c r="G661" s="155"/>
      <c r="H661" s="155"/>
      <c r="I661" s="155"/>
      <c r="J661" s="155"/>
      <c r="K661" s="155"/>
      <c r="L661" s="155"/>
      <c r="M661" s="155"/>
      <c r="N661" s="87"/>
      <c r="O661" s="92"/>
      <c r="P661" s="155"/>
      <c r="Q661" s="155"/>
      <c r="R661" s="155"/>
      <c r="S661" s="155"/>
      <c r="T661" s="155"/>
      <c r="U661" s="155"/>
      <c r="V661" s="88"/>
      <c r="W661" s="88"/>
      <c r="X661" s="89"/>
      <c r="Y661" s="90"/>
      <c r="Z661" s="36"/>
    </row>
    <row r="662" spans="1:26" ht="14.25" customHeight="1" x14ac:dyDescent="0.25">
      <c r="A662" s="36"/>
      <c r="B662" s="155"/>
      <c r="C662" s="155"/>
      <c r="D662" s="155"/>
      <c r="E662" s="155"/>
      <c r="F662" s="155"/>
      <c r="G662" s="155"/>
      <c r="H662" s="155"/>
      <c r="I662" s="155"/>
      <c r="J662" s="155"/>
      <c r="K662" s="155"/>
      <c r="L662" s="155"/>
      <c r="M662" s="155"/>
      <c r="N662" s="87"/>
      <c r="O662" s="92"/>
      <c r="P662" s="155"/>
      <c r="Q662" s="155"/>
      <c r="R662" s="155"/>
      <c r="S662" s="155"/>
      <c r="T662" s="155"/>
      <c r="U662" s="155"/>
      <c r="V662" s="88"/>
      <c r="W662" s="88"/>
      <c r="X662" s="89"/>
      <c r="Y662" s="90"/>
      <c r="Z662" s="36"/>
    </row>
    <row r="663" spans="1:26" ht="14.25" customHeight="1" x14ac:dyDescent="0.25">
      <c r="A663" s="36"/>
      <c r="B663" s="155"/>
      <c r="C663" s="155"/>
      <c r="D663" s="155"/>
      <c r="E663" s="155"/>
      <c r="F663" s="155"/>
      <c r="G663" s="155"/>
      <c r="H663" s="155"/>
      <c r="I663" s="155"/>
      <c r="J663" s="155"/>
      <c r="K663" s="155"/>
      <c r="L663" s="155"/>
      <c r="M663" s="155"/>
      <c r="N663" s="87"/>
      <c r="O663" s="92"/>
      <c r="P663" s="155"/>
      <c r="Q663" s="155"/>
      <c r="R663" s="155"/>
      <c r="S663" s="155"/>
      <c r="T663" s="155"/>
      <c r="U663" s="155"/>
      <c r="V663" s="88"/>
      <c r="W663" s="88"/>
      <c r="X663" s="89"/>
      <c r="Y663" s="90"/>
      <c r="Z663" s="36"/>
    </row>
    <row r="664" spans="1:26" ht="14.25" customHeight="1" x14ac:dyDescent="0.25">
      <c r="A664" s="36"/>
      <c r="B664" s="155"/>
      <c r="C664" s="155"/>
      <c r="D664" s="155"/>
      <c r="E664" s="155"/>
      <c r="F664" s="155"/>
      <c r="G664" s="155"/>
      <c r="H664" s="155"/>
      <c r="I664" s="155"/>
      <c r="J664" s="155"/>
      <c r="K664" s="155"/>
      <c r="L664" s="155"/>
      <c r="M664" s="155"/>
      <c r="N664" s="87"/>
      <c r="O664" s="92"/>
      <c r="P664" s="155"/>
      <c r="Q664" s="155"/>
      <c r="R664" s="155"/>
      <c r="S664" s="155"/>
      <c r="T664" s="155"/>
      <c r="U664" s="155"/>
      <c r="V664" s="88"/>
      <c r="W664" s="88"/>
      <c r="X664" s="89"/>
      <c r="Y664" s="90"/>
      <c r="Z664" s="36"/>
    </row>
    <row r="665" spans="1:26" ht="14.25" customHeight="1" x14ac:dyDescent="0.25">
      <c r="A665" s="36"/>
      <c r="B665" s="155"/>
      <c r="C665" s="155"/>
      <c r="D665" s="155"/>
      <c r="E665" s="155"/>
      <c r="F665" s="155"/>
      <c r="G665" s="155"/>
      <c r="H665" s="155"/>
      <c r="I665" s="155"/>
      <c r="J665" s="155"/>
      <c r="K665" s="155"/>
      <c r="L665" s="155"/>
      <c r="M665" s="155"/>
      <c r="N665" s="87"/>
      <c r="O665" s="92"/>
      <c r="P665" s="155"/>
      <c r="Q665" s="155"/>
      <c r="R665" s="155"/>
      <c r="S665" s="155"/>
      <c r="T665" s="155"/>
      <c r="U665" s="155"/>
      <c r="V665" s="88"/>
      <c r="W665" s="88"/>
      <c r="X665" s="89"/>
      <c r="Y665" s="90"/>
      <c r="Z665" s="36"/>
    </row>
    <row r="666" spans="1:26" ht="14.25" customHeight="1" x14ac:dyDescent="0.25">
      <c r="A666" s="36"/>
      <c r="B666" s="155"/>
      <c r="C666" s="155"/>
      <c r="D666" s="155"/>
      <c r="E666" s="155"/>
      <c r="F666" s="155"/>
      <c r="G666" s="155"/>
      <c r="H666" s="155"/>
      <c r="I666" s="155"/>
      <c r="J666" s="155"/>
      <c r="K666" s="155"/>
      <c r="L666" s="155"/>
      <c r="M666" s="155"/>
      <c r="N666" s="87"/>
      <c r="O666" s="92"/>
      <c r="P666" s="155"/>
      <c r="Q666" s="155"/>
      <c r="R666" s="155"/>
      <c r="S666" s="155"/>
      <c r="T666" s="155"/>
      <c r="U666" s="155"/>
      <c r="V666" s="88"/>
      <c r="W666" s="88"/>
      <c r="X666" s="89"/>
      <c r="Y666" s="90"/>
      <c r="Z666" s="36"/>
    </row>
    <row r="667" spans="1:26" ht="14.25" customHeight="1" x14ac:dyDescent="0.25">
      <c r="A667" s="36"/>
      <c r="B667" s="155"/>
      <c r="C667" s="155"/>
      <c r="D667" s="155"/>
      <c r="E667" s="155"/>
      <c r="F667" s="155"/>
      <c r="G667" s="155"/>
      <c r="H667" s="155"/>
      <c r="I667" s="155"/>
      <c r="J667" s="155"/>
      <c r="K667" s="155"/>
      <c r="L667" s="155"/>
      <c r="M667" s="155"/>
      <c r="N667" s="87"/>
      <c r="O667" s="92"/>
      <c r="P667" s="155"/>
      <c r="Q667" s="155"/>
      <c r="R667" s="155"/>
      <c r="S667" s="155"/>
      <c r="T667" s="155"/>
      <c r="U667" s="155"/>
      <c r="V667" s="88"/>
      <c r="W667" s="88"/>
      <c r="X667" s="89"/>
      <c r="Y667" s="90"/>
      <c r="Z667" s="36"/>
    </row>
    <row r="668" spans="1:26" ht="14.25" customHeight="1" x14ac:dyDescent="0.25">
      <c r="A668" s="36"/>
      <c r="B668" s="155"/>
      <c r="C668" s="155"/>
      <c r="D668" s="155"/>
      <c r="E668" s="155"/>
      <c r="F668" s="155"/>
      <c r="G668" s="155"/>
      <c r="H668" s="155"/>
      <c r="I668" s="155"/>
      <c r="J668" s="155"/>
      <c r="K668" s="155"/>
      <c r="L668" s="155"/>
      <c r="M668" s="155"/>
      <c r="N668" s="87"/>
      <c r="O668" s="92"/>
      <c r="P668" s="155"/>
      <c r="Q668" s="155"/>
      <c r="R668" s="155"/>
      <c r="S668" s="155"/>
      <c r="T668" s="155"/>
      <c r="U668" s="155"/>
      <c r="V668" s="88"/>
      <c r="W668" s="88"/>
      <c r="X668" s="89"/>
      <c r="Y668" s="90"/>
      <c r="Z668" s="36"/>
    </row>
    <row r="669" spans="1:26" ht="14.25" customHeight="1" x14ac:dyDescent="0.25">
      <c r="A669" s="36"/>
      <c r="B669" s="155"/>
      <c r="C669" s="155"/>
      <c r="D669" s="155"/>
      <c r="E669" s="155"/>
      <c r="F669" s="155"/>
      <c r="G669" s="155"/>
      <c r="H669" s="155"/>
      <c r="I669" s="155"/>
      <c r="J669" s="155"/>
      <c r="K669" s="155"/>
      <c r="L669" s="155"/>
      <c r="M669" s="155"/>
      <c r="N669" s="87"/>
      <c r="O669" s="92"/>
      <c r="P669" s="155"/>
      <c r="Q669" s="155"/>
      <c r="R669" s="155"/>
      <c r="S669" s="155"/>
      <c r="T669" s="155"/>
      <c r="U669" s="155"/>
      <c r="V669" s="88"/>
      <c r="W669" s="88"/>
      <c r="X669" s="89"/>
      <c r="Y669" s="90"/>
      <c r="Z669" s="36"/>
    </row>
    <row r="670" spans="1:26" ht="14.25" customHeight="1" x14ac:dyDescent="0.25">
      <c r="A670" s="36"/>
      <c r="B670" s="155"/>
      <c r="C670" s="155"/>
      <c r="D670" s="155"/>
      <c r="E670" s="155"/>
      <c r="F670" s="155"/>
      <c r="G670" s="155"/>
      <c r="H670" s="155"/>
      <c r="I670" s="155"/>
      <c r="J670" s="155"/>
      <c r="K670" s="155"/>
      <c r="L670" s="155"/>
      <c r="M670" s="155"/>
      <c r="N670" s="87"/>
      <c r="O670" s="92"/>
      <c r="P670" s="155"/>
      <c r="Q670" s="155"/>
      <c r="R670" s="155"/>
      <c r="S670" s="155"/>
      <c r="T670" s="155"/>
      <c r="U670" s="155"/>
      <c r="V670" s="88"/>
      <c r="W670" s="88"/>
      <c r="X670" s="89"/>
      <c r="Y670" s="90"/>
      <c r="Z670" s="36"/>
    </row>
    <row r="671" spans="1:26" ht="14.25" customHeight="1" x14ac:dyDescent="0.25">
      <c r="A671" s="36"/>
      <c r="B671" s="155"/>
      <c r="C671" s="155"/>
      <c r="D671" s="155"/>
      <c r="E671" s="155"/>
      <c r="F671" s="155"/>
      <c r="G671" s="155"/>
      <c r="H671" s="155"/>
      <c r="I671" s="155"/>
      <c r="J671" s="155"/>
      <c r="K671" s="155"/>
      <c r="L671" s="155"/>
      <c r="M671" s="155"/>
      <c r="N671" s="87"/>
      <c r="O671" s="92"/>
      <c r="P671" s="155"/>
      <c r="Q671" s="155"/>
      <c r="R671" s="155"/>
      <c r="S671" s="155"/>
      <c r="T671" s="155"/>
      <c r="U671" s="155"/>
      <c r="V671" s="88"/>
      <c r="W671" s="88"/>
      <c r="X671" s="89"/>
      <c r="Y671" s="90"/>
      <c r="Z671" s="36"/>
    </row>
    <row r="672" spans="1:26" ht="14.25" customHeight="1" x14ac:dyDescent="0.25">
      <c r="A672" s="36"/>
      <c r="B672" s="155"/>
      <c r="C672" s="155"/>
      <c r="D672" s="155"/>
      <c r="E672" s="155"/>
      <c r="F672" s="155"/>
      <c r="G672" s="155"/>
      <c r="H672" s="155"/>
      <c r="I672" s="155"/>
      <c r="J672" s="155"/>
      <c r="K672" s="155"/>
      <c r="L672" s="155"/>
      <c r="M672" s="155"/>
      <c r="N672" s="87"/>
      <c r="O672" s="92"/>
      <c r="P672" s="155"/>
      <c r="Q672" s="155"/>
      <c r="R672" s="155"/>
      <c r="S672" s="155"/>
      <c r="T672" s="155"/>
      <c r="U672" s="155"/>
      <c r="V672" s="88"/>
      <c r="W672" s="88"/>
      <c r="X672" s="89"/>
      <c r="Y672" s="90"/>
      <c r="Z672" s="36"/>
    </row>
    <row r="673" spans="1:26" ht="14.25" customHeight="1" x14ac:dyDescent="0.25">
      <c r="A673" s="36"/>
      <c r="B673" s="155"/>
      <c r="C673" s="155"/>
      <c r="D673" s="155"/>
      <c r="E673" s="155"/>
      <c r="F673" s="155"/>
      <c r="G673" s="155"/>
      <c r="H673" s="155"/>
      <c r="I673" s="155"/>
      <c r="J673" s="155"/>
      <c r="K673" s="155"/>
      <c r="L673" s="155"/>
      <c r="M673" s="155"/>
      <c r="N673" s="87"/>
      <c r="O673" s="92"/>
      <c r="P673" s="155"/>
      <c r="Q673" s="155"/>
      <c r="R673" s="155"/>
      <c r="S673" s="155"/>
      <c r="T673" s="155"/>
      <c r="U673" s="155"/>
      <c r="V673" s="88"/>
      <c r="W673" s="88"/>
      <c r="X673" s="89"/>
      <c r="Y673" s="90"/>
      <c r="Z673" s="36"/>
    </row>
    <row r="674" spans="1:26" ht="14.25" customHeight="1" x14ac:dyDescent="0.25">
      <c r="A674" s="36"/>
      <c r="B674" s="155"/>
      <c r="C674" s="155"/>
      <c r="D674" s="155"/>
      <c r="E674" s="155"/>
      <c r="F674" s="155"/>
      <c r="G674" s="155"/>
      <c r="H674" s="155"/>
      <c r="I674" s="155"/>
      <c r="J674" s="155"/>
      <c r="K674" s="155"/>
      <c r="L674" s="155"/>
      <c r="M674" s="155"/>
      <c r="N674" s="87"/>
      <c r="O674" s="92"/>
      <c r="P674" s="155"/>
      <c r="Q674" s="155"/>
      <c r="R674" s="155"/>
      <c r="S674" s="155"/>
      <c r="T674" s="155"/>
      <c r="U674" s="155"/>
      <c r="V674" s="88"/>
      <c r="W674" s="88"/>
      <c r="X674" s="89"/>
      <c r="Y674" s="90"/>
      <c r="Z674" s="36"/>
    </row>
    <row r="675" spans="1:26" ht="14.25" customHeight="1" x14ac:dyDescent="0.25">
      <c r="A675" s="36"/>
      <c r="B675" s="155"/>
      <c r="C675" s="155"/>
      <c r="D675" s="155"/>
      <c r="E675" s="155"/>
      <c r="F675" s="155"/>
      <c r="G675" s="155"/>
      <c r="H675" s="155"/>
      <c r="I675" s="155"/>
      <c r="J675" s="155"/>
      <c r="K675" s="155"/>
      <c r="L675" s="155"/>
      <c r="M675" s="155"/>
      <c r="N675" s="87"/>
      <c r="O675" s="92"/>
      <c r="P675" s="155"/>
      <c r="Q675" s="155"/>
      <c r="R675" s="155"/>
      <c r="S675" s="155"/>
      <c r="T675" s="155"/>
      <c r="U675" s="155"/>
      <c r="V675" s="88"/>
      <c r="W675" s="88"/>
      <c r="X675" s="89"/>
      <c r="Y675" s="90"/>
      <c r="Z675" s="36"/>
    </row>
    <row r="676" spans="1:26" ht="14.25" customHeight="1" x14ac:dyDescent="0.25">
      <c r="A676" s="36"/>
      <c r="B676" s="155"/>
      <c r="C676" s="155"/>
      <c r="D676" s="155"/>
      <c r="E676" s="155"/>
      <c r="F676" s="155"/>
      <c r="G676" s="155"/>
      <c r="H676" s="155"/>
      <c r="I676" s="155"/>
      <c r="J676" s="155"/>
      <c r="K676" s="155"/>
      <c r="L676" s="155"/>
      <c r="M676" s="155"/>
      <c r="N676" s="87"/>
      <c r="O676" s="92"/>
      <c r="P676" s="155"/>
      <c r="Q676" s="155"/>
      <c r="R676" s="155"/>
      <c r="S676" s="155"/>
      <c r="T676" s="155"/>
      <c r="U676" s="155"/>
      <c r="V676" s="88"/>
      <c r="W676" s="88"/>
      <c r="X676" s="89"/>
      <c r="Y676" s="90"/>
      <c r="Z676" s="36"/>
    </row>
    <row r="677" spans="1:26" ht="14.25" customHeight="1" x14ac:dyDescent="0.25">
      <c r="A677" s="36"/>
      <c r="B677" s="155"/>
      <c r="C677" s="155"/>
      <c r="D677" s="155"/>
      <c r="E677" s="155"/>
      <c r="F677" s="155"/>
      <c r="G677" s="155"/>
      <c r="H677" s="155"/>
      <c r="I677" s="155"/>
      <c r="J677" s="155"/>
      <c r="K677" s="155"/>
      <c r="L677" s="155"/>
      <c r="M677" s="155"/>
      <c r="N677" s="87"/>
      <c r="O677" s="92"/>
      <c r="P677" s="155"/>
      <c r="Q677" s="155"/>
      <c r="R677" s="155"/>
      <c r="S677" s="155"/>
      <c r="T677" s="155"/>
      <c r="U677" s="155"/>
      <c r="V677" s="88"/>
      <c r="W677" s="88"/>
      <c r="X677" s="89"/>
      <c r="Y677" s="90"/>
      <c r="Z677" s="36"/>
    </row>
    <row r="678" spans="1:26" ht="14.25" customHeight="1" x14ac:dyDescent="0.25">
      <c r="A678" s="36"/>
      <c r="B678" s="155"/>
      <c r="C678" s="155"/>
      <c r="D678" s="155"/>
      <c r="E678" s="155"/>
      <c r="F678" s="155"/>
      <c r="G678" s="155"/>
      <c r="H678" s="155"/>
      <c r="I678" s="155"/>
      <c r="J678" s="155"/>
      <c r="K678" s="155"/>
      <c r="L678" s="155"/>
      <c r="M678" s="155"/>
      <c r="N678" s="87"/>
      <c r="O678" s="92"/>
      <c r="P678" s="155"/>
      <c r="Q678" s="155"/>
      <c r="R678" s="155"/>
      <c r="S678" s="155"/>
      <c r="T678" s="155"/>
      <c r="U678" s="155"/>
      <c r="V678" s="88"/>
      <c r="W678" s="88"/>
      <c r="X678" s="89"/>
      <c r="Y678" s="90"/>
      <c r="Z678" s="36"/>
    </row>
    <row r="679" spans="1:26" ht="14.25" customHeight="1" x14ac:dyDescent="0.25">
      <c r="A679" s="36"/>
      <c r="B679" s="155"/>
      <c r="C679" s="155"/>
      <c r="D679" s="155"/>
      <c r="E679" s="155"/>
      <c r="F679" s="155"/>
      <c r="G679" s="155"/>
      <c r="H679" s="155"/>
      <c r="I679" s="155"/>
      <c r="J679" s="155"/>
      <c r="K679" s="155"/>
      <c r="L679" s="155"/>
      <c r="M679" s="155"/>
      <c r="N679" s="87"/>
      <c r="O679" s="92"/>
      <c r="P679" s="155"/>
      <c r="Q679" s="155"/>
      <c r="R679" s="155"/>
      <c r="S679" s="155"/>
      <c r="T679" s="155"/>
      <c r="U679" s="155"/>
      <c r="V679" s="88"/>
      <c r="W679" s="88"/>
      <c r="X679" s="89"/>
      <c r="Y679" s="90"/>
      <c r="Z679" s="36"/>
    </row>
    <row r="680" spans="1:26" ht="14.25" customHeight="1" x14ac:dyDescent="0.25">
      <c r="A680" s="36"/>
      <c r="B680" s="155"/>
      <c r="C680" s="155"/>
      <c r="D680" s="155"/>
      <c r="E680" s="155"/>
      <c r="F680" s="155"/>
      <c r="G680" s="155"/>
      <c r="H680" s="155"/>
      <c r="I680" s="155"/>
      <c r="J680" s="155"/>
      <c r="K680" s="155"/>
      <c r="L680" s="155"/>
      <c r="M680" s="155"/>
      <c r="N680" s="87"/>
      <c r="O680" s="92"/>
      <c r="P680" s="155"/>
      <c r="Q680" s="155"/>
      <c r="R680" s="155"/>
      <c r="S680" s="155"/>
      <c r="T680" s="155"/>
      <c r="U680" s="155"/>
      <c r="V680" s="88"/>
      <c r="W680" s="88"/>
      <c r="X680" s="89"/>
      <c r="Y680" s="90"/>
      <c r="Z680" s="36"/>
    </row>
    <row r="681" spans="1:26" ht="14.25" customHeight="1" x14ac:dyDescent="0.25">
      <c r="A681" s="36"/>
      <c r="B681" s="155"/>
      <c r="C681" s="155"/>
      <c r="D681" s="155"/>
      <c r="E681" s="155"/>
      <c r="F681" s="155"/>
      <c r="G681" s="155"/>
      <c r="H681" s="155"/>
      <c r="I681" s="155"/>
      <c r="J681" s="155"/>
      <c r="K681" s="155"/>
      <c r="L681" s="155"/>
      <c r="M681" s="155"/>
      <c r="N681" s="87"/>
      <c r="O681" s="92"/>
      <c r="P681" s="155"/>
      <c r="Q681" s="155"/>
      <c r="R681" s="155"/>
      <c r="S681" s="155"/>
      <c r="T681" s="155"/>
      <c r="U681" s="155"/>
      <c r="V681" s="88"/>
      <c r="W681" s="88"/>
      <c r="X681" s="89"/>
      <c r="Y681" s="90"/>
      <c r="Z681" s="36"/>
    </row>
    <row r="682" spans="1:26" ht="14.25" customHeight="1" x14ac:dyDescent="0.25">
      <c r="A682" s="36"/>
      <c r="B682" s="155"/>
      <c r="C682" s="155"/>
      <c r="D682" s="155"/>
      <c r="E682" s="155"/>
      <c r="F682" s="155"/>
      <c r="G682" s="155"/>
      <c r="H682" s="155"/>
      <c r="I682" s="155"/>
      <c r="J682" s="155"/>
      <c r="K682" s="155"/>
      <c r="L682" s="155"/>
      <c r="M682" s="155"/>
      <c r="N682" s="87"/>
      <c r="O682" s="92"/>
      <c r="P682" s="155"/>
      <c r="Q682" s="155"/>
      <c r="R682" s="155"/>
      <c r="S682" s="155"/>
      <c r="T682" s="155"/>
      <c r="U682" s="155"/>
      <c r="V682" s="88"/>
      <c r="W682" s="88"/>
      <c r="X682" s="89"/>
      <c r="Y682" s="90"/>
      <c r="Z682" s="36"/>
    </row>
    <row r="683" spans="1:26" ht="14.25" customHeight="1" x14ac:dyDescent="0.25">
      <c r="A683" s="36"/>
      <c r="B683" s="155"/>
      <c r="C683" s="155"/>
      <c r="D683" s="155"/>
      <c r="E683" s="155"/>
      <c r="F683" s="155"/>
      <c r="G683" s="155"/>
      <c r="H683" s="155"/>
      <c r="I683" s="155"/>
      <c r="J683" s="155"/>
      <c r="K683" s="155"/>
      <c r="L683" s="155"/>
      <c r="M683" s="155"/>
      <c r="N683" s="87"/>
      <c r="O683" s="92"/>
      <c r="P683" s="155"/>
      <c r="Q683" s="155"/>
      <c r="R683" s="155"/>
      <c r="S683" s="155"/>
      <c r="T683" s="155"/>
      <c r="U683" s="155"/>
      <c r="V683" s="88"/>
      <c r="W683" s="88"/>
      <c r="X683" s="89"/>
      <c r="Y683" s="90"/>
      <c r="Z683" s="36"/>
    </row>
    <row r="684" spans="1:26" ht="14.25" customHeight="1" x14ac:dyDescent="0.25">
      <c r="A684" s="36"/>
      <c r="B684" s="155"/>
      <c r="C684" s="155"/>
      <c r="D684" s="155"/>
      <c r="E684" s="155"/>
      <c r="F684" s="155"/>
      <c r="G684" s="155"/>
      <c r="H684" s="155"/>
      <c r="I684" s="155"/>
      <c r="J684" s="155"/>
      <c r="K684" s="155"/>
      <c r="L684" s="155"/>
      <c r="M684" s="155"/>
      <c r="N684" s="87"/>
      <c r="O684" s="92"/>
      <c r="P684" s="155"/>
      <c r="Q684" s="155"/>
      <c r="R684" s="155"/>
      <c r="S684" s="155"/>
      <c r="T684" s="155"/>
      <c r="U684" s="155"/>
      <c r="V684" s="88"/>
      <c r="W684" s="88"/>
      <c r="X684" s="89"/>
      <c r="Y684" s="90"/>
      <c r="Z684" s="36"/>
    </row>
    <row r="685" spans="1:26" ht="14.25" customHeight="1" x14ac:dyDescent="0.25">
      <c r="A685" s="36"/>
      <c r="B685" s="155"/>
      <c r="C685" s="155"/>
      <c r="D685" s="155"/>
      <c r="E685" s="155"/>
      <c r="F685" s="155"/>
      <c r="G685" s="155"/>
      <c r="H685" s="155"/>
      <c r="I685" s="155"/>
      <c r="J685" s="155"/>
      <c r="K685" s="155"/>
      <c r="L685" s="155"/>
      <c r="M685" s="155"/>
      <c r="N685" s="87"/>
      <c r="O685" s="92"/>
      <c r="P685" s="155"/>
      <c r="Q685" s="155"/>
      <c r="R685" s="155"/>
      <c r="S685" s="155"/>
      <c r="T685" s="155"/>
      <c r="U685" s="155"/>
      <c r="V685" s="88"/>
      <c r="W685" s="88"/>
      <c r="X685" s="89"/>
      <c r="Y685" s="90"/>
      <c r="Z685" s="36"/>
    </row>
    <row r="686" spans="1:26" ht="14.25" customHeight="1" x14ac:dyDescent="0.25">
      <c r="A686" s="36"/>
      <c r="B686" s="155"/>
      <c r="C686" s="155"/>
      <c r="D686" s="155"/>
      <c r="E686" s="155"/>
      <c r="F686" s="155"/>
      <c r="G686" s="155"/>
      <c r="H686" s="155"/>
      <c r="I686" s="155"/>
      <c r="J686" s="155"/>
      <c r="K686" s="155"/>
      <c r="L686" s="155"/>
      <c r="M686" s="155"/>
      <c r="N686" s="87"/>
      <c r="O686" s="92"/>
      <c r="P686" s="155"/>
      <c r="Q686" s="155"/>
      <c r="R686" s="155"/>
      <c r="S686" s="155"/>
      <c r="T686" s="155"/>
      <c r="U686" s="155"/>
      <c r="V686" s="88"/>
      <c r="W686" s="88"/>
      <c r="X686" s="89"/>
      <c r="Y686" s="90"/>
      <c r="Z686" s="36"/>
    </row>
    <row r="687" spans="1:26" ht="14.25" customHeight="1" x14ac:dyDescent="0.25">
      <c r="A687" s="36"/>
      <c r="B687" s="155"/>
      <c r="C687" s="155"/>
      <c r="D687" s="155"/>
      <c r="E687" s="155"/>
      <c r="F687" s="155"/>
      <c r="G687" s="155"/>
      <c r="H687" s="155"/>
      <c r="I687" s="155"/>
      <c r="J687" s="155"/>
      <c r="K687" s="155"/>
      <c r="L687" s="155"/>
      <c r="M687" s="155"/>
      <c r="N687" s="87"/>
      <c r="O687" s="92"/>
      <c r="P687" s="155"/>
      <c r="Q687" s="155"/>
      <c r="R687" s="155"/>
      <c r="S687" s="155"/>
      <c r="T687" s="155"/>
      <c r="U687" s="155"/>
      <c r="V687" s="88"/>
      <c r="W687" s="88"/>
      <c r="X687" s="89"/>
      <c r="Y687" s="90"/>
      <c r="Z687" s="36"/>
    </row>
    <row r="688" spans="1:26" ht="14.25" customHeight="1" x14ac:dyDescent="0.25">
      <c r="A688" s="36"/>
      <c r="B688" s="155"/>
      <c r="C688" s="155"/>
      <c r="D688" s="155"/>
      <c r="E688" s="155"/>
      <c r="F688" s="155"/>
      <c r="G688" s="155"/>
      <c r="H688" s="155"/>
      <c r="I688" s="155"/>
      <c r="J688" s="155"/>
      <c r="K688" s="155"/>
      <c r="L688" s="155"/>
      <c r="M688" s="155"/>
      <c r="N688" s="87"/>
      <c r="O688" s="92"/>
      <c r="P688" s="155"/>
      <c r="Q688" s="155"/>
      <c r="R688" s="155"/>
      <c r="S688" s="155"/>
      <c r="T688" s="155"/>
      <c r="U688" s="155"/>
      <c r="V688" s="88"/>
      <c r="W688" s="88"/>
      <c r="X688" s="89"/>
      <c r="Y688" s="90"/>
      <c r="Z688" s="36"/>
    </row>
    <row r="689" spans="1:26" ht="14.25" customHeight="1" x14ac:dyDescent="0.25">
      <c r="A689" s="36"/>
      <c r="B689" s="155"/>
      <c r="C689" s="155"/>
      <c r="D689" s="155"/>
      <c r="E689" s="155"/>
      <c r="F689" s="155"/>
      <c r="G689" s="155"/>
      <c r="H689" s="155"/>
      <c r="I689" s="155"/>
      <c r="J689" s="155"/>
      <c r="K689" s="155"/>
      <c r="L689" s="155"/>
      <c r="M689" s="155"/>
      <c r="N689" s="87"/>
      <c r="O689" s="92"/>
      <c r="P689" s="155"/>
      <c r="Q689" s="155"/>
      <c r="R689" s="155"/>
      <c r="S689" s="155"/>
      <c r="T689" s="155"/>
      <c r="U689" s="155"/>
      <c r="V689" s="88"/>
      <c r="W689" s="88"/>
      <c r="X689" s="89"/>
      <c r="Y689" s="90"/>
      <c r="Z689" s="36"/>
    </row>
    <row r="690" spans="1:26" ht="14.25" customHeight="1" x14ac:dyDescent="0.25">
      <c r="A690" s="36"/>
      <c r="B690" s="155"/>
      <c r="C690" s="155"/>
      <c r="D690" s="155"/>
      <c r="E690" s="155"/>
      <c r="F690" s="155"/>
      <c r="G690" s="155"/>
      <c r="H690" s="155"/>
      <c r="I690" s="155"/>
      <c r="J690" s="155"/>
      <c r="K690" s="155"/>
      <c r="L690" s="155"/>
      <c r="M690" s="155"/>
      <c r="N690" s="87"/>
      <c r="O690" s="92"/>
      <c r="P690" s="155"/>
      <c r="Q690" s="155"/>
      <c r="R690" s="155"/>
      <c r="S690" s="155"/>
      <c r="T690" s="155"/>
      <c r="U690" s="155"/>
      <c r="V690" s="88"/>
      <c r="W690" s="88"/>
      <c r="X690" s="89"/>
      <c r="Y690" s="90"/>
      <c r="Z690" s="36"/>
    </row>
    <row r="691" spans="1:26" ht="14.25" customHeight="1" x14ac:dyDescent="0.25">
      <c r="A691" s="36"/>
      <c r="B691" s="155"/>
      <c r="C691" s="155"/>
      <c r="D691" s="155"/>
      <c r="E691" s="155"/>
      <c r="F691" s="155"/>
      <c r="G691" s="155"/>
      <c r="H691" s="155"/>
      <c r="I691" s="155"/>
      <c r="J691" s="155"/>
      <c r="K691" s="155"/>
      <c r="L691" s="155"/>
      <c r="M691" s="155"/>
      <c r="N691" s="87"/>
      <c r="O691" s="92"/>
      <c r="P691" s="155"/>
      <c r="Q691" s="155"/>
      <c r="R691" s="155"/>
      <c r="S691" s="155"/>
      <c r="T691" s="155"/>
      <c r="U691" s="155"/>
      <c r="V691" s="88"/>
      <c r="W691" s="88"/>
      <c r="X691" s="89"/>
      <c r="Y691" s="90"/>
      <c r="Z691" s="36"/>
    </row>
    <row r="692" spans="1:26" ht="14.25" customHeight="1" x14ac:dyDescent="0.25">
      <c r="A692" s="36"/>
      <c r="B692" s="155"/>
      <c r="C692" s="155"/>
      <c r="D692" s="155"/>
      <c r="E692" s="155"/>
      <c r="F692" s="155"/>
      <c r="G692" s="155"/>
      <c r="H692" s="155"/>
      <c r="I692" s="155"/>
      <c r="J692" s="155"/>
      <c r="K692" s="155"/>
      <c r="L692" s="155"/>
      <c r="M692" s="155"/>
      <c r="N692" s="87"/>
      <c r="O692" s="92"/>
      <c r="P692" s="155"/>
      <c r="Q692" s="155"/>
      <c r="R692" s="155"/>
      <c r="S692" s="155"/>
      <c r="T692" s="155"/>
      <c r="U692" s="155"/>
      <c r="V692" s="88"/>
      <c r="W692" s="88"/>
      <c r="X692" s="89"/>
      <c r="Y692" s="90"/>
      <c r="Z692" s="36"/>
    </row>
    <row r="693" spans="1:26" ht="14.25" customHeight="1" x14ac:dyDescent="0.25">
      <c r="A693" s="36"/>
      <c r="B693" s="155"/>
      <c r="C693" s="155"/>
      <c r="D693" s="155"/>
      <c r="E693" s="155"/>
      <c r="F693" s="155"/>
      <c r="G693" s="155"/>
      <c r="H693" s="155"/>
      <c r="I693" s="155"/>
      <c r="J693" s="155"/>
      <c r="K693" s="155"/>
      <c r="L693" s="155"/>
      <c r="M693" s="155"/>
      <c r="N693" s="87"/>
      <c r="O693" s="92"/>
      <c r="P693" s="155"/>
      <c r="Q693" s="155"/>
      <c r="R693" s="155"/>
      <c r="S693" s="155"/>
      <c r="T693" s="155"/>
      <c r="U693" s="155"/>
      <c r="V693" s="88"/>
      <c r="W693" s="88"/>
      <c r="X693" s="89"/>
      <c r="Y693" s="90"/>
      <c r="Z693" s="36"/>
    </row>
    <row r="694" spans="1:26" ht="14.25" customHeight="1" x14ac:dyDescent="0.25">
      <c r="A694" s="36"/>
      <c r="B694" s="155"/>
      <c r="C694" s="155"/>
      <c r="D694" s="155"/>
      <c r="E694" s="155"/>
      <c r="F694" s="155"/>
      <c r="G694" s="155"/>
      <c r="H694" s="155"/>
      <c r="I694" s="155"/>
      <c r="J694" s="155"/>
      <c r="K694" s="155"/>
      <c r="L694" s="155"/>
      <c r="M694" s="155"/>
      <c r="N694" s="87"/>
      <c r="O694" s="92"/>
      <c r="P694" s="155"/>
      <c r="Q694" s="155"/>
      <c r="R694" s="155"/>
      <c r="S694" s="155"/>
      <c r="T694" s="155"/>
      <c r="U694" s="155"/>
      <c r="V694" s="88"/>
      <c r="W694" s="88"/>
      <c r="X694" s="89"/>
      <c r="Y694" s="90"/>
      <c r="Z694" s="36"/>
    </row>
    <row r="695" spans="1:26" ht="14.25" customHeight="1" x14ac:dyDescent="0.25">
      <c r="A695" s="36"/>
      <c r="B695" s="155"/>
      <c r="C695" s="155"/>
      <c r="D695" s="155"/>
      <c r="E695" s="155"/>
      <c r="F695" s="155"/>
      <c r="G695" s="155"/>
      <c r="H695" s="155"/>
      <c r="I695" s="155"/>
      <c r="J695" s="155"/>
      <c r="K695" s="155"/>
      <c r="L695" s="155"/>
      <c r="M695" s="155"/>
      <c r="N695" s="87"/>
      <c r="O695" s="92"/>
      <c r="P695" s="155"/>
      <c r="Q695" s="155"/>
      <c r="R695" s="155"/>
      <c r="S695" s="155"/>
      <c r="T695" s="155"/>
      <c r="U695" s="155"/>
      <c r="V695" s="88"/>
      <c r="W695" s="88"/>
      <c r="X695" s="89"/>
      <c r="Y695" s="90"/>
      <c r="Z695" s="36"/>
    </row>
    <row r="696" spans="1:26" ht="14.25" customHeight="1" x14ac:dyDescent="0.25">
      <c r="A696" s="36"/>
      <c r="B696" s="155"/>
      <c r="C696" s="155"/>
      <c r="D696" s="155"/>
      <c r="E696" s="155"/>
      <c r="F696" s="155"/>
      <c r="G696" s="155"/>
      <c r="H696" s="155"/>
      <c r="I696" s="155"/>
      <c r="J696" s="155"/>
      <c r="K696" s="155"/>
      <c r="L696" s="155"/>
      <c r="M696" s="155"/>
      <c r="N696" s="87"/>
      <c r="O696" s="92"/>
      <c r="P696" s="155"/>
      <c r="Q696" s="155"/>
      <c r="R696" s="155"/>
      <c r="S696" s="155"/>
      <c r="T696" s="155"/>
      <c r="U696" s="155"/>
      <c r="V696" s="88"/>
      <c r="W696" s="88"/>
      <c r="X696" s="89"/>
      <c r="Y696" s="90"/>
      <c r="Z696" s="36"/>
    </row>
    <row r="697" spans="1:26" ht="14.25" customHeight="1" x14ac:dyDescent="0.25">
      <c r="A697" s="36"/>
      <c r="B697" s="155"/>
      <c r="C697" s="155"/>
      <c r="D697" s="155"/>
      <c r="E697" s="155"/>
      <c r="F697" s="155"/>
      <c r="G697" s="155"/>
      <c r="H697" s="155"/>
      <c r="I697" s="155"/>
      <c r="J697" s="155"/>
      <c r="K697" s="155"/>
      <c r="L697" s="155"/>
      <c r="M697" s="155"/>
      <c r="N697" s="87"/>
      <c r="O697" s="92"/>
      <c r="P697" s="155"/>
      <c r="Q697" s="155"/>
      <c r="R697" s="155"/>
      <c r="S697" s="155"/>
      <c r="T697" s="155"/>
      <c r="U697" s="155"/>
      <c r="V697" s="88"/>
      <c r="W697" s="88"/>
      <c r="X697" s="89"/>
      <c r="Y697" s="90"/>
      <c r="Z697" s="36"/>
    </row>
    <row r="698" spans="1:26" ht="14.25" customHeight="1" x14ac:dyDescent="0.25">
      <c r="A698" s="36"/>
      <c r="B698" s="155"/>
      <c r="C698" s="155"/>
      <c r="D698" s="155"/>
      <c r="E698" s="155"/>
      <c r="F698" s="155"/>
      <c r="G698" s="155"/>
      <c r="H698" s="155"/>
      <c r="I698" s="155"/>
      <c r="J698" s="155"/>
      <c r="K698" s="155"/>
      <c r="L698" s="155"/>
      <c r="M698" s="155"/>
      <c r="N698" s="87"/>
      <c r="O698" s="92"/>
      <c r="P698" s="155"/>
      <c r="Q698" s="155"/>
      <c r="R698" s="155"/>
      <c r="S698" s="155"/>
      <c r="T698" s="155"/>
      <c r="U698" s="155"/>
      <c r="V698" s="88"/>
      <c r="W698" s="88"/>
      <c r="X698" s="89"/>
      <c r="Y698" s="90"/>
      <c r="Z698" s="36"/>
    </row>
    <row r="699" spans="1:26" ht="14.25" customHeight="1" x14ac:dyDescent="0.25">
      <c r="A699" s="36"/>
      <c r="B699" s="155"/>
      <c r="C699" s="155"/>
      <c r="D699" s="155"/>
      <c r="E699" s="155"/>
      <c r="F699" s="155"/>
      <c r="G699" s="155"/>
      <c r="H699" s="155"/>
      <c r="I699" s="155"/>
      <c r="J699" s="155"/>
      <c r="K699" s="155"/>
      <c r="L699" s="155"/>
      <c r="M699" s="155"/>
      <c r="N699" s="87"/>
      <c r="O699" s="92"/>
      <c r="P699" s="155"/>
      <c r="Q699" s="155"/>
      <c r="R699" s="155"/>
      <c r="S699" s="155"/>
      <c r="T699" s="155"/>
      <c r="U699" s="155"/>
      <c r="V699" s="88"/>
      <c r="W699" s="88"/>
      <c r="X699" s="89"/>
      <c r="Y699" s="90"/>
      <c r="Z699" s="36"/>
    </row>
    <row r="700" spans="1:26" ht="14.25" customHeight="1" x14ac:dyDescent="0.25">
      <c r="A700" s="36"/>
      <c r="B700" s="155"/>
      <c r="C700" s="155"/>
      <c r="D700" s="155"/>
      <c r="E700" s="155"/>
      <c r="F700" s="155"/>
      <c r="G700" s="155"/>
      <c r="H700" s="155"/>
      <c r="I700" s="155"/>
      <c r="J700" s="155"/>
      <c r="K700" s="155"/>
      <c r="L700" s="155"/>
      <c r="M700" s="155"/>
      <c r="N700" s="87"/>
      <c r="O700" s="92"/>
      <c r="P700" s="155"/>
      <c r="Q700" s="155"/>
      <c r="R700" s="155"/>
      <c r="S700" s="155"/>
      <c r="T700" s="155"/>
      <c r="U700" s="155"/>
      <c r="V700" s="88"/>
      <c r="W700" s="88"/>
      <c r="X700" s="89"/>
      <c r="Y700" s="90"/>
      <c r="Z700" s="36"/>
    </row>
    <row r="701" spans="1:26" ht="14.25" customHeight="1" x14ac:dyDescent="0.25">
      <c r="A701" s="36"/>
      <c r="B701" s="155"/>
      <c r="C701" s="155"/>
      <c r="D701" s="155"/>
      <c r="E701" s="155"/>
      <c r="F701" s="155"/>
      <c r="G701" s="155"/>
      <c r="H701" s="155"/>
      <c r="I701" s="155"/>
      <c r="J701" s="155"/>
      <c r="K701" s="155"/>
      <c r="L701" s="155"/>
      <c r="M701" s="155"/>
      <c r="N701" s="87"/>
      <c r="O701" s="92"/>
      <c r="P701" s="155"/>
      <c r="Q701" s="155"/>
      <c r="R701" s="155"/>
      <c r="S701" s="155"/>
      <c r="T701" s="155"/>
      <c r="U701" s="155"/>
      <c r="V701" s="88"/>
      <c r="W701" s="88"/>
      <c r="X701" s="89"/>
      <c r="Y701" s="90"/>
      <c r="Z701" s="36"/>
    </row>
    <row r="702" spans="1:26" ht="14.25" customHeight="1" x14ac:dyDescent="0.25">
      <c r="A702" s="36"/>
      <c r="B702" s="155"/>
      <c r="C702" s="155"/>
      <c r="D702" s="155"/>
      <c r="E702" s="155"/>
      <c r="F702" s="155"/>
      <c r="G702" s="155"/>
      <c r="H702" s="155"/>
      <c r="I702" s="155"/>
      <c r="J702" s="155"/>
      <c r="K702" s="155"/>
      <c r="L702" s="155"/>
      <c r="M702" s="155"/>
      <c r="N702" s="87"/>
      <c r="O702" s="92"/>
      <c r="P702" s="155"/>
      <c r="Q702" s="155"/>
      <c r="R702" s="155"/>
      <c r="S702" s="155"/>
      <c r="T702" s="155"/>
      <c r="U702" s="155"/>
      <c r="V702" s="88"/>
      <c r="W702" s="88"/>
      <c r="X702" s="89"/>
      <c r="Y702" s="90"/>
      <c r="Z702" s="36"/>
    </row>
    <row r="703" spans="1:26" ht="14.25" customHeight="1" x14ac:dyDescent="0.25">
      <c r="A703" s="36"/>
      <c r="B703" s="155"/>
      <c r="C703" s="155"/>
      <c r="D703" s="155"/>
      <c r="E703" s="155"/>
      <c r="F703" s="155"/>
      <c r="G703" s="155"/>
      <c r="H703" s="155"/>
      <c r="I703" s="155"/>
      <c r="J703" s="155"/>
      <c r="K703" s="155"/>
      <c r="L703" s="155"/>
      <c r="M703" s="155"/>
      <c r="N703" s="87"/>
      <c r="O703" s="92"/>
      <c r="P703" s="155"/>
      <c r="Q703" s="155"/>
      <c r="R703" s="155"/>
      <c r="S703" s="155"/>
      <c r="T703" s="155"/>
      <c r="U703" s="155"/>
      <c r="V703" s="88"/>
      <c r="W703" s="88"/>
      <c r="X703" s="89"/>
      <c r="Y703" s="90"/>
      <c r="Z703" s="36"/>
    </row>
    <row r="704" spans="1:26" ht="14.25" customHeight="1" x14ac:dyDescent="0.25">
      <c r="A704" s="36"/>
      <c r="B704" s="155"/>
      <c r="C704" s="155"/>
      <c r="D704" s="155"/>
      <c r="E704" s="155"/>
      <c r="F704" s="155"/>
      <c r="G704" s="155"/>
      <c r="H704" s="155"/>
      <c r="I704" s="155"/>
      <c r="J704" s="155"/>
      <c r="K704" s="155"/>
      <c r="L704" s="155"/>
      <c r="M704" s="155"/>
      <c r="N704" s="87"/>
      <c r="O704" s="92"/>
      <c r="P704" s="155"/>
      <c r="Q704" s="155"/>
      <c r="R704" s="155"/>
      <c r="S704" s="155"/>
      <c r="T704" s="155"/>
      <c r="U704" s="155"/>
      <c r="V704" s="88"/>
      <c r="W704" s="88"/>
      <c r="X704" s="89"/>
      <c r="Y704" s="90"/>
      <c r="Z704" s="36"/>
    </row>
    <row r="705" spans="1:26" ht="14.25" customHeight="1" x14ac:dyDescent="0.25">
      <c r="A705" s="36"/>
      <c r="B705" s="155"/>
      <c r="C705" s="155"/>
      <c r="D705" s="155"/>
      <c r="E705" s="155"/>
      <c r="F705" s="155"/>
      <c r="G705" s="155"/>
      <c r="H705" s="155"/>
      <c r="I705" s="155"/>
      <c r="J705" s="155"/>
      <c r="K705" s="155"/>
      <c r="L705" s="155"/>
      <c r="M705" s="155"/>
      <c r="N705" s="87"/>
      <c r="O705" s="92"/>
      <c r="P705" s="155"/>
      <c r="Q705" s="155"/>
      <c r="R705" s="155"/>
      <c r="S705" s="155"/>
      <c r="T705" s="155"/>
      <c r="U705" s="155"/>
      <c r="V705" s="88"/>
      <c r="W705" s="88"/>
      <c r="X705" s="89"/>
      <c r="Y705" s="90"/>
      <c r="Z705" s="36"/>
    </row>
    <row r="706" spans="1:26" ht="14.25" customHeight="1" x14ac:dyDescent="0.25">
      <c r="A706" s="36"/>
      <c r="B706" s="155"/>
      <c r="C706" s="155"/>
      <c r="D706" s="155"/>
      <c r="E706" s="155"/>
      <c r="F706" s="155"/>
      <c r="G706" s="155"/>
      <c r="H706" s="155"/>
      <c r="I706" s="155"/>
      <c r="J706" s="155"/>
      <c r="K706" s="155"/>
      <c r="L706" s="155"/>
      <c r="M706" s="155"/>
      <c r="N706" s="87"/>
      <c r="O706" s="92"/>
      <c r="P706" s="155"/>
      <c r="Q706" s="155"/>
      <c r="R706" s="155"/>
      <c r="S706" s="155"/>
      <c r="T706" s="155"/>
      <c r="U706" s="155"/>
      <c r="V706" s="88"/>
      <c r="W706" s="88"/>
      <c r="X706" s="89"/>
      <c r="Y706" s="90"/>
      <c r="Z706" s="36"/>
    </row>
    <row r="707" spans="1:26" ht="14.25" customHeight="1" x14ac:dyDescent="0.25">
      <c r="A707" s="36"/>
      <c r="B707" s="155"/>
      <c r="C707" s="155"/>
      <c r="D707" s="155"/>
      <c r="E707" s="155"/>
      <c r="F707" s="155"/>
      <c r="G707" s="155"/>
      <c r="H707" s="155"/>
      <c r="I707" s="155"/>
      <c r="J707" s="155"/>
      <c r="K707" s="155"/>
      <c r="L707" s="155"/>
      <c r="M707" s="155"/>
      <c r="N707" s="87"/>
      <c r="O707" s="92"/>
      <c r="P707" s="155"/>
      <c r="Q707" s="155"/>
      <c r="R707" s="155"/>
      <c r="S707" s="155"/>
      <c r="T707" s="155"/>
      <c r="U707" s="155"/>
      <c r="V707" s="88"/>
      <c r="W707" s="88"/>
      <c r="X707" s="89"/>
      <c r="Y707" s="90"/>
      <c r="Z707" s="36"/>
    </row>
    <row r="708" spans="1:26" ht="14.25" customHeight="1" x14ac:dyDescent="0.25">
      <c r="A708" s="36"/>
      <c r="B708" s="155"/>
      <c r="C708" s="155"/>
      <c r="D708" s="155"/>
      <c r="E708" s="155"/>
      <c r="F708" s="155"/>
      <c r="G708" s="155"/>
      <c r="H708" s="155"/>
      <c r="I708" s="155"/>
      <c r="J708" s="155"/>
      <c r="K708" s="155"/>
      <c r="L708" s="155"/>
      <c r="M708" s="155"/>
      <c r="N708" s="87"/>
      <c r="O708" s="92"/>
      <c r="P708" s="155"/>
      <c r="Q708" s="155"/>
      <c r="R708" s="155"/>
      <c r="S708" s="155"/>
      <c r="T708" s="155"/>
      <c r="U708" s="155"/>
      <c r="V708" s="88"/>
      <c r="W708" s="88"/>
      <c r="X708" s="89"/>
      <c r="Y708" s="90"/>
      <c r="Z708" s="36"/>
    </row>
    <row r="709" spans="1:26" ht="14.25" customHeight="1" x14ac:dyDescent="0.25">
      <c r="A709" s="36"/>
      <c r="B709" s="155"/>
      <c r="C709" s="155"/>
      <c r="D709" s="155"/>
      <c r="E709" s="155"/>
      <c r="F709" s="155"/>
      <c r="G709" s="155"/>
      <c r="H709" s="155"/>
      <c r="I709" s="155"/>
      <c r="J709" s="155"/>
      <c r="K709" s="155"/>
      <c r="L709" s="155"/>
      <c r="M709" s="155"/>
      <c r="N709" s="87"/>
      <c r="O709" s="92"/>
      <c r="P709" s="155"/>
      <c r="Q709" s="155"/>
      <c r="R709" s="155"/>
      <c r="S709" s="155"/>
      <c r="T709" s="155"/>
      <c r="U709" s="155"/>
      <c r="V709" s="88"/>
      <c r="W709" s="88"/>
      <c r="X709" s="89"/>
      <c r="Y709" s="90"/>
      <c r="Z709" s="36"/>
    </row>
    <row r="710" spans="1:26" ht="14.25" customHeight="1" x14ac:dyDescent="0.25">
      <c r="A710" s="36"/>
      <c r="B710" s="155"/>
      <c r="C710" s="155"/>
      <c r="D710" s="155"/>
      <c r="E710" s="155"/>
      <c r="F710" s="155"/>
      <c r="G710" s="155"/>
      <c r="H710" s="155"/>
      <c r="I710" s="155"/>
      <c r="J710" s="155"/>
      <c r="K710" s="155"/>
      <c r="L710" s="155"/>
      <c r="M710" s="155"/>
      <c r="N710" s="87"/>
      <c r="O710" s="92"/>
      <c r="P710" s="155"/>
      <c r="Q710" s="155"/>
      <c r="R710" s="155"/>
      <c r="S710" s="155"/>
      <c r="T710" s="155"/>
      <c r="U710" s="155"/>
      <c r="V710" s="88"/>
      <c r="W710" s="88"/>
      <c r="X710" s="89"/>
      <c r="Y710" s="90"/>
      <c r="Z710" s="36"/>
    </row>
    <row r="711" spans="1:26" ht="14.25" customHeight="1" x14ac:dyDescent="0.25">
      <c r="A711" s="36"/>
      <c r="B711" s="155"/>
      <c r="C711" s="155"/>
      <c r="D711" s="155"/>
      <c r="E711" s="155"/>
      <c r="F711" s="155"/>
      <c r="G711" s="155"/>
      <c r="H711" s="155"/>
      <c r="I711" s="155"/>
      <c r="J711" s="155"/>
      <c r="K711" s="155"/>
      <c r="L711" s="155"/>
      <c r="M711" s="155"/>
      <c r="N711" s="87"/>
      <c r="O711" s="92"/>
      <c r="P711" s="155"/>
      <c r="Q711" s="155"/>
      <c r="R711" s="155"/>
      <c r="S711" s="155"/>
      <c r="T711" s="155"/>
      <c r="U711" s="155"/>
      <c r="V711" s="88"/>
      <c r="W711" s="88"/>
      <c r="X711" s="89"/>
      <c r="Y711" s="90"/>
      <c r="Z711" s="36"/>
    </row>
    <row r="712" spans="1:26" ht="14.25" customHeight="1" x14ac:dyDescent="0.25">
      <c r="A712" s="36"/>
      <c r="B712" s="155"/>
      <c r="C712" s="155"/>
      <c r="D712" s="155"/>
      <c r="E712" s="155"/>
      <c r="F712" s="155"/>
      <c r="G712" s="155"/>
      <c r="H712" s="155"/>
      <c r="I712" s="155"/>
      <c r="J712" s="155"/>
      <c r="K712" s="155"/>
      <c r="L712" s="155"/>
      <c r="M712" s="155"/>
      <c r="N712" s="87"/>
      <c r="O712" s="92"/>
      <c r="P712" s="155"/>
      <c r="Q712" s="155"/>
      <c r="R712" s="155"/>
      <c r="S712" s="155"/>
      <c r="T712" s="155"/>
      <c r="U712" s="155"/>
      <c r="V712" s="88"/>
      <c r="W712" s="88"/>
      <c r="X712" s="89"/>
      <c r="Y712" s="90"/>
      <c r="Z712" s="36"/>
    </row>
    <row r="713" spans="1:26" ht="14.25" customHeight="1" x14ac:dyDescent="0.25">
      <c r="A713" s="36"/>
      <c r="B713" s="155"/>
      <c r="C713" s="155"/>
      <c r="D713" s="155"/>
      <c r="E713" s="155"/>
      <c r="F713" s="155"/>
      <c r="G713" s="155"/>
      <c r="H713" s="155"/>
      <c r="I713" s="155"/>
      <c r="J713" s="155"/>
      <c r="K713" s="155"/>
      <c r="L713" s="155"/>
      <c r="M713" s="155"/>
      <c r="N713" s="87"/>
      <c r="O713" s="92"/>
      <c r="P713" s="155"/>
      <c r="Q713" s="155"/>
      <c r="R713" s="155"/>
      <c r="S713" s="155"/>
      <c r="T713" s="155"/>
      <c r="U713" s="155"/>
      <c r="V713" s="88"/>
      <c r="W713" s="88"/>
      <c r="X713" s="89"/>
      <c r="Y713" s="90"/>
      <c r="Z713" s="36"/>
    </row>
    <row r="714" spans="1:26" ht="14.25" customHeight="1" x14ac:dyDescent="0.25">
      <c r="A714" s="36"/>
      <c r="B714" s="155"/>
      <c r="C714" s="155"/>
      <c r="D714" s="155"/>
      <c r="E714" s="155"/>
      <c r="F714" s="155"/>
      <c r="G714" s="155"/>
      <c r="H714" s="155"/>
      <c r="I714" s="155"/>
      <c r="J714" s="155"/>
      <c r="K714" s="155"/>
      <c r="L714" s="155"/>
      <c r="M714" s="155"/>
      <c r="N714" s="87"/>
      <c r="O714" s="92"/>
      <c r="P714" s="155"/>
      <c r="Q714" s="155"/>
      <c r="R714" s="155"/>
      <c r="S714" s="155"/>
      <c r="T714" s="155"/>
      <c r="U714" s="155"/>
      <c r="V714" s="88"/>
      <c r="W714" s="88"/>
      <c r="X714" s="89"/>
      <c r="Y714" s="90"/>
      <c r="Z714" s="36"/>
    </row>
    <row r="715" spans="1:26" ht="14.25" customHeight="1" x14ac:dyDescent="0.25">
      <c r="A715" s="36"/>
      <c r="B715" s="155"/>
      <c r="C715" s="155"/>
      <c r="D715" s="155"/>
      <c r="E715" s="155"/>
      <c r="F715" s="155"/>
      <c r="G715" s="155"/>
      <c r="H715" s="155"/>
      <c r="I715" s="155"/>
      <c r="J715" s="155"/>
      <c r="K715" s="155"/>
      <c r="L715" s="155"/>
      <c r="M715" s="155"/>
      <c r="N715" s="87"/>
      <c r="O715" s="92"/>
      <c r="P715" s="155"/>
      <c r="Q715" s="155"/>
      <c r="R715" s="155"/>
      <c r="S715" s="155"/>
      <c r="T715" s="155"/>
      <c r="U715" s="155"/>
      <c r="V715" s="88"/>
      <c r="W715" s="88"/>
      <c r="X715" s="89"/>
      <c r="Y715" s="90"/>
      <c r="Z715" s="36"/>
    </row>
    <row r="716" spans="1:26" ht="14.25" customHeight="1" x14ac:dyDescent="0.25">
      <c r="A716" s="36"/>
      <c r="B716" s="155"/>
      <c r="C716" s="155"/>
      <c r="D716" s="155"/>
      <c r="E716" s="155"/>
      <c r="F716" s="155"/>
      <c r="G716" s="155"/>
      <c r="H716" s="155"/>
      <c r="I716" s="155"/>
      <c r="J716" s="155"/>
      <c r="K716" s="155"/>
      <c r="L716" s="155"/>
      <c r="M716" s="155"/>
      <c r="N716" s="87"/>
      <c r="O716" s="92"/>
      <c r="P716" s="155"/>
      <c r="Q716" s="155"/>
      <c r="R716" s="155"/>
      <c r="S716" s="155"/>
      <c r="T716" s="155"/>
      <c r="U716" s="155"/>
      <c r="V716" s="88"/>
      <c r="W716" s="88"/>
      <c r="X716" s="89"/>
      <c r="Y716" s="90"/>
      <c r="Z716" s="36"/>
    </row>
    <row r="717" spans="1:26" ht="14.25" customHeight="1" x14ac:dyDescent="0.25">
      <c r="A717" s="36"/>
      <c r="B717" s="155"/>
      <c r="C717" s="155"/>
      <c r="D717" s="155"/>
      <c r="E717" s="155"/>
      <c r="F717" s="155"/>
      <c r="G717" s="155"/>
      <c r="H717" s="155"/>
      <c r="I717" s="155"/>
      <c r="J717" s="155"/>
      <c r="K717" s="155"/>
      <c r="L717" s="155"/>
      <c r="M717" s="155"/>
      <c r="N717" s="87"/>
      <c r="O717" s="92"/>
      <c r="P717" s="155"/>
      <c r="Q717" s="155"/>
      <c r="R717" s="155"/>
      <c r="S717" s="155"/>
      <c r="T717" s="155"/>
      <c r="U717" s="155"/>
      <c r="V717" s="88"/>
      <c r="W717" s="88"/>
      <c r="X717" s="89"/>
      <c r="Y717" s="90"/>
      <c r="Z717" s="36"/>
    </row>
    <row r="718" spans="1:26" ht="14.25" customHeight="1" x14ac:dyDescent="0.25">
      <c r="A718" s="36"/>
      <c r="B718" s="155"/>
      <c r="C718" s="155"/>
      <c r="D718" s="155"/>
      <c r="E718" s="155"/>
      <c r="F718" s="155"/>
      <c r="G718" s="155"/>
      <c r="H718" s="155"/>
      <c r="I718" s="155"/>
      <c r="J718" s="155"/>
      <c r="K718" s="155"/>
      <c r="L718" s="155"/>
      <c r="M718" s="155"/>
      <c r="N718" s="87"/>
      <c r="O718" s="92"/>
      <c r="P718" s="155"/>
      <c r="Q718" s="155"/>
      <c r="R718" s="155"/>
      <c r="S718" s="155"/>
      <c r="T718" s="155"/>
      <c r="U718" s="155"/>
      <c r="V718" s="88"/>
      <c r="W718" s="88"/>
      <c r="X718" s="89"/>
      <c r="Y718" s="90"/>
      <c r="Z718" s="36"/>
    </row>
    <row r="719" spans="1:26" ht="14.25" customHeight="1" x14ac:dyDescent="0.25">
      <c r="A719" s="36"/>
      <c r="B719" s="155"/>
      <c r="C719" s="155"/>
      <c r="D719" s="155"/>
      <c r="E719" s="155"/>
      <c r="F719" s="155"/>
      <c r="G719" s="155"/>
      <c r="H719" s="155"/>
      <c r="I719" s="155"/>
      <c r="J719" s="155"/>
      <c r="K719" s="155"/>
      <c r="L719" s="155"/>
      <c r="M719" s="155"/>
      <c r="N719" s="87"/>
      <c r="O719" s="92"/>
      <c r="P719" s="155"/>
      <c r="Q719" s="155"/>
      <c r="R719" s="155"/>
      <c r="S719" s="155"/>
      <c r="T719" s="155"/>
      <c r="U719" s="155"/>
      <c r="V719" s="88"/>
      <c r="W719" s="88"/>
      <c r="X719" s="89"/>
      <c r="Y719" s="90"/>
      <c r="Z719" s="36"/>
    </row>
    <row r="720" spans="1:26" ht="14.25" customHeight="1" x14ac:dyDescent="0.25">
      <c r="A720" s="36"/>
      <c r="B720" s="155"/>
      <c r="C720" s="155"/>
      <c r="D720" s="155"/>
      <c r="E720" s="155"/>
      <c r="F720" s="155"/>
      <c r="G720" s="155"/>
      <c r="H720" s="155"/>
      <c r="I720" s="155"/>
      <c r="J720" s="155"/>
      <c r="K720" s="155"/>
      <c r="L720" s="155"/>
      <c r="M720" s="155"/>
      <c r="N720" s="87"/>
      <c r="O720" s="92"/>
      <c r="P720" s="155"/>
      <c r="Q720" s="155"/>
      <c r="R720" s="155"/>
      <c r="S720" s="155"/>
      <c r="T720" s="155"/>
      <c r="U720" s="155"/>
      <c r="V720" s="88"/>
      <c r="W720" s="88"/>
      <c r="X720" s="89"/>
      <c r="Y720" s="90"/>
      <c r="Z720" s="36"/>
    </row>
    <row r="721" spans="1:26" ht="14.25" customHeight="1" x14ac:dyDescent="0.25">
      <c r="A721" s="36"/>
      <c r="B721" s="155"/>
      <c r="C721" s="155"/>
      <c r="D721" s="155"/>
      <c r="E721" s="155"/>
      <c r="F721" s="155"/>
      <c r="G721" s="155"/>
      <c r="H721" s="155"/>
      <c r="I721" s="155"/>
      <c r="J721" s="155"/>
      <c r="K721" s="155"/>
      <c r="L721" s="155"/>
      <c r="M721" s="155"/>
      <c r="N721" s="87"/>
      <c r="O721" s="92"/>
      <c r="P721" s="155"/>
      <c r="Q721" s="155"/>
      <c r="R721" s="155"/>
      <c r="S721" s="155"/>
      <c r="T721" s="155"/>
      <c r="U721" s="155"/>
      <c r="V721" s="88"/>
      <c r="W721" s="88"/>
      <c r="X721" s="89"/>
      <c r="Y721" s="90"/>
      <c r="Z721" s="36"/>
    </row>
    <row r="722" spans="1:26" ht="14.25" customHeight="1" x14ac:dyDescent="0.25">
      <c r="A722" s="36"/>
      <c r="B722" s="155"/>
      <c r="C722" s="155"/>
      <c r="D722" s="155"/>
      <c r="E722" s="155"/>
      <c r="F722" s="155"/>
      <c r="G722" s="155"/>
      <c r="H722" s="155"/>
      <c r="I722" s="155"/>
      <c r="J722" s="155"/>
      <c r="K722" s="155"/>
      <c r="L722" s="155"/>
      <c r="M722" s="155"/>
      <c r="N722" s="87"/>
      <c r="O722" s="92"/>
      <c r="P722" s="155"/>
      <c r="Q722" s="155"/>
      <c r="R722" s="155"/>
      <c r="S722" s="155"/>
      <c r="T722" s="155"/>
      <c r="U722" s="155"/>
      <c r="V722" s="88"/>
      <c r="W722" s="88"/>
      <c r="X722" s="89"/>
      <c r="Y722" s="90"/>
      <c r="Z722" s="36"/>
    </row>
    <row r="723" spans="1:26" ht="14.25" customHeight="1" x14ac:dyDescent="0.25">
      <c r="A723" s="36"/>
      <c r="B723" s="155"/>
      <c r="C723" s="155"/>
      <c r="D723" s="155"/>
      <c r="E723" s="155"/>
      <c r="F723" s="155"/>
      <c r="G723" s="155"/>
      <c r="H723" s="155"/>
      <c r="I723" s="155"/>
      <c r="J723" s="155"/>
      <c r="K723" s="155"/>
      <c r="L723" s="155"/>
      <c r="M723" s="155"/>
      <c r="N723" s="87"/>
      <c r="O723" s="92"/>
      <c r="P723" s="155"/>
      <c r="Q723" s="155"/>
      <c r="R723" s="155"/>
      <c r="S723" s="155"/>
      <c r="T723" s="155"/>
      <c r="U723" s="155"/>
      <c r="V723" s="88"/>
      <c r="W723" s="88"/>
      <c r="X723" s="89"/>
      <c r="Y723" s="90"/>
      <c r="Z723" s="36"/>
    </row>
    <row r="724" spans="1:26" ht="14.25" customHeight="1" x14ac:dyDescent="0.25">
      <c r="A724" s="36"/>
      <c r="B724" s="155"/>
      <c r="C724" s="155"/>
      <c r="D724" s="155"/>
      <c r="E724" s="155"/>
      <c r="F724" s="155"/>
      <c r="G724" s="155"/>
      <c r="H724" s="155"/>
      <c r="I724" s="155"/>
      <c r="J724" s="155"/>
      <c r="K724" s="155"/>
      <c r="L724" s="155"/>
      <c r="M724" s="155"/>
      <c r="N724" s="87"/>
      <c r="O724" s="92"/>
      <c r="P724" s="155"/>
      <c r="Q724" s="155"/>
      <c r="R724" s="155"/>
      <c r="S724" s="155"/>
      <c r="T724" s="155"/>
      <c r="U724" s="155"/>
      <c r="V724" s="88"/>
      <c r="W724" s="88"/>
      <c r="X724" s="89"/>
      <c r="Y724" s="90"/>
      <c r="Z724" s="36"/>
    </row>
    <row r="725" spans="1:26" ht="14.25" customHeight="1" x14ac:dyDescent="0.25">
      <c r="A725" s="36"/>
      <c r="B725" s="155"/>
      <c r="C725" s="155"/>
      <c r="D725" s="155"/>
      <c r="E725" s="155"/>
      <c r="F725" s="155"/>
      <c r="G725" s="155"/>
      <c r="H725" s="155"/>
      <c r="I725" s="155"/>
      <c r="J725" s="155"/>
      <c r="K725" s="155"/>
      <c r="L725" s="155"/>
      <c r="M725" s="155"/>
      <c r="N725" s="87"/>
      <c r="O725" s="92"/>
      <c r="P725" s="155"/>
      <c r="Q725" s="155"/>
      <c r="R725" s="155"/>
      <c r="S725" s="155"/>
      <c r="T725" s="155"/>
      <c r="U725" s="155"/>
      <c r="V725" s="88"/>
      <c r="W725" s="88"/>
      <c r="X725" s="89"/>
      <c r="Y725" s="90"/>
      <c r="Z725" s="36"/>
    </row>
    <row r="726" spans="1:26" ht="14.25" customHeight="1" x14ac:dyDescent="0.25">
      <c r="A726" s="36"/>
      <c r="B726" s="155"/>
      <c r="C726" s="155"/>
      <c r="D726" s="155"/>
      <c r="E726" s="155"/>
      <c r="F726" s="155"/>
      <c r="G726" s="155"/>
      <c r="H726" s="155"/>
      <c r="I726" s="155"/>
      <c r="J726" s="155"/>
      <c r="K726" s="155"/>
      <c r="L726" s="155"/>
      <c r="M726" s="155"/>
      <c r="N726" s="87"/>
      <c r="O726" s="92"/>
      <c r="P726" s="155"/>
      <c r="Q726" s="155"/>
      <c r="R726" s="155"/>
      <c r="S726" s="155"/>
      <c r="T726" s="155"/>
      <c r="U726" s="155"/>
      <c r="V726" s="88"/>
      <c r="W726" s="88"/>
      <c r="X726" s="89"/>
      <c r="Y726" s="90"/>
      <c r="Z726" s="36"/>
    </row>
    <row r="727" spans="1:26" ht="14.25" customHeight="1" x14ac:dyDescent="0.25">
      <c r="A727" s="36"/>
      <c r="B727" s="155"/>
      <c r="C727" s="155"/>
      <c r="D727" s="155"/>
      <c r="E727" s="155"/>
      <c r="F727" s="155"/>
      <c r="G727" s="155"/>
      <c r="H727" s="155"/>
      <c r="I727" s="155"/>
      <c r="J727" s="155"/>
      <c r="K727" s="155"/>
      <c r="L727" s="155"/>
      <c r="M727" s="155"/>
      <c r="N727" s="87"/>
      <c r="O727" s="92"/>
      <c r="P727" s="155"/>
      <c r="Q727" s="155"/>
      <c r="R727" s="155"/>
      <c r="S727" s="155"/>
      <c r="T727" s="155"/>
      <c r="U727" s="155"/>
      <c r="V727" s="88"/>
      <c r="W727" s="88"/>
      <c r="X727" s="89"/>
      <c r="Y727" s="90"/>
      <c r="Z727" s="36"/>
    </row>
    <row r="728" spans="1:26" ht="14.25" customHeight="1" x14ac:dyDescent="0.25">
      <c r="A728" s="36"/>
      <c r="B728" s="155"/>
      <c r="C728" s="155"/>
      <c r="D728" s="155"/>
      <c r="E728" s="155"/>
      <c r="F728" s="155"/>
      <c r="G728" s="155"/>
      <c r="H728" s="155"/>
      <c r="I728" s="155"/>
      <c r="J728" s="155"/>
      <c r="K728" s="155"/>
      <c r="L728" s="155"/>
      <c r="M728" s="155"/>
      <c r="N728" s="87"/>
      <c r="O728" s="92"/>
      <c r="P728" s="155"/>
      <c r="Q728" s="155"/>
      <c r="R728" s="155"/>
      <c r="S728" s="155"/>
      <c r="T728" s="155"/>
      <c r="U728" s="155"/>
      <c r="V728" s="88"/>
      <c r="W728" s="88"/>
      <c r="X728" s="89"/>
      <c r="Y728" s="90"/>
      <c r="Z728" s="36"/>
    </row>
    <row r="729" spans="1:26" ht="14.25" customHeight="1" x14ac:dyDescent="0.25">
      <c r="A729" s="36"/>
      <c r="B729" s="155"/>
      <c r="C729" s="155"/>
      <c r="D729" s="155"/>
      <c r="E729" s="155"/>
      <c r="F729" s="155"/>
      <c r="G729" s="155"/>
      <c r="H729" s="155"/>
      <c r="I729" s="155"/>
      <c r="J729" s="155"/>
      <c r="K729" s="155"/>
      <c r="L729" s="155"/>
      <c r="M729" s="155"/>
      <c r="N729" s="87"/>
      <c r="O729" s="92"/>
      <c r="P729" s="155"/>
      <c r="Q729" s="155"/>
      <c r="R729" s="155"/>
      <c r="S729" s="155"/>
      <c r="T729" s="155"/>
      <c r="U729" s="155"/>
      <c r="V729" s="88"/>
      <c r="W729" s="88"/>
      <c r="X729" s="89"/>
      <c r="Y729" s="90"/>
      <c r="Z729" s="36"/>
    </row>
    <row r="730" spans="1:26" ht="14.25" customHeight="1" x14ac:dyDescent="0.25">
      <c r="A730" s="36"/>
      <c r="B730" s="155"/>
      <c r="C730" s="155"/>
      <c r="D730" s="155"/>
      <c r="E730" s="155"/>
      <c r="F730" s="155"/>
      <c r="G730" s="155"/>
      <c r="H730" s="155"/>
      <c r="I730" s="155"/>
      <c r="J730" s="155"/>
      <c r="K730" s="155"/>
      <c r="L730" s="155"/>
      <c r="M730" s="155"/>
      <c r="N730" s="87"/>
      <c r="O730" s="92"/>
      <c r="P730" s="155"/>
      <c r="Q730" s="155"/>
      <c r="R730" s="155"/>
      <c r="S730" s="155"/>
      <c r="T730" s="155"/>
      <c r="U730" s="155"/>
      <c r="V730" s="88"/>
      <c r="W730" s="88"/>
      <c r="X730" s="89"/>
      <c r="Y730" s="90"/>
      <c r="Z730" s="36"/>
    </row>
    <row r="731" spans="1:26" ht="14.25" customHeight="1" x14ac:dyDescent="0.25">
      <c r="A731" s="36"/>
      <c r="B731" s="155"/>
      <c r="C731" s="155"/>
      <c r="D731" s="155"/>
      <c r="E731" s="155"/>
      <c r="F731" s="155"/>
      <c r="G731" s="155"/>
      <c r="H731" s="155"/>
      <c r="I731" s="155"/>
      <c r="J731" s="155"/>
      <c r="K731" s="155"/>
      <c r="L731" s="155"/>
      <c r="M731" s="155"/>
      <c r="N731" s="87"/>
      <c r="O731" s="92"/>
      <c r="P731" s="155"/>
      <c r="Q731" s="155"/>
      <c r="R731" s="155"/>
      <c r="S731" s="155"/>
      <c r="T731" s="155"/>
      <c r="U731" s="155"/>
      <c r="V731" s="88"/>
      <c r="W731" s="88"/>
      <c r="X731" s="89"/>
      <c r="Y731" s="90"/>
      <c r="Z731" s="36"/>
    </row>
    <row r="732" spans="1:26" ht="14.25" customHeight="1" x14ac:dyDescent="0.25">
      <c r="A732" s="36"/>
      <c r="B732" s="155"/>
      <c r="C732" s="155"/>
      <c r="D732" s="155"/>
      <c r="E732" s="155"/>
      <c r="F732" s="155"/>
      <c r="G732" s="155"/>
      <c r="H732" s="155"/>
      <c r="I732" s="155"/>
      <c r="J732" s="155"/>
      <c r="K732" s="155"/>
      <c r="L732" s="155"/>
      <c r="M732" s="155"/>
      <c r="N732" s="87"/>
      <c r="O732" s="92"/>
      <c r="P732" s="155"/>
      <c r="Q732" s="155"/>
      <c r="R732" s="155"/>
      <c r="S732" s="155"/>
      <c r="T732" s="155"/>
      <c r="U732" s="155"/>
      <c r="V732" s="88"/>
      <c r="W732" s="88"/>
      <c r="X732" s="89"/>
      <c r="Y732" s="90"/>
      <c r="Z732" s="36"/>
    </row>
    <row r="733" spans="1:26" ht="14.25" customHeight="1" x14ac:dyDescent="0.25">
      <c r="A733" s="36"/>
      <c r="B733" s="155"/>
      <c r="C733" s="155"/>
      <c r="D733" s="155"/>
      <c r="E733" s="155"/>
      <c r="F733" s="155"/>
      <c r="G733" s="155"/>
      <c r="H733" s="155"/>
      <c r="I733" s="155"/>
      <c r="J733" s="155"/>
      <c r="K733" s="155"/>
      <c r="L733" s="155"/>
      <c r="M733" s="155"/>
      <c r="N733" s="87"/>
      <c r="O733" s="92"/>
      <c r="P733" s="155"/>
      <c r="Q733" s="155"/>
      <c r="R733" s="155"/>
      <c r="S733" s="155"/>
      <c r="T733" s="155"/>
      <c r="U733" s="155"/>
      <c r="V733" s="88"/>
      <c r="W733" s="88"/>
      <c r="X733" s="89"/>
      <c r="Y733" s="90"/>
      <c r="Z733" s="36"/>
    </row>
    <row r="734" spans="1:26" ht="14.25" customHeight="1" x14ac:dyDescent="0.25">
      <c r="A734" s="36"/>
      <c r="B734" s="155"/>
      <c r="C734" s="155"/>
      <c r="D734" s="155"/>
      <c r="E734" s="155"/>
      <c r="F734" s="155"/>
      <c r="G734" s="155"/>
      <c r="H734" s="155"/>
      <c r="I734" s="155"/>
      <c r="J734" s="155"/>
      <c r="K734" s="155"/>
      <c r="L734" s="155"/>
      <c r="M734" s="155"/>
      <c r="N734" s="87"/>
      <c r="O734" s="92"/>
      <c r="P734" s="155"/>
      <c r="Q734" s="155"/>
      <c r="R734" s="155"/>
      <c r="S734" s="155"/>
      <c r="T734" s="155"/>
      <c r="U734" s="155"/>
      <c r="V734" s="88"/>
      <c r="W734" s="88"/>
      <c r="X734" s="89"/>
      <c r="Y734" s="90"/>
      <c r="Z734" s="36"/>
    </row>
    <row r="735" spans="1:26" ht="14.25" customHeight="1" x14ac:dyDescent="0.25">
      <c r="A735" s="36"/>
      <c r="B735" s="155"/>
      <c r="C735" s="155"/>
      <c r="D735" s="155"/>
      <c r="E735" s="155"/>
      <c r="F735" s="155"/>
      <c r="G735" s="155"/>
      <c r="H735" s="155"/>
      <c r="I735" s="155"/>
      <c r="J735" s="155"/>
      <c r="K735" s="155"/>
      <c r="L735" s="155"/>
      <c r="M735" s="155"/>
      <c r="N735" s="87"/>
      <c r="O735" s="92"/>
      <c r="P735" s="155"/>
      <c r="Q735" s="155"/>
      <c r="R735" s="155"/>
      <c r="S735" s="155"/>
      <c r="T735" s="155"/>
      <c r="U735" s="155"/>
      <c r="V735" s="88"/>
      <c r="W735" s="88"/>
      <c r="X735" s="89"/>
      <c r="Y735" s="90"/>
      <c r="Z735" s="36"/>
    </row>
    <row r="736" spans="1:26" ht="14.25" customHeight="1" x14ac:dyDescent="0.25">
      <c r="A736" s="36"/>
      <c r="B736" s="155"/>
      <c r="C736" s="155"/>
      <c r="D736" s="155"/>
      <c r="E736" s="155"/>
      <c r="F736" s="155"/>
      <c r="G736" s="155"/>
      <c r="H736" s="155"/>
      <c r="I736" s="155"/>
      <c r="J736" s="155"/>
      <c r="K736" s="155"/>
      <c r="L736" s="155"/>
      <c r="M736" s="155"/>
      <c r="N736" s="87"/>
      <c r="O736" s="92"/>
      <c r="P736" s="155"/>
      <c r="Q736" s="155"/>
      <c r="R736" s="155"/>
      <c r="S736" s="155"/>
      <c r="T736" s="155"/>
      <c r="U736" s="155"/>
      <c r="V736" s="88"/>
      <c r="W736" s="88"/>
      <c r="X736" s="89"/>
      <c r="Y736" s="90"/>
      <c r="Z736" s="36"/>
    </row>
    <row r="737" spans="1:26" ht="14.25" customHeight="1" x14ac:dyDescent="0.25">
      <c r="A737" s="36"/>
      <c r="B737" s="155"/>
      <c r="C737" s="155"/>
      <c r="D737" s="155"/>
      <c r="E737" s="155"/>
      <c r="F737" s="155"/>
      <c r="G737" s="155"/>
      <c r="H737" s="155"/>
      <c r="I737" s="155"/>
      <c r="J737" s="155"/>
      <c r="K737" s="155"/>
      <c r="L737" s="155"/>
      <c r="M737" s="155"/>
      <c r="N737" s="87"/>
      <c r="O737" s="92"/>
      <c r="P737" s="155"/>
      <c r="Q737" s="155"/>
      <c r="R737" s="155"/>
      <c r="S737" s="155"/>
      <c r="T737" s="155"/>
      <c r="U737" s="155"/>
      <c r="V737" s="88"/>
      <c r="W737" s="88"/>
      <c r="X737" s="89"/>
      <c r="Y737" s="90"/>
      <c r="Z737" s="36"/>
    </row>
    <row r="738" spans="1:26" ht="14.25" customHeight="1" x14ac:dyDescent="0.25">
      <c r="A738" s="36"/>
      <c r="B738" s="155"/>
      <c r="C738" s="155"/>
      <c r="D738" s="155"/>
      <c r="E738" s="155"/>
      <c r="F738" s="155"/>
      <c r="G738" s="155"/>
      <c r="H738" s="155"/>
      <c r="I738" s="155"/>
      <c r="J738" s="155"/>
      <c r="K738" s="155"/>
      <c r="L738" s="155"/>
      <c r="M738" s="155"/>
      <c r="N738" s="87"/>
      <c r="O738" s="92"/>
      <c r="P738" s="155"/>
      <c r="Q738" s="155"/>
      <c r="R738" s="155"/>
      <c r="S738" s="155"/>
      <c r="T738" s="155"/>
      <c r="U738" s="155"/>
      <c r="V738" s="88"/>
      <c r="W738" s="88"/>
      <c r="X738" s="89"/>
      <c r="Y738" s="90"/>
      <c r="Z738" s="36"/>
    </row>
    <row r="739" spans="1:26" ht="14.25" customHeight="1" x14ac:dyDescent="0.25">
      <c r="A739" s="36"/>
      <c r="B739" s="155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87"/>
      <c r="O739" s="92"/>
      <c r="P739" s="155"/>
      <c r="Q739" s="155"/>
      <c r="R739" s="155"/>
      <c r="S739" s="155"/>
      <c r="T739" s="155"/>
      <c r="U739" s="155"/>
      <c r="V739" s="88"/>
      <c r="W739" s="88"/>
      <c r="X739" s="89"/>
      <c r="Y739" s="90"/>
      <c r="Z739" s="36"/>
    </row>
    <row r="740" spans="1:26" ht="14.25" customHeight="1" x14ac:dyDescent="0.25">
      <c r="A740" s="36"/>
      <c r="B740" s="155"/>
      <c r="C740" s="155"/>
      <c r="D740" s="155"/>
      <c r="E740" s="155"/>
      <c r="F740" s="155"/>
      <c r="G740" s="155"/>
      <c r="H740" s="155"/>
      <c r="I740" s="155"/>
      <c r="J740" s="155"/>
      <c r="K740" s="155"/>
      <c r="L740" s="155"/>
      <c r="M740" s="155"/>
      <c r="N740" s="87"/>
      <c r="O740" s="92"/>
      <c r="P740" s="155"/>
      <c r="Q740" s="155"/>
      <c r="R740" s="155"/>
      <c r="S740" s="155"/>
      <c r="T740" s="155"/>
      <c r="U740" s="155"/>
      <c r="V740" s="88"/>
      <c r="W740" s="88"/>
      <c r="X740" s="89"/>
      <c r="Y740" s="90"/>
      <c r="Z740" s="36"/>
    </row>
    <row r="741" spans="1:26" ht="14.25" customHeight="1" x14ac:dyDescent="0.25">
      <c r="B741" s="155"/>
      <c r="C741" s="155"/>
      <c r="D741" s="155"/>
      <c r="E741" s="155"/>
      <c r="F741" s="155"/>
      <c r="G741" s="155"/>
      <c r="H741" s="155"/>
      <c r="I741" s="155"/>
      <c r="J741" s="155"/>
      <c r="K741" s="155"/>
      <c r="L741" s="155"/>
      <c r="M741" s="155"/>
      <c r="N741" s="87"/>
      <c r="O741" s="92"/>
      <c r="P741" s="155"/>
      <c r="Q741" s="155"/>
      <c r="R741" s="155"/>
      <c r="S741" s="155"/>
      <c r="T741" s="155"/>
      <c r="U741" s="155"/>
      <c r="V741" s="88"/>
      <c r="W741" s="88"/>
      <c r="X741" s="89"/>
      <c r="Y741" s="90"/>
      <c r="Z741" s="36"/>
    </row>
    <row r="742" spans="1:26" ht="14.25" customHeight="1" x14ac:dyDescent="0.25">
      <c r="B742" s="155"/>
      <c r="C742" s="155"/>
      <c r="D742" s="155"/>
      <c r="E742" s="155"/>
      <c r="F742" s="155"/>
      <c r="G742" s="155"/>
      <c r="H742" s="155"/>
      <c r="I742" s="155"/>
      <c r="J742" s="155"/>
      <c r="K742" s="155"/>
      <c r="L742" s="155"/>
      <c r="M742" s="155"/>
      <c r="N742" s="87"/>
      <c r="O742" s="92"/>
      <c r="P742" s="155"/>
      <c r="Q742" s="155"/>
      <c r="R742" s="155"/>
      <c r="S742" s="155"/>
      <c r="T742" s="155"/>
      <c r="U742" s="155"/>
      <c r="V742" s="88"/>
      <c r="W742" s="88"/>
      <c r="X742" s="89"/>
      <c r="Y742" s="90"/>
      <c r="Z742" s="36"/>
    </row>
    <row r="743" spans="1:26" ht="14.25" customHeight="1" x14ac:dyDescent="0.25"/>
    <row r="744" spans="1:26" ht="14.25" customHeight="1" x14ac:dyDescent="0.25"/>
    <row r="745" spans="1:26" ht="14.25" customHeight="1" x14ac:dyDescent="0.25"/>
    <row r="746" spans="1:26" ht="14.25" customHeight="1" x14ac:dyDescent="0.25"/>
    <row r="747" spans="1:26" ht="14.25" customHeight="1" x14ac:dyDescent="0.25"/>
    <row r="748" spans="1:26" ht="14.25" customHeight="1" x14ac:dyDescent="0.25"/>
    <row r="749" spans="1:26" ht="14.25" customHeight="1" x14ac:dyDescent="0.25"/>
    <row r="750" spans="1:26" ht="14.25" customHeight="1" x14ac:dyDescent="0.25"/>
    <row r="751" spans="1:26" ht="14.25" customHeight="1" x14ac:dyDescent="0.25"/>
    <row r="752" spans="1:26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</sheetData>
  <mergeCells count="2121">
    <mergeCell ref="B741:D741"/>
    <mergeCell ref="E741:M741"/>
    <mergeCell ref="P741:U741"/>
    <mergeCell ref="B742:D742"/>
    <mergeCell ref="E742:M742"/>
    <mergeCell ref="P742:U742"/>
    <mergeCell ref="B739:D739"/>
    <mergeCell ref="E739:M739"/>
    <mergeCell ref="P739:U739"/>
    <mergeCell ref="B740:D740"/>
    <mergeCell ref="E740:M740"/>
    <mergeCell ref="P740:U740"/>
    <mergeCell ref="B737:D737"/>
    <mergeCell ref="E737:M737"/>
    <mergeCell ref="P737:U737"/>
    <mergeCell ref="B738:D738"/>
    <mergeCell ref="E738:M738"/>
    <mergeCell ref="P738:U738"/>
    <mergeCell ref="B735:D735"/>
    <mergeCell ref="E735:M735"/>
    <mergeCell ref="P735:U735"/>
    <mergeCell ref="B736:D736"/>
    <mergeCell ref="E736:M736"/>
    <mergeCell ref="P736:U736"/>
    <mergeCell ref="B733:D733"/>
    <mergeCell ref="E733:M733"/>
    <mergeCell ref="P733:U733"/>
    <mergeCell ref="B734:D734"/>
    <mergeCell ref="E734:M734"/>
    <mergeCell ref="P734:U734"/>
    <mergeCell ref="B731:D731"/>
    <mergeCell ref="E731:M731"/>
    <mergeCell ref="P731:U731"/>
    <mergeCell ref="B732:D732"/>
    <mergeCell ref="E732:M732"/>
    <mergeCell ref="P732:U732"/>
    <mergeCell ref="B729:D729"/>
    <mergeCell ref="E729:M729"/>
    <mergeCell ref="P729:U729"/>
    <mergeCell ref="B730:D730"/>
    <mergeCell ref="E730:M730"/>
    <mergeCell ref="P730:U730"/>
    <mergeCell ref="B727:D727"/>
    <mergeCell ref="E727:M727"/>
    <mergeCell ref="P727:U727"/>
    <mergeCell ref="B728:D728"/>
    <mergeCell ref="E728:M728"/>
    <mergeCell ref="P728:U728"/>
    <mergeCell ref="B725:D725"/>
    <mergeCell ref="E725:M725"/>
    <mergeCell ref="P725:U725"/>
    <mergeCell ref="B726:D726"/>
    <mergeCell ref="E726:M726"/>
    <mergeCell ref="P726:U726"/>
    <mergeCell ref="B723:D723"/>
    <mergeCell ref="E723:M723"/>
    <mergeCell ref="P723:U723"/>
    <mergeCell ref="B724:D724"/>
    <mergeCell ref="E724:M724"/>
    <mergeCell ref="P724:U724"/>
    <mergeCell ref="B721:D721"/>
    <mergeCell ref="E721:M721"/>
    <mergeCell ref="P721:U721"/>
    <mergeCell ref="B722:D722"/>
    <mergeCell ref="E722:M722"/>
    <mergeCell ref="P722:U722"/>
    <mergeCell ref="B719:D719"/>
    <mergeCell ref="E719:M719"/>
    <mergeCell ref="P719:U719"/>
    <mergeCell ref="B720:D720"/>
    <mergeCell ref="E720:M720"/>
    <mergeCell ref="P720:U720"/>
    <mergeCell ref="B717:D717"/>
    <mergeCell ref="E717:M717"/>
    <mergeCell ref="P717:U717"/>
    <mergeCell ref="B718:D718"/>
    <mergeCell ref="E718:M718"/>
    <mergeCell ref="P718:U718"/>
    <mergeCell ref="B715:D715"/>
    <mergeCell ref="E715:M715"/>
    <mergeCell ref="P715:U715"/>
    <mergeCell ref="B716:D716"/>
    <mergeCell ref="E716:M716"/>
    <mergeCell ref="P716:U716"/>
    <mergeCell ref="B713:D713"/>
    <mergeCell ref="E713:M713"/>
    <mergeCell ref="P713:U713"/>
    <mergeCell ref="B714:D714"/>
    <mergeCell ref="E714:M714"/>
    <mergeCell ref="P714:U714"/>
    <mergeCell ref="B711:D711"/>
    <mergeCell ref="E711:M711"/>
    <mergeCell ref="P711:U711"/>
    <mergeCell ref="B712:D712"/>
    <mergeCell ref="E712:M712"/>
    <mergeCell ref="P712:U712"/>
    <mergeCell ref="B709:D709"/>
    <mergeCell ref="E709:M709"/>
    <mergeCell ref="P709:U709"/>
    <mergeCell ref="B710:D710"/>
    <mergeCell ref="E710:M710"/>
    <mergeCell ref="P710:U710"/>
    <mergeCell ref="B707:D707"/>
    <mergeCell ref="E707:M707"/>
    <mergeCell ref="P707:U707"/>
    <mergeCell ref="B708:D708"/>
    <mergeCell ref="E708:M708"/>
    <mergeCell ref="P708:U708"/>
    <mergeCell ref="B705:D705"/>
    <mergeCell ref="E705:M705"/>
    <mergeCell ref="P705:U705"/>
    <mergeCell ref="B706:D706"/>
    <mergeCell ref="E706:M706"/>
    <mergeCell ref="P706:U706"/>
    <mergeCell ref="B703:D703"/>
    <mergeCell ref="E703:M703"/>
    <mergeCell ref="P703:U703"/>
    <mergeCell ref="B704:D704"/>
    <mergeCell ref="E704:M704"/>
    <mergeCell ref="P704:U704"/>
    <mergeCell ref="B701:D701"/>
    <mergeCell ref="E701:M701"/>
    <mergeCell ref="P701:U701"/>
    <mergeCell ref="B702:D702"/>
    <mergeCell ref="E702:M702"/>
    <mergeCell ref="P702:U702"/>
    <mergeCell ref="B699:D699"/>
    <mergeCell ref="E699:M699"/>
    <mergeCell ref="P699:U699"/>
    <mergeCell ref="B700:D700"/>
    <mergeCell ref="E700:M700"/>
    <mergeCell ref="P700:U700"/>
    <mergeCell ref="B697:D697"/>
    <mergeCell ref="E697:M697"/>
    <mergeCell ref="P697:U697"/>
    <mergeCell ref="B698:D698"/>
    <mergeCell ref="E698:M698"/>
    <mergeCell ref="P698:U698"/>
    <mergeCell ref="B695:D695"/>
    <mergeCell ref="E695:M695"/>
    <mergeCell ref="P695:U695"/>
    <mergeCell ref="B696:D696"/>
    <mergeCell ref="E696:M696"/>
    <mergeCell ref="P696:U696"/>
    <mergeCell ref="B693:D693"/>
    <mergeCell ref="E693:M693"/>
    <mergeCell ref="P693:U693"/>
    <mergeCell ref="B694:D694"/>
    <mergeCell ref="E694:M694"/>
    <mergeCell ref="P694:U694"/>
    <mergeCell ref="B691:D691"/>
    <mergeCell ref="E691:M691"/>
    <mergeCell ref="P691:U691"/>
    <mergeCell ref="B692:D692"/>
    <mergeCell ref="E692:M692"/>
    <mergeCell ref="P692:U692"/>
    <mergeCell ref="B689:D689"/>
    <mergeCell ref="E689:M689"/>
    <mergeCell ref="P689:U689"/>
    <mergeCell ref="B690:D690"/>
    <mergeCell ref="E690:M690"/>
    <mergeCell ref="P690:U690"/>
    <mergeCell ref="B687:D687"/>
    <mergeCell ref="E687:M687"/>
    <mergeCell ref="P687:U687"/>
    <mergeCell ref="B688:D688"/>
    <mergeCell ref="E688:M688"/>
    <mergeCell ref="P688:U688"/>
    <mergeCell ref="B685:D685"/>
    <mergeCell ref="E685:M685"/>
    <mergeCell ref="P685:U685"/>
    <mergeCell ref="B686:D686"/>
    <mergeCell ref="E686:M686"/>
    <mergeCell ref="P686:U686"/>
    <mergeCell ref="B683:D683"/>
    <mergeCell ref="E683:M683"/>
    <mergeCell ref="P683:U683"/>
    <mergeCell ref="B684:D684"/>
    <mergeCell ref="E684:M684"/>
    <mergeCell ref="P684:U684"/>
    <mergeCell ref="B681:D681"/>
    <mergeCell ref="E681:M681"/>
    <mergeCell ref="P681:U681"/>
    <mergeCell ref="B682:D682"/>
    <mergeCell ref="E682:M682"/>
    <mergeCell ref="P682:U682"/>
    <mergeCell ref="B679:D679"/>
    <mergeCell ref="E679:M679"/>
    <mergeCell ref="P679:U679"/>
    <mergeCell ref="B680:D680"/>
    <mergeCell ref="E680:M680"/>
    <mergeCell ref="P680:U680"/>
    <mergeCell ref="B677:D677"/>
    <mergeCell ref="E677:M677"/>
    <mergeCell ref="P677:U677"/>
    <mergeCell ref="B678:D678"/>
    <mergeCell ref="E678:M678"/>
    <mergeCell ref="P678:U678"/>
    <mergeCell ref="B675:D675"/>
    <mergeCell ref="E675:M675"/>
    <mergeCell ref="P675:U675"/>
    <mergeCell ref="B676:D676"/>
    <mergeCell ref="E676:M676"/>
    <mergeCell ref="P676:U676"/>
    <mergeCell ref="B673:D673"/>
    <mergeCell ref="E673:M673"/>
    <mergeCell ref="P673:U673"/>
    <mergeCell ref="B674:D674"/>
    <mergeCell ref="E674:M674"/>
    <mergeCell ref="P674:U674"/>
    <mergeCell ref="B671:D671"/>
    <mergeCell ref="E671:M671"/>
    <mergeCell ref="P671:U671"/>
    <mergeCell ref="B672:D672"/>
    <mergeCell ref="E672:M672"/>
    <mergeCell ref="P672:U672"/>
    <mergeCell ref="B669:D669"/>
    <mergeCell ref="E669:M669"/>
    <mergeCell ref="P669:U669"/>
    <mergeCell ref="B670:D670"/>
    <mergeCell ref="E670:M670"/>
    <mergeCell ref="P670:U670"/>
    <mergeCell ref="B667:D667"/>
    <mergeCell ref="E667:M667"/>
    <mergeCell ref="P667:U667"/>
    <mergeCell ref="B668:D668"/>
    <mergeCell ref="E668:M668"/>
    <mergeCell ref="P668:U668"/>
    <mergeCell ref="B665:D665"/>
    <mergeCell ref="E665:M665"/>
    <mergeCell ref="P665:U665"/>
    <mergeCell ref="B666:D666"/>
    <mergeCell ref="E666:M666"/>
    <mergeCell ref="P666:U666"/>
    <mergeCell ref="B663:D663"/>
    <mergeCell ref="E663:M663"/>
    <mergeCell ref="P663:U663"/>
    <mergeCell ref="B664:D664"/>
    <mergeCell ref="E664:M664"/>
    <mergeCell ref="P664:U664"/>
    <mergeCell ref="B661:D661"/>
    <mergeCell ref="E661:M661"/>
    <mergeCell ref="P661:U661"/>
    <mergeCell ref="B662:D662"/>
    <mergeCell ref="E662:M662"/>
    <mergeCell ref="P662:U662"/>
    <mergeCell ref="B659:D659"/>
    <mergeCell ref="E659:M659"/>
    <mergeCell ref="P659:U659"/>
    <mergeCell ref="B660:D660"/>
    <mergeCell ref="E660:M660"/>
    <mergeCell ref="P660:U660"/>
    <mergeCell ref="B657:D657"/>
    <mergeCell ref="E657:M657"/>
    <mergeCell ref="P657:U657"/>
    <mergeCell ref="B658:D658"/>
    <mergeCell ref="E658:M658"/>
    <mergeCell ref="P658:U658"/>
    <mergeCell ref="B655:D655"/>
    <mergeCell ref="E655:M655"/>
    <mergeCell ref="P655:U655"/>
    <mergeCell ref="B656:D656"/>
    <mergeCell ref="E656:M656"/>
    <mergeCell ref="P656:U656"/>
    <mergeCell ref="B653:D653"/>
    <mergeCell ref="E653:M653"/>
    <mergeCell ref="P653:U653"/>
    <mergeCell ref="B654:D654"/>
    <mergeCell ref="E654:M654"/>
    <mergeCell ref="P654:U654"/>
    <mergeCell ref="B651:D651"/>
    <mergeCell ref="E651:M651"/>
    <mergeCell ref="P651:U651"/>
    <mergeCell ref="B652:D652"/>
    <mergeCell ref="E652:M652"/>
    <mergeCell ref="P652:U652"/>
    <mergeCell ref="B649:D649"/>
    <mergeCell ref="E649:M649"/>
    <mergeCell ref="P649:U649"/>
    <mergeCell ref="B650:D650"/>
    <mergeCell ref="E650:M650"/>
    <mergeCell ref="P650:U650"/>
    <mergeCell ref="B647:D647"/>
    <mergeCell ref="E647:M647"/>
    <mergeCell ref="P647:U647"/>
    <mergeCell ref="B648:D648"/>
    <mergeCell ref="E648:M648"/>
    <mergeCell ref="P648:U648"/>
    <mergeCell ref="B645:D645"/>
    <mergeCell ref="E645:M645"/>
    <mergeCell ref="P645:U645"/>
    <mergeCell ref="B646:D646"/>
    <mergeCell ref="E646:M646"/>
    <mergeCell ref="P646:U646"/>
    <mergeCell ref="B643:D643"/>
    <mergeCell ref="E643:M643"/>
    <mergeCell ref="P643:U643"/>
    <mergeCell ref="B644:D644"/>
    <mergeCell ref="E644:M644"/>
    <mergeCell ref="P644:U644"/>
    <mergeCell ref="B641:D641"/>
    <mergeCell ref="E641:M641"/>
    <mergeCell ref="P641:U641"/>
    <mergeCell ref="B642:D642"/>
    <mergeCell ref="E642:M642"/>
    <mergeCell ref="P642:U642"/>
    <mergeCell ref="B639:D639"/>
    <mergeCell ref="E639:M639"/>
    <mergeCell ref="P639:U639"/>
    <mergeCell ref="B640:D640"/>
    <mergeCell ref="E640:M640"/>
    <mergeCell ref="P640:U640"/>
    <mergeCell ref="B637:D637"/>
    <mergeCell ref="E637:M637"/>
    <mergeCell ref="P637:U637"/>
    <mergeCell ref="B638:D638"/>
    <mergeCell ref="E638:M638"/>
    <mergeCell ref="P638:U638"/>
    <mergeCell ref="B635:D635"/>
    <mergeCell ref="E635:M635"/>
    <mergeCell ref="P635:U635"/>
    <mergeCell ref="B636:D636"/>
    <mergeCell ref="E636:M636"/>
    <mergeCell ref="P636:U636"/>
    <mergeCell ref="B633:D633"/>
    <mergeCell ref="E633:M633"/>
    <mergeCell ref="P633:U633"/>
    <mergeCell ref="B634:D634"/>
    <mergeCell ref="E634:M634"/>
    <mergeCell ref="P634:U634"/>
    <mergeCell ref="B631:D631"/>
    <mergeCell ref="E631:M631"/>
    <mergeCell ref="P631:U631"/>
    <mergeCell ref="B632:D632"/>
    <mergeCell ref="E632:M632"/>
    <mergeCell ref="P632:U632"/>
    <mergeCell ref="B629:D629"/>
    <mergeCell ref="E629:M629"/>
    <mergeCell ref="P629:U629"/>
    <mergeCell ref="B630:D630"/>
    <mergeCell ref="E630:M630"/>
    <mergeCell ref="P630:U630"/>
    <mergeCell ref="B627:D627"/>
    <mergeCell ref="E627:M627"/>
    <mergeCell ref="P627:U627"/>
    <mergeCell ref="B628:D628"/>
    <mergeCell ref="E628:M628"/>
    <mergeCell ref="P628:U628"/>
    <mergeCell ref="B625:D625"/>
    <mergeCell ref="E625:M625"/>
    <mergeCell ref="P625:U625"/>
    <mergeCell ref="B626:D626"/>
    <mergeCell ref="E626:M626"/>
    <mergeCell ref="P626:U626"/>
    <mergeCell ref="B623:D623"/>
    <mergeCell ref="E623:M623"/>
    <mergeCell ref="P623:U623"/>
    <mergeCell ref="B624:D624"/>
    <mergeCell ref="E624:M624"/>
    <mergeCell ref="P624:U624"/>
    <mergeCell ref="B621:D621"/>
    <mergeCell ref="E621:M621"/>
    <mergeCell ref="P621:U621"/>
    <mergeCell ref="B622:D622"/>
    <mergeCell ref="E622:M622"/>
    <mergeCell ref="P622:U622"/>
    <mergeCell ref="B619:D619"/>
    <mergeCell ref="E619:M619"/>
    <mergeCell ref="P619:U619"/>
    <mergeCell ref="B620:D620"/>
    <mergeCell ref="E620:M620"/>
    <mergeCell ref="P620:U620"/>
    <mergeCell ref="B617:D617"/>
    <mergeCell ref="E617:M617"/>
    <mergeCell ref="P617:U617"/>
    <mergeCell ref="B618:D618"/>
    <mergeCell ref="E618:M618"/>
    <mergeCell ref="P618:U618"/>
    <mergeCell ref="B615:D615"/>
    <mergeCell ref="E615:M615"/>
    <mergeCell ref="P615:U615"/>
    <mergeCell ref="B616:D616"/>
    <mergeCell ref="E616:M616"/>
    <mergeCell ref="P616:U616"/>
    <mergeCell ref="B613:D613"/>
    <mergeCell ref="E613:M613"/>
    <mergeCell ref="P613:U613"/>
    <mergeCell ref="B614:D614"/>
    <mergeCell ref="E614:M614"/>
    <mergeCell ref="P614:U614"/>
    <mergeCell ref="B611:D611"/>
    <mergeCell ref="E611:M611"/>
    <mergeCell ref="P611:U611"/>
    <mergeCell ref="B612:D612"/>
    <mergeCell ref="E612:M612"/>
    <mergeCell ref="P612:U612"/>
    <mergeCell ref="B609:D609"/>
    <mergeCell ref="E609:M609"/>
    <mergeCell ref="P609:U609"/>
    <mergeCell ref="B610:D610"/>
    <mergeCell ref="E610:M610"/>
    <mergeCell ref="P610:U610"/>
    <mergeCell ref="B607:D607"/>
    <mergeCell ref="E607:M607"/>
    <mergeCell ref="P607:U607"/>
    <mergeCell ref="B608:D608"/>
    <mergeCell ref="E608:M608"/>
    <mergeCell ref="P608:U608"/>
    <mergeCell ref="B605:D605"/>
    <mergeCell ref="E605:M605"/>
    <mergeCell ref="P605:U605"/>
    <mergeCell ref="B606:D606"/>
    <mergeCell ref="E606:M606"/>
    <mergeCell ref="P606:U606"/>
    <mergeCell ref="B603:D603"/>
    <mergeCell ref="E603:M603"/>
    <mergeCell ref="P603:U603"/>
    <mergeCell ref="B604:D604"/>
    <mergeCell ref="E604:M604"/>
    <mergeCell ref="P604:U604"/>
    <mergeCell ref="B601:D601"/>
    <mergeCell ref="E601:M601"/>
    <mergeCell ref="P601:U601"/>
    <mergeCell ref="B602:D602"/>
    <mergeCell ref="E602:M602"/>
    <mergeCell ref="P602:U602"/>
    <mergeCell ref="B599:D599"/>
    <mergeCell ref="E599:M599"/>
    <mergeCell ref="P599:U599"/>
    <mergeCell ref="B600:D600"/>
    <mergeCell ref="E600:M600"/>
    <mergeCell ref="P600:U600"/>
    <mergeCell ref="B597:D597"/>
    <mergeCell ref="E597:M597"/>
    <mergeCell ref="P597:U597"/>
    <mergeCell ref="B598:D598"/>
    <mergeCell ref="E598:M598"/>
    <mergeCell ref="P598:U598"/>
    <mergeCell ref="B595:D595"/>
    <mergeCell ref="E595:M595"/>
    <mergeCell ref="P595:U595"/>
    <mergeCell ref="B596:D596"/>
    <mergeCell ref="E596:M596"/>
    <mergeCell ref="P596:U596"/>
    <mergeCell ref="B593:D593"/>
    <mergeCell ref="E593:M593"/>
    <mergeCell ref="P593:U593"/>
    <mergeCell ref="B594:D594"/>
    <mergeCell ref="E594:M594"/>
    <mergeCell ref="P594:U594"/>
    <mergeCell ref="B591:D591"/>
    <mergeCell ref="E591:M591"/>
    <mergeCell ref="P591:U591"/>
    <mergeCell ref="B592:D592"/>
    <mergeCell ref="E592:M592"/>
    <mergeCell ref="P592:U592"/>
    <mergeCell ref="B589:D589"/>
    <mergeCell ref="E589:M589"/>
    <mergeCell ref="P589:U589"/>
    <mergeCell ref="B590:D590"/>
    <mergeCell ref="E590:M590"/>
    <mergeCell ref="P590:U590"/>
    <mergeCell ref="B587:D587"/>
    <mergeCell ref="E587:M587"/>
    <mergeCell ref="P587:U587"/>
    <mergeCell ref="B588:D588"/>
    <mergeCell ref="E588:M588"/>
    <mergeCell ref="P588:U588"/>
    <mergeCell ref="B585:D585"/>
    <mergeCell ref="E585:M585"/>
    <mergeCell ref="P585:U585"/>
    <mergeCell ref="B586:D586"/>
    <mergeCell ref="E586:M586"/>
    <mergeCell ref="P586:U586"/>
    <mergeCell ref="B583:D583"/>
    <mergeCell ref="E583:M583"/>
    <mergeCell ref="P583:U583"/>
    <mergeCell ref="B584:D584"/>
    <mergeCell ref="E584:M584"/>
    <mergeCell ref="P584:U584"/>
    <mergeCell ref="B581:D581"/>
    <mergeCell ref="E581:M581"/>
    <mergeCell ref="P581:U581"/>
    <mergeCell ref="B582:D582"/>
    <mergeCell ref="E582:M582"/>
    <mergeCell ref="P582:U582"/>
    <mergeCell ref="B579:D579"/>
    <mergeCell ref="E579:M579"/>
    <mergeCell ref="P579:U579"/>
    <mergeCell ref="B580:D580"/>
    <mergeCell ref="E580:M580"/>
    <mergeCell ref="P580:U580"/>
    <mergeCell ref="B577:D577"/>
    <mergeCell ref="E577:M577"/>
    <mergeCell ref="P577:U577"/>
    <mergeCell ref="B578:D578"/>
    <mergeCell ref="E578:M578"/>
    <mergeCell ref="P578:U578"/>
    <mergeCell ref="B575:D575"/>
    <mergeCell ref="E575:M575"/>
    <mergeCell ref="P575:U575"/>
    <mergeCell ref="B576:D576"/>
    <mergeCell ref="E576:M576"/>
    <mergeCell ref="P576:U576"/>
    <mergeCell ref="B571:D571"/>
    <mergeCell ref="H571:K571"/>
    <mergeCell ref="L571:P571"/>
    <mergeCell ref="B572:D572"/>
    <mergeCell ref="H572:K572"/>
    <mergeCell ref="L572:P572"/>
    <mergeCell ref="B569:D569"/>
    <mergeCell ref="H569:K569"/>
    <mergeCell ref="L569:P569"/>
    <mergeCell ref="B570:D570"/>
    <mergeCell ref="H570:K570"/>
    <mergeCell ref="L570:P570"/>
    <mergeCell ref="B567:D567"/>
    <mergeCell ref="H567:K567"/>
    <mergeCell ref="L567:P567"/>
    <mergeCell ref="B568:D568"/>
    <mergeCell ref="H568:K568"/>
    <mergeCell ref="L568:P568"/>
    <mergeCell ref="B565:D565"/>
    <mergeCell ref="H565:K565"/>
    <mergeCell ref="L565:P565"/>
    <mergeCell ref="B566:D566"/>
    <mergeCell ref="H566:K566"/>
    <mergeCell ref="L566:P566"/>
    <mergeCell ref="B563:D563"/>
    <mergeCell ref="H563:K563"/>
    <mergeCell ref="L563:P563"/>
    <mergeCell ref="B564:D564"/>
    <mergeCell ref="H564:K564"/>
    <mergeCell ref="L564:P564"/>
    <mergeCell ref="B561:D561"/>
    <mergeCell ref="H561:K561"/>
    <mergeCell ref="L561:P561"/>
    <mergeCell ref="B562:D562"/>
    <mergeCell ref="H562:K562"/>
    <mergeCell ref="L562:P562"/>
    <mergeCell ref="B559:D559"/>
    <mergeCell ref="H559:K559"/>
    <mergeCell ref="L559:P559"/>
    <mergeCell ref="B560:D560"/>
    <mergeCell ref="H560:K560"/>
    <mergeCell ref="L560:P560"/>
    <mergeCell ref="B557:D557"/>
    <mergeCell ref="H557:K557"/>
    <mergeCell ref="L557:P557"/>
    <mergeCell ref="B558:D558"/>
    <mergeCell ref="H558:K558"/>
    <mergeCell ref="L558:P558"/>
    <mergeCell ref="B555:D555"/>
    <mergeCell ref="H555:K555"/>
    <mergeCell ref="L555:P555"/>
    <mergeCell ref="B556:D556"/>
    <mergeCell ref="H556:K556"/>
    <mergeCell ref="L556:P556"/>
    <mergeCell ref="B553:D553"/>
    <mergeCell ref="H553:K553"/>
    <mergeCell ref="L553:P553"/>
    <mergeCell ref="B554:D554"/>
    <mergeCell ref="H554:K554"/>
    <mergeCell ref="L554:P554"/>
    <mergeCell ref="B547:D547"/>
    <mergeCell ref="E547:M547"/>
    <mergeCell ref="Q547:V547"/>
    <mergeCell ref="B548:D548"/>
    <mergeCell ref="E548:M548"/>
    <mergeCell ref="Q548:V548"/>
    <mergeCell ref="B545:D545"/>
    <mergeCell ref="E545:M545"/>
    <mergeCell ref="Q545:V545"/>
    <mergeCell ref="B546:D546"/>
    <mergeCell ref="E546:M546"/>
    <mergeCell ref="Q546:V546"/>
    <mergeCell ref="B543:D543"/>
    <mergeCell ref="E543:M543"/>
    <mergeCell ref="Q543:V543"/>
    <mergeCell ref="B544:D544"/>
    <mergeCell ref="E544:M544"/>
    <mergeCell ref="Q544:V544"/>
    <mergeCell ref="B541:D541"/>
    <mergeCell ref="E541:M541"/>
    <mergeCell ref="Q541:V541"/>
    <mergeCell ref="B542:D542"/>
    <mergeCell ref="E542:M542"/>
    <mergeCell ref="Q542:V542"/>
    <mergeCell ref="B539:D539"/>
    <mergeCell ref="E539:M539"/>
    <mergeCell ref="Q539:V539"/>
    <mergeCell ref="B540:D540"/>
    <mergeCell ref="E540:M540"/>
    <mergeCell ref="Q540:V540"/>
    <mergeCell ref="B537:D537"/>
    <mergeCell ref="E537:M537"/>
    <mergeCell ref="Q537:V537"/>
    <mergeCell ref="B538:D538"/>
    <mergeCell ref="E538:M538"/>
    <mergeCell ref="Q538:V538"/>
    <mergeCell ref="B535:D535"/>
    <mergeCell ref="E535:M535"/>
    <mergeCell ref="Q535:V535"/>
    <mergeCell ref="B536:D536"/>
    <mergeCell ref="E536:M536"/>
    <mergeCell ref="Q536:V536"/>
    <mergeCell ref="B533:D533"/>
    <mergeCell ref="E533:M533"/>
    <mergeCell ref="Q533:V533"/>
    <mergeCell ref="B534:D534"/>
    <mergeCell ref="E534:M534"/>
    <mergeCell ref="Q534:V534"/>
    <mergeCell ref="B531:D531"/>
    <mergeCell ref="E531:M531"/>
    <mergeCell ref="Q531:V531"/>
    <mergeCell ref="B532:D532"/>
    <mergeCell ref="E532:M532"/>
    <mergeCell ref="Q532:V532"/>
    <mergeCell ref="B529:D529"/>
    <mergeCell ref="E529:M529"/>
    <mergeCell ref="Q529:V529"/>
    <mergeCell ref="B530:D530"/>
    <mergeCell ref="E530:M530"/>
    <mergeCell ref="Q530:V530"/>
    <mergeCell ref="B527:D527"/>
    <mergeCell ref="E527:M527"/>
    <mergeCell ref="Q527:V527"/>
    <mergeCell ref="B528:D528"/>
    <mergeCell ref="E528:M528"/>
    <mergeCell ref="Q528:V528"/>
    <mergeCell ref="B525:D525"/>
    <mergeCell ref="E525:M525"/>
    <mergeCell ref="Q525:V525"/>
    <mergeCell ref="B526:D526"/>
    <mergeCell ref="E526:M526"/>
    <mergeCell ref="Q526:V526"/>
    <mergeCell ref="B523:D523"/>
    <mergeCell ref="E523:M523"/>
    <mergeCell ref="Q523:V523"/>
    <mergeCell ref="B524:D524"/>
    <mergeCell ref="E524:M524"/>
    <mergeCell ref="Q524:V524"/>
    <mergeCell ref="B521:D521"/>
    <mergeCell ref="E521:M521"/>
    <mergeCell ref="Q521:V521"/>
    <mergeCell ref="B522:D522"/>
    <mergeCell ref="E522:M522"/>
    <mergeCell ref="Q522:V522"/>
    <mergeCell ref="B519:D519"/>
    <mergeCell ref="E519:M519"/>
    <mergeCell ref="Q519:V519"/>
    <mergeCell ref="B520:D520"/>
    <mergeCell ref="E520:M520"/>
    <mergeCell ref="Q520:V520"/>
    <mergeCell ref="B517:D517"/>
    <mergeCell ref="E517:M517"/>
    <mergeCell ref="Q517:V517"/>
    <mergeCell ref="B518:D518"/>
    <mergeCell ref="E518:M518"/>
    <mergeCell ref="Q518:V518"/>
    <mergeCell ref="B515:D515"/>
    <mergeCell ref="E515:M515"/>
    <mergeCell ref="Q515:V515"/>
    <mergeCell ref="B516:D516"/>
    <mergeCell ref="E516:M516"/>
    <mergeCell ref="Q516:V516"/>
    <mergeCell ref="B513:D513"/>
    <mergeCell ref="E513:M513"/>
    <mergeCell ref="Q513:V513"/>
    <mergeCell ref="B514:D514"/>
    <mergeCell ref="E514:M514"/>
    <mergeCell ref="Q514:V514"/>
    <mergeCell ref="B511:D511"/>
    <mergeCell ref="E511:M511"/>
    <mergeCell ref="Q511:V511"/>
    <mergeCell ref="B512:D512"/>
    <mergeCell ref="E512:M512"/>
    <mergeCell ref="Q512:V512"/>
    <mergeCell ref="B509:D509"/>
    <mergeCell ref="E509:M509"/>
    <mergeCell ref="Q509:V509"/>
    <mergeCell ref="B510:D510"/>
    <mergeCell ref="E510:M510"/>
    <mergeCell ref="Q510:V510"/>
    <mergeCell ref="B507:D507"/>
    <mergeCell ref="E507:M507"/>
    <mergeCell ref="Q507:V507"/>
    <mergeCell ref="B508:D508"/>
    <mergeCell ref="E508:M508"/>
    <mergeCell ref="Q508:V508"/>
    <mergeCell ref="B505:D505"/>
    <mergeCell ref="E505:M505"/>
    <mergeCell ref="Q505:V505"/>
    <mergeCell ref="B506:D506"/>
    <mergeCell ref="E506:M506"/>
    <mergeCell ref="Q506:V506"/>
    <mergeCell ref="B503:D503"/>
    <mergeCell ref="E503:M503"/>
    <mergeCell ref="Q503:V503"/>
    <mergeCell ref="B504:D504"/>
    <mergeCell ref="E504:M504"/>
    <mergeCell ref="Q504:V504"/>
    <mergeCell ref="B501:D501"/>
    <mergeCell ref="E501:M501"/>
    <mergeCell ref="Q501:V501"/>
    <mergeCell ref="B502:D502"/>
    <mergeCell ref="E502:M502"/>
    <mergeCell ref="Q502:V502"/>
    <mergeCell ref="B499:D499"/>
    <mergeCell ref="E499:M499"/>
    <mergeCell ref="Q499:V499"/>
    <mergeCell ref="B500:D500"/>
    <mergeCell ref="E500:M500"/>
    <mergeCell ref="Q500:V500"/>
    <mergeCell ref="B497:D497"/>
    <mergeCell ref="E497:M497"/>
    <mergeCell ref="Q497:V497"/>
    <mergeCell ref="B498:D498"/>
    <mergeCell ref="E498:M498"/>
    <mergeCell ref="Q498:V498"/>
    <mergeCell ref="B495:D495"/>
    <mergeCell ref="E495:M495"/>
    <mergeCell ref="Q495:V495"/>
    <mergeCell ref="B496:D496"/>
    <mergeCell ref="E496:M496"/>
    <mergeCell ref="Q496:V496"/>
    <mergeCell ref="B493:D493"/>
    <mergeCell ref="E493:M493"/>
    <mergeCell ref="Q493:V493"/>
    <mergeCell ref="B494:D494"/>
    <mergeCell ref="E494:M494"/>
    <mergeCell ref="Q494:V494"/>
    <mergeCell ref="B491:D491"/>
    <mergeCell ref="E491:M491"/>
    <mergeCell ref="Q491:V491"/>
    <mergeCell ref="B492:D492"/>
    <mergeCell ref="E492:M492"/>
    <mergeCell ref="Q492:V492"/>
    <mergeCell ref="B489:D489"/>
    <mergeCell ref="E489:M489"/>
    <mergeCell ref="Q489:V489"/>
    <mergeCell ref="B490:D490"/>
    <mergeCell ref="E490:M490"/>
    <mergeCell ref="Q490:V490"/>
    <mergeCell ref="B487:D487"/>
    <mergeCell ref="E487:M487"/>
    <mergeCell ref="Q487:V487"/>
    <mergeCell ref="B488:D488"/>
    <mergeCell ref="E488:M488"/>
    <mergeCell ref="Q488:V488"/>
    <mergeCell ref="B485:D485"/>
    <mergeCell ref="E485:M485"/>
    <mergeCell ref="Q485:V485"/>
    <mergeCell ref="B486:D486"/>
    <mergeCell ref="E486:M486"/>
    <mergeCell ref="Q486:V486"/>
    <mergeCell ref="B483:D483"/>
    <mergeCell ref="E483:M483"/>
    <mergeCell ref="Q483:V483"/>
    <mergeCell ref="B484:D484"/>
    <mergeCell ref="E484:M484"/>
    <mergeCell ref="Q484:V484"/>
    <mergeCell ref="B481:D481"/>
    <mergeCell ref="E481:M481"/>
    <mergeCell ref="Q481:V481"/>
    <mergeCell ref="B482:D482"/>
    <mergeCell ref="E482:M482"/>
    <mergeCell ref="Q482:V482"/>
    <mergeCell ref="B479:D479"/>
    <mergeCell ref="E479:M479"/>
    <mergeCell ref="Q479:V479"/>
    <mergeCell ref="B480:D480"/>
    <mergeCell ref="E480:M480"/>
    <mergeCell ref="Q480:V480"/>
    <mergeCell ref="B477:D477"/>
    <mergeCell ref="E477:M477"/>
    <mergeCell ref="Q477:V477"/>
    <mergeCell ref="B478:D478"/>
    <mergeCell ref="E478:M478"/>
    <mergeCell ref="Q478:V478"/>
    <mergeCell ref="B475:D475"/>
    <mergeCell ref="E475:M475"/>
    <mergeCell ref="Q475:V475"/>
    <mergeCell ref="B476:D476"/>
    <mergeCell ref="E476:M476"/>
    <mergeCell ref="Q476:V476"/>
    <mergeCell ref="B473:D473"/>
    <mergeCell ref="E473:M473"/>
    <mergeCell ref="Q473:V473"/>
    <mergeCell ref="B474:D474"/>
    <mergeCell ref="E474:M474"/>
    <mergeCell ref="Q474:V474"/>
    <mergeCell ref="B471:D471"/>
    <mergeCell ref="E471:M471"/>
    <mergeCell ref="Q471:V471"/>
    <mergeCell ref="B472:D472"/>
    <mergeCell ref="E472:M472"/>
    <mergeCell ref="Q472:V472"/>
    <mergeCell ref="B469:D469"/>
    <mergeCell ref="E469:M469"/>
    <mergeCell ref="Q469:V469"/>
    <mergeCell ref="B470:D470"/>
    <mergeCell ref="E470:M470"/>
    <mergeCell ref="Q470:V470"/>
    <mergeCell ref="B467:D467"/>
    <mergeCell ref="E467:M467"/>
    <mergeCell ref="Q467:V467"/>
    <mergeCell ref="B468:D468"/>
    <mergeCell ref="E468:M468"/>
    <mergeCell ref="Q468:V468"/>
    <mergeCell ref="B465:D465"/>
    <mergeCell ref="E465:M465"/>
    <mergeCell ref="Q465:V465"/>
    <mergeCell ref="B466:D466"/>
    <mergeCell ref="E466:M466"/>
    <mergeCell ref="Q466:V466"/>
    <mergeCell ref="B463:D463"/>
    <mergeCell ref="E463:M463"/>
    <mergeCell ref="Q463:V463"/>
    <mergeCell ref="B464:D464"/>
    <mergeCell ref="E464:M464"/>
    <mergeCell ref="Q464:V464"/>
    <mergeCell ref="B461:D461"/>
    <mergeCell ref="E461:M461"/>
    <mergeCell ref="Q461:V461"/>
    <mergeCell ref="B462:D462"/>
    <mergeCell ref="E462:M462"/>
    <mergeCell ref="Q462:V462"/>
    <mergeCell ref="B459:D459"/>
    <mergeCell ref="E459:M459"/>
    <mergeCell ref="Q459:V459"/>
    <mergeCell ref="B460:D460"/>
    <mergeCell ref="E460:M460"/>
    <mergeCell ref="Q460:V460"/>
    <mergeCell ref="B457:D457"/>
    <mergeCell ref="E457:M457"/>
    <mergeCell ref="Q457:V457"/>
    <mergeCell ref="B458:D458"/>
    <mergeCell ref="E458:M458"/>
    <mergeCell ref="Q458:V458"/>
    <mergeCell ref="B455:D455"/>
    <mergeCell ref="E455:M455"/>
    <mergeCell ref="Q455:V455"/>
    <mergeCell ref="B456:D456"/>
    <mergeCell ref="E456:M456"/>
    <mergeCell ref="Q456:V456"/>
    <mergeCell ref="B453:D453"/>
    <mergeCell ref="E453:M453"/>
    <mergeCell ref="Q453:V453"/>
    <mergeCell ref="B454:D454"/>
    <mergeCell ref="E454:M454"/>
    <mergeCell ref="Q454:V454"/>
    <mergeCell ref="B451:D451"/>
    <mergeCell ref="E451:M451"/>
    <mergeCell ref="Q451:V451"/>
    <mergeCell ref="B452:D452"/>
    <mergeCell ref="E452:M452"/>
    <mergeCell ref="Q452:V452"/>
    <mergeCell ref="B449:D449"/>
    <mergeCell ref="E449:M449"/>
    <mergeCell ref="Q449:V449"/>
    <mergeCell ref="B450:D450"/>
    <mergeCell ref="E450:M450"/>
    <mergeCell ref="Q450:V450"/>
    <mergeCell ref="B447:D447"/>
    <mergeCell ref="E447:M447"/>
    <mergeCell ref="Q447:V447"/>
    <mergeCell ref="B448:D448"/>
    <mergeCell ref="E448:M448"/>
    <mergeCell ref="Q448:V448"/>
    <mergeCell ref="B445:D445"/>
    <mergeCell ref="E445:M445"/>
    <mergeCell ref="Q445:V445"/>
    <mergeCell ref="B446:D446"/>
    <mergeCell ref="E446:M446"/>
    <mergeCell ref="Q446:V446"/>
    <mergeCell ref="B443:D443"/>
    <mergeCell ref="E443:M443"/>
    <mergeCell ref="Q443:V443"/>
    <mergeCell ref="B444:D444"/>
    <mergeCell ref="E444:M444"/>
    <mergeCell ref="Q444:V444"/>
    <mergeCell ref="B441:D441"/>
    <mergeCell ref="E441:M441"/>
    <mergeCell ref="Q441:V441"/>
    <mergeCell ref="B442:D442"/>
    <mergeCell ref="E442:M442"/>
    <mergeCell ref="Q442:V442"/>
    <mergeCell ref="B439:D439"/>
    <mergeCell ref="E439:M439"/>
    <mergeCell ref="Q439:V439"/>
    <mergeCell ref="B440:D440"/>
    <mergeCell ref="E440:M440"/>
    <mergeCell ref="Q440:V440"/>
    <mergeCell ref="B437:D437"/>
    <mergeCell ref="E437:M437"/>
    <mergeCell ref="Q437:V437"/>
    <mergeCell ref="B438:D438"/>
    <mergeCell ref="E438:M438"/>
    <mergeCell ref="Q438:V438"/>
    <mergeCell ref="B435:D435"/>
    <mergeCell ref="E435:M435"/>
    <mergeCell ref="Q435:V435"/>
    <mergeCell ref="B436:D436"/>
    <mergeCell ref="E436:M436"/>
    <mergeCell ref="Q436:V436"/>
    <mergeCell ref="B433:D433"/>
    <mergeCell ref="E433:M433"/>
    <mergeCell ref="Q433:V433"/>
    <mergeCell ref="B434:D434"/>
    <mergeCell ref="E434:M434"/>
    <mergeCell ref="Q434:V434"/>
    <mergeCell ref="B431:D431"/>
    <mergeCell ref="E431:M431"/>
    <mergeCell ref="Q431:V431"/>
    <mergeCell ref="B432:D432"/>
    <mergeCell ref="E432:M432"/>
    <mergeCell ref="Q432:V432"/>
    <mergeCell ref="B429:D429"/>
    <mergeCell ref="E429:M429"/>
    <mergeCell ref="Q429:V429"/>
    <mergeCell ref="B430:D430"/>
    <mergeCell ref="E430:M430"/>
    <mergeCell ref="Q430:V430"/>
    <mergeCell ref="B427:D427"/>
    <mergeCell ref="E427:M427"/>
    <mergeCell ref="Q427:V427"/>
    <mergeCell ref="B428:D428"/>
    <mergeCell ref="E428:M428"/>
    <mergeCell ref="Q428:V428"/>
    <mergeCell ref="B425:D425"/>
    <mergeCell ref="E425:M425"/>
    <mergeCell ref="Q425:V425"/>
    <mergeCell ref="B426:D426"/>
    <mergeCell ref="E426:M426"/>
    <mergeCell ref="Q426:V426"/>
    <mergeCell ref="B423:D423"/>
    <mergeCell ref="E423:M423"/>
    <mergeCell ref="Q423:V423"/>
    <mergeCell ref="B424:D424"/>
    <mergeCell ref="E424:M424"/>
    <mergeCell ref="Q424:V424"/>
    <mergeCell ref="B421:D421"/>
    <mergeCell ref="E421:M421"/>
    <mergeCell ref="Q421:V421"/>
    <mergeCell ref="B422:D422"/>
    <mergeCell ref="E422:M422"/>
    <mergeCell ref="Q422:V422"/>
    <mergeCell ref="B419:D419"/>
    <mergeCell ref="E419:M419"/>
    <mergeCell ref="Q419:V419"/>
    <mergeCell ref="B420:D420"/>
    <mergeCell ref="E420:M420"/>
    <mergeCell ref="Q420:V420"/>
    <mergeCell ref="B417:D417"/>
    <mergeCell ref="E417:M417"/>
    <mergeCell ref="Q417:V417"/>
    <mergeCell ref="B418:D418"/>
    <mergeCell ref="E418:M418"/>
    <mergeCell ref="Q418:V418"/>
    <mergeCell ref="B415:D415"/>
    <mergeCell ref="E415:M415"/>
    <mergeCell ref="Q415:V415"/>
    <mergeCell ref="B416:D416"/>
    <mergeCell ref="E416:M416"/>
    <mergeCell ref="Q416:V416"/>
    <mergeCell ref="B413:D413"/>
    <mergeCell ref="E413:M413"/>
    <mergeCell ref="Q413:V413"/>
    <mergeCell ref="B414:D414"/>
    <mergeCell ref="E414:M414"/>
    <mergeCell ref="Q414:V414"/>
    <mergeCell ref="B411:D411"/>
    <mergeCell ref="E411:M411"/>
    <mergeCell ref="Q411:V411"/>
    <mergeCell ref="B412:D412"/>
    <mergeCell ref="E412:M412"/>
    <mergeCell ref="Q412:V412"/>
    <mergeCell ref="B409:D409"/>
    <mergeCell ref="E409:M409"/>
    <mergeCell ref="Q409:V409"/>
    <mergeCell ref="B410:D410"/>
    <mergeCell ref="E410:M410"/>
    <mergeCell ref="Q410:V410"/>
    <mergeCell ref="B407:D407"/>
    <mergeCell ref="E407:M407"/>
    <mergeCell ref="Q407:V407"/>
    <mergeCell ref="B408:D408"/>
    <mergeCell ref="E408:M408"/>
    <mergeCell ref="Q408:V408"/>
    <mergeCell ref="B405:D405"/>
    <mergeCell ref="E405:M405"/>
    <mergeCell ref="Q405:V405"/>
    <mergeCell ref="B406:D406"/>
    <mergeCell ref="E406:M406"/>
    <mergeCell ref="Q406:V406"/>
    <mergeCell ref="B403:D403"/>
    <mergeCell ref="E403:M403"/>
    <mergeCell ref="Q403:V403"/>
    <mergeCell ref="B404:D404"/>
    <mergeCell ref="E404:M404"/>
    <mergeCell ref="Q404:V404"/>
    <mergeCell ref="B401:D401"/>
    <mergeCell ref="E401:M401"/>
    <mergeCell ref="Q401:V401"/>
    <mergeCell ref="B402:D402"/>
    <mergeCell ref="E402:M402"/>
    <mergeCell ref="Q402:V402"/>
    <mergeCell ref="B399:D399"/>
    <mergeCell ref="E399:M399"/>
    <mergeCell ref="Q399:V399"/>
    <mergeCell ref="B400:D400"/>
    <mergeCell ref="E400:M400"/>
    <mergeCell ref="Q400:V400"/>
    <mergeCell ref="B397:D397"/>
    <mergeCell ref="E397:M397"/>
    <mergeCell ref="Q397:V397"/>
    <mergeCell ref="B398:D398"/>
    <mergeCell ref="E398:M398"/>
    <mergeCell ref="Q398:V398"/>
    <mergeCell ref="B395:D395"/>
    <mergeCell ref="E395:M395"/>
    <mergeCell ref="Q395:V395"/>
    <mergeCell ref="B396:D396"/>
    <mergeCell ref="E396:M396"/>
    <mergeCell ref="Q396:V396"/>
    <mergeCell ref="B393:D393"/>
    <mergeCell ref="E393:M393"/>
    <mergeCell ref="Q393:V393"/>
    <mergeCell ref="B394:D394"/>
    <mergeCell ref="E394:M394"/>
    <mergeCell ref="Q394:V394"/>
    <mergeCell ref="B391:D391"/>
    <mergeCell ref="E391:M391"/>
    <mergeCell ref="Q391:V391"/>
    <mergeCell ref="B392:D392"/>
    <mergeCell ref="E392:M392"/>
    <mergeCell ref="Q392:V392"/>
    <mergeCell ref="B389:D389"/>
    <mergeCell ref="E389:M389"/>
    <mergeCell ref="Q389:V389"/>
    <mergeCell ref="B390:D390"/>
    <mergeCell ref="E390:M390"/>
    <mergeCell ref="Q390:V390"/>
    <mergeCell ref="B387:D387"/>
    <mergeCell ref="E387:M387"/>
    <mergeCell ref="Q387:V387"/>
    <mergeCell ref="B388:D388"/>
    <mergeCell ref="E388:M388"/>
    <mergeCell ref="Q388:V388"/>
    <mergeCell ref="B385:D385"/>
    <mergeCell ref="E385:M385"/>
    <mergeCell ref="Q385:V385"/>
    <mergeCell ref="B386:D386"/>
    <mergeCell ref="E386:M386"/>
    <mergeCell ref="Q386:V386"/>
    <mergeCell ref="B383:D383"/>
    <mergeCell ref="E383:M383"/>
    <mergeCell ref="Q383:V383"/>
    <mergeCell ref="B384:D384"/>
    <mergeCell ref="E384:M384"/>
    <mergeCell ref="Q384:V384"/>
    <mergeCell ref="B381:D381"/>
    <mergeCell ref="E381:M381"/>
    <mergeCell ref="Q381:V381"/>
    <mergeCell ref="B382:D382"/>
    <mergeCell ref="E382:M382"/>
    <mergeCell ref="Q382:V382"/>
    <mergeCell ref="B377:D377"/>
    <mergeCell ref="H377:K377"/>
    <mergeCell ref="L377:P377"/>
    <mergeCell ref="Q377:U377"/>
    <mergeCell ref="B378:D378"/>
    <mergeCell ref="H378:K378"/>
    <mergeCell ref="L378:P378"/>
    <mergeCell ref="Q378:U378"/>
    <mergeCell ref="B375:D375"/>
    <mergeCell ref="H375:K375"/>
    <mergeCell ref="L375:P375"/>
    <mergeCell ref="Q375:U375"/>
    <mergeCell ref="B376:D376"/>
    <mergeCell ref="H376:K376"/>
    <mergeCell ref="L376:P376"/>
    <mergeCell ref="Q376:U376"/>
    <mergeCell ref="B373:D373"/>
    <mergeCell ref="H373:K373"/>
    <mergeCell ref="L373:P373"/>
    <mergeCell ref="Q373:U373"/>
    <mergeCell ref="B374:D374"/>
    <mergeCell ref="H374:K374"/>
    <mergeCell ref="L374:P374"/>
    <mergeCell ref="Q374:U374"/>
    <mergeCell ref="B371:D371"/>
    <mergeCell ref="H371:K371"/>
    <mergeCell ref="L371:P371"/>
    <mergeCell ref="Q371:U371"/>
    <mergeCell ref="B372:D372"/>
    <mergeCell ref="H372:K372"/>
    <mergeCell ref="L372:P372"/>
    <mergeCell ref="Q372:U372"/>
    <mergeCell ref="B369:D369"/>
    <mergeCell ref="H369:K369"/>
    <mergeCell ref="L369:P369"/>
    <mergeCell ref="Q369:U369"/>
    <mergeCell ref="B370:D370"/>
    <mergeCell ref="H370:K370"/>
    <mergeCell ref="L370:P370"/>
    <mergeCell ref="Q370:U370"/>
    <mergeCell ref="B367:D367"/>
    <mergeCell ref="H367:K367"/>
    <mergeCell ref="L367:P367"/>
    <mergeCell ref="Q367:U367"/>
    <mergeCell ref="B368:D368"/>
    <mergeCell ref="H368:K368"/>
    <mergeCell ref="L368:P368"/>
    <mergeCell ref="Q368:U368"/>
    <mergeCell ref="B365:D365"/>
    <mergeCell ref="H365:K365"/>
    <mergeCell ref="L365:P365"/>
    <mergeCell ref="Q365:U365"/>
    <mergeCell ref="B366:D366"/>
    <mergeCell ref="H366:K366"/>
    <mergeCell ref="L366:P366"/>
    <mergeCell ref="Q366:U366"/>
    <mergeCell ref="B363:D363"/>
    <mergeCell ref="H363:K363"/>
    <mergeCell ref="L363:P363"/>
    <mergeCell ref="Q363:U363"/>
    <mergeCell ref="B364:D364"/>
    <mergeCell ref="H364:K364"/>
    <mergeCell ref="L364:P364"/>
    <mergeCell ref="Q364:U364"/>
    <mergeCell ref="B361:D361"/>
    <mergeCell ref="H361:K361"/>
    <mergeCell ref="L361:P361"/>
    <mergeCell ref="Q361:U361"/>
    <mergeCell ref="B362:D362"/>
    <mergeCell ref="H362:K362"/>
    <mergeCell ref="L362:P362"/>
    <mergeCell ref="Q362:U362"/>
    <mergeCell ref="B355:D355"/>
    <mergeCell ref="E355:M355"/>
    <mergeCell ref="P355:U355"/>
    <mergeCell ref="B360:D360"/>
    <mergeCell ref="H360:K360"/>
    <mergeCell ref="L360:P360"/>
    <mergeCell ref="Q360:U360"/>
    <mergeCell ref="B353:D353"/>
    <mergeCell ref="E353:M353"/>
    <mergeCell ref="P353:U353"/>
    <mergeCell ref="B354:D354"/>
    <mergeCell ref="E354:M354"/>
    <mergeCell ref="P354:U354"/>
    <mergeCell ref="B351:D351"/>
    <mergeCell ref="E351:M351"/>
    <mergeCell ref="P351:U351"/>
    <mergeCell ref="B352:D352"/>
    <mergeCell ref="E352:M352"/>
    <mergeCell ref="P352:U352"/>
    <mergeCell ref="B349:D349"/>
    <mergeCell ref="E349:M349"/>
    <mergeCell ref="P349:U349"/>
    <mergeCell ref="B350:D350"/>
    <mergeCell ref="E350:M350"/>
    <mergeCell ref="P350:U350"/>
    <mergeCell ref="B347:D347"/>
    <mergeCell ref="E347:M347"/>
    <mergeCell ref="P347:U347"/>
    <mergeCell ref="B348:D348"/>
    <mergeCell ref="E348:M348"/>
    <mergeCell ref="P348:U348"/>
    <mergeCell ref="B345:D345"/>
    <mergeCell ref="E345:M345"/>
    <mergeCell ref="P345:U345"/>
    <mergeCell ref="B346:D346"/>
    <mergeCell ref="E346:M346"/>
    <mergeCell ref="P346:U346"/>
    <mergeCell ref="B343:D343"/>
    <mergeCell ref="E343:M343"/>
    <mergeCell ref="P343:U343"/>
    <mergeCell ref="B344:D344"/>
    <mergeCell ref="E344:M344"/>
    <mergeCell ref="P344:U344"/>
    <mergeCell ref="B341:D341"/>
    <mergeCell ref="E341:M341"/>
    <mergeCell ref="P341:U341"/>
    <mergeCell ref="B342:D342"/>
    <mergeCell ref="E342:M342"/>
    <mergeCell ref="P342:U342"/>
    <mergeCell ref="B339:D339"/>
    <mergeCell ref="E339:M339"/>
    <mergeCell ref="P339:U339"/>
    <mergeCell ref="B340:D340"/>
    <mergeCell ref="E340:M340"/>
    <mergeCell ref="P340:U340"/>
    <mergeCell ref="B337:D337"/>
    <mergeCell ref="E337:M337"/>
    <mergeCell ref="P337:U337"/>
    <mergeCell ref="B338:D338"/>
    <mergeCell ref="E338:M338"/>
    <mergeCell ref="P338:U338"/>
    <mergeCell ref="B335:D335"/>
    <mergeCell ref="E335:M335"/>
    <mergeCell ref="P335:U335"/>
    <mergeCell ref="B336:D336"/>
    <mergeCell ref="E336:M336"/>
    <mergeCell ref="P336:U336"/>
    <mergeCell ref="B333:D333"/>
    <mergeCell ref="E333:M333"/>
    <mergeCell ref="P333:U333"/>
    <mergeCell ref="B334:D334"/>
    <mergeCell ref="E334:M334"/>
    <mergeCell ref="P334:U334"/>
    <mergeCell ref="B331:D331"/>
    <mergeCell ref="E331:M331"/>
    <mergeCell ref="P331:U331"/>
    <mergeCell ref="B332:D332"/>
    <mergeCell ref="E332:M332"/>
    <mergeCell ref="P332:U332"/>
    <mergeCell ref="B329:D329"/>
    <mergeCell ref="E329:M329"/>
    <mergeCell ref="P329:U329"/>
    <mergeCell ref="B330:D330"/>
    <mergeCell ref="E330:M330"/>
    <mergeCell ref="P330:U330"/>
    <mergeCell ref="B327:D327"/>
    <mergeCell ref="E327:M327"/>
    <mergeCell ref="P327:U327"/>
    <mergeCell ref="B328:D328"/>
    <mergeCell ref="E328:M328"/>
    <mergeCell ref="P328:U328"/>
    <mergeCell ref="B325:D325"/>
    <mergeCell ref="E325:M325"/>
    <mergeCell ref="P325:U325"/>
    <mergeCell ref="B326:D326"/>
    <mergeCell ref="E326:M326"/>
    <mergeCell ref="P326:U326"/>
    <mergeCell ref="B323:D323"/>
    <mergeCell ref="E323:M323"/>
    <mergeCell ref="P323:U323"/>
    <mergeCell ref="B324:D324"/>
    <mergeCell ref="E324:M324"/>
    <mergeCell ref="P324:U324"/>
    <mergeCell ref="B321:D321"/>
    <mergeCell ref="E321:M321"/>
    <mergeCell ref="P321:U321"/>
    <mergeCell ref="B322:D322"/>
    <mergeCell ref="E322:M322"/>
    <mergeCell ref="P322:U322"/>
    <mergeCell ref="B319:D319"/>
    <mergeCell ref="E319:M319"/>
    <mergeCell ref="P319:U319"/>
    <mergeCell ref="B320:D320"/>
    <mergeCell ref="E320:M320"/>
    <mergeCell ref="P320:U320"/>
    <mergeCell ref="B317:D317"/>
    <mergeCell ref="E317:M317"/>
    <mergeCell ref="P317:U317"/>
    <mergeCell ref="B318:D318"/>
    <mergeCell ref="E318:M318"/>
    <mergeCell ref="P318:U318"/>
    <mergeCell ref="B315:D315"/>
    <mergeCell ref="E315:M315"/>
    <mergeCell ref="P315:U315"/>
    <mergeCell ref="B316:D316"/>
    <mergeCell ref="E316:M316"/>
    <mergeCell ref="P316:U316"/>
    <mergeCell ref="B313:D313"/>
    <mergeCell ref="E313:M313"/>
    <mergeCell ref="P313:U313"/>
    <mergeCell ref="B314:D314"/>
    <mergeCell ref="E314:M314"/>
    <mergeCell ref="P314:U314"/>
    <mergeCell ref="B311:D311"/>
    <mergeCell ref="E311:M311"/>
    <mergeCell ref="P311:U311"/>
    <mergeCell ref="B312:D312"/>
    <mergeCell ref="E312:M312"/>
    <mergeCell ref="P312:U312"/>
    <mergeCell ref="B309:D309"/>
    <mergeCell ref="E309:M309"/>
    <mergeCell ref="P309:U309"/>
    <mergeCell ref="B310:D310"/>
    <mergeCell ref="E310:M310"/>
    <mergeCell ref="P310:U310"/>
    <mergeCell ref="B307:D307"/>
    <mergeCell ref="E307:M307"/>
    <mergeCell ref="P307:U307"/>
    <mergeCell ref="B308:D308"/>
    <mergeCell ref="E308:M308"/>
    <mergeCell ref="P308:U308"/>
    <mergeCell ref="B305:D305"/>
    <mergeCell ref="E305:M305"/>
    <mergeCell ref="P305:U305"/>
    <mergeCell ref="B306:D306"/>
    <mergeCell ref="E306:M306"/>
    <mergeCell ref="P306:U306"/>
    <mergeCell ref="B301:D301"/>
    <mergeCell ref="H301:K301"/>
    <mergeCell ref="M301:Q301"/>
    <mergeCell ref="B302:D302"/>
    <mergeCell ref="H302:K302"/>
    <mergeCell ref="M302:Q302"/>
    <mergeCell ref="B299:D299"/>
    <mergeCell ref="H299:K299"/>
    <mergeCell ref="M299:Q299"/>
    <mergeCell ref="B300:D300"/>
    <mergeCell ref="H300:K300"/>
    <mergeCell ref="M300:Q300"/>
    <mergeCell ref="B297:D297"/>
    <mergeCell ref="H297:K297"/>
    <mergeCell ref="M297:Q297"/>
    <mergeCell ref="B298:D298"/>
    <mergeCell ref="H298:K298"/>
    <mergeCell ref="M298:Q298"/>
    <mergeCell ref="B291:D291"/>
    <mergeCell ref="E291:M291"/>
    <mergeCell ref="P291:U291"/>
    <mergeCell ref="B296:D296"/>
    <mergeCell ref="H296:K296"/>
    <mergeCell ref="M296:Q296"/>
    <mergeCell ref="B289:D289"/>
    <mergeCell ref="E289:M289"/>
    <mergeCell ref="P289:U289"/>
    <mergeCell ref="B290:D290"/>
    <mergeCell ref="E290:M290"/>
    <mergeCell ref="P290:U290"/>
    <mergeCell ref="B287:D287"/>
    <mergeCell ref="E287:M287"/>
    <mergeCell ref="P287:U287"/>
    <mergeCell ref="B288:D288"/>
    <mergeCell ref="E288:M288"/>
    <mergeCell ref="P288:U288"/>
    <mergeCell ref="B285:D285"/>
    <mergeCell ref="E285:M285"/>
    <mergeCell ref="P285:U285"/>
    <mergeCell ref="B286:D286"/>
    <mergeCell ref="E286:M286"/>
    <mergeCell ref="P286:U286"/>
    <mergeCell ref="B283:D283"/>
    <mergeCell ref="E283:M283"/>
    <mergeCell ref="P283:U283"/>
    <mergeCell ref="B284:D284"/>
    <mergeCell ref="E284:M284"/>
    <mergeCell ref="P284:U284"/>
    <mergeCell ref="B281:D281"/>
    <mergeCell ref="E281:M281"/>
    <mergeCell ref="P281:U281"/>
    <mergeCell ref="B282:D282"/>
    <mergeCell ref="E282:M282"/>
    <mergeCell ref="P282:U282"/>
    <mergeCell ref="B279:D279"/>
    <mergeCell ref="E279:M279"/>
    <mergeCell ref="P279:U279"/>
    <mergeCell ref="B280:D280"/>
    <mergeCell ref="E280:M280"/>
    <mergeCell ref="P280:U280"/>
    <mergeCell ref="B277:D277"/>
    <mergeCell ref="E277:M277"/>
    <mergeCell ref="P277:U277"/>
    <mergeCell ref="B278:D278"/>
    <mergeCell ref="E278:M278"/>
    <mergeCell ref="P278:U278"/>
    <mergeCell ref="B275:D275"/>
    <mergeCell ref="E275:M275"/>
    <mergeCell ref="P275:U275"/>
    <mergeCell ref="B276:D276"/>
    <mergeCell ref="E276:M276"/>
    <mergeCell ref="P276:U276"/>
    <mergeCell ref="B273:D273"/>
    <mergeCell ref="E273:M273"/>
    <mergeCell ref="P273:U273"/>
    <mergeCell ref="B274:D274"/>
    <mergeCell ref="E274:M274"/>
    <mergeCell ref="P274:U274"/>
    <mergeCell ref="B271:D271"/>
    <mergeCell ref="E271:M271"/>
    <mergeCell ref="P271:U271"/>
    <mergeCell ref="B272:D272"/>
    <mergeCell ref="E272:M272"/>
    <mergeCell ref="P272:U272"/>
    <mergeCell ref="B269:D269"/>
    <mergeCell ref="E269:M269"/>
    <mergeCell ref="P269:U269"/>
    <mergeCell ref="B270:D270"/>
    <mergeCell ref="E270:M270"/>
    <mergeCell ref="P270:U270"/>
    <mergeCell ref="B267:D267"/>
    <mergeCell ref="E267:M267"/>
    <mergeCell ref="P267:U267"/>
    <mergeCell ref="B268:D268"/>
    <mergeCell ref="E268:M268"/>
    <mergeCell ref="P268:U268"/>
    <mergeCell ref="B265:D265"/>
    <mergeCell ref="E265:M265"/>
    <mergeCell ref="P265:U265"/>
    <mergeCell ref="B266:D266"/>
    <mergeCell ref="E266:M266"/>
    <mergeCell ref="P266:U266"/>
    <mergeCell ref="B263:D263"/>
    <mergeCell ref="E263:M263"/>
    <mergeCell ref="P263:U263"/>
    <mergeCell ref="B264:D264"/>
    <mergeCell ref="E264:M264"/>
    <mergeCell ref="P264:U264"/>
    <mergeCell ref="B261:D261"/>
    <mergeCell ref="E261:M261"/>
    <mergeCell ref="P261:U261"/>
    <mergeCell ref="B262:D262"/>
    <mergeCell ref="E262:M262"/>
    <mergeCell ref="P262:U262"/>
    <mergeCell ref="B259:D259"/>
    <mergeCell ref="E259:M259"/>
    <mergeCell ref="P259:U259"/>
    <mergeCell ref="B260:D260"/>
    <mergeCell ref="E260:M260"/>
    <mergeCell ref="P260:U260"/>
    <mergeCell ref="B257:D257"/>
    <mergeCell ref="E257:M257"/>
    <mergeCell ref="P257:U257"/>
    <mergeCell ref="B258:D258"/>
    <mergeCell ref="E258:M258"/>
    <mergeCell ref="P258:U258"/>
    <mergeCell ref="B255:D255"/>
    <mergeCell ref="E255:M255"/>
    <mergeCell ref="P255:U255"/>
    <mergeCell ref="B256:D256"/>
    <mergeCell ref="E256:M256"/>
    <mergeCell ref="P256:U256"/>
    <mergeCell ref="B253:D253"/>
    <mergeCell ref="E253:M253"/>
    <mergeCell ref="P253:U253"/>
    <mergeCell ref="B254:D254"/>
    <mergeCell ref="E254:M254"/>
    <mergeCell ref="P254:U254"/>
    <mergeCell ref="B251:D251"/>
    <mergeCell ref="E251:M251"/>
    <mergeCell ref="P251:U251"/>
    <mergeCell ref="B252:D252"/>
    <mergeCell ref="E252:M252"/>
    <mergeCell ref="P252:U252"/>
    <mergeCell ref="B249:D249"/>
    <mergeCell ref="E249:M249"/>
    <mergeCell ref="P249:U249"/>
    <mergeCell ref="B250:D250"/>
    <mergeCell ref="E250:M250"/>
    <mergeCell ref="P250:U250"/>
    <mergeCell ref="B247:D247"/>
    <mergeCell ref="E247:M247"/>
    <mergeCell ref="P247:U247"/>
    <mergeCell ref="B248:D248"/>
    <mergeCell ref="E248:M248"/>
    <mergeCell ref="P248:U248"/>
    <mergeCell ref="B245:D245"/>
    <mergeCell ref="E245:M245"/>
    <mergeCell ref="P245:U245"/>
    <mergeCell ref="B246:D246"/>
    <mergeCell ref="E246:M246"/>
    <mergeCell ref="P246:U246"/>
    <mergeCell ref="B243:D243"/>
    <mergeCell ref="E243:M243"/>
    <mergeCell ref="P243:U243"/>
    <mergeCell ref="B244:D244"/>
    <mergeCell ref="E244:M244"/>
    <mergeCell ref="P244:U244"/>
    <mergeCell ref="B241:D241"/>
    <mergeCell ref="E241:M241"/>
    <mergeCell ref="P241:U241"/>
    <mergeCell ref="B242:D242"/>
    <mergeCell ref="E242:M242"/>
    <mergeCell ref="P242:U242"/>
    <mergeCell ref="B237:D237"/>
    <mergeCell ref="H237:K237"/>
    <mergeCell ref="L237:P237"/>
    <mergeCell ref="B238:D238"/>
    <mergeCell ref="H238:K238"/>
    <mergeCell ref="L238:P238"/>
    <mergeCell ref="B235:D235"/>
    <mergeCell ref="H235:K235"/>
    <mergeCell ref="L235:P235"/>
    <mergeCell ref="B236:D236"/>
    <mergeCell ref="H236:K236"/>
    <mergeCell ref="L236:P236"/>
    <mergeCell ref="B233:D233"/>
    <mergeCell ref="H233:K233"/>
    <mergeCell ref="L233:P233"/>
    <mergeCell ref="B234:D234"/>
    <mergeCell ref="H234:K234"/>
    <mergeCell ref="L234:P234"/>
    <mergeCell ref="B231:D231"/>
    <mergeCell ref="H231:K231"/>
    <mergeCell ref="L231:P231"/>
    <mergeCell ref="B232:D232"/>
    <mergeCell ref="H232:K232"/>
    <mergeCell ref="L232:P232"/>
    <mergeCell ref="B225:D225"/>
    <mergeCell ref="E225:M225"/>
    <mergeCell ref="Q225:T225"/>
    <mergeCell ref="B226:D226"/>
    <mergeCell ref="E226:M226"/>
    <mergeCell ref="Q226:T226"/>
    <mergeCell ref="B223:D223"/>
    <mergeCell ref="E223:M223"/>
    <mergeCell ref="Q223:T223"/>
    <mergeCell ref="B224:D224"/>
    <mergeCell ref="E224:M224"/>
    <mergeCell ref="Q224:T224"/>
    <mergeCell ref="B221:D221"/>
    <mergeCell ref="E221:M221"/>
    <mergeCell ref="Q221:T221"/>
    <mergeCell ref="B222:D222"/>
    <mergeCell ref="E222:M222"/>
    <mergeCell ref="Q222:T222"/>
    <mergeCell ref="B219:D219"/>
    <mergeCell ref="E219:M219"/>
    <mergeCell ref="Q219:T219"/>
    <mergeCell ref="B220:D220"/>
    <mergeCell ref="E220:M220"/>
    <mergeCell ref="Q220:T220"/>
    <mergeCell ref="B217:D217"/>
    <mergeCell ref="E217:M217"/>
    <mergeCell ref="Q217:T217"/>
    <mergeCell ref="B218:D218"/>
    <mergeCell ref="E218:M218"/>
    <mergeCell ref="Q218:T218"/>
    <mergeCell ref="B215:D215"/>
    <mergeCell ref="E215:M215"/>
    <mergeCell ref="Q215:T215"/>
    <mergeCell ref="B216:D216"/>
    <mergeCell ref="E216:M216"/>
    <mergeCell ref="Q216:T216"/>
    <mergeCell ref="B213:D213"/>
    <mergeCell ref="E213:M213"/>
    <mergeCell ref="Q213:T213"/>
    <mergeCell ref="B214:D214"/>
    <mergeCell ref="E214:M214"/>
    <mergeCell ref="Q214:T214"/>
    <mergeCell ref="B211:D211"/>
    <mergeCell ref="E211:M211"/>
    <mergeCell ref="Q211:T211"/>
    <mergeCell ref="B212:D212"/>
    <mergeCell ref="E212:M212"/>
    <mergeCell ref="Q212:T212"/>
    <mergeCell ref="B209:D209"/>
    <mergeCell ref="E209:M209"/>
    <mergeCell ref="Q209:T209"/>
    <mergeCell ref="B210:D210"/>
    <mergeCell ref="E210:M210"/>
    <mergeCell ref="Q210:T210"/>
    <mergeCell ref="B207:D207"/>
    <mergeCell ref="E207:M207"/>
    <mergeCell ref="Q207:T207"/>
    <mergeCell ref="B208:D208"/>
    <mergeCell ref="E208:M208"/>
    <mergeCell ref="Q208:T208"/>
    <mergeCell ref="B205:D205"/>
    <mergeCell ref="E205:M205"/>
    <mergeCell ref="Q205:T205"/>
    <mergeCell ref="B206:D206"/>
    <mergeCell ref="E206:M206"/>
    <mergeCell ref="Q206:T206"/>
    <mergeCell ref="B203:D203"/>
    <mergeCell ref="E203:M203"/>
    <mergeCell ref="Q203:T203"/>
    <mergeCell ref="B204:D204"/>
    <mergeCell ref="E204:M204"/>
    <mergeCell ref="Q204:T204"/>
    <mergeCell ref="B201:D201"/>
    <mergeCell ref="E201:M201"/>
    <mergeCell ref="Q201:T201"/>
    <mergeCell ref="B202:D202"/>
    <mergeCell ref="E202:M202"/>
    <mergeCell ref="Q202:T202"/>
    <mergeCell ref="B199:D199"/>
    <mergeCell ref="E199:M199"/>
    <mergeCell ref="Q199:T199"/>
    <mergeCell ref="B200:D200"/>
    <mergeCell ref="E200:M200"/>
    <mergeCell ref="Q200:T200"/>
    <mergeCell ref="B197:D197"/>
    <mergeCell ref="E197:M197"/>
    <mergeCell ref="Q197:T197"/>
    <mergeCell ref="B198:D198"/>
    <mergeCell ref="E198:M198"/>
    <mergeCell ref="Q198:T198"/>
    <mergeCell ref="B195:D195"/>
    <mergeCell ref="E195:M195"/>
    <mergeCell ref="Q195:T195"/>
    <mergeCell ref="B196:D196"/>
    <mergeCell ref="E196:M196"/>
    <mergeCell ref="Q196:T196"/>
    <mergeCell ref="B193:D193"/>
    <mergeCell ref="E193:M193"/>
    <mergeCell ref="Q193:T193"/>
    <mergeCell ref="B194:D194"/>
    <mergeCell ref="E194:M194"/>
    <mergeCell ref="Q194:T194"/>
    <mergeCell ref="B191:D191"/>
    <mergeCell ref="E191:M191"/>
    <mergeCell ref="Q191:T191"/>
    <mergeCell ref="B192:D192"/>
    <mergeCell ref="E192:M192"/>
    <mergeCell ref="Q192:T192"/>
    <mergeCell ref="B189:D189"/>
    <mergeCell ref="E189:M189"/>
    <mergeCell ref="Q189:T189"/>
    <mergeCell ref="B190:D190"/>
    <mergeCell ref="E190:M190"/>
    <mergeCell ref="Q190:T190"/>
    <mergeCell ref="B187:D187"/>
    <mergeCell ref="E187:M187"/>
    <mergeCell ref="Q187:T187"/>
    <mergeCell ref="B188:D188"/>
    <mergeCell ref="E188:M188"/>
    <mergeCell ref="Q188:T188"/>
    <mergeCell ref="B183:D183"/>
    <mergeCell ref="H183:K183"/>
    <mergeCell ref="L183:P183"/>
    <mergeCell ref="Q183:U183"/>
    <mergeCell ref="B186:D186"/>
    <mergeCell ref="E186:M186"/>
    <mergeCell ref="Q186:T186"/>
    <mergeCell ref="B181:D181"/>
    <mergeCell ref="H181:K181"/>
    <mergeCell ref="L181:P181"/>
    <mergeCell ref="Q181:U181"/>
    <mergeCell ref="B182:D182"/>
    <mergeCell ref="H182:K182"/>
    <mergeCell ref="L182:P182"/>
    <mergeCell ref="Q182:U182"/>
    <mergeCell ref="B179:D179"/>
    <mergeCell ref="H179:K179"/>
    <mergeCell ref="L179:P179"/>
    <mergeCell ref="Q179:U179"/>
    <mergeCell ref="B180:D180"/>
    <mergeCell ref="H180:K180"/>
    <mergeCell ref="L180:P180"/>
    <mergeCell ref="Q180:U180"/>
    <mergeCell ref="B173:D173"/>
    <mergeCell ref="E173:M173"/>
    <mergeCell ref="P173:U173"/>
    <mergeCell ref="B178:D178"/>
    <mergeCell ref="H178:K178"/>
    <mergeCell ref="L178:P178"/>
    <mergeCell ref="Q178:U178"/>
    <mergeCell ref="B171:D171"/>
    <mergeCell ref="E171:M171"/>
    <mergeCell ref="P171:U171"/>
    <mergeCell ref="B172:D172"/>
    <mergeCell ref="E172:M172"/>
    <mergeCell ref="P172:U172"/>
    <mergeCell ref="B169:D169"/>
    <mergeCell ref="E169:M169"/>
    <mergeCell ref="P169:U169"/>
    <mergeCell ref="B170:D170"/>
    <mergeCell ref="E170:M170"/>
    <mergeCell ref="P170:U170"/>
    <mergeCell ref="B167:D167"/>
    <mergeCell ref="E167:M167"/>
    <mergeCell ref="P167:U167"/>
    <mergeCell ref="B168:D168"/>
    <mergeCell ref="E168:M168"/>
    <mergeCell ref="P168:U168"/>
    <mergeCell ref="B165:D165"/>
    <mergeCell ref="E165:M165"/>
    <mergeCell ref="P165:U165"/>
    <mergeCell ref="B166:D166"/>
    <mergeCell ref="E166:M166"/>
    <mergeCell ref="P166:U166"/>
    <mergeCell ref="B163:D163"/>
    <mergeCell ref="E163:M163"/>
    <mergeCell ref="P163:U163"/>
    <mergeCell ref="B164:D164"/>
    <mergeCell ref="E164:M164"/>
    <mergeCell ref="P164:U164"/>
    <mergeCell ref="B161:D161"/>
    <mergeCell ref="E161:M161"/>
    <mergeCell ref="P161:U161"/>
    <mergeCell ref="B162:D162"/>
    <mergeCell ref="E162:M162"/>
    <mergeCell ref="P162:U162"/>
    <mergeCell ref="B159:D159"/>
    <mergeCell ref="E159:M159"/>
    <mergeCell ref="P159:U159"/>
    <mergeCell ref="B160:D160"/>
    <mergeCell ref="E160:M160"/>
    <mergeCell ref="P160:U160"/>
    <mergeCell ref="B157:D157"/>
    <mergeCell ref="E157:M157"/>
    <mergeCell ref="P157:U157"/>
    <mergeCell ref="B158:D158"/>
    <mergeCell ref="E158:M158"/>
    <mergeCell ref="P158:U158"/>
    <mergeCell ref="B155:D155"/>
    <mergeCell ref="E155:M155"/>
    <mergeCell ref="P155:U155"/>
    <mergeCell ref="B156:D156"/>
    <mergeCell ref="E156:M156"/>
    <mergeCell ref="P156:U156"/>
    <mergeCell ref="B153:D153"/>
    <mergeCell ref="E153:M153"/>
    <mergeCell ref="P153:U153"/>
    <mergeCell ref="B154:D154"/>
    <mergeCell ref="E154:M154"/>
    <mergeCell ref="P154:U154"/>
    <mergeCell ref="B151:D151"/>
    <mergeCell ref="E151:M151"/>
    <mergeCell ref="P151:U151"/>
    <mergeCell ref="B152:D152"/>
    <mergeCell ref="E152:M152"/>
    <mergeCell ref="P152:U152"/>
    <mergeCell ref="B149:D149"/>
    <mergeCell ref="E149:M149"/>
    <mergeCell ref="P149:U149"/>
    <mergeCell ref="B150:D150"/>
    <mergeCell ref="E150:M150"/>
    <mergeCell ref="P150:U150"/>
    <mergeCell ref="B147:D147"/>
    <mergeCell ref="E147:M147"/>
    <mergeCell ref="P147:U147"/>
    <mergeCell ref="B148:D148"/>
    <mergeCell ref="E148:M148"/>
    <mergeCell ref="P148:U148"/>
    <mergeCell ref="B145:D145"/>
    <mergeCell ref="E145:M145"/>
    <mergeCell ref="P145:U145"/>
    <mergeCell ref="B146:D146"/>
    <mergeCell ref="E146:M146"/>
    <mergeCell ref="P146:U146"/>
    <mergeCell ref="B143:D143"/>
    <mergeCell ref="E143:M143"/>
    <mergeCell ref="P143:U143"/>
    <mergeCell ref="B144:D144"/>
    <mergeCell ref="E144:M144"/>
    <mergeCell ref="P144:U144"/>
    <mergeCell ref="B141:D141"/>
    <mergeCell ref="E141:M141"/>
    <mergeCell ref="P141:U141"/>
    <mergeCell ref="B142:D142"/>
    <mergeCell ref="E142:M142"/>
    <mergeCell ref="P142:U142"/>
    <mergeCell ref="B139:D139"/>
    <mergeCell ref="E139:M139"/>
    <mergeCell ref="P139:U139"/>
    <mergeCell ref="B140:D140"/>
    <mergeCell ref="E140:M140"/>
    <mergeCell ref="P140:U140"/>
    <mergeCell ref="B137:D137"/>
    <mergeCell ref="E137:M137"/>
    <mergeCell ref="P137:U137"/>
    <mergeCell ref="B138:D138"/>
    <mergeCell ref="E138:M138"/>
    <mergeCell ref="P138:U138"/>
    <mergeCell ref="B135:D135"/>
    <mergeCell ref="E135:M135"/>
    <mergeCell ref="P135:U135"/>
    <mergeCell ref="B136:D136"/>
    <mergeCell ref="E136:M136"/>
    <mergeCell ref="P136:U136"/>
    <mergeCell ref="B133:D133"/>
    <mergeCell ref="E133:M133"/>
    <mergeCell ref="P133:U133"/>
    <mergeCell ref="B134:D134"/>
    <mergeCell ref="E134:M134"/>
    <mergeCell ref="P134:U134"/>
    <mergeCell ref="B129:D129"/>
    <mergeCell ref="H129:K129"/>
    <mergeCell ref="M129:Q129"/>
    <mergeCell ref="B130:D130"/>
    <mergeCell ref="H130:K130"/>
    <mergeCell ref="M130:Q130"/>
    <mergeCell ref="B127:D127"/>
    <mergeCell ref="H127:K127"/>
    <mergeCell ref="M127:Q127"/>
    <mergeCell ref="B128:D128"/>
    <mergeCell ref="H128:K128"/>
    <mergeCell ref="M128:Q128"/>
    <mergeCell ref="B125:D125"/>
    <mergeCell ref="H125:K125"/>
    <mergeCell ref="M125:Q125"/>
    <mergeCell ref="B126:D126"/>
    <mergeCell ref="H126:K126"/>
    <mergeCell ref="M126:Q126"/>
    <mergeCell ref="B123:D123"/>
    <mergeCell ref="H123:K123"/>
    <mergeCell ref="M123:Q123"/>
    <mergeCell ref="B124:D124"/>
    <mergeCell ref="H124:K124"/>
    <mergeCell ref="M124:Q124"/>
    <mergeCell ref="B121:D121"/>
    <mergeCell ref="H121:K121"/>
    <mergeCell ref="M121:Q121"/>
    <mergeCell ref="B122:D122"/>
    <mergeCell ref="H122:K122"/>
    <mergeCell ref="M122:Q122"/>
    <mergeCell ref="B115:D115"/>
    <mergeCell ref="E115:M115"/>
    <mergeCell ref="P115:U115"/>
    <mergeCell ref="B116:D116"/>
    <mergeCell ref="E116:M116"/>
    <mergeCell ref="P116:U116"/>
    <mergeCell ref="B113:D113"/>
    <mergeCell ref="E113:M113"/>
    <mergeCell ref="P113:U113"/>
    <mergeCell ref="B114:D114"/>
    <mergeCell ref="E114:M114"/>
    <mergeCell ref="P114:U114"/>
    <mergeCell ref="B111:D111"/>
    <mergeCell ref="E111:M111"/>
    <mergeCell ref="P111:U111"/>
    <mergeCell ref="B112:D112"/>
    <mergeCell ref="E112:M112"/>
    <mergeCell ref="P112:U112"/>
    <mergeCell ref="B109:D109"/>
    <mergeCell ref="E109:M109"/>
    <mergeCell ref="P109:U109"/>
    <mergeCell ref="B110:D110"/>
    <mergeCell ref="E110:M110"/>
    <mergeCell ref="P110:U110"/>
    <mergeCell ref="B107:D107"/>
    <mergeCell ref="E107:M107"/>
    <mergeCell ref="P107:U107"/>
    <mergeCell ref="B108:D108"/>
    <mergeCell ref="E108:M108"/>
    <mergeCell ref="P108:U108"/>
    <mergeCell ref="B105:D105"/>
    <mergeCell ref="E105:M105"/>
    <mergeCell ref="P105:U105"/>
    <mergeCell ref="B106:D106"/>
    <mergeCell ref="E106:M106"/>
    <mergeCell ref="P106:U106"/>
    <mergeCell ref="B103:D103"/>
    <mergeCell ref="E103:M103"/>
    <mergeCell ref="P103:U103"/>
    <mergeCell ref="B104:D104"/>
    <mergeCell ref="E104:M104"/>
    <mergeCell ref="P104:U104"/>
    <mergeCell ref="B101:D101"/>
    <mergeCell ref="E101:M101"/>
    <mergeCell ref="P101:U101"/>
    <mergeCell ref="B102:D102"/>
    <mergeCell ref="E102:M102"/>
    <mergeCell ref="P102:U102"/>
    <mergeCell ref="B99:D99"/>
    <mergeCell ref="E99:M99"/>
    <mergeCell ref="P99:U99"/>
    <mergeCell ref="B100:D100"/>
    <mergeCell ref="E100:M100"/>
    <mergeCell ref="P100:U100"/>
    <mergeCell ref="B97:D97"/>
    <mergeCell ref="E97:M97"/>
    <mergeCell ref="P97:U97"/>
    <mergeCell ref="B98:D98"/>
    <mergeCell ref="E98:M98"/>
    <mergeCell ref="P98:U98"/>
    <mergeCell ref="B95:D95"/>
    <mergeCell ref="E95:M95"/>
    <mergeCell ref="P95:U95"/>
    <mergeCell ref="B96:D96"/>
    <mergeCell ref="E96:M96"/>
    <mergeCell ref="P96:U96"/>
    <mergeCell ref="B93:D93"/>
    <mergeCell ref="E93:M93"/>
    <mergeCell ref="P93:U93"/>
    <mergeCell ref="B94:D94"/>
    <mergeCell ref="E94:M94"/>
    <mergeCell ref="P94:U94"/>
    <mergeCell ref="B91:D91"/>
    <mergeCell ref="E91:M91"/>
    <mergeCell ref="P91:U91"/>
    <mergeCell ref="B92:D92"/>
    <mergeCell ref="E92:M92"/>
    <mergeCell ref="P92:U92"/>
    <mergeCell ref="B89:D89"/>
    <mergeCell ref="E89:M89"/>
    <mergeCell ref="P89:U89"/>
    <mergeCell ref="B90:D90"/>
    <mergeCell ref="E90:M90"/>
    <mergeCell ref="P90:U90"/>
    <mergeCell ref="B87:D87"/>
    <mergeCell ref="E87:M87"/>
    <mergeCell ref="Q87:V87"/>
    <mergeCell ref="B88:D88"/>
    <mergeCell ref="E88:M88"/>
    <mergeCell ref="Q88:V88"/>
    <mergeCell ref="B85:D85"/>
    <mergeCell ref="E85:M85"/>
    <mergeCell ref="Q85:V85"/>
    <mergeCell ref="B86:D86"/>
    <mergeCell ref="E86:M86"/>
    <mergeCell ref="Q86:V86"/>
    <mergeCell ref="B83:D83"/>
    <mergeCell ref="E83:M83"/>
    <mergeCell ref="Q83:V83"/>
    <mergeCell ref="B84:D84"/>
    <mergeCell ref="E84:M84"/>
    <mergeCell ref="Q84:V84"/>
    <mergeCell ref="B81:D81"/>
    <mergeCell ref="E81:M81"/>
    <mergeCell ref="Q81:V81"/>
    <mergeCell ref="B82:D82"/>
    <mergeCell ref="E82:M82"/>
    <mergeCell ref="Q82:V82"/>
    <mergeCell ref="B79:D79"/>
    <mergeCell ref="E79:M79"/>
    <mergeCell ref="Q79:V79"/>
    <mergeCell ref="B80:D80"/>
    <mergeCell ref="E80:M80"/>
    <mergeCell ref="Q80:V80"/>
    <mergeCell ref="B77:D77"/>
    <mergeCell ref="E77:M77"/>
    <mergeCell ref="Q77:V77"/>
    <mergeCell ref="B78:D78"/>
    <mergeCell ref="E78:M78"/>
    <mergeCell ref="Q78:V78"/>
    <mergeCell ref="B75:D75"/>
    <mergeCell ref="E75:M75"/>
    <mergeCell ref="Q75:V75"/>
    <mergeCell ref="B76:D76"/>
    <mergeCell ref="E76:M76"/>
    <mergeCell ref="Q76:V76"/>
    <mergeCell ref="B73:D73"/>
    <mergeCell ref="E73:M73"/>
    <mergeCell ref="Q73:V73"/>
    <mergeCell ref="B74:D74"/>
    <mergeCell ref="E74:M74"/>
    <mergeCell ref="Q74:V74"/>
    <mergeCell ref="B71:D71"/>
    <mergeCell ref="E71:M71"/>
    <mergeCell ref="Q71:V71"/>
    <mergeCell ref="B72:D72"/>
    <mergeCell ref="E72:M72"/>
    <mergeCell ref="Q72:V72"/>
    <mergeCell ref="B69:D69"/>
    <mergeCell ref="E69:M69"/>
    <mergeCell ref="Q69:V69"/>
    <mergeCell ref="B70:D70"/>
    <mergeCell ref="E70:M70"/>
    <mergeCell ref="Q70:V70"/>
    <mergeCell ref="B67:D67"/>
    <mergeCell ref="E67:M67"/>
    <mergeCell ref="Q67:V67"/>
    <mergeCell ref="B68:D68"/>
    <mergeCell ref="E68:M68"/>
    <mergeCell ref="Q68:V68"/>
    <mergeCell ref="B65:D65"/>
    <mergeCell ref="E65:M65"/>
    <mergeCell ref="Q65:V65"/>
    <mergeCell ref="B66:D66"/>
    <mergeCell ref="E66:M66"/>
    <mergeCell ref="Q66:V66"/>
    <mergeCell ref="B63:D63"/>
    <mergeCell ref="E63:M63"/>
    <mergeCell ref="Q63:V63"/>
    <mergeCell ref="B64:D64"/>
    <mergeCell ref="E64:M64"/>
    <mergeCell ref="Q64:V64"/>
    <mergeCell ref="B61:D61"/>
    <mergeCell ref="E61:M61"/>
    <mergeCell ref="Q61:V61"/>
    <mergeCell ref="B62:D62"/>
    <mergeCell ref="E62:M62"/>
    <mergeCell ref="Q62:V62"/>
    <mergeCell ref="B59:D59"/>
    <mergeCell ref="E59:M59"/>
    <mergeCell ref="Q59:V59"/>
    <mergeCell ref="B60:D60"/>
    <mergeCell ref="E60:M60"/>
    <mergeCell ref="Q60:V60"/>
    <mergeCell ref="B57:D57"/>
    <mergeCell ref="E57:M57"/>
    <mergeCell ref="Q57:V57"/>
    <mergeCell ref="B58:D58"/>
    <mergeCell ref="E58:M58"/>
    <mergeCell ref="Q58:V58"/>
    <mergeCell ref="B55:D55"/>
    <mergeCell ref="E55:M55"/>
    <mergeCell ref="Q55:V55"/>
    <mergeCell ref="B56:D56"/>
    <mergeCell ref="E56:M56"/>
    <mergeCell ref="Q56:V56"/>
    <mergeCell ref="B53:D53"/>
    <mergeCell ref="E53:M53"/>
    <mergeCell ref="Q53:V53"/>
    <mergeCell ref="B54:D54"/>
    <mergeCell ref="E54:M54"/>
    <mergeCell ref="Q54:V54"/>
    <mergeCell ref="B51:D51"/>
    <mergeCell ref="E51:M51"/>
    <mergeCell ref="Q51:V51"/>
    <mergeCell ref="B52:D52"/>
    <mergeCell ref="E52:M52"/>
    <mergeCell ref="Q52:V52"/>
    <mergeCell ref="B49:D49"/>
    <mergeCell ref="E49:M49"/>
    <mergeCell ref="Q49:V49"/>
    <mergeCell ref="B50:D50"/>
    <mergeCell ref="E50:M50"/>
    <mergeCell ref="Q50:V50"/>
    <mergeCell ref="B47:D47"/>
    <mergeCell ref="E47:M47"/>
    <mergeCell ref="Q47:V47"/>
    <mergeCell ref="B48:D48"/>
    <mergeCell ref="E48:M48"/>
    <mergeCell ref="Q48:V48"/>
    <mergeCell ref="B45:D45"/>
    <mergeCell ref="E45:M45"/>
    <mergeCell ref="Q45:V45"/>
    <mergeCell ref="B46:D46"/>
    <mergeCell ref="E46:M46"/>
    <mergeCell ref="Q46:V46"/>
    <mergeCell ref="B43:D43"/>
    <mergeCell ref="E43:M43"/>
    <mergeCell ref="Q43:V43"/>
    <mergeCell ref="B44:D44"/>
    <mergeCell ref="E44:M44"/>
    <mergeCell ref="Q44:V44"/>
    <mergeCell ref="B41:D41"/>
    <mergeCell ref="E41:M41"/>
    <mergeCell ref="Q41:V41"/>
    <mergeCell ref="B42:D42"/>
    <mergeCell ref="E42:M42"/>
    <mergeCell ref="Q42:V42"/>
    <mergeCell ref="B39:D39"/>
    <mergeCell ref="E39:M39"/>
    <mergeCell ref="Q39:V39"/>
    <mergeCell ref="B40:D40"/>
    <mergeCell ref="E40:M40"/>
    <mergeCell ref="Q40:V40"/>
    <mergeCell ref="B37:D37"/>
    <mergeCell ref="E37:M37"/>
    <mergeCell ref="Q37:V37"/>
    <mergeCell ref="B38:D38"/>
    <mergeCell ref="E38:M38"/>
    <mergeCell ref="Q38:V38"/>
    <mergeCell ref="B35:D35"/>
    <mergeCell ref="E35:M35"/>
    <mergeCell ref="Q35:V35"/>
    <mergeCell ref="B36:D36"/>
    <mergeCell ref="E36:M36"/>
    <mergeCell ref="Q36:V36"/>
    <mergeCell ref="B33:D33"/>
    <mergeCell ref="E33:M33"/>
    <mergeCell ref="Q33:V33"/>
    <mergeCell ref="B34:D34"/>
    <mergeCell ref="E34:M34"/>
    <mergeCell ref="Q34:V34"/>
    <mergeCell ref="B31:D31"/>
    <mergeCell ref="E31:M31"/>
    <mergeCell ref="Q31:V31"/>
    <mergeCell ref="B32:D32"/>
    <mergeCell ref="E32:M32"/>
    <mergeCell ref="Q32:V32"/>
    <mergeCell ref="B29:D29"/>
    <mergeCell ref="E29:M29"/>
    <mergeCell ref="Q29:V29"/>
    <mergeCell ref="B30:D30"/>
    <mergeCell ref="E30:M30"/>
    <mergeCell ref="Q30:V30"/>
    <mergeCell ref="B27:D27"/>
    <mergeCell ref="E27:M27"/>
    <mergeCell ref="Q27:V27"/>
    <mergeCell ref="B28:D28"/>
    <mergeCell ref="E28:M28"/>
    <mergeCell ref="Q28:V28"/>
    <mergeCell ref="B25:D25"/>
    <mergeCell ref="E25:M25"/>
    <mergeCell ref="Q25:V25"/>
    <mergeCell ref="B26:D26"/>
    <mergeCell ref="E26:M26"/>
    <mergeCell ref="Q26:V26"/>
    <mergeCell ref="B23:D23"/>
    <mergeCell ref="E23:M23"/>
    <mergeCell ref="Q23:V23"/>
    <mergeCell ref="B24:D24"/>
    <mergeCell ref="E24:M24"/>
    <mergeCell ref="Q24:V24"/>
    <mergeCell ref="AB18:AC18"/>
    <mergeCell ref="B19:D19"/>
    <mergeCell ref="H19:K19"/>
    <mergeCell ref="M19:P19"/>
    <mergeCell ref="Q19:W19"/>
    <mergeCell ref="X19:Y19"/>
    <mergeCell ref="Z19:AA19"/>
    <mergeCell ref="AB19:AC19"/>
    <mergeCell ref="B18:D18"/>
    <mergeCell ref="H18:K18"/>
    <mergeCell ref="M18:P18"/>
    <mergeCell ref="Q18:W18"/>
    <mergeCell ref="X18:Y18"/>
    <mergeCell ref="Z18:AA18"/>
    <mergeCell ref="AB16:AC16"/>
    <mergeCell ref="B17:D17"/>
    <mergeCell ref="H17:K17"/>
    <mergeCell ref="M17:P17"/>
    <mergeCell ref="Q17:W17"/>
    <mergeCell ref="X17:Y17"/>
    <mergeCell ref="Z17:AA17"/>
    <mergeCell ref="AB17:AC17"/>
    <mergeCell ref="B16:D16"/>
    <mergeCell ref="H16:K16"/>
    <mergeCell ref="M16:P16"/>
    <mergeCell ref="Q16:W16"/>
    <mergeCell ref="X16:Y16"/>
    <mergeCell ref="Z16:AA16"/>
    <mergeCell ref="X14:Y14"/>
    <mergeCell ref="Z14:AA14"/>
    <mergeCell ref="AB14:AC14"/>
    <mergeCell ref="B15:D15"/>
    <mergeCell ref="H15:K15"/>
    <mergeCell ref="M15:P15"/>
    <mergeCell ref="Q15:W15"/>
    <mergeCell ref="X15:Y15"/>
    <mergeCell ref="Z15:AA15"/>
    <mergeCell ref="AB15:AC15"/>
    <mergeCell ref="D2:Q2"/>
    <mergeCell ref="A7:W7"/>
    <mergeCell ref="B14:D14"/>
    <mergeCell ref="H14:K14"/>
    <mergeCell ref="M14:P14"/>
    <mergeCell ref="Q14:W14"/>
  </mergeCells>
  <conditionalFormatting sqref="Q232:Q238">
    <cfRule type="cellIs" dxfId="111" priority="11" operator="equal">
      <formula>"KO"</formula>
    </cfRule>
    <cfRule type="cellIs" dxfId="110" priority="12" operator="equal">
      <formula>"OK"</formula>
    </cfRule>
  </conditionalFormatting>
  <conditionalFormatting sqref="Q554:Q572">
    <cfRule type="cellIs" dxfId="109" priority="5" operator="equal">
      <formula>"KO"</formula>
    </cfRule>
    <cfRule type="cellIs" dxfId="108" priority="6" operator="equal">
      <formula>"OK"</formula>
    </cfRule>
  </conditionalFormatting>
  <conditionalFormatting sqref="R122:R130">
    <cfRule type="cellIs" dxfId="107" priority="15" operator="equal">
      <formula>"KO"</formula>
    </cfRule>
    <cfRule type="cellIs" dxfId="106" priority="16" operator="equal">
      <formula>"OK"</formula>
    </cfRule>
  </conditionalFormatting>
  <conditionalFormatting sqref="R297:R302">
    <cfRule type="cellIs" dxfId="105" priority="9" operator="equal">
      <formula>"KO"</formula>
    </cfRule>
    <cfRule type="cellIs" dxfId="104" priority="10" operator="equal">
      <formula>"OK"</formula>
    </cfRule>
  </conditionalFormatting>
  <conditionalFormatting sqref="T131">
    <cfRule type="cellIs" dxfId="103" priority="3" operator="equal">
      <formula>"KO"</formula>
    </cfRule>
    <cfRule type="cellIs" dxfId="102" priority="4" operator="equal">
      <formula>"OK"</formula>
    </cfRule>
  </conditionalFormatting>
  <conditionalFormatting sqref="V179:V183">
    <cfRule type="cellIs" dxfId="101" priority="13" operator="equal">
      <formula>"KO"</formula>
    </cfRule>
    <cfRule type="cellIs" dxfId="100" priority="14" operator="equal">
      <formula>"OK"</formula>
    </cfRule>
  </conditionalFormatting>
  <conditionalFormatting sqref="V361:V378">
    <cfRule type="cellIs" dxfId="99" priority="7" operator="equal">
      <formula>"KO"</formula>
    </cfRule>
    <cfRule type="cellIs" dxfId="98" priority="8" operator="equal">
      <formula>"OK"</formula>
    </cfRule>
  </conditionalFormatting>
  <conditionalFormatting sqref="Y239">
    <cfRule type="cellIs" dxfId="97" priority="27" operator="equal">
      <formula>"KO"</formula>
    </cfRule>
    <cfRule type="cellIs" dxfId="96" priority="28" operator="equal">
      <formula>"OK"</formula>
    </cfRule>
  </conditionalFormatting>
  <conditionalFormatting sqref="Z131">
    <cfRule type="cellIs" dxfId="95" priority="23" operator="equal">
      <formula>"KO"</formula>
    </cfRule>
    <cfRule type="cellIs" dxfId="94" priority="24" operator="equal">
      <formula>"OK"</formula>
    </cfRule>
  </conditionalFormatting>
  <conditionalFormatting sqref="Z184">
    <cfRule type="cellIs" dxfId="93" priority="25" operator="equal">
      <formula>"KO"</formula>
    </cfRule>
    <cfRule type="cellIs" dxfId="92" priority="26" operator="equal">
      <formula>"OK"</formula>
    </cfRule>
  </conditionalFormatting>
  <conditionalFormatting sqref="Z303">
    <cfRule type="cellIs" dxfId="91" priority="21" operator="equal">
      <formula>"KO"</formula>
    </cfRule>
    <cfRule type="cellIs" dxfId="90" priority="22" operator="equal">
      <formula>"OK"</formula>
    </cfRule>
  </conditionalFormatting>
  <conditionalFormatting sqref="Z379">
    <cfRule type="cellIs" dxfId="89" priority="19" operator="equal">
      <formula>"KO"</formula>
    </cfRule>
    <cfRule type="cellIs" dxfId="88" priority="20" operator="equal">
      <formula>"OK"</formula>
    </cfRule>
  </conditionalFormatting>
  <conditionalFormatting sqref="Z572">
    <cfRule type="cellIs" dxfId="87" priority="1" operator="equal">
      <formula>"KO"</formula>
    </cfRule>
    <cfRule type="cellIs" dxfId="86" priority="2" operator="equal">
      <formula>"OK"</formula>
    </cfRule>
  </conditionalFormatting>
  <conditionalFormatting sqref="AD15:AD19">
    <cfRule type="cellIs" dxfId="85" priority="17" operator="equal">
      <formula>"KO"</formula>
    </cfRule>
    <cfRule type="cellIs" dxfId="84" priority="18" operator="equal">
      <formula>"OK"</formula>
    </cfRule>
  </conditionalFormatting>
  <dataValidations count="1">
    <dataValidation showDropDown="1" showInputMessage="1" showErrorMessage="1" sqref="B15:D19" xr:uid="{1EF8C1E3-7DE9-45C9-8293-AC7CA2D7F015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6957C9B-1886-4B8D-BD30-50F847BB0C66}">
          <x14:formula1>
            <xm:f>Valors!$C$2:$C$4</xm:f>
          </x14:formula1>
          <xm:sqref>L15:L19 P24:Y88</xm:sqref>
        </x14:dataValidation>
        <x14:dataValidation type="list" allowBlank="1" showInputMessage="1" showErrorMessage="1" xr:uid="{4897F455-3226-4684-8162-E3D89FFAA0E7}">
          <x14:formula1>
            <xm:f>Valors!$C$2:$C$3</xm:f>
          </x14:formula1>
          <xm:sqref>U187:U226 P187:Q226 P134:U173 P89:U116 P242:U291 P306:U355 L122:L130 P576:U742 P382:Q548 L297:L302</xm:sqref>
        </x14:dataValidation>
        <x14:dataValidation type="list" allowBlank="1" showInputMessage="1" showErrorMessage="1" xr:uid="{F8CA5DBA-9CF7-4D6D-B6D7-B115306E153F}">
          <x14:formula1>
            <xm:f>Valors!$A$2:$A$19</xm:f>
          </x14:formula1>
          <xm:sqref>B361:D378 B554:D572 B179:D183 B232:D238 B122:D130 B297:D302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12</vt:i4>
      </vt:variant>
      <vt:variant>
        <vt:lpstr>Intervals amb nom</vt:lpstr>
      </vt:variant>
      <vt:variant>
        <vt:i4>1</vt:i4>
      </vt:variant>
    </vt:vector>
  </HeadingPairs>
  <TitlesOfParts>
    <vt:vector size="13" baseType="lpstr">
      <vt:lpstr>RESUM_EQUIP_TÈCNIC</vt:lpstr>
      <vt:lpstr>EXPERIENCIA_REQUERIDA_PERFIL</vt:lpstr>
      <vt:lpstr>Valors</vt:lpstr>
      <vt:lpstr>1. Full_Stack_Dev_PYTHON</vt:lpstr>
      <vt:lpstr>2. Full_Stack_Dev_PHP</vt:lpstr>
      <vt:lpstr>3. Front_End_Dev</vt:lpstr>
      <vt:lpstr>4. Arquitecte_PYTHON</vt:lpstr>
      <vt:lpstr>5. Analista_BI</vt:lpstr>
      <vt:lpstr>6. Dissenyador-a_Gràfic</vt:lpstr>
      <vt:lpstr>7. Arquitecte-a_DevOps</vt:lpstr>
      <vt:lpstr>8. Suport Serveis Transversals</vt:lpstr>
      <vt:lpstr>9. Cap de projecte</vt:lpstr>
      <vt:lpstr>EXPERIENCIA_REQUERIDA_PERFIL!OLE_LINK2</vt:lpstr>
    </vt:vector>
  </TitlesOfParts>
  <Company>IMI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MATUTE MARTINEZ, MIGUEL</cp:lastModifiedBy>
  <dcterms:created xsi:type="dcterms:W3CDTF">2021-04-08T08:43:27Z</dcterms:created>
  <dcterms:modified xsi:type="dcterms:W3CDTF">2025-09-17T07:14:19Z</dcterms:modified>
</cp:coreProperties>
</file>