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93 Lectura de comptadors 2+1+1/"/>
    </mc:Choice>
  </mc:AlternateContent>
  <xr:revisionPtr revIDLastSave="233" documentId="13_ncr:1_{2848C46B-FC14-4705-85A7-33BEA35E214E}" xr6:coauthVersionLast="47" xr6:coauthVersionMax="47" xr10:uidLastSave="{A52794B5-0A72-41D3-99D2-9C4C88651154}"/>
  <bookViews>
    <workbookView xWindow="-105" yWindow="0" windowWidth="15570" windowHeight="16665" xr2:uid="{00000000-000D-0000-FFFF-FFFF00000000}"/>
  </bookViews>
  <sheets>
    <sheet name="OFERTA Lectura comptado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 s="1"/>
  <c r="E29" i="1" s="1"/>
  <c r="C30" i="1"/>
  <c r="D30" i="1" s="1"/>
  <c r="C28" i="1"/>
  <c r="D28" i="1" s="1"/>
  <c r="E28" i="1" s="1"/>
  <c r="C32" i="1"/>
  <c r="B32" i="1"/>
  <c r="B29" i="1"/>
  <c r="B30" i="1"/>
  <c r="B28" i="1"/>
  <c r="B5" i="1"/>
  <c r="B4" i="1"/>
  <c r="E30" i="1" l="1"/>
  <c r="D32" i="1"/>
  <c r="E32" i="1" s="1"/>
  <c r="C14" i="1" l="1"/>
  <c r="D14" i="1" s="1"/>
  <c r="E14" i="1" s="1"/>
  <c r="F14" i="1" s="1"/>
  <c r="G14" i="1" s="1"/>
  <c r="H14" i="1" s="1"/>
  <c r="C15" i="1"/>
  <c r="D15" i="1" s="1"/>
  <c r="E15" i="1" s="1"/>
  <c r="F15" i="1" s="1"/>
  <c r="G15" i="1" s="1"/>
  <c r="H15" i="1" s="1"/>
  <c r="B16" i="1"/>
  <c r="C9" i="1"/>
  <c r="D9" i="1" s="1"/>
  <c r="E9" i="1" s="1"/>
  <c r="F9" i="1" s="1"/>
  <c r="G9" i="1" s="1"/>
  <c r="H9" i="1" s="1"/>
  <c r="C10" i="1"/>
  <c r="D10" i="1" s="1"/>
  <c r="C11" i="1"/>
  <c r="D11" i="1" s="1"/>
  <c r="C12" i="1"/>
  <c r="D12" i="1" s="1"/>
  <c r="C13" i="1"/>
  <c r="D13" i="1" s="1"/>
  <c r="C8" i="1"/>
  <c r="D8" i="1" s="1"/>
  <c r="E8" i="1" s="1"/>
  <c r="C16" i="1" l="1"/>
  <c r="D16" i="1" s="1"/>
  <c r="E16" i="1" s="1"/>
  <c r="F16" i="1" s="1"/>
  <c r="G16" i="1" s="1"/>
  <c r="H16" i="1" s="1"/>
  <c r="I16" i="1" s="1"/>
  <c r="B21" i="1"/>
  <c r="F8" i="1"/>
  <c r="G8" i="1" s="1"/>
  <c r="H8" i="1" s="1"/>
  <c r="E13" i="1"/>
  <c r="F13" i="1" s="1"/>
  <c r="G13" i="1" s="1"/>
  <c r="H13" i="1" s="1"/>
  <c r="E12" i="1"/>
  <c r="F12" i="1" s="1"/>
  <c r="G12" i="1" s="1"/>
  <c r="H12" i="1" s="1"/>
  <c r="E11" i="1"/>
  <c r="F11" i="1" s="1"/>
  <c r="G11" i="1" s="1"/>
  <c r="H11" i="1" s="1"/>
  <c r="I15" i="1"/>
  <c r="I14" i="1"/>
  <c r="E10" i="1"/>
  <c r="F10" i="1" s="1"/>
  <c r="G10" i="1" s="1"/>
  <c r="H10" i="1" s="1"/>
  <c r="I9" i="1"/>
  <c r="C17" i="1"/>
  <c r="B22" i="1" l="1"/>
  <c r="C21" i="1"/>
  <c r="I12" i="1"/>
  <c r="I8" i="1"/>
  <c r="I11" i="1"/>
  <c r="D17" i="1"/>
  <c r="E17" i="1" s="1"/>
  <c r="F17" i="1" s="1"/>
  <c r="G17" i="1" s="1"/>
  <c r="H17" i="1" s="1"/>
  <c r="I13" i="1"/>
  <c r="I10" i="1"/>
  <c r="C18" i="1"/>
  <c r="B23" i="1" l="1"/>
  <c r="C23" i="1" s="1"/>
  <c r="C22" i="1"/>
  <c r="B25" i="1"/>
  <c r="C25" i="1" s="1"/>
  <c r="D25" i="1" s="1"/>
  <c r="E25" i="1" s="1"/>
  <c r="E34" i="1"/>
  <c r="D21" i="1"/>
  <c r="D18" i="1"/>
  <c r="E18" i="1" s="1"/>
  <c r="F18" i="1" s="1"/>
  <c r="G18" i="1" s="1"/>
  <c r="H18" i="1" s="1"/>
  <c r="I17" i="1"/>
  <c r="D22" i="1" l="1"/>
  <c r="E22" i="1" s="1"/>
  <c r="D23" i="1"/>
  <c r="E23" i="1" s="1"/>
  <c r="E21" i="1"/>
  <c r="I18" i="1"/>
</calcChain>
</file>

<file path=xl/sharedStrings.xml><?xml version="1.0" encoding="utf-8"?>
<sst xmlns="http://schemas.openxmlformats.org/spreadsheetml/2006/main" count="40" uniqueCount="30">
  <si>
    <t>IVA 21%</t>
  </si>
  <si>
    <t>Preu unitari lectura</t>
  </si>
  <si>
    <t>Preu unitari relectura</t>
  </si>
  <si>
    <t>Domèstic:</t>
  </si>
  <si>
    <t>Comercial</t>
  </si>
  <si>
    <t>Agrícoles i Horts</t>
  </si>
  <si>
    <t>Indústria</t>
  </si>
  <si>
    <t>Comunitaris i piscines</t>
  </si>
  <si>
    <t>Provisional d'Obres</t>
  </si>
  <si>
    <t>Boques contra Incendis</t>
  </si>
  <si>
    <t>Tipus de comptadors a llegir</t>
  </si>
  <si>
    <t>2 x 15%</t>
  </si>
  <si>
    <t>total cost lectures</t>
  </si>
  <si>
    <t>Total contracte</t>
  </si>
  <si>
    <t>Uds</t>
  </si>
  <si>
    <t>Municipals</t>
  </si>
  <si>
    <t>Preu licitació</t>
  </si>
  <si>
    <t>OFERTA</t>
  </si>
  <si>
    <t>Total sense IVA</t>
  </si>
  <si>
    <t>total cost lectures amb IVA</t>
  </si>
  <si>
    <t>Total contracte (2024 + 2025)</t>
  </si>
  <si>
    <t>Preu OFERTA</t>
  </si>
  <si>
    <t>Baixa Oferta</t>
  </si>
  <si>
    <t>OFERTA ECONÒMICA del "Servei de lectura dels comptadors dels usuaris de la xarxa d’abastament i distribució d’aigua potable de Sant Quirze del Vallès gestionada per l’empresa municipal Serveis Municipals Sant Quirze SLU. – SQVaigua, pels exercici 2026 i 2027. Exp. 93/2025/SMSQV/CO"</t>
  </si>
  <si>
    <t>Pressupost base de licitació</t>
  </si>
  <si>
    <t>Exercicis 2026 i 2027</t>
  </si>
  <si>
    <t>Prorroga 2029</t>
  </si>
  <si>
    <t>Prorroga 2028</t>
  </si>
  <si>
    <t>Total pressupost de licitació (2026 a 2029)</t>
  </si>
  <si>
    <t>Emplenar solament les caselles GROGUES 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</si>
</sst>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403]mmmm&quot; de &quot;yyyy;@"/>
    <numFmt numFmtId="165" formatCode="_-* #,##0.00\ &quot;Uts&quot;"/>
    <numFmt numFmtId="166" formatCode="_-* #,##0.00\ &quot;€/Ut&quot;"/>
    <numFmt numFmtId="167" formatCode="_-* #,##0.0000\ &quot;€/Ut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Figtree"/>
    </font>
    <font>
      <sz val="11"/>
      <color theme="1"/>
      <name val="Figtree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66" fontId="4" fillId="2" borderId="1" xfId="1" applyNumberFormat="1" applyFont="1" applyFill="1" applyBorder="1" applyProtection="1">
      <protection locked="0"/>
    </xf>
    <xf numFmtId="166" fontId="4" fillId="2" borderId="1" xfId="1" quotePrefix="1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</xf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wrapText="1"/>
    </xf>
    <xf numFmtId="167" fontId="4" fillId="0" borderId="1" xfId="1" applyNumberFormat="1" applyFont="1" applyFill="1" applyBorder="1" applyProtection="1"/>
    <xf numFmtId="9" fontId="5" fillId="0" borderId="1" xfId="0" applyNumberFormat="1" applyFont="1" applyBorder="1" applyProtection="1"/>
    <xf numFmtId="0" fontId="5" fillId="0" borderId="1" xfId="0" quotePrefix="1" applyFont="1" applyBorder="1" applyAlignment="1" applyProtection="1">
      <alignment horizontal="right"/>
    </xf>
    <xf numFmtId="0" fontId="5" fillId="0" borderId="1" xfId="0" applyFont="1" applyBorder="1" applyAlignment="1" applyProtection="1">
      <alignment wrapText="1"/>
    </xf>
    <xf numFmtId="165" fontId="4" fillId="0" borderId="1" xfId="0" applyNumberFormat="1" applyFont="1" applyBorder="1" applyProtection="1"/>
    <xf numFmtId="44" fontId="5" fillId="0" borderId="1" xfId="1" applyFont="1" applyBorder="1" applyProtection="1"/>
    <xf numFmtId="44" fontId="5" fillId="0" borderId="1" xfId="0" applyNumberFormat="1" applyFont="1" applyBorder="1" applyProtection="1"/>
    <xf numFmtId="0" fontId="4" fillId="3" borderId="1" xfId="0" applyFont="1" applyFill="1" applyBorder="1" applyAlignment="1" applyProtection="1">
      <alignment wrapText="1"/>
    </xf>
    <xf numFmtId="165" fontId="4" fillId="3" borderId="1" xfId="0" applyNumberFormat="1" applyFont="1" applyFill="1" applyBorder="1" applyProtection="1"/>
    <xf numFmtId="44" fontId="4" fillId="3" borderId="1" xfId="1" applyFont="1" applyFill="1" applyBorder="1" applyProtection="1"/>
    <xf numFmtId="44" fontId="4" fillId="0" borderId="1" xfId="0" applyNumberFormat="1" applyFont="1" applyBorder="1" applyProtection="1"/>
    <xf numFmtId="44" fontId="4" fillId="3" borderId="1" xfId="0" applyNumberFormat="1" applyFont="1" applyFill="1" applyBorder="1" applyProtection="1"/>
    <xf numFmtId="0" fontId="4" fillId="3" borderId="1" xfId="0" quotePrefix="1" applyFont="1" applyFill="1" applyBorder="1" applyAlignment="1" applyProtection="1">
      <alignment wrapText="1"/>
    </xf>
    <xf numFmtId="0" fontId="4" fillId="3" borderId="1" xfId="0" quotePrefix="1" applyFont="1" applyFill="1" applyBorder="1" applyProtection="1"/>
    <xf numFmtId="165" fontId="5" fillId="0" borderId="1" xfId="0" applyNumberFormat="1" applyFont="1" applyBorder="1" applyProtection="1"/>
    <xf numFmtId="44" fontId="4" fillId="0" borderId="1" xfId="0" applyNumberFormat="1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wrapText="1"/>
    </xf>
    <xf numFmtId="0" fontId="4" fillId="4" borderId="1" xfId="0" quotePrefix="1" applyFont="1" applyFill="1" applyBorder="1" applyProtection="1"/>
    <xf numFmtId="164" fontId="4" fillId="4" borderId="1" xfId="0" quotePrefix="1" applyNumberFormat="1" applyFont="1" applyFill="1" applyBorder="1" applyProtection="1"/>
    <xf numFmtId="0" fontId="4" fillId="4" borderId="1" xfId="0" applyFont="1" applyFill="1" applyBorder="1" applyProtection="1"/>
    <xf numFmtId="0" fontId="4" fillId="4" borderId="1" xfId="0" quotePrefix="1" applyFont="1" applyFill="1" applyBorder="1" applyAlignment="1" applyProtection="1">
      <alignment wrapText="1"/>
    </xf>
    <xf numFmtId="44" fontId="4" fillId="4" borderId="1" xfId="0" applyNumberFormat="1" applyFont="1" applyFill="1" applyBorder="1" applyProtection="1"/>
    <xf numFmtId="10" fontId="4" fillId="4" borderId="1" xfId="3" applyNumberFormat="1" applyFont="1" applyFill="1" applyBorder="1" applyProtection="1"/>
  </cellXfs>
  <cellStyles count="4">
    <cellStyle name="Moneda" xfId="1" builtinId="4"/>
    <cellStyle name="Normal" xfId="0" builtinId="0"/>
    <cellStyle name="Normal 2" xfId="2" xr:uid="{ECDBFF25-9E10-456F-876D-3882CB803DC8}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workbookViewId="0">
      <selection activeCell="E34" sqref="E34"/>
    </sheetView>
  </sheetViews>
  <sheetFormatPr defaultRowHeight="14.25" x14ac:dyDescent="0.2"/>
  <cols>
    <col min="1" max="1" width="26.28515625" style="5" bestFit="1" customWidth="1"/>
    <col min="2" max="2" width="16.85546875" style="4" bestFit="1" customWidth="1"/>
    <col min="3" max="3" width="17.42578125" style="4" bestFit="1" customWidth="1"/>
    <col min="4" max="4" width="15.85546875" style="4" bestFit="1" customWidth="1"/>
    <col min="5" max="5" width="16.85546875" style="4" bestFit="1" customWidth="1"/>
    <col min="6" max="6" width="17" style="4" bestFit="1" customWidth="1"/>
    <col min="7" max="7" width="19.28515625" style="4" bestFit="1" customWidth="1"/>
    <col min="8" max="8" width="21.140625" style="4" bestFit="1" customWidth="1"/>
    <col min="9" max="9" width="18.140625" style="4" bestFit="1" customWidth="1"/>
    <col min="10" max="16384" width="9.140625" style="4"/>
  </cols>
  <sheetData>
    <row r="1" spans="1:9" ht="46.5" customHeight="1" x14ac:dyDescent="0.2">
      <c r="A1" s="3" t="s">
        <v>23</v>
      </c>
      <c r="B1" s="3"/>
      <c r="C1" s="3"/>
      <c r="D1" s="3"/>
      <c r="E1" s="3"/>
      <c r="F1" s="3"/>
      <c r="G1" s="3"/>
      <c r="H1" s="3"/>
      <c r="I1" s="3"/>
    </row>
    <row r="2" spans="1:9" ht="46.5" customHeight="1" x14ac:dyDescent="0.2"/>
    <row r="3" spans="1:9" ht="15" thickBot="1" x14ac:dyDescent="0.25">
      <c r="B3" s="6" t="s">
        <v>16</v>
      </c>
      <c r="C3" s="6" t="s">
        <v>17</v>
      </c>
    </row>
    <row r="4" spans="1:9" ht="15" thickBot="1" x14ac:dyDescent="0.25">
      <c r="A4" s="7" t="s">
        <v>1</v>
      </c>
      <c r="B4" s="8">
        <f>0.56*1.06</f>
        <v>0.59360000000000013</v>
      </c>
      <c r="C4" s="1">
        <v>0</v>
      </c>
      <c r="D4" s="9">
        <v>1</v>
      </c>
      <c r="F4" s="24" t="s">
        <v>29</v>
      </c>
      <c r="G4" s="25"/>
      <c r="H4" s="26"/>
    </row>
    <row r="5" spans="1:9" x14ac:dyDescent="0.2">
      <c r="A5" s="7" t="s">
        <v>2</v>
      </c>
      <c r="B5" s="8">
        <f>0.28*1.06</f>
        <v>0.29680000000000006</v>
      </c>
      <c r="C5" s="2">
        <v>0</v>
      </c>
      <c r="D5" s="10" t="s">
        <v>11</v>
      </c>
    </row>
    <row r="7" spans="1:9" ht="28.5" x14ac:dyDescent="0.2">
      <c r="A7" s="27" t="s">
        <v>10</v>
      </c>
      <c r="B7" s="28" t="s">
        <v>14</v>
      </c>
      <c r="C7" s="29">
        <v>45323</v>
      </c>
      <c r="D7" s="29">
        <v>45383</v>
      </c>
      <c r="E7" s="29">
        <v>45444</v>
      </c>
      <c r="F7" s="29">
        <v>45505</v>
      </c>
      <c r="G7" s="29">
        <v>45566</v>
      </c>
      <c r="H7" s="29">
        <v>45627</v>
      </c>
      <c r="I7" s="30" t="s">
        <v>13</v>
      </c>
    </row>
    <row r="8" spans="1:9" x14ac:dyDescent="0.2">
      <c r="A8" s="11" t="s">
        <v>3</v>
      </c>
      <c r="B8" s="12">
        <v>6570</v>
      </c>
      <c r="C8" s="13">
        <f t="shared" ref="C8:C16" si="0">$C$4*B8+B8*$C$5*2*0.15</f>
        <v>0</v>
      </c>
      <c r="D8" s="13">
        <f>C8</f>
        <v>0</v>
      </c>
      <c r="E8" s="13">
        <f t="shared" ref="E8:H8" si="1">D8</f>
        <v>0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4">
        <f>SUM(C8:H8)</f>
        <v>0</v>
      </c>
    </row>
    <row r="9" spans="1:9" x14ac:dyDescent="0.2">
      <c r="A9" s="11" t="s">
        <v>4</v>
      </c>
      <c r="B9" s="12">
        <v>630</v>
      </c>
      <c r="C9" s="13">
        <f t="shared" si="0"/>
        <v>0</v>
      </c>
      <c r="D9" s="13">
        <f t="shared" ref="D9:H18" si="2">C9</f>
        <v>0</v>
      </c>
      <c r="E9" s="13">
        <f t="shared" si="2"/>
        <v>0</v>
      </c>
      <c r="F9" s="13">
        <f t="shared" si="2"/>
        <v>0</v>
      </c>
      <c r="G9" s="13">
        <f t="shared" si="2"/>
        <v>0</v>
      </c>
      <c r="H9" s="13">
        <f t="shared" si="2"/>
        <v>0</v>
      </c>
      <c r="I9" s="14">
        <f t="shared" ref="I9:I18" si="3">SUM(C9:H9)</f>
        <v>0</v>
      </c>
    </row>
    <row r="10" spans="1:9" x14ac:dyDescent="0.2">
      <c r="A10" s="11" t="s">
        <v>5</v>
      </c>
      <c r="B10" s="12">
        <v>3</v>
      </c>
      <c r="C10" s="13">
        <f t="shared" si="0"/>
        <v>0</v>
      </c>
      <c r="D10" s="13">
        <f t="shared" si="2"/>
        <v>0</v>
      </c>
      <c r="E10" s="13">
        <f t="shared" si="2"/>
        <v>0</v>
      </c>
      <c r="F10" s="13">
        <f t="shared" si="2"/>
        <v>0</v>
      </c>
      <c r="G10" s="13">
        <f t="shared" si="2"/>
        <v>0</v>
      </c>
      <c r="H10" s="13">
        <f t="shared" si="2"/>
        <v>0</v>
      </c>
      <c r="I10" s="14">
        <f t="shared" si="3"/>
        <v>0</v>
      </c>
    </row>
    <row r="11" spans="1:9" x14ac:dyDescent="0.2">
      <c r="A11" s="11" t="s">
        <v>6</v>
      </c>
      <c r="B11" s="12">
        <v>45</v>
      </c>
      <c r="C11" s="13">
        <f t="shared" si="0"/>
        <v>0</v>
      </c>
      <c r="D11" s="13">
        <f t="shared" si="2"/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4">
        <f t="shared" si="3"/>
        <v>0</v>
      </c>
    </row>
    <row r="12" spans="1:9" x14ac:dyDescent="0.2">
      <c r="A12" s="11" t="s">
        <v>7</v>
      </c>
      <c r="B12" s="12">
        <v>219</v>
      </c>
      <c r="C12" s="13">
        <f t="shared" si="0"/>
        <v>0</v>
      </c>
      <c r="D12" s="13">
        <f t="shared" si="2"/>
        <v>0</v>
      </c>
      <c r="E12" s="13">
        <f t="shared" si="2"/>
        <v>0</v>
      </c>
      <c r="F12" s="13">
        <f t="shared" si="2"/>
        <v>0</v>
      </c>
      <c r="G12" s="13">
        <f t="shared" si="2"/>
        <v>0</v>
      </c>
      <c r="H12" s="13">
        <f t="shared" si="2"/>
        <v>0</v>
      </c>
      <c r="I12" s="14">
        <f t="shared" si="3"/>
        <v>0</v>
      </c>
    </row>
    <row r="13" spans="1:9" x14ac:dyDescent="0.2">
      <c r="A13" s="11" t="s">
        <v>8</v>
      </c>
      <c r="B13" s="12">
        <v>112</v>
      </c>
      <c r="C13" s="13">
        <f t="shared" si="0"/>
        <v>0</v>
      </c>
      <c r="D13" s="13">
        <f t="shared" si="2"/>
        <v>0</v>
      </c>
      <c r="E13" s="13">
        <f t="shared" si="2"/>
        <v>0</v>
      </c>
      <c r="F13" s="13">
        <f t="shared" si="2"/>
        <v>0</v>
      </c>
      <c r="G13" s="13">
        <f t="shared" si="2"/>
        <v>0</v>
      </c>
      <c r="H13" s="13">
        <f t="shared" si="2"/>
        <v>0</v>
      </c>
      <c r="I13" s="14">
        <f t="shared" si="3"/>
        <v>0</v>
      </c>
    </row>
    <row r="14" spans="1:9" x14ac:dyDescent="0.2">
      <c r="A14" s="11" t="s">
        <v>9</v>
      </c>
      <c r="B14" s="12">
        <v>150</v>
      </c>
      <c r="C14" s="13">
        <f t="shared" si="0"/>
        <v>0</v>
      </c>
      <c r="D14" s="13">
        <f t="shared" si="2"/>
        <v>0</v>
      </c>
      <c r="E14" s="13">
        <f t="shared" si="2"/>
        <v>0</v>
      </c>
      <c r="F14" s="13">
        <f t="shared" si="2"/>
        <v>0</v>
      </c>
      <c r="G14" s="13">
        <f t="shared" si="2"/>
        <v>0</v>
      </c>
      <c r="H14" s="13">
        <f t="shared" si="2"/>
        <v>0</v>
      </c>
      <c r="I14" s="14">
        <f t="shared" si="3"/>
        <v>0</v>
      </c>
    </row>
    <row r="15" spans="1:9" x14ac:dyDescent="0.2">
      <c r="A15" s="11" t="s">
        <v>15</v>
      </c>
      <c r="B15" s="12">
        <v>6</v>
      </c>
      <c r="C15" s="13">
        <f t="shared" si="0"/>
        <v>0</v>
      </c>
      <c r="D15" s="13">
        <f t="shared" si="2"/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  <c r="H15" s="13">
        <f t="shared" si="2"/>
        <v>0</v>
      </c>
      <c r="I15" s="14">
        <f t="shared" si="3"/>
        <v>0</v>
      </c>
    </row>
    <row r="16" spans="1:9" x14ac:dyDescent="0.2">
      <c r="A16" s="15" t="s">
        <v>18</v>
      </c>
      <c r="B16" s="16">
        <f>SUM(B8:B15)</f>
        <v>7735</v>
      </c>
      <c r="C16" s="17">
        <f t="shared" si="0"/>
        <v>0</v>
      </c>
      <c r="D16" s="17">
        <f t="shared" si="2"/>
        <v>0</v>
      </c>
      <c r="E16" s="17">
        <f t="shared" si="2"/>
        <v>0</v>
      </c>
      <c r="F16" s="17">
        <f t="shared" si="2"/>
        <v>0</v>
      </c>
      <c r="G16" s="17">
        <f t="shared" si="2"/>
        <v>0</v>
      </c>
      <c r="H16" s="17">
        <f t="shared" si="2"/>
        <v>0</v>
      </c>
      <c r="I16" s="17">
        <f t="shared" si="3"/>
        <v>0</v>
      </c>
    </row>
    <row r="17" spans="1:9" x14ac:dyDescent="0.2">
      <c r="A17" s="11" t="s">
        <v>0</v>
      </c>
      <c r="B17" s="18"/>
      <c r="C17" s="14">
        <f>C16*0.21</f>
        <v>0</v>
      </c>
      <c r="D17" s="13">
        <f t="shared" si="2"/>
        <v>0</v>
      </c>
      <c r="E17" s="13">
        <f t="shared" si="2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4">
        <f t="shared" si="3"/>
        <v>0</v>
      </c>
    </row>
    <row r="18" spans="1:9" x14ac:dyDescent="0.2">
      <c r="A18" s="15" t="s">
        <v>12</v>
      </c>
      <c r="B18" s="19"/>
      <c r="C18" s="19">
        <f>C16+C17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3"/>
        <v>0</v>
      </c>
    </row>
    <row r="20" spans="1:9" ht="42.75" x14ac:dyDescent="0.2">
      <c r="A20" s="20" t="s">
        <v>24</v>
      </c>
      <c r="B20" s="21" t="s">
        <v>14</v>
      </c>
      <c r="C20" s="20" t="s">
        <v>18</v>
      </c>
      <c r="D20" s="20" t="s">
        <v>0</v>
      </c>
      <c r="E20" s="20" t="s">
        <v>19</v>
      </c>
    </row>
    <row r="21" spans="1:9" x14ac:dyDescent="0.2">
      <c r="A21" s="15" t="s">
        <v>25</v>
      </c>
      <c r="B21" s="22">
        <f>B16*2</f>
        <v>15470</v>
      </c>
      <c r="C21" s="14">
        <f>($B$4*B21+B21*$B$5*2*0.15)*6</f>
        <v>63362.644800000009</v>
      </c>
      <c r="D21" s="14">
        <f>C21*0.21</f>
        <v>13306.155408000001</v>
      </c>
      <c r="E21" s="23">
        <f>C21+D21</f>
        <v>76668.800208000015</v>
      </c>
    </row>
    <row r="22" spans="1:9" x14ac:dyDescent="0.2">
      <c r="A22" s="15" t="s">
        <v>27</v>
      </c>
      <c r="B22" s="22">
        <f>B21/2</f>
        <v>7735</v>
      </c>
      <c r="C22" s="14">
        <f t="shared" ref="C22:C23" si="4">($B$4*B22+B22*$B$5*2*0.15)*6</f>
        <v>31681.322400000005</v>
      </c>
      <c r="D22" s="14">
        <f t="shared" ref="D22:D23" si="5">C22*0.21</f>
        <v>6653.0777040000003</v>
      </c>
      <c r="E22" s="14">
        <f t="shared" ref="E22:E23" si="6">C22+D22</f>
        <v>38334.400104000008</v>
      </c>
    </row>
    <row r="23" spans="1:9" x14ac:dyDescent="0.2">
      <c r="A23" s="15" t="s">
        <v>26</v>
      </c>
      <c r="B23" s="22">
        <f>B22</f>
        <v>7735</v>
      </c>
      <c r="C23" s="14">
        <f t="shared" si="4"/>
        <v>31681.322400000005</v>
      </c>
      <c r="D23" s="14">
        <f t="shared" si="5"/>
        <v>6653.0777040000003</v>
      </c>
      <c r="E23" s="14">
        <f t="shared" si="6"/>
        <v>38334.400104000008</v>
      </c>
    </row>
    <row r="25" spans="1:9" ht="28.5" x14ac:dyDescent="0.2">
      <c r="A25" s="15" t="s">
        <v>28</v>
      </c>
      <c r="B25" s="22">
        <f>SUM(B21:B24)</f>
        <v>30940</v>
      </c>
      <c r="C25" s="14">
        <f>($B$4*B25+B25*$B$5*2*0.15)*6</f>
        <v>126725.28960000002</v>
      </c>
      <c r="D25" s="14">
        <f t="shared" ref="D25" si="7">C25*0.21</f>
        <v>26612.310816000001</v>
      </c>
      <c r="E25" s="23">
        <f t="shared" ref="E25" si="8">C25+D25</f>
        <v>153337.60041600003</v>
      </c>
    </row>
    <row r="27" spans="1:9" ht="42.75" x14ac:dyDescent="0.2">
      <c r="A27" s="31" t="s">
        <v>21</v>
      </c>
      <c r="B27" s="28" t="s">
        <v>14</v>
      </c>
      <c r="C27" s="31" t="s">
        <v>18</v>
      </c>
      <c r="D27" s="31" t="s">
        <v>0</v>
      </c>
      <c r="E27" s="31" t="s">
        <v>19</v>
      </c>
    </row>
    <row r="28" spans="1:9" x14ac:dyDescent="0.2">
      <c r="A28" s="15" t="s">
        <v>25</v>
      </c>
      <c r="B28" s="22">
        <f>B21</f>
        <v>15470</v>
      </c>
      <c r="C28" s="14">
        <f>($C$4*B28+B28*$C$5*2*0.15)*6</f>
        <v>0</v>
      </c>
      <c r="D28" s="14">
        <f t="shared" ref="D28:D30" si="9">C28*0.21</f>
        <v>0</v>
      </c>
      <c r="E28" s="14">
        <f t="shared" ref="E28:E30" si="10">C28+D28</f>
        <v>0</v>
      </c>
    </row>
    <row r="29" spans="1:9" x14ac:dyDescent="0.2">
      <c r="A29" s="15" t="s">
        <v>27</v>
      </c>
      <c r="B29" s="22">
        <f t="shared" ref="B29:B30" si="11">B22</f>
        <v>7735</v>
      </c>
      <c r="C29" s="14">
        <f t="shared" ref="C29:C30" si="12">($C$4*B29+B29*$C$5*2*0.15)*6</f>
        <v>0</v>
      </c>
      <c r="D29" s="14">
        <f t="shared" si="9"/>
        <v>0</v>
      </c>
      <c r="E29" s="14">
        <f t="shared" si="10"/>
        <v>0</v>
      </c>
    </row>
    <row r="30" spans="1:9" x14ac:dyDescent="0.2">
      <c r="A30" s="15" t="s">
        <v>26</v>
      </c>
      <c r="B30" s="22">
        <f t="shared" si="11"/>
        <v>7735</v>
      </c>
      <c r="C30" s="14">
        <f t="shared" si="12"/>
        <v>0</v>
      </c>
      <c r="D30" s="14">
        <f t="shared" si="9"/>
        <v>0</v>
      </c>
      <c r="E30" s="14">
        <f t="shared" si="10"/>
        <v>0</v>
      </c>
    </row>
    <row r="32" spans="1:9" ht="28.5" x14ac:dyDescent="0.2">
      <c r="A32" s="15" t="s">
        <v>20</v>
      </c>
      <c r="B32" s="22">
        <f>SUM(B28:B31)</f>
        <v>30940</v>
      </c>
      <c r="C32" s="14">
        <f>($C$4*B32+B32*$C$5*2*0.15)*6</f>
        <v>0</v>
      </c>
      <c r="D32" s="14">
        <f t="shared" ref="D32" si="13">C32*0.21</f>
        <v>0</v>
      </c>
      <c r="E32" s="32">
        <f t="shared" ref="E32" si="14">C32+D32</f>
        <v>0</v>
      </c>
    </row>
    <row r="34" spans="4:5" x14ac:dyDescent="0.2">
      <c r="D34" s="6" t="s">
        <v>22</v>
      </c>
      <c r="E34" s="33">
        <f>(C21-C28)/C21</f>
        <v>1</v>
      </c>
    </row>
  </sheetData>
  <sheetProtection algorithmName="SHA-512" hashValue="zMmMqwWJVyIv3yYRS1s33KGWROk4HaJOvJvm8Sbzf5dOIzYwdtIaLu+FFkRF1WIl+0FmQszPpGIZ7wRRqZkDTA==" saltValue="jL0u6J0j4chIyW1C1O9CGw==" spinCount="100000" sheet="1" objects="1" scenarios="1"/>
  <mergeCells count="2">
    <mergeCell ref="A1:I1"/>
    <mergeCell ref="F4:H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Lectura comptadors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 i Massana</dc:creator>
  <cp:lastModifiedBy>XAVIER LUDEVID I MASSANA</cp:lastModifiedBy>
  <dcterms:created xsi:type="dcterms:W3CDTF">2015-06-05T18:19:34Z</dcterms:created>
  <dcterms:modified xsi:type="dcterms:W3CDTF">2025-10-28T14:34:05Z</dcterms:modified>
</cp:coreProperties>
</file>