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ab.sharepoint.com/sites/ProvesUCA/Documentos compartidos/General/Expedients 2025/CONTR 97-2025 Servei assistencial salut/3. Publicació/"/>
    </mc:Choice>
  </mc:AlternateContent>
  <xr:revisionPtr revIDLastSave="0" documentId="8_{4FB5A690-0851-44F0-8FD5-97B68315AC9A}" xr6:coauthVersionLast="47" xr6:coauthVersionMax="47" xr10:uidLastSave="{00000000-0000-0000-0000-000000000000}"/>
  <bookViews>
    <workbookView xWindow="-120" yWindow="-120" windowWidth="29040" windowHeight="15720" xr2:uid="{6B1F39D7-C009-4860-B20C-DF29D20DE776}"/>
  </bookViews>
  <sheets>
    <sheet name="HCConReparto" sheetId="1" r:id="rId1"/>
    <sheet name="Hoja1" sheetId="4" r:id="rId2"/>
  </sheets>
  <definedNames>
    <definedName name="_xlnm._FilterDatabase" localSheetId="0" hidden="1">HCConReparto!$A$1:$BB$10</definedName>
    <definedName name="Anio_i">HCConReparto!#REF!</definedName>
    <definedName name="Apellido1_i">HCConReparto!#REF!</definedName>
    <definedName name="Apellido2_i">HCConReparto!#REF!</definedName>
    <definedName name="ApenomSupervisor_i">HCConReparto!#REF!</definedName>
    <definedName name="AreaFuncional_i">HCConReparto!#REF!</definedName>
    <definedName name="Bloque_i">HCConReparto!#REF!</definedName>
    <definedName name="Calle_i">HCConReparto!#REF!</definedName>
    <definedName name="Categoria_i">HCConReparto!#REF!</definedName>
    <definedName name="Category_i">HCConReparto!#REF!</definedName>
    <definedName name="Ceco1_i">HCConReparto!#REF!</definedName>
    <definedName name="Ceco2_i">HCConReparto!#REF!</definedName>
    <definedName name="Ceco3_i">HCConReparto!#REF!</definedName>
    <definedName name="Ceco4_i">HCConReparto!#REF!</definedName>
    <definedName name="Ceco5_i">HCConReparto!#REF!</definedName>
    <definedName name="CecoSap_i">HCConReparto!#REF!</definedName>
    <definedName name="Centro_i">HCConReparto!#REF!</definedName>
    <definedName name="CodigoPostal_i">HCConReparto!#REF!</definedName>
    <definedName name="Contrato_i">HCConReparto!#REF!</definedName>
    <definedName name="DCategoria_i">HCConReparto!#REF!</definedName>
    <definedName name="DCentro_i">HCConReparto!#REF!</definedName>
    <definedName name="DConvenio_i">HCConReparto!#REF!</definedName>
    <definedName name="DEntidad_i">HCConReparto!#REF!</definedName>
    <definedName name="Discapacidad_i">HCConReparto!#REF!</definedName>
    <definedName name="DUnidadOrganica_i">HCConReparto!#REF!</definedName>
    <definedName name="Empleado_i">HCConReparto!#REF!</definedName>
    <definedName name="Entidad_i">HCConReparto!#REF!</definedName>
    <definedName name="Escalera_i">HCConReparto!#REF!</definedName>
    <definedName name="FechaAlta_i">HCConReparto!#REF!</definedName>
    <definedName name="FechaAntiguedad_i">HCConReparto!#REF!</definedName>
    <definedName name="FechaBaja_i">HCConReparto!#REF!</definedName>
    <definedName name="FechaFinContrato_i">HCConReparto!#REF!</definedName>
    <definedName name="FechaNacimiento_i">HCConReparto!#REF!</definedName>
    <definedName name="insertar_filas_NumFilas">HCConReparto!$A$11</definedName>
    <definedName name="InternalOrder_i">HCConReparto!#REF!</definedName>
    <definedName name="JobFamily_i">HCConReparto!#REF!</definedName>
    <definedName name="Level_i">HCConReparto!#REF!</definedName>
    <definedName name="Mes_i">HCConReparto!#REF!</definedName>
    <definedName name="MotivoBaja_i">HCConReparto!#REF!</definedName>
    <definedName name="Nombre_i">HCConReparto!#REF!</definedName>
    <definedName name="Numero_i">HCConReparto!#REF!</definedName>
    <definedName name="OtrasIndicaciones_i">HCConReparto!#REF!</definedName>
    <definedName name="PDedicacionCeco_i">HCConReparto!#REF!</definedName>
    <definedName name="PDiscapacidad_i">HCConReparto!#REF!</definedName>
    <definedName name="PersonaFisica_i">HCConReparto!#REF!</definedName>
    <definedName name="Piso_i">HCConReparto!#REF!</definedName>
    <definedName name="PJornada_i">HCConReparto!#REF!</definedName>
    <definedName name="Poblacion_i">HCConReparto!#REF!</definedName>
    <definedName name="PuestoTrabajo_i">HCConReparto!#REF!</definedName>
    <definedName name="SalarioBrutoAnual_i">HCConReparto!#REF!</definedName>
    <definedName name="Sexo_i">HCConReparto!#REF!</definedName>
    <definedName name="Siglas_i">HCConReparto!#REF!</definedName>
    <definedName name="Subcategory_i">HCConReparto!#REF!</definedName>
    <definedName name="Supervisor_i">HCConReparto!#REF!</definedName>
    <definedName name="Tipo_i">HCConReparto!#REF!</definedName>
    <definedName name="TipoCentro_i">HCConReparto!#REF!</definedName>
    <definedName name="TipoContrato_i">HCConReparto!#REF!</definedName>
    <definedName name="UsarClipboard">HCConReparto!$BC$1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C4" i="4"/>
  <c r="T11" i="1"/>
  <c r="T10" i="1"/>
  <c r="V10" i="1" s="1"/>
  <c r="W10" i="1" s="1"/>
  <c r="T7" i="1"/>
  <c r="T3" i="1"/>
  <c r="V3" i="1" s="1"/>
  <c r="T4" i="1"/>
  <c r="V4" i="1" s="1"/>
  <c r="T5" i="1"/>
  <c r="V5" i="1" s="1"/>
  <c r="F4" i="4" s="1"/>
  <c r="T6" i="1"/>
  <c r="V6" i="1" s="1"/>
  <c r="V7" i="1"/>
  <c r="T8" i="1"/>
  <c r="V8" i="1" s="1"/>
  <c r="T9" i="1"/>
  <c r="V9" i="1" s="1"/>
  <c r="T2" i="1"/>
  <c r="V2" i="1" s="1"/>
  <c r="D4" i="4" l="1"/>
  <c r="W6" i="1"/>
  <c r="W9" i="1"/>
  <c r="W5" i="1"/>
  <c r="W4" i="1"/>
  <c r="W2" i="1"/>
  <c r="W3" i="1"/>
  <c r="W7" i="1"/>
  <c r="W8" i="1"/>
  <c r="G4" i="4" l="1"/>
</calcChain>
</file>

<file path=xl/sharedStrings.xml><?xml version="1.0" encoding="utf-8"?>
<sst xmlns="http://schemas.openxmlformats.org/spreadsheetml/2006/main" count="312" uniqueCount="116">
  <si>
    <t>Año</t>
  </si>
  <si>
    <t>Mes</t>
  </si>
  <si>
    <t>Código entidad</t>
  </si>
  <si>
    <t>Entidad legal</t>
  </si>
  <si>
    <t>Código empleado</t>
  </si>
  <si>
    <t>Tipo</t>
  </si>
  <si>
    <t>Nombre</t>
  </si>
  <si>
    <t>Persona física (HC)</t>
  </si>
  <si>
    <t>% Jornada</t>
  </si>
  <si>
    <t>Fecha de alta</t>
  </si>
  <si>
    <t>Fecha Baja</t>
  </si>
  <si>
    <t>Área Funcional SYNLAB</t>
  </si>
  <si>
    <t>Puesto de Trabajo SYNLAB</t>
  </si>
  <si>
    <t>SYNLAB Level</t>
  </si>
  <si>
    <t>SYNLAB Category</t>
  </si>
  <si>
    <t>SYNLAB Subcategory</t>
  </si>
  <si>
    <t>SYNLAB Job Family</t>
  </si>
  <si>
    <t>CeCo1</t>
  </si>
  <si>
    <t>CeCo2</t>
  </si>
  <si>
    <t>CeCo3</t>
  </si>
  <si>
    <t>CeCo4</t>
  </si>
  <si>
    <t>CeCo5</t>
  </si>
  <si>
    <t>Ceco SAP</t>
  </si>
  <si>
    <t>Internal Order</t>
  </si>
  <si>
    <t>Fecha nacimiento</t>
  </si>
  <si>
    <t>Fecha antigüedad</t>
  </si>
  <si>
    <t>Motivo BAJA</t>
  </si>
  <si>
    <t>Tipo de contrato</t>
  </si>
  <si>
    <t>Contrato</t>
  </si>
  <si>
    <t>Salario Bruto Anual teórico 100% jornada</t>
  </si>
  <si>
    <t>Descripción larga Convenio de aplicación</t>
  </si>
  <si>
    <t>Categoría Convenio</t>
  </si>
  <si>
    <t>Descripción larga Categoría Convenio</t>
  </si>
  <si>
    <t>N+1 Supervisor Jerárquico</t>
  </si>
  <si>
    <t>Unidad orgánica</t>
  </si>
  <si>
    <t>Centro</t>
  </si>
  <si>
    <t>Denominación centro</t>
  </si>
  <si>
    <t>Tipo de centro</t>
  </si>
  <si>
    <t>Siglas</t>
  </si>
  <si>
    <t>Nombre de calle</t>
  </si>
  <si>
    <t>Número</t>
  </si>
  <si>
    <t>Piso</t>
  </si>
  <si>
    <t>Bloque</t>
  </si>
  <si>
    <t>Escalera</t>
  </si>
  <si>
    <t>Otras indicaciones</t>
  </si>
  <si>
    <t>Código postal</t>
  </si>
  <si>
    <t>Población</t>
  </si>
  <si>
    <t>% dedicación Ceco</t>
  </si>
  <si>
    <t>Operaciones</t>
  </si>
  <si>
    <t>Comercial</t>
  </si>
  <si>
    <t>U.A.B. CAMPUS UNIVERSITARIO S/N</t>
  </si>
  <si>
    <t>G9N1</t>
  </si>
  <si>
    <t>G1N2</t>
  </si>
  <si>
    <t>G2N2</t>
  </si>
  <si>
    <t>G4N2</t>
  </si>
  <si>
    <t>G1N1</t>
  </si>
  <si>
    <t>Network/Collection points</t>
  </si>
  <si>
    <t>Production/Labs</t>
  </si>
  <si>
    <t>E04 - COMERCIAL</t>
  </si>
  <si>
    <t>E0406 - CENTROS MEDICOS, CLINICAS Y PRESCRIPTORES</t>
  </si>
  <si>
    <t>E0406003 - NORESTE</t>
  </si>
  <si>
    <t>E0406003042 - CMCP BRUGUES UNIV. AUTÓNOMA</t>
  </si>
  <si>
    <t>Indefinido TC ordinario</t>
  </si>
  <si>
    <t>Conversión indefinido TC sin bonificación</t>
  </si>
  <si>
    <t>Indefinido TP ordinario</t>
  </si>
  <si>
    <t>GRUPO 9 NIVEL 1 - TECNICOS GRADO MEDIO (AREA ADMI)</t>
  </si>
  <si>
    <t>GRUPO 1 NIVEL 2 - LICENCIADOS (AREA ASISTENCIAL)</t>
  </si>
  <si>
    <t>GRUPO 2 NIVEL 2 - DIPLOMADOS (AREA ASISTENCIAL)</t>
  </si>
  <si>
    <t>GRUPO 4 NIVEL 2 - TECNICOS GRADO MEDIO (AREA ASIS)</t>
  </si>
  <si>
    <t>GRUPO 1 NIVEL 1 - LICENCIADOS (AREA ASISTENCIAL)</t>
  </si>
  <si>
    <t>Brugués assistencial autonoma</t>
  </si>
  <si>
    <t>CONV.EST.SAN.HOSP.,ASIST.Y LAB.CATALUÑA</t>
  </si>
  <si>
    <t>BRUGUES ASISTENCIAL, S.A.</t>
  </si>
  <si>
    <t>BRUGUES UNIVERSIDAD AUTONOMA P_BASE</t>
  </si>
  <si>
    <t>Recepcionist</t>
  </si>
  <si>
    <t>Doctors/Biologists/Specialist in Collect</t>
  </si>
  <si>
    <t>Phlebotomist</t>
  </si>
  <si>
    <t>Lab technician/MTA</t>
  </si>
  <si>
    <t>Comercial - Recepcionista Administrativo BCP/CM</t>
  </si>
  <si>
    <t>Comercial - Facultativo</t>
  </si>
  <si>
    <t>Comercial - Enfermero</t>
  </si>
  <si>
    <t>Operaciones - Auxiliar de Clínica - MTA</t>
  </si>
  <si>
    <t>Excedencia</t>
  </si>
  <si>
    <t>BELLATERRA</t>
  </si>
  <si>
    <t>Cerdanyola del Valles</t>
  </si>
  <si>
    <t>Recepcionista Administrativo BCP/CM</t>
  </si>
  <si>
    <t>Facultativo</t>
  </si>
  <si>
    <t>Enfermero</t>
  </si>
  <si>
    <t>Auxiliar de Clínica - MTA</t>
  </si>
  <si>
    <t>Analytics</t>
  </si>
  <si>
    <t>Centro Médico</t>
  </si>
  <si>
    <t>ORD</t>
  </si>
  <si>
    <t>CONV</t>
  </si>
  <si>
    <t>Motivos de alta</t>
  </si>
  <si>
    <t>INDEFINIDO/TEMPORAL</t>
  </si>
  <si>
    <t>BAU - Replacement</t>
  </si>
  <si>
    <t>BAU– New position/Function</t>
  </si>
  <si>
    <t>INDEFINIDO</t>
  </si>
  <si>
    <t>BAU (Previous to 01032020)</t>
  </si>
  <si>
    <t>Salario Bruto Anual</t>
  </si>
  <si>
    <t>Coste SS</t>
  </si>
  <si>
    <t>Variables</t>
  </si>
  <si>
    <t>TOTAL COSTE</t>
  </si>
  <si>
    <t>Salario Bruto Anual aplicando jornadas reales</t>
  </si>
  <si>
    <t>Sant Adria de Besos</t>
  </si>
  <si>
    <t>E0406003041 - CMCP BRUGUES SANT ADRIÂ</t>
  </si>
  <si>
    <t>P.C.P</t>
  </si>
  <si>
    <t>A.L.T</t>
  </si>
  <si>
    <t>S.L.R</t>
  </si>
  <si>
    <t>Y.F.P</t>
  </si>
  <si>
    <t>C.C.G</t>
  </si>
  <si>
    <t>L.S.Z</t>
  </si>
  <si>
    <t>L.M.M</t>
  </si>
  <si>
    <t>C.F.P</t>
  </si>
  <si>
    <t>M.M.M</t>
  </si>
  <si>
    <t>E.O.H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</si>
</sst>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4" fontId="0" fillId="0" borderId="0" xfId="0" applyNumberFormat="1" applyAlignment="1">
      <alignment horizontal="left" vertical="top"/>
    </xf>
    <xf numFmtId="4" fontId="0" fillId="0" borderId="0" xfId="0" applyNumberFormat="1" applyAlignment="1">
      <alignment horizontal="right" vertical="top"/>
    </xf>
    <xf numFmtId="164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2" fontId="0" fillId="0" borderId="0" xfId="0" applyNumberFormat="1" applyAlignment="1">
      <alignment horizontal="right" vertical="top"/>
    </xf>
    <xf numFmtId="164" fontId="0" fillId="0" borderId="0" xfId="0" applyNumberFormat="1" applyAlignment="1">
      <alignment horizontal="right" vertical="top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4" fontId="0" fillId="0" borderId="0" xfId="0" applyNumberFormat="1"/>
    <xf numFmtId="4" fontId="1" fillId="3" borderId="1" xfId="0" applyNumberFormat="1" applyFont="1" applyFill="1" applyBorder="1" applyAlignment="1">
      <alignment horizontal="center" vertical="top"/>
    </xf>
    <xf numFmtId="2" fontId="1" fillId="3" borderId="1" xfId="0" applyNumberFormat="1" applyFont="1" applyFill="1" applyBorder="1" applyAlignment="1">
      <alignment horizontal="center" vertical="top"/>
    </xf>
    <xf numFmtId="43" fontId="0" fillId="0" borderId="0" xfId="1" applyFont="1" applyAlignment="1">
      <alignment horizontal="right" vertical="top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34AD1-0865-4652-893D-CB4EF8F18D2C}">
  <sheetPr codeName="Hoja1"/>
  <dimension ref="A1:BI11"/>
  <sheetViews>
    <sheetView tabSelected="1" topLeftCell="N1" workbookViewId="0">
      <selection activeCell="Y11" sqref="Y11"/>
    </sheetView>
  </sheetViews>
  <sheetFormatPr defaultColWidth="18.140625" defaultRowHeight="15" x14ac:dyDescent="0.25"/>
  <cols>
    <col min="1" max="1" width="5" style="4" bestFit="1" customWidth="1"/>
    <col min="2" max="2" width="4.85546875" style="4" bestFit="1" customWidth="1"/>
    <col min="3" max="3" width="5.28515625" style="4" customWidth="1"/>
    <col min="4" max="4" width="31.7109375" style="5" customWidth="1"/>
    <col min="5" max="5" width="16" style="4" customWidth="1"/>
    <col min="6" max="6" width="4.85546875" style="5" bestFit="1" customWidth="1"/>
    <col min="7" max="7" width="14.28515625" style="5" customWidth="1"/>
    <col min="8" max="8" width="22.42578125" style="10" customWidth="1"/>
    <col min="9" max="10" width="16.7109375" style="10" customWidth="1"/>
    <col min="11" max="11" width="12.5703125" style="11" customWidth="1"/>
    <col min="12" max="12" width="24.7109375" style="11" bestFit="1" customWidth="1"/>
    <col min="13" max="13" width="10.7109375" style="11" customWidth="1"/>
    <col min="14" max="14" width="17" style="5" customWidth="1"/>
    <col min="15" max="15" width="14.42578125" style="4" customWidth="1"/>
    <col min="16" max="16" width="15.42578125" style="5" customWidth="1"/>
    <col min="17" max="17" width="45.5703125" style="5" customWidth="1"/>
    <col min="18" max="18" width="37.42578125" style="7" bestFit="1" customWidth="1"/>
    <col min="19" max="19" width="9.85546875" style="12" bestFit="1" customWidth="1"/>
    <col min="20" max="20" width="17.85546875" style="12" customWidth="1"/>
    <col min="21" max="21" width="9.85546875" style="12" customWidth="1"/>
    <col min="22" max="22" width="12.5703125" style="12" bestFit="1" customWidth="1"/>
    <col min="23" max="23" width="13.7109375" style="12" customWidth="1"/>
    <col min="24" max="24" width="52.7109375" style="5" bestFit="1" customWidth="1"/>
    <col min="25" max="25" width="18.42578125" style="5" bestFit="1" customWidth="1"/>
    <col min="26" max="26" width="52.28515625" style="5" bestFit="1" customWidth="1"/>
    <col min="27" max="27" width="21.7109375" style="5" bestFit="1" customWidth="1"/>
    <col min="28" max="28" width="49" style="5" bestFit="1" customWidth="1"/>
    <col min="29" max="29" width="61.7109375" style="5" bestFit="1" customWidth="1"/>
    <col min="30" max="30" width="24.85546875" style="5" bestFit="1" customWidth="1"/>
    <col min="31" max="31" width="28.28515625" style="5" bestFit="1" customWidth="1"/>
    <col min="32" max="32" width="35.7109375" style="5" bestFit="1" customWidth="1"/>
    <col min="33" max="33" width="24.140625" style="4" bestFit="1" customWidth="1"/>
    <col min="34" max="34" width="42.28515625" style="5" customWidth="1"/>
    <col min="35" max="35" width="7" style="4" bestFit="1" customWidth="1"/>
    <col min="36" max="36" width="49.28515625" style="5" bestFit="1" customWidth="1"/>
    <col min="37" max="37" width="29.28515625" style="5" bestFit="1" customWidth="1"/>
    <col min="38" max="38" width="6" style="5" bestFit="1" customWidth="1"/>
    <col min="39" max="39" width="41.140625" style="5" bestFit="1" customWidth="1"/>
    <col min="40" max="40" width="8.28515625" style="4" bestFit="1" customWidth="1"/>
    <col min="41" max="41" width="4.7109375" style="5" bestFit="1" customWidth="1"/>
    <col min="42" max="42" width="7.28515625" style="5" bestFit="1" customWidth="1"/>
    <col min="43" max="43" width="8.140625" style="5" bestFit="1" customWidth="1"/>
    <col min="44" max="44" width="28" style="5" bestFit="1" customWidth="1"/>
    <col min="45" max="45" width="13" style="13" bestFit="1" customWidth="1"/>
    <col min="46" max="46" width="24.140625" style="5" bestFit="1" customWidth="1"/>
    <col min="47" max="47" width="17.42578125" style="12" bestFit="1" customWidth="1"/>
    <col min="48" max="48" width="37.42578125" style="5" bestFit="1" customWidth="1"/>
    <col min="49" max="49" width="50" style="5" bestFit="1" customWidth="1"/>
    <col min="50" max="50" width="49.7109375" style="5" bestFit="1" customWidth="1"/>
    <col min="51" max="52" width="62.7109375" style="5" bestFit="1" customWidth="1"/>
    <col min="53" max="53" width="12.140625" style="5" bestFit="1" customWidth="1"/>
    <col min="54" max="54" width="13.5703125" style="5" bestFit="1" customWidth="1"/>
    <col min="55" max="16384" width="18.140625" style="6"/>
  </cols>
  <sheetData>
    <row r="1" spans="1:61" s="3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24</v>
      </c>
      <c r="J1" s="1" t="s">
        <v>25</v>
      </c>
      <c r="K1" s="2" t="s">
        <v>9</v>
      </c>
      <c r="L1" s="14" t="s">
        <v>93</v>
      </c>
      <c r="M1" s="2" t="s">
        <v>10</v>
      </c>
      <c r="N1" s="1" t="s">
        <v>26</v>
      </c>
      <c r="O1" s="15" t="s">
        <v>94</v>
      </c>
      <c r="P1" s="1" t="s">
        <v>27</v>
      </c>
      <c r="Q1" s="1" t="s">
        <v>28</v>
      </c>
      <c r="R1" s="19" t="s">
        <v>29</v>
      </c>
      <c r="S1" s="20" t="s">
        <v>8</v>
      </c>
      <c r="T1" s="20" t="s">
        <v>99</v>
      </c>
      <c r="U1" s="20" t="s">
        <v>101</v>
      </c>
      <c r="V1" s="20" t="s">
        <v>100</v>
      </c>
      <c r="W1" s="20" t="s">
        <v>102</v>
      </c>
      <c r="X1" s="1" t="s">
        <v>30</v>
      </c>
      <c r="Y1" s="1" t="s">
        <v>31</v>
      </c>
      <c r="Z1" s="1" t="s">
        <v>32</v>
      </c>
      <c r="AA1" s="1" t="s">
        <v>11</v>
      </c>
      <c r="AB1" s="1" t="s">
        <v>12</v>
      </c>
      <c r="AC1" s="1" t="s">
        <v>13</v>
      </c>
      <c r="AD1" s="1" t="s">
        <v>14</v>
      </c>
      <c r="AE1" s="1" t="s">
        <v>15</v>
      </c>
      <c r="AF1" s="1" t="s">
        <v>16</v>
      </c>
      <c r="AG1" s="1" t="s">
        <v>33</v>
      </c>
      <c r="AH1" s="1" t="s">
        <v>34</v>
      </c>
      <c r="AI1" s="1" t="s">
        <v>35</v>
      </c>
      <c r="AJ1" s="1" t="s">
        <v>36</v>
      </c>
      <c r="AK1" s="1" t="s">
        <v>37</v>
      </c>
      <c r="AL1" s="1" t="s">
        <v>38</v>
      </c>
      <c r="AM1" s="1" t="s">
        <v>39</v>
      </c>
      <c r="AN1" s="1" t="s">
        <v>40</v>
      </c>
      <c r="AO1" s="1" t="s">
        <v>41</v>
      </c>
      <c r="AP1" s="1" t="s">
        <v>42</v>
      </c>
      <c r="AQ1" s="1" t="s">
        <v>43</v>
      </c>
      <c r="AR1" s="1" t="s">
        <v>44</v>
      </c>
      <c r="AS1" s="8" t="s">
        <v>45</v>
      </c>
      <c r="AT1" s="1" t="s">
        <v>46</v>
      </c>
      <c r="AU1" s="9" t="s">
        <v>47</v>
      </c>
      <c r="AV1" s="1" t="s">
        <v>17</v>
      </c>
      <c r="AW1" s="1" t="s">
        <v>18</v>
      </c>
      <c r="AX1" s="1" t="s">
        <v>19</v>
      </c>
      <c r="AY1" s="1" t="s">
        <v>20</v>
      </c>
      <c r="AZ1" s="1" t="s">
        <v>21</v>
      </c>
      <c r="BA1" s="1" t="s">
        <v>22</v>
      </c>
      <c r="BB1" s="1" t="s">
        <v>23</v>
      </c>
    </row>
    <row r="2" spans="1:61" x14ac:dyDescent="0.25">
      <c r="A2" s="4">
        <v>2024</v>
      </c>
      <c r="B2" s="4">
        <v>9</v>
      </c>
      <c r="C2" s="4">
        <v>51</v>
      </c>
      <c r="D2" s="5" t="s">
        <v>72</v>
      </c>
      <c r="E2" s="4">
        <v>1020</v>
      </c>
      <c r="F2" s="5">
        <v>1</v>
      </c>
      <c r="G2" s="5" t="s">
        <v>106</v>
      </c>
      <c r="H2" s="10">
        <v>1</v>
      </c>
      <c r="I2" s="11">
        <v>21637</v>
      </c>
      <c r="J2" s="11">
        <v>32560</v>
      </c>
      <c r="K2" s="11">
        <v>42736</v>
      </c>
      <c r="L2" s="11" t="s">
        <v>98</v>
      </c>
      <c r="O2" s="4" t="s">
        <v>97</v>
      </c>
      <c r="P2" s="5" t="s">
        <v>91</v>
      </c>
      <c r="Q2" s="5" t="s">
        <v>62</v>
      </c>
      <c r="R2" s="21">
        <v>38835.339999999997</v>
      </c>
      <c r="S2" s="21">
        <v>100</v>
      </c>
      <c r="T2" s="21">
        <f>R2*S2/100</f>
        <v>38835.339999999997</v>
      </c>
      <c r="U2" s="21">
        <v>0</v>
      </c>
      <c r="V2" s="21">
        <f>T2*0.33</f>
        <v>12815.662199999999</v>
      </c>
      <c r="W2" s="21">
        <f>T2+V2</f>
        <v>51651.002199999995</v>
      </c>
      <c r="X2" s="5" t="s">
        <v>71</v>
      </c>
      <c r="Y2" s="5" t="s">
        <v>52</v>
      </c>
      <c r="Z2" s="5" t="s">
        <v>66</v>
      </c>
      <c r="AA2" s="5" t="s">
        <v>49</v>
      </c>
      <c r="AB2" s="5" t="s">
        <v>86</v>
      </c>
      <c r="AC2" s="5" t="s">
        <v>79</v>
      </c>
      <c r="AD2" s="5" t="s">
        <v>56</v>
      </c>
      <c r="AE2" s="5" t="s">
        <v>56</v>
      </c>
      <c r="AF2" s="5" t="s">
        <v>75</v>
      </c>
      <c r="AG2" s="4">
        <v>3673</v>
      </c>
      <c r="AH2" s="5" t="s">
        <v>73</v>
      </c>
      <c r="AI2" s="4">
        <v>3</v>
      </c>
      <c r="AJ2" s="5" t="s">
        <v>70</v>
      </c>
      <c r="AK2" s="5" t="s">
        <v>90</v>
      </c>
      <c r="AM2" s="5" t="s">
        <v>50</v>
      </c>
      <c r="AN2" s="4">
        <v>0</v>
      </c>
      <c r="AR2" s="5" t="s">
        <v>83</v>
      </c>
      <c r="AS2" s="13">
        <v>8290</v>
      </c>
      <c r="AT2" s="5" t="s">
        <v>84</v>
      </c>
      <c r="AU2" s="12">
        <v>100</v>
      </c>
      <c r="AV2" s="5" t="s">
        <v>58</v>
      </c>
      <c r="AW2" s="5" t="s">
        <v>59</v>
      </c>
      <c r="AX2" s="5" t="s">
        <v>60</v>
      </c>
      <c r="AY2" s="5" t="s">
        <v>61</v>
      </c>
      <c r="AZ2" s="5" t="s">
        <v>61</v>
      </c>
      <c r="BA2" s="5">
        <v>2405041902</v>
      </c>
    </row>
    <row r="3" spans="1:61" x14ac:dyDescent="0.25">
      <c r="A3" s="4">
        <v>2024</v>
      </c>
      <c r="B3" s="4">
        <v>9</v>
      </c>
      <c r="C3" s="4">
        <v>51</v>
      </c>
      <c r="D3" s="5" t="s">
        <v>72</v>
      </c>
      <c r="E3" s="4">
        <v>1062</v>
      </c>
      <c r="F3" s="5">
        <v>1</v>
      </c>
      <c r="G3" s="5" t="s">
        <v>107</v>
      </c>
      <c r="H3" s="10">
        <v>1</v>
      </c>
      <c r="I3" s="11">
        <v>23705</v>
      </c>
      <c r="J3" s="11">
        <v>33623</v>
      </c>
      <c r="K3" s="11">
        <v>42736</v>
      </c>
      <c r="L3" s="11" t="s">
        <v>98</v>
      </c>
      <c r="O3" s="4" t="s">
        <v>97</v>
      </c>
      <c r="P3" s="5" t="s">
        <v>91</v>
      </c>
      <c r="Q3" s="5" t="s">
        <v>62</v>
      </c>
      <c r="R3" s="21">
        <v>31840.06</v>
      </c>
      <c r="S3" s="21">
        <v>100</v>
      </c>
      <c r="T3" s="21">
        <f t="shared" ref="T3:T9" si="0">R3*S3/100</f>
        <v>31840.06</v>
      </c>
      <c r="U3" s="21">
        <v>0</v>
      </c>
      <c r="V3" s="21">
        <f t="shared" ref="V3:V10" si="1">T3*0.33</f>
        <v>10507.219800000001</v>
      </c>
      <c r="W3" s="21">
        <f t="shared" ref="W3:W10" si="2">T3+V3</f>
        <v>42347.279800000004</v>
      </c>
      <c r="X3" s="5" t="s">
        <v>71</v>
      </c>
      <c r="Y3" s="5" t="s">
        <v>53</v>
      </c>
      <c r="Z3" s="5" t="s">
        <v>67</v>
      </c>
      <c r="AA3" s="5" t="s">
        <v>49</v>
      </c>
      <c r="AB3" s="5" t="s">
        <v>87</v>
      </c>
      <c r="AC3" s="5" t="s">
        <v>80</v>
      </c>
      <c r="AD3" s="5" t="s">
        <v>56</v>
      </c>
      <c r="AE3" s="5" t="s">
        <v>56</v>
      </c>
      <c r="AF3" s="5" t="s">
        <v>76</v>
      </c>
      <c r="AG3" s="4">
        <v>3673</v>
      </c>
      <c r="AH3" s="5" t="s">
        <v>73</v>
      </c>
      <c r="AI3" s="4">
        <v>3</v>
      </c>
      <c r="AJ3" s="5" t="s">
        <v>70</v>
      </c>
      <c r="AK3" s="5" t="s">
        <v>90</v>
      </c>
      <c r="AM3" s="5" t="s">
        <v>50</v>
      </c>
      <c r="AN3" s="4">
        <v>0</v>
      </c>
      <c r="AR3" s="5" t="s">
        <v>83</v>
      </c>
      <c r="AS3" s="13">
        <v>8290</v>
      </c>
      <c r="AT3" s="5" t="s">
        <v>84</v>
      </c>
      <c r="AU3" s="12">
        <v>100</v>
      </c>
      <c r="AV3" s="5" t="s">
        <v>58</v>
      </c>
      <c r="AW3" s="5" t="s">
        <v>59</v>
      </c>
      <c r="AX3" s="5" t="s">
        <v>60</v>
      </c>
      <c r="AY3" s="5" t="s">
        <v>61</v>
      </c>
      <c r="AZ3" s="5" t="s">
        <v>61</v>
      </c>
      <c r="BA3" s="5">
        <v>2405041902</v>
      </c>
    </row>
    <row r="4" spans="1:61" x14ac:dyDescent="0.25">
      <c r="A4" s="4">
        <v>2024</v>
      </c>
      <c r="B4" s="4">
        <v>9</v>
      </c>
      <c r="C4" s="4">
        <v>51</v>
      </c>
      <c r="D4" s="5" t="s">
        <v>72</v>
      </c>
      <c r="E4" s="4">
        <v>1085</v>
      </c>
      <c r="F4" s="5">
        <v>1</v>
      </c>
      <c r="G4" s="5" t="s">
        <v>108</v>
      </c>
      <c r="H4" s="10">
        <v>1</v>
      </c>
      <c r="I4" s="11">
        <v>32733</v>
      </c>
      <c r="J4" s="11">
        <v>43500</v>
      </c>
      <c r="K4" s="11">
        <v>43892</v>
      </c>
      <c r="L4" s="11" t="s">
        <v>98</v>
      </c>
      <c r="O4" s="4" t="s">
        <v>97</v>
      </c>
      <c r="P4" s="5" t="s">
        <v>92</v>
      </c>
      <c r="Q4" s="5" t="s">
        <v>63</v>
      </c>
      <c r="R4" s="21">
        <v>20564.04</v>
      </c>
      <c r="S4" s="21">
        <v>100</v>
      </c>
      <c r="T4" s="21">
        <f t="shared" si="0"/>
        <v>20564.04</v>
      </c>
      <c r="U4" s="21">
        <v>0</v>
      </c>
      <c r="V4" s="21">
        <f t="shared" si="1"/>
        <v>6786.1332000000002</v>
      </c>
      <c r="W4" s="21">
        <f t="shared" si="2"/>
        <v>27350.173200000001</v>
      </c>
      <c r="X4" s="5" t="s">
        <v>71</v>
      </c>
      <c r="Y4" s="5" t="s">
        <v>51</v>
      </c>
      <c r="Z4" s="5" t="s">
        <v>65</v>
      </c>
      <c r="AA4" s="5" t="s">
        <v>49</v>
      </c>
      <c r="AB4" s="5" t="s">
        <v>85</v>
      </c>
      <c r="AC4" s="5" t="s">
        <v>78</v>
      </c>
      <c r="AD4" s="5" t="s">
        <v>56</v>
      </c>
      <c r="AE4" s="5" t="s">
        <v>56</v>
      </c>
      <c r="AF4" s="5" t="s">
        <v>74</v>
      </c>
      <c r="AG4" s="4">
        <v>3673</v>
      </c>
      <c r="AH4" s="5" t="s">
        <v>73</v>
      </c>
      <c r="AI4" s="4">
        <v>3</v>
      </c>
      <c r="AJ4" s="5" t="s">
        <v>70</v>
      </c>
      <c r="AK4" s="5" t="s">
        <v>90</v>
      </c>
      <c r="AM4" s="5" t="s">
        <v>50</v>
      </c>
      <c r="AN4" s="4">
        <v>0</v>
      </c>
      <c r="AR4" s="5" t="s">
        <v>83</v>
      </c>
      <c r="AS4" s="13">
        <v>8290</v>
      </c>
      <c r="AT4" s="5" t="s">
        <v>84</v>
      </c>
      <c r="AU4" s="12">
        <v>100</v>
      </c>
      <c r="AV4" s="5" t="s">
        <v>58</v>
      </c>
      <c r="AW4" s="5" t="s">
        <v>59</v>
      </c>
      <c r="AX4" s="5" t="s">
        <v>60</v>
      </c>
      <c r="AY4" s="5" t="s">
        <v>61</v>
      </c>
      <c r="AZ4" s="5" t="s">
        <v>61</v>
      </c>
      <c r="BA4" s="5">
        <v>2405041902</v>
      </c>
    </row>
    <row r="5" spans="1:61" x14ac:dyDescent="0.25">
      <c r="A5" s="4">
        <v>2024</v>
      </c>
      <c r="B5" s="4">
        <v>9</v>
      </c>
      <c r="C5" s="4">
        <v>51</v>
      </c>
      <c r="D5" s="5" t="s">
        <v>72</v>
      </c>
      <c r="E5" s="4">
        <v>1094</v>
      </c>
      <c r="F5" s="5">
        <v>1</v>
      </c>
      <c r="G5" s="5" t="s">
        <v>109</v>
      </c>
      <c r="H5" s="10">
        <v>1</v>
      </c>
      <c r="I5" s="11">
        <v>28337</v>
      </c>
      <c r="J5" s="11">
        <v>37258</v>
      </c>
      <c r="K5" s="11">
        <v>44835</v>
      </c>
      <c r="L5" s="11" t="s">
        <v>98</v>
      </c>
      <c r="O5" s="4" t="s">
        <v>97</v>
      </c>
      <c r="P5" s="5" t="s">
        <v>91</v>
      </c>
      <c r="Q5" s="5" t="s">
        <v>62</v>
      </c>
      <c r="R5" s="21">
        <v>31531.86</v>
      </c>
      <c r="S5" s="21">
        <v>100</v>
      </c>
      <c r="T5" s="21">
        <f t="shared" si="0"/>
        <v>31531.86</v>
      </c>
      <c r="U5" s="21">
        <v>0</v>
      </c>
      <c r="V5" s="21">
        <f t="shared" si="1"/>
        <v>10405.513800000001</v>
      </c>
      <c r="W5" s="21">
        <f t="shared" si="2"/>
        <v>41937.373800000001</v>
      </c>
      <c r="X5" s="5" t="s">
        <v>71</v>
      </c>
      <c r="Y5" s="5" t="s">
        <v>53</v>
      </c>
      <c r="Z5" s="5" t="s">
        <v>67</v>
      </c>
      <c r="AA5" s="5" t="s">
        <v>49</v>
      </c>
      <c r="AB5" s="5" t="s">
        <v>87</v>
      </c>
      <c r="AC5" s="5" t="s">
        <v>80</v>
      </c>
      <c r="AD5" s="5" t="s">
        <v>56</v>
      </c>
      <c r="AE5" s="5" t="s">
        <v>56</v>
      </c>
      <c r="AF5" s="5" t="s">
        <v>76</v>
      </c>
      <c r="AG5" s="4">
        <v>3673</v>
      </c>
      <c r="AH5" s="5" t="s">
        <v>73</v>
      </c>
      <c r="AI5" s="4">
        <v>3</v>
      </c>
      <c r="AJ5" s="5" t="s">
        <v>70</v>
      </c>
      <c r="AK5" s="5" t="s">
        <v>90</v>
      </c>
      <c r="AM5" s="5" t="s">
        <v>50</v>
      </c>
      <c r="AN5" s="4">
        <v>0</v>
      </c>
      <c r="AR5" s="5" t="s">
        <v>83</v>
      </c>
      <c r="AS5" s="13">
        <v>8290</v>
      </c>
      <c r="AT5" s="5" t="s">
        <v>84</v>
      </c>
      <c r="AU5" s="12">
        <v>100</v>
      </c>
      <c r="AV5" s="5" t="s">
        <v>58</v>
      </c>
      <c r="AW5" s="5" t="s">
        <v>59</v>
      </c>
      <c r="AX5" s="5" t="s">
        <v>60</v>
      </c>
      <c r="AY5" s="5" t="s">
        <v>61</v>
      </c>
      <c r="AZ5" s="5" t="s">
        <v>61</v>
      </c>
      <c r="BA5" s="5">
        <v>2405041902</v>
      </c>
    </row>
    <row r="6" spans="1:61" x14ac:dyDescent="0.25">
      <c r="A6" s="4">
        <v>2024</v>
      </c>
      <c r="B6" s="4">
        <v>9</v>
      </c>
      <c r="C6" s="4">
        <v>51</v>
      </c>
      <c r="D6" s="5" t="s">
        <v>72</v>
      </c>
      <c r="E6" s="4">
        <v>1135</v>
      </c>
      <c r="F6" s="5">
        <v>1</v>
      </c>
      <c r="G6" s="5" t="s">
        <v>110</v>
      </c>
      <c r="H6" s="10">
        <v>1</v>
      </c>
      <c r="I6" s="11">
        <v>24907</v>
      </c>
      <c r="J6" s="11">
        <v>36409</v>
      </c>
      <c r="K6" s="11">
        <v>42736</v>
      </c>
      <c r="L6" s="11" t="s">
        <v>98</v>
      </c>
      <c r="O6" s="4" t="s">
        <v>97</v>
      </c>
      <c r="P6" s="5" t="s">
        <v>91</v>
      </c>
      <c r="Q6" s="5" t="s">
        <v>62</v>
      </c>
      <c r="R6" s="21">
        <v>22712.19</v>
      </c>
      <c r="S6" s="21">
        <v>100</v>
      </c>
      <c r="T6" s="21">
        <f t="shared" si="0"/>
        <v>22712.19</v>
      </c>
      <c r="U6" s="21">
        <v>0</v>
      </c>
      <c r="V6" s="21">
        <f t="shared" si="1"/>
        <v>7495.0226999999995</v>
      </c>
      <c r="W6" s="21">
        <f t="shared" si="2"/>
        <v>30207.212699999996</v>
      </c>
      <c r="X6" s="5" t="s">
        <v>71</v>
      </c>
      <c r="Y6" s="5" t="s">
        <v>54</v>
      </c>
      <c r="Z6" s="5" t="s">
        <v>68</v>
      </c>
      <c r="AA6" s="5" t="s">
        <v>48</v>
      </c>
      <c r="AB6" s="5" t="s">
        <v>88</v>
      </c>
      <c r="AC6" s="5" t="s">
        <v>81</v>
      </c>
      <c r="AD6" s="5" t="s">
        <v>57</v>
      </c>
      <c r="AE6" s="5" t="s">
        <v>89</v>
      </c>
      <c r="AF6" s="5" t="s">
        <v>77</v>
      </c>
      <c r="AG6" s="4">
        <v>3673</v>
      </c>
      <c r="AH6" s="5" t="s">
        <v>73</v>
      </c>
      <c r="AI6" s="4">
        <v>3</v>
      </c>
      <c r="AJ6" s="5" t="s">
        <v>70</v>
      </c>
      <c r="AK6" s="5" t="s">
        <v>90</v>
      </c>
      <c r="AM6" s="5" t="s">
        <v>50</v>
      </c>
      <c r="AN6" s="4">
        <v>0</v>
      </c>
      <c r="AR6" s="5" t="s">
        <v>83</v>
      </c>
      <c r="AS6" s="13">
        <v>8290</v>
      </c>
      <c r="AT6" s="5" t="s">
        <v>84</v>
      </c>
      <c r="AU6" s="12">
        <v>100</v>
      </c>
      <c r="AV6" s="5" t="s">
        <v>58</v>
      </c>
      <c r="AW6" s="5" t="s">
        <v>59</v>
      </c>
      <c r="AX6" s="5" t="s">
        <v>60</v>
      </c>
      <c r="AY6" s="5" t="s">
        <v>61</v>
      </c>
      <c r="AZ6" s="5" t="s">
        <v>61</v>
      </c>
      <c r="BA6" s="5">
        <v>2405041902</v>
      </c>
    </row>
    <row r="7" spans="1:61" x14ac:dyDescent="0.25">
      <c r="A7" s="4">
        <v>2024</v>
      </c>
      <c r="B7" s="4">
        <v>9</v>
      </c>
      <c r="C7" s="4">
        <v>51</v>
      </c>
      <c r="D7" s="5" t="s">
        <v>72</v>
      </c>
      <c r="E7" s="4">
        <v>3251</v>
      </c>
      <c r="F7" s="5">
        <v>1</v>
      </c>
      <c r="G7" s="5" t="s">
        <v>111</v>
      </c>
      <c r="H7" s="10">
        <v>1</v>
      </c>
      <c r="I7" s="11">
        <v>31203</v>
      </c>
      <c r="J7" s="11">
        <v>44445</v>
      </c>
      <c r="K7" s="11">
        <v>45551</v>
      </c>
      <c r="L7" s="11" t="s">
        <v>95</v>
      </c>
      <c r="O7" s="4" t="s">
        <v>97</v>
      </c>
      <c r="P7" s="5" t="s">
        <v>91</v>
      </c>
      <c r="Q7" s="5" t="s">
        <v>64</v>
      </c>
      <c r="R7" s="21">
        <v>32251.749899999999</v>
      </c>
      <c r="S7" s="21">
        <v>69.8</v>
      </c>
      <c r="T7" s="21">
        <f>(R7*S7/100)*105/360</f>
        <v>6565.9187504750007</v>
      </c>
      <c r="U7" s="21">
        <v>0</v>
      </c>
      <c r="V7" s="21">
        <f t="shared" si="1"/>
        <v>2166.7531876567505</v>
      </c>
      <c r="W7" s="21">
        <f t="shared" si="2"/>
        <v>8732.6719381317507</v>
      </c>
      <c r="X7" s="5" t="s">
        <v>71</v>
      </c>
      <c r="Y7" s="5" t="s">
        <v>55</v>
      </c>
      <c r="Z7" s="5" t="s">
        <v>69</v>
      </c>
      <c r="AA7" s="5" t="s">
        <v>49</v>
      </c>
      <c r="AB7" s="5" t="s">
        <v>86</v>
      </c>
      <c r="AC7" s="5" t="s">
        <v>79</v>
      </c>
      <c r="AD7" s="5" t="s">
        <v>56</v>
      </c>
      <c r="AE7" s="5" t="s">
        <v>56</v>
      </c>
      <c r="AF7" s="5" t="s">
        <v>75</v>
      </c>
      <c r="AG7" s="4">
        <v>3673</v>
      </c>
      <c r="AH7" s="5" t="s">
        <v>73</v>
      </c>
      <c r="AI7" s="4">
        <v>3</v>
      </c>
      <c r="AJ7" s="5" t="s">
        <v>70</v>
      </c>
      <c r="AK7" s="5" t="s">
        <v>90</v>
      </c>
      <c r="AM7" s="5" t="s">
        <v>50</v>
      </c>
      <c r="AN7" s="4">
        <v>0</v>
      </c>
      <c r="AR7" s="5" t="s">
        <v>83</v>
      </c>
      <c r="AS7" s="13">
        <v>8290</v>
      </c>
      <c r="AT7" s="5" t="s">
        <v>84</v>
      </c>
      <c r="AU7" s="12">
        <v>100</v>
      </c>
      <c r="AV7" s="5" t="s">
        <v>58</v>
      </c>
      <c r="AW7" s="5" t="s">
        <v>59</v>
      </c>
      <c r="AX7" s="5" t="s">
        <v>60</v>
      </c>
      <c r="AY7" s="5" t="s">
        <v>61</v>
      </c>
      <c r="AZ7" s="5" t="s">
        <v>61</v>
      </c>
      <c r="BA7" s="5">
        <v>2405041902</v>
      </c>
    </row>
    <row r="8" spans="1:61" x14ac:dyDescent="0.25">
      <c r="A8" s="4">
        <v>2024</v>
      </c>
      <c r="B8" s="4">
        <v>9</v>
      </c>
      <c r="C8" s="4">
        <v>51</v>
      </c>
      <c r="D8" s="5" t="s">
        <v>72</v>
      </c>
      <c r="E8" s="4">
        <v>3861</v>
      </c>
      <c r="F8" s="5">
        <v>1</v>
      </c>
      <c r="G8" s="5" t="s">
        <v>112</v>
      </c>
      <c r="H8" s="10">
        <v>1</v>
      </c>
      <c r="I8" s="11">
        <v>35115</v>
      </c>
      <c r="J8" s="11">
        <v>45112</v>
      </c>
      <c r="K8" s="11">
        <v>45112</v>
      </c>
      <c r="L8" s="11" t="s">
        <v>96</v>
      </c>
      <c r="O8" s="4" t="s">
        <v>97</v>
      </c>
      <c r="P8" s="5" t="s">
        <v>91</v>
      </c>
      <c r="Q8" s="5" t="s">
        <v>62</v>
      </c>
      <c r="R8" s="21">
        <v>32122.639999999999</v>
      </c>
      <c r="S8" s="21">
        <v>100</v>
      </c>
      <c r="T8" s="21">
        <f t="shared" si="0"/>
        <v>32122.639999999999</v>
      </c>
      <c r="U8" s="21">
        <v>0</v>
      </c>
      <c r="V8" s="21">
        <f t="shared" si="1"/>
        <v>10600.4712</v>
      </c>
      <c r="W8" s="21">
        <f t="shared" si="2"/>
        <v>42723.111199999999</v>
      </c>
      <c r="X8" s="5" t="s">
        <v>71</v>
      </c>
      <c r="Y8" s="5" t="s">
        <v>55</v>
      </c>
      <c r="Z8" s="5" t="s">
        <v>69</v>
      </c>
      <c r="AA8" s="5" t="s">
        <v>49</v>
      </c>
      <c r="AB8" s="5" t="s">
        <v>86</v>
      </c>
      <c r="AC8" s="5" t="s">
        <v>79</v>
      </c>
      <c r="AD8" s="5" t="s">
        <v>56</v>
      </c>
      <c r="AE8" s="5" t="s">
        <v>56</v>
      </c>
      <c r="AF8" s="5" t="s">
        <v>75</v>
      </c>
      <c r="AG8" s="4">
        <v>3673</v>
      </c>
      <c r="AH8" s="5" t="s">
        <v>73</v>
      </c>
      <c r="AI8" s="4">
        <v>3</v>
      </c>
      <c r="AJ8" s="5" t="s">
        <v>70</v>
      </c>
      <c r="AK8" s="5" t="s">
        <v>90</v>
      </c>
      <c r="AM8" s="5" t="s">
        <v>50</v>
      </c>
      <c r="AN8" s="4">
        <v>0</v>
      </c>
      <c r="AR8" s="5" t="s">
        <v>83</v>
      </c>
      <c r="AS8" s="13">
        <v>8290</v>
      </c>
      <c r="AT8" s="5" t="s">
        <v>84</v>
      </c>
      <c r="AU8" s="12">
        <v>100</v>
      </c>
      <c r="AV8" s="5" t="s">
        <v>58</v>
      </c>
      <c r="AW8" s="5" t="s">
        <v>59</v>
      </c>
      <c r="AX8" s="5" t="s">
        <v>60</v>
      </c>
      <c r="AY8" s="5" t="s">
        <v>61</v>
      </c>
      <c r="AZ8" s="5" t="s">
        <v>61</v>
      </c>
      <c r="BA8" s="5">
        <v>2405041902</v>
      </c>
    </row>
    <row r="9" spans="1:61" x14ac:dyDescent="0.25">
      <c r="A9" s="4">
        <v>2024</v>
      </c>
      <c r="B9" s="4">
        <v>9</v>
      </c>
      <c r="C9" s="4">
        <v>51</v>
      </c>
      <c r="D9" s="5" t="s">
        <v>72</v>
      </c>
      <c r="E9" s="4">
        <v>3862</v>
      </c>
      <c r="F9" s="5">
        <v>1</v>
      </c>
      <c r="G9" s="5" t="s">
        <v>113</v>
      </c>
      <c r="H9" s="10">
        <v>1</v>
      </c>
      <c r="I9" s="11">
        <v>27072</v>
      </c>
      <c r="J9" s="11">
        <v>45112</v>
      </c>
      <c r="K9" s="11">
        <v>45112</v>
      </c>
      <c r="L9" s="11" t="s">
        <v>96</v>
      </c>
      <c r="O9" s="4" t="s">
        <v>97</v>
      </c>
      <c r="P9" s="5" t="s">
        <v>91</v>
      </c>
      <c r="Q9" s="5" t="s">
        <v>64</v>
      </c>
      <c r="R9" s="21">
        <v>30962.3</v>
      </c>
      <c r="S9" s="21">
        <v>51.67</v>
      </c>
      <c r="T9" s="21">
        <f t="shared" si="0"/>
        <v>15998.22041</v>
      </c>
      <c r="U9" s="21">
        <v>0</v>
      </c>
      <c r="V9" s="21">
        <f t="shared" si="1"/>
        <v>5279.4127353000003</v>
      </c>
      <c r="W9" s="21">
        <f t="shared" si="2"/>
        <v>21277.633145300002</v>
      </c>
      <c r="X9" s="5" t="s">
        <v>71</v>
      </c>
      <c r="Y9" s="5" t="s">
        <v>55</v>
      </c>
      <c r="Z9" s="5" t="s">
        <v>69</v>
      </c>
      <c r="AA9" s="5" t="s">
        <v>49</v>
      </c>
      <c r="AB9" s="5" t="s">
        <v>86</v>
      </c>
      <c r="AC9" s="5" t="s">
        <v>79</v>
      </c>
      <c r="AD9" s="5" t="s">
        <v>56</v>
      </c>
      <c r="AE9" s="5" t="s">
        <v>56</v>
      </c>
      <c r="AF9" s="5" t="s">
        <v>75</v>
      </c>
      <c r="AG9" s="4">
        <v>3673</v>
      </c>
      <c r="AH9" s="5" t="s">
        <v>73</v>
      </c>
      <c r="AI9" s="4">
        <v>3</v>
      </c>
      <c r="AJ9" s="5" t="s">
        <v>70</v>
      </c>
      <c r="AK9" s="5" t="s">
        <v>90</v>
      </c>
      <c r="AM9" s="5" t="s">
        <v>50</v>
      </c>
      <c r="AN9" s="4">
        <v>0</v>
      </c>
      <c r="AR9" s="5" t="s">
        <v>83</v>
      </c>
      <c r="AS9" s="13">
        <v>8290</v>
      </c>
      <c r="AT9" s="5" t="s">
        <v>84</v>
      </c>
      <c r="AU9" s="12">
        <v>100</v>
      </c>
      <c r="AV9" s="5" t="s">
        <v>58</v>
      </c>
      <c r="AW9" s="5" t="s">
        <v>59</v>
      </c>
      <c r="AX9" s="5" t="s">
        <v>60</v>
      </c>
      <c r="AY9" s="5" t="s">
        <v>61</v>
      </c>
      <c r="AZ9" s="5" t="s">
        <v>61</v>
      </c>
      <c r="BA9" s="5">
        <v>2405041902</v>
      </c>
    </row>
    <row r="10" spans="1:61" x14ac:dyDescent="0.25">
      <c r="A10" s="4">
        <v>2024</v>
      </c>
      <c r="B10" s="4">
        <v>9</v>
      </c>
      <c r="C10" s="4">
        <v>51</v>
      </c>
      <c r="D10" s="5" t="s">
        <v>72</v>
      </c>
      <c r="E10" s="4">
        <v>3863</v>
      </c>
      <c r="F10" s="5">
        <v>1</v>
      </c>
      <c r="G10" s="5" t="s">
        <v>114</v>
      </c>
      <c r="H10" s="10">
        <v>1</v>
      </c>
      <c r="I10" s="11">
        <v>36434</v>
      </c>
      <c r="J10" s="11">
        <v>45112</v>
      </c>
      <c r="K10" s="11">
        <v>45112</v>
      </c>
      <c r="L10" s="11" t="s">
        <v>96</v>
      </c>
      <c r="M10" s="11">
        <v>45549</v>
      </c>
      <c r="N10" s="5" t="s">
        <v>82</v>
      </c>
      <c r="O10" s="4" t="s">
        <v>97</v>
      </c>
      <c r="P10" s="5" t="s">
        <v>91</v>
      </c>
      <c r="Q10" s="5" t="s">
        <v>64</v>
      </c>
      <c r="R10" s="21">
        <v>30962.3</v>
      </c>
      <c r="S10" s="21">
        <v>51.67</v>
      </c>
      <c r="T10" s="21">
        <f>(R10*S10/100)*255/360</f>
        <v>11332.072790416667</v>
      </c>
      <c r="U10" s="21">
        <v>0</v>
      </c>
      <c r="V10" s="21">
        <f t="shared" si="1"/>
        <v>3739.5840208375002</v>
      </c>
      <c r="W10" s="21">
        <f t="shared" si="2"/>
        <v>15071.656811254168</v>
      </c>
      <c r="X10" s="5" t="s">
        <v>71</v>
      </c>
      <c r="Y10" s="5" t="s">
        <v>55</v>
      </c>
      <c r="Z10" s="5" t="s">
        <v>69</v>
      </c>
      <c r="AA10" s="5" t="s">
        <v>49</v>
      </c>
      <c r="AB10" s="5" t="s">
        <v>86</v>
      </c>
      <c r="AC10" s="5" t="s">
        <v>79</v>
      </c>
      <c r="AD10" s="5" t="s">
        <v>56</v>
      </c>
      <c r="AE10" s="5" t="s">
        <v>56</v>
      </c>
      <c r="AF10" s="5" t="s">
        <v>75</v>
      </c>
      <c r="AG10" s="4">
        <v>3673</v>
      </c>
      <c r="AH10" s="5" t="s">
        <v>73</v>
      </c>
      <c r="AI10" s="4">
        <v>3</v>
      </c>
      <c r="AJ10" s="5" t="s">
        <v>70</v>
      </c>
      <c r="AK10" s="5" t="s">
        <v>90</v>
      </c>
      <c r="AM10" s="5" t="s">
        <v>50</v>
      </c>
      <c r="AN10" s="4">
        <v>0</v>
      </c>
      <c r="AR10" s="5" t="s">
        <v>83</v>
      </c>
      <c r="AS10" s="13">
        <v>8290</v>
      </c>
      <c r="AT10" s="5" t="s">
        <v>84</v>
      </c>
      <c r="AU10" s="12">
        <v>100</v>
      </c>
      <c r="AV10" s="5" t="s">
        <v>58</v>
      </c>
      <c r="AW10" s="5" t="s">
        <v>59</v>
      </c>
      <c r="AX10" s="5" t="s">
        <v>60</v>
      </c>
      <c r="AY10" s="5" t="s">
        <v>61</v>
      </c>
      <c r="AZ10" s="5" t="s">
        <v>61</v>
      </c>
      <c r="BA10" s="5">
        <v>2405041902</v>
      </c>
    </row>
    <row r="11" spans="1:61" x14ac:dyDescent="0.25">
      <c r="A11" s="4">
        <v>2024</v>
      </c>
      <c r="B11" s="4">
        <v>10</v>
      </c>
      <c r="C11" s="4">
        <v>51</v>
      </c>
      <c r="D11" s="5" t="s">
        <v>72</v>
      </c>
      <c r="E11" s="4">
        <v>3261</v>
      </c>
      <c r="F11" s="5">
        <v>1</v>
      </c>
      <c r="G11" s="5" t="s">
        <v>115</v>
      </c>
      <c r="H11" s="10">
        <v>1</v>
      </c>
      <c r="I11" s="11">
        <v>21089</v>
      </c>
      <c r="J11" s="11">
        <v>44466</v>
      </c>
      <c r="K11" s="11">
        <v>44466</v>
      </c>
      <c r="L11" s="11" t="s">
        <v>96</v>
      </c>
      <c r="N11" s="11"/>
      <c r="O11" s="4" t="s">
        <v>97</v>
      </c>
      <c r="P11" s="5" t="s">
        <v>92</v>
      </c>
      <c r="Q11" s="5" t="s">
        <v>63</v>
      </c>
      <c r="R11" s="21">
        <v>37580.31</v>
      </c>
      <c r="S11" s="21">
        <v>100</v>
      </c>
      <c r="T11" s="21">
        <f>R11</f>
        <v>37580.31</v>
      </c>
      <c r="U11" s="21">
        <v>0</v>
      </c>
      <c r="V11" s="21">
        <v>12401.5</v>
      </c>
      <c r="W11" s="21">
        <v>49981.81</v>
      </c>
      <c r="X11" s="11"/>
      <c r="Y11" s="11"/>
      <c r="Z11" s="7"/>
      <c r="AA11" s="12"/>
      <c r="AB11" s="5" t="s">
        <v>49</v>
      </c>
      <c r="AC11" s="5" t="s">
        <v>86</v>
      </c>
      <c r="AD11" s="5" t="s">
        <v>79</v>
      </c>
      <c r="AE11" s="5" t="s">
        <v>56</v>
      </c>
      <c r="AF11" s="5" t="s">
        <v>56</v>
      </c>
      <c r="AG11" s="5" t="s">
        <v>75</v>
      </c>
      <c r="AH11" s="6"/>
      <c r="AI11" s="6"/>
      <c r="AJ11" s="6"/>
      <c r="AK11" s="6"/>
      <c r="AL11" s="6"/>
      <c r="AM11" s="6"/>
      <c r="AN11" s="5"/>
      <c r="AP11" s="4"/>
      <c r="AS11" s="13">
        <v>8930</v>
      </c>
      <c r="AT11" s="5" t="s">
        <v>104</v>
      </c>
      <c r="AU11" s="12">
        <v>100</v>
      </c>
      <c r="AV11" s="5" t="s">
        <v>58</v>
      </c>
      <c r="AW11" s="5" t="s">
        <v>59</v>
      </c>
      <c r="AX11" s="5" t="s">
        <v>60</v>
      </c>
      <c r="AY11" s="5" t="s">
        <v>105</v>
      </c>
      <c r="AZ11" s="5" t="s">
        <v>105</v>
      </c>
      <c r="BA11" s="6"/>
      <c r="BB11" s="6"/>
      <c r="BH11" s="5">
        <v>2405041905</v>
      </c>
      <c r="BI11" s="5"/>
    </row>
  </sheetData>
  <autoFilter ref="A1:BB10" xr:uid="{DE734AD1-0865-4652-893D-CB4EF8F18D2C}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46B3A-1A9B-4EC2-97B1-9AA748A5019E}">
  <dimension ref="C3:G4"/>
  <sheetViews>
    <sheetView workbookViewId="0">
      <selection activeCell="G5" sqref="G5"/>
    </sheetView>
  </sheetViews>
  <sheetFormatPr defaultColWidth="11.42578125" defaultRowHeight="15" x14ac:dyDescent="0.25"/>
  <cols>
    <col min="2" max="2" width="15.85546875" customWidth="1"/>
    <col min="3" max="3" width="35.7109375" bestFit="1" customWidth="1"/>
    <col min="4" max="4" width="39.42578125" bestFit="1" customWidth="1"/>
    <col min="5" max="5" width="8.7109375" bestFit="1" customWidth="1"/>
    <col min="6" max="6" width="9" bestFit="1" customWidth="1"/>
    <col min="7" max="7" width="12.28515625" bestFit="1" customWidth="1"/>
  </cols>
  <sheetData>
    <row r="3" spans="3:7" x14ac:dyDescent="0.25">
      <c r="C3" s="16" t="s">
        <v>29</v>
      </c>
      <c r="D3" s="17" t="s">
        <v>103</v>
      </c>
      <c r="E3" s="17" t="s">
        <v>101</v>
      </c>
      <c r="F3" s="17" t="s">
        <v>100</v>
      </c>
      <c r="G3" s="17" t="s">
        <v>102</v>
      </c>
    </row>
    <row r="4" spans="3:7" x14ac:dyDescent="0.25">
      <c r="C4" s="18">
        <f>SUM(HCConReparto!R2:R11)</f>
        <v>309362.78989999997</v>
      </c>
      <c r="D4" s="18">
        <f>SUM(HCConReparto!T2:T11)</f>
        <v>249082.65195089165</v>
      </c>
      <c r="E4" s="18">
        <f>SUM(HCConReparto!U2:U11)</f>
        <v>0</v>
      </c>
      <c r="F4" s="18">
        <f>SUM(HCConReparto!V2:V11)</f>
        <v>82197.272843794257</v>
      </c>
      <c r="G4" s="18">
        <f>SUM(HCConReparto!W2:W11)</f>
        <v>331279.92479468591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05c850-7178-4795-a811-e1b5fefbfcba" xsi:nil="true"/>
    <lcf76f155ced4ddcb4097134ff3c332f xmlns="48bd9967-9f07-4965-b0a3-6b12db914af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5DF671B6C40241BE905647FFFB84EC" ma:contentTypeVersion="18" ma:contentTypeDescription="Crea un document nou" ma:contentTypeScope="" ma:versionID="2046ab7608909131f1e736e0d8e6238d">
  <xsd:schema xmlns:xsd="http://www.w3.org/2001/XMLSchema" xmlns:xs="http://www.w3.org/2001/XMLSchema" xmlns:p="http://schemas.microsoft.com/office/2006/metadata/properties" xmlns:ns2="48bd9967-9f07-4965-b0a3-6b12db914af3" xmlns:ns3="3d05c850-7178-4795-a811-e1b5fefbfcba" targetNamespace="http://schemas.microsoft.com/office/2006/metadata/properties" ma:root="true" ma:fieldsID="d23b150f94028a9b40b6caac6d5cbc79" ns2:_="" ns3:_="">
    <xsd:import namespace="48bd9967-9f07-4965-b0a3-6b12db914af3"/>
    <xsd:import namespace="3d05c850-7178-4795-a811-e1b5fefbf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d9967-9f07-4965-b0a3-6b12db914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c850-7178-4795-a811-e1b5fefbfcb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4a304de-0cc7-4efb-8e73-915d11a8a248}" ma:internalName="TaxCatchAll" ma:showField="CatchAllData" ma:web="3d05c850-7178-4795-a811-e1b5fefbf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DAD09E-B899-4E7A-8E60-CD325AAF3A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EF7BA3-89A1-49CB-A346-43C9783EA419}">
  <ds:schemaRefs>
    <ds:schemaRef ds:uri="http://schemas.microsoft.com/office/2006/metadata/properties"/>
    <ds:schemaRef ds:uri="http://schemas.microsoft.com/office/infopath/2007/PartnerControls"/>
    <ds:schemaRef ds:uri="3d05c850-7178-4795-a811-e1b5fefbfcba"/>
    <ds:schemaRef ds:uri="48bd9967-9f07-4965-b0a3-6b12db914af3"/>
  </ds:schemaRefs>
</ds:datastoreItem>
</file>

<file path=customXml/itemProps3.xml><?xml version="1.0" encoding="utf-8"?>
<ds:datastoreItem xmlns:ds="http://schemas.openxmlformats.org/officeDocument/2006/customXml" ds:itemID="{10D87488-D8EB-4C3A-98B8-CF21CE2E2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bd9967-9f07-4965-b0a3-6b12db914af3"/>
    <ds:schemaRef ds:uri="3d05c850-7178-4795-a811-e1b5fefbf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HCConReparto</vt:lpstr>
      <vt:lpstr>Hoja1</vt:lpstr>
      <vt:lpstr>insertar_filas_NumFilas</vt:lpstr>
      <vt:lpstr>UsarClipboard</vt:lpstr>
    </vt:vector>
  </TitlesOfParts>
  <Company>SERESCO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Granda Puente</dc:creator>
  <cp:lastModifiedBy>Raquel Carmona Herranz</cp:lastModifiedBy>
  <dcterms:created xsi:type="dcterms:W3CDTF">2020-08-26T10:03:19Z</dcterms:created>
  <dcterms:modified xsi:type="dcterms:W3CDTF">2025-10-17T10:15:39Z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0x010100E75DF671B6C40241BE905647FFFB84EC</vt:lpwstr>
  </property>
  <property fmtid="{D5CDD505-2E9C-101B-9397-08002B2CF9AE}" pid="3" name="MediaServiceImageTags">
    <vt:lpwstr/>
  </property>
</Properties>
</file>