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P:\3. EQUIPAMENTS\02 - CEMENTIRI\2025 - 7è desglossat proj ampliació\"/>
    </mc:Choice>
  </mc:AlternateContent>
  <xr:revisionPtr revIDLastSave="0" documentId="13_ncr:1_{05D4489D-614D-4DE0-90CD-7B788388EFE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ase 01" sheetId="1" r:id="rId1"/>
    <sheet name="Fase 0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2" i="2" l="1"/>
  <c r="D66" i="2"/>
  <c r="D15" i="1" l="1"/>
  <c r="D69" i="2"/>
  <c r="D65" i="2"/>
  <c r="D64" i="2"/>
  <c r="D107" i="2"/>
  <c r="D68" i="2"/>
  <c r="D67" i="2"/>
  <c r="D63" i="2"/>
  <c r="D19" i="1"/>
  <c r="D13" i="1"/>
  <c r="E58" i="2"/>
  <c r="F58" i="2" s="1"/>
  <c r="F59" i="2" l="1"/>
  <c r="F42" i="2"/>
  <c r="F38" i="1" l="1"/>
  <c r="F28" i="1"/>
  <c r="F15" i="1"/>
  <c r="D93" i="2" l="1"/>
  <c r="D18" i="1" l="1"/>
  <c r="F127" i="2" l="1"/>
  <c r="F128" i="2" s="1"/>
  <c r="F149" i="2" s="1"/>
  <c r="F123" i="2"/>
  <c r="F124" i="2" s="1"/>
  <c r="F148" i="2" s="1"/>
  <c r="F119" i="2"/>
  <c r="F118" i="2"/>
  <c r="F117" i="2"/>
  <c r="F116" i="2"/>
  <c r="F112" i="2"/>
  <c r="F113" i="2" s="1"/>
  <c r="F146" i="2" s="1"/>
  <c r="F108" i="2"/>
  <c r="F107" i="2"/>
  <c r="F106" i="2"/>
  <c r="F102" i="2"/>
  <c r="F103" i="2" s="1"/>
  <c r="F144" i="2" s="1"/>
  <c r="F98" i="2"/>
  <c r="F97" i="2"/>
  <c r="F93" i="2"/>
  <c r="F92" i="2"/>
  <c r="F91" i="2"/>
  <c r="F90" i="2"/>
  <c r="F89" i="2"/>
  <c r="F88" i="2"/>
  <c r="F84" i="2"/>
  <c r="F83" i="2"/>
  <c r="F79" i="2"/>
  <c r="F78" i="2"/>
  <c r="F77" i="2"/>
  <c r="F73" i="2"/>
  <c r="F72" i="2"/>
  <c r="F71" i="2"/>
  <c r="F70" i="2"/>
  <c r="F69" i="2"/>
  <c r="F68" i="2"/>
  <c r="F67" i="2"/>
  <c r="F66" i="2"/>
  <c r="F65" i="2"/>
  <c r="F64" i="2"/>
  <c r="F63" i="2"/>
  <c r="F57" i="2"/>
  <c r="F56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27" i="2"/>
  <c r="F26" i="2"/>
  <c r="F22" i="2"/>
  <c r="F21" i="2"/>
  <c r="F20" i="2"/>
  <c r="F19" i="2"/>
  <c r="F15" i="2"/>
  <c r="F14" i="2"/>
  <c r="F13" i="2"/>
  <c r="F12" i="2"/>
  <c r="F11" i="2"/>
  <c r="F10" i="2"/>
  <c r="F6" i="2"/>
  <c r="F5" i="2"/>
  <c r="F60" i="2" l="1"/>
  <c r="F138" i="2" s="1"/>
  <c r="F43" i="2"/>
  <c r="F136" i="2" s="1"/>
  <c r="F80" i="2"/>
  <c r="F140" i="2" s="1"/>
  <c r="F28" i="2"/>
  <c r="F135" i="2" s="1"/>
  <c r="F85" i="2"/>
  <c r="F141" i="2" s="1"/>
  <c r="F53" i="2"/>
  <c r="F137" i="2" s="1"/>
  <c r="F23" i="2"/>
  <c r="F134" i="2" s="1"/>
  <c r="F7" i="2"/>
  <c r="F132" i="2" s="1"/>
  <c r="F99" i="2"/>
  <c r="F143" i="2" s="1"/>
  <c r="F74" i="2"/>
  <c r="F139" i="2" s="1"/>
  <c r="F16" i="2"/>
  <c r="F133" i="2" s="1"/>
  <c r="F94" i="2"/>
  <c r="F142" i="2" s="1"/>
  <c r="F109" i="2"/>
  <c r="F145" i="2" s="1"/>
  <c r="F120" i="2"/>
  <c r="F147" i="2" s="1"/>
  <c r="F150" i="2" l="1"/>
  <c r="E154" i="2" s="1"/>
  <c r="F61" i="1" l="1"/>
  <c r="F62" i="1" s="1"/>
  <c r="F74" i="1" s="1"/>
  <c r="F57" i="1"/>
  <c r="F58" i="1" s="1"/>
  <c r="F73" i="1" s="1"/>
  <c r="F53" i="1"/>
  <c r="F52" i="1"/>
  <c r="F51" i="1"/>
  <c r="F50" i="1"/>
  <c r="F46" i="1"/>
  <c r="F45" i="1"/>
  <c r="F44" i="1"/>
  <c r="F43" i="1"/>
  <c r="F42" i="1"/>
  <c r="F37" i="1"/>
  <c r="F36" i="1"/>
  <c r="F35" i="1"/>
  <c r="F34" i="1"/>
  <c r="F33" i="1"/>
  <c r="F32" i="1"/>
  <c r="F27" i="1"/>
  <c r="F26" i="1"/>
  <c r="F25" i="1"/>
  <c r="F24" i="1"/>
  <c r="F23" i="1"/>
  <c r="F19" i="1"/>
  <c r="F18" i="1"/>
  <c r="F17" i="1"/>
  <c r="F16" i="1"/>
  <c r="F14" i="1"/>
  <c r="F13" i="1"/>
  <c r="F9" i="1"/>
  <c r="F8" i="1"/>
  <c r="F39" i="1" l="1"/>
  <c r="F29" i="1"/>
  <c r="F69" i="1" s="1"/>
  <c r="F10" i="1"/>
  <c r="F67" i="1" s="1"/>
  <c r="F70" i="1"/>
  <c r="F47" i="1"/>
  <c r="F71" i="1" s="1"/>
  <c r="F20" i="1"/>
  <c r="F68" i="1" s="1"/>
  <c r="F54" i="1"/>
  <c r="F72" i="1" s="1"/>
  <c r="F75" i="1" l="1"/>
  <c r="E153" i="2" s="1"/>
  <c r="E155" i="2" s="1"/>
  <c r="E157" i="2" s="1"/>
  <c r="E158" i="2" l="1"/>
  <c r="E159" i="2"/>
  <c r="E160" i="2" l="1"/>
  <c r="E161" i="2" s="1"/>
</calcChain>
</file>

<file path=xl/sharedStrings.xml><?xml version="1.0" encoding="utf-8"?>
<sst xmlns="http://schemas.openxmlformats.org/spreadsheetml/2006/main" count="477" uniqueCount="274">
  <si>
    <t>Ampliació cementiri Fase 01</t>
  </si>
  <si>
    <t>P</t>
  </si>
  <si>
    <t>Ut</t>
  </si>
  <si>
    <t>Descripció</t>
  </si>
  <si>
    <t>Amid</t>
  </si>
  <si>
    <t>Preu ut</t>
  </si>
  <si>
    <t>Import</t>
  </si>
  <si>
    <t>1.</t>
  </si>
  <si>
    <t>Enderroc</t>
  </si>
  <si>
    <t>1.1</t>
  </si>
  <si>
    <t>Pa</t>
  </si>
  <si>
    <t>Tala controlada directa d'arbres</t>
  </si>
  <si>
    <t>1.2</t>
  </si>
  <si>
    <t>Transport de residus a instal.lació auroritzada</t>
  </si>
  <si>
    <t>Total capítol 1. Enderroc Fase 1</t>
  </si>
  <si>
    <t>2.</t>
  </si>
  <si>
    <t>Moviment de terres</t>
  </si>
  <si>
    <t>2.1</t>
  </si>
  <si>
    <t>M3</t>
  </si>
  <si>
    <t>Excavació i càrrega dels primers 20cm de terra vegetal</t>
  </si>
  <si>
    <t>2.2</t>
  </si>
  <si>
    <t>Excavació i càrrega de terra per a esplanació</t>
  </si>
  <si>
    <t>2.3</t>
  </si>
  <si>
    <t>Excavació per a rasa d'instal.lacions</t>
  </si>
  <si>
    <t>2.4</t>
  </si>
  <si>
    <t>Terraplenada i piconatge per a anivellament general</t>
  </si>
  <si>
    <t>2.5</t>
  </si>
  <si>
    <t>Terraplenada i piconatge per a trasdossat de murs de formigó i gabions</t>
  </si>
  <si>
    <t>2.6</t>
  </si>
  <si>
    <t>Càrrega amb mitjants mecànics i transport de terres a abocador</t>
  </si>
  <si>
    <t>2.7</t>
  </si>
  <si>
    <t>Subministrament de terra adequada d'aportació</t>
  </si>
  <si>
    <t>Total capítol 2. Moviment de terres Fase 1</t>
  </si>
  <si>
    <t>3.</t>
  </si>
  <si>
    <t>Murs de gabions</t>
  </si>
  <si>
    <t>3.1</t>
  </si>
  <si>
    <t>Estructura de gabions, peces de 2x1x1 m</t>
  </si>
  <si>
    <t>3.2</t>
  </si>
  <si>
    <t>Estructura de gabions, peces de 2x1x0,5 m</t>
  </si>
  <si>
    <t>3.3</t>
  </si>
  <si>
    <t>Estructura de gabions, peces de 1x1x1 m</t>
  </si>
  <si>
    <t>3.4</t>
  </si>
  <si>
    <t>Estructura de gabions, peces de 0,5x1x1 m</t>
  </si>
  <si>
    <t>3.5</t>
  </si>
  <si>
    <t>Càrrega i transport i col.locació de gabions</t>
  </si>
  <si>
    <t>Total capítol 3. Murs de gabions Fase 1</t>
  </si>
  <si>
    <t>4.</t>
  </si>
  <si>
    <t>Xarxa de sanejament</t>
  </si>
  <si>
    <t>4.1</t>
  </si>
  <si>
    <t>Ml</t>
  </si>
  <si>
    <t>Tub de PVC de 80 mm diàmtre</t>
  </si>
  <si>
    <t>4.2</t>
  </si>
  <si>
    <t>Tub de PVC de 250 mm diàmtre</t>
  </si>
  <si>
    <t>4.3</t>
  </si>
  <si>
    <t>Tub de PVC de 350 mm diàmtre</t>
  </si>
  <si>
    <t>4.4</t>
  </si>
  <si>
    <t>Tub de PVC de 500 mm diàmtre</t>
  </si>
  <si>
    <t>4.5</t>
  </si>
  <si>
    <t>Formació de pou interceptor + reixa superior</t>
  </si>
  <si>
    <t>4.6</t>
  </si>
  <si>
    <t>Connexió a la xarxa de clavegueram existent aigües netes</t>
  </si>
  <si>
    <t>Total capítol 4. Xarxa de sanejament Fase 1</t>
  </si>
  <si>
    <t>5.</t>
  </si>
  <si>
    <t>Fonamentació</t>
  </si>
  <si>
    <t>5.1</t>
  </si>
  <si>
    <t>Control qualitat formigó</t>
  </si>
  <si>
    <t>5.2</t>
  </si>
  <si>
    <t>Formigó neteja i anivellat</t>
  </si>
  <si>
    <t>5.3</t>
  </si>
  <si>
    <t>Formigó per a llosa fonamentació de ninxols</t>
  </si>
  <si>
    <t>5.4</t>
  </si>
  <si>
    <t>Kg</t>
  </si>
  <si>
    <t>Acer B-500s lloses fonamentació ninxols</t>
  </si>
  <si>
    <t>5.5</t>
  </si>
  <si>
    <t>M2</t>
  </si>
  <si>
    <t>Encofrat recuperable fusta llosa fonamentació ninxols</t>
  </si>
  <si>
    <t>Total capítol 5. Fonamentació Fase 1</t>
  </si>
  <si>
    <t>6.</t>
  </si>
  <si>
    <t>Estrutura de formigó</t>
  </si>
  <si>
    <t>6.1</t>
  </si>
  <si>
    <t>6.2</t>
  </si>
  <si>
    <t>Formigó per a murs de contenció de ninxols</t>
  </si>
  <si>
    <t>6.3</t>
  </si>
  <si>
    <t>Acer B-500s murs de contenció ninxols</t>
  </si>
  <si>
    <t>6.4</t>
  </si>
  <si>
    <t>Encofrat recuperable fusta en murs de contenció de ninxols</t>
  </si>
  <si>
    <t>Total capítol 6. Estructura de formigó Fase 1</t>
  </si>
  <si>
    <t>7.</t>
  </si>
  <si>
    <t>Control de qualitat</t>
  </si>
  <si>
    <t>7.1</t>
  </si>
  <si>
    <t>Control de qualitat de terres, sanejament, vorades i paviments.</t>
  </si>
  <si>
    <t>Total capítol 7. Control de qualitat Fase 1</t>
  </si>
  <si>
    <t>8.</t>
  </si>
  <si>
    <t>Seguretat i salut</t>
  </si>
  <si>
    <t>8.1</t>
  </si>
  <si>
    <t>Conjunt de proteccions i mesures segons l'ESiS</t>
  </si>
  <si>
    <t>Total capítol 8. Seguretat i salut Fase 1</t>
  </si>
  <si>
    <t>9.</t>
  </si>
  <si>
    <t>Resum Pressupost 1a Fase Ampliació cementiri</t>
  </si>
  <si>
    <t xml:space="preserve"> PEM (Pressupost d'execució material)</t>
  </si>
  <si>
    <t>13% Despeses generals</t>
  </si>
  <si>
    <t>PEC (Pressupost d'execució per contractar)</t>
  </si>
  <si>
    <t>Pressupost per coneixement de l'administració</t>
  </si>
  <si>
    <t>Ampliació cementiri Fase 03</t>
  </si>
  <si>
    <t>Excavació per a rases, pous i lloses fonamentació</t>
  </si>
  <si>
    <t>Total capítol 1. Moviment de terres Fase 3</t>
  </si>
  <si>
    <t>Formigó per a llosa fonamentació de columbaris</t>
  </si>
  <si>
    <t>Acer B-500s lloses fonamentació columbaris</t>
  </si>
  <si>
    <t>Formigó per a sabata fonamentació de mur tècnic</t>
  </si>
  <si>
    <t>Acer B-500s sabata fonamentació de mur tècnic</t>
  </si>
  <si>
    <t>Total capítol 2. Fonamentació Fase 3</t>
  </si>
  <si>
    <t>Formigó per a llosa en formació de sostre de ninxols</t>
  </si>
  <si>
    <t>Acer B-500s llosa sostre ninxols</t>
  </si>
  <si>
    <t>Encofrat recuperable fusta en llosa sostre de ninxols</t>
  </si>
  <si>
    <t>Total capítol 3. Estructura de formigó Fase 3</t>
  </si>
  <si>
    <t>Estrutura metàl.lica</t>
  </si>
  <si>
    <t>Subministre i col.locació de plaques ancoratge columbaris</t>
  </si>
  <si>
    <t>Subministre i col.locació d'espera per a pilar central columbaris</t>
  </si>
  <si>
    <t>Total capítol 4. Estructura metàl.lica Fase 3</t>
  </si>
  <si>
    <t>Ram de paleta</t>
  </si>
  <si>
    <t>Soleres paviment exterior ninxols</t>
  </si>
  <si>
    <t>Tabicó de 10 cm paret posterior en ninxols</t>
  </si>
  <si>
    <t>Subministrament elements per a solució higiènica en ninxols</t>
  </si>
  <si>
    <t>Subministrament i col.locació de shunt amb filtre de carbó activat</t>
  </si>
  <si>
    <t>Subministrament i col. de tub de 40mm evaquació liquids ninxols</t>
  </si>
  <si>
    <t>5.6</t>
  </si>
  <si>
    <t>Subministrament i col.locació tela asfàltica en 2on nivell ninxols</t>
  </si>
  <si>
    <t>5.7</t>
  </si>
  <si>
    <t>Formació de mur de 50x50 cm</t>
  </si>
  <si>
    <t>5.8</t>
  </si>
  <si>
    <t>Formació de papereres en mur de 50x50 cm</t>
  </si>
  <si>
    <t>5.9</t>
  </si>
  <si>
    <t>Vorada recta de peces de formigó</t>
  </si>
  <si>
    <t>5.10</t>
  </si>
  <si>
    <t>Formació de base per a columbaris segons detalls</t>
  </si>
  <si>
    <t>5.11</t>
  </si>
  <si>
    <t>Ajudes ram de paleta</t>
  </si>
  <si>
    <t>Total capítol 5. Ram de paleta Fase 3</t>
  </si>
  <si>
    <t>Prefabricats de formigó</t>
  </si>
  <si>
    <t>Peces prefabricades tipus "L" formació ninxols</t>
  </si>
  <si>
    <t>Peces prefabricades tipus "I" formació ninxols</t>
  </si>
  <si>
    <t>Peces prefabricades tipus "TAPA" formació ninxols</t>
  </si>
  <si>
    <t>Peces prefabricades TAPA DE TANCAMENT frontal</t>
  </si>
  <si>
    <t>6.5</t>
  </si>
  <si>
    <t>Abocat morter sobre prefabricat tipus "TAPA"</t>
  </si>
  <si>
    <t>6.6</t>
  </si>
  <si>
    <t>Cubs de formigó prefabricat per a columbaris</t>
  </si>
  <si>
    <t>6.7</t>
  </si>
  <si>
    <t>Pretapes de formigó alleugerit per a columbaris</t>
  </si>
  <si>
    <t>Total capítol 6. Prefabricats de formigó Fase 3</t>
  </si>
  <si>
    <t>GRC</t>
  </si>
  <si>
    <t>Envolvent per a ninxols amb panells STUD-FRAME</t>
  </si>
  <si>
    <t>7.2</t>
  </si>
  <si>
    <t>Envolvent per a columbaris amb panells STUD-FRAME</t>
  </si>
  <si>
    <t>Total capítol 7. GRC Fase 3</t>
  </si>
  <si>
    <t>Paviments i revestiments</t>
  </si>
  <si>
    <t>Paviment de sauló endurit amb sistema CONSOLID+SOLIDRY</t>
  </si>
  <si>
    <t>8.2</t>
  </si>
  <si>
    <t>Paviment de marbre antilliscant per paviment ninxols</t>
  </si>
  <si>
    <t>8.3</t>
  </si>
  <si>
    <t>Tapes de marbre per a ninxols</t>
  </si>
  <si>
    <t>8.4</t>
  </si>
  <si>
    <t>safates de marbre per a ninxols</t>
  </si>
  <si>
    <t>8.5</t>
  </si>
  <si>
    <t>Sòcol de marbre forma "L" en ninxols inferiors</t>
  </si>
  <si>
    <t>8.6</t>
  </si>
  <si>
    <t>Sòcol de marbre forma "L" en ninxols superiors</t>
  </si>
  <si>
    <t>8.7</t>
  </si>
  <si>
    <t>Tapes laterals marbre en ninxols inferiors</t>
  </si>
  <si>
    <t>8.8</t>
  </si>
  <si>
    <t>Tapes de marbre per a columbaris</t>
  </si>
  <si>
    <t>8.9</t>
  </si>
  <si>
    <t>Safates de marbre per a columbaris</t>
  </si>
  <si>
    <t>8.10</t>
  </si>
  <si>
    <t>Sòcol i llinda de marbre forma "L" per a columbaris</t>
  </si>
  <si>
    <t>8.11</t>
  </si>
  <si>
    <t>Paviment de grava de color blanc</t>
  </si>
  <si>
    <t>Total capítol 8. Paviments i revestiments Fase 3</t>
  </si>
  <si>
    <t>Arrebossats</t>
  </si>
  <si>
    <t>9.1</t>
  </si>
  <si>
    <t>Esquerdejat paraments verticals part posterior ninxols</t>
  </si>
  <si>
    <t>9.2</t>
  </si>
  <si>
    <t>Arrebossat sobre paraments verticals i horitzontals mur tècnic</t>
  </si>
  <si>
    <t>9.3</t>
  </si>
  <si>
    <t>Arrebossat sobre paraments verticals en base de columbaris</t>
  </si>
  <si>
    <t>Total capítol 9. Arrebossats Fase 3</t>
  </si>
  <si>
    <t>10.</t>
  </si>
  <si>
    <t>Serralleria</t>
  </si>
  <si>
    <t>10.1</t>
  </si>
  <si>
    <t>Planxa plegada "L" en paviment graves columbaris</t>
  </si>
  <si>
    <t>10.2</t>
  </si>
  <si>
    <t>Barana escales exteriors de travesses de fusta</t>
  </si>
  <si>
    <t>Total capítol 10. Serralleria Fase 3</t>
  </si>
  <si>
    <t>11.</t>
  </si>
  <si>
    <t>Pintures i envernissats</t>
  </si>
  <si>
    <t>11.1</t>
  </si>
  <si>
    <t>Pintat planxa plegada metèl.lica paviment grava columbaris</t>
  </si>
  <si>
    <t>11.2</t>
  </si>
  <si>
    <t>Pintat de murs exteriors arrebossats base columbaris</t>
  </si>
  <si>
    <t>11.3</t>
  </si>
  <si>
    <t>Pintat placa ancoratge pilars columbaris</t>
  </si>
  <si>
    <t>11.4</t>
  </si>
  <si>
    <t>Pintat esperes per a pilar central columbaris</t>
  </si>
  <si>
    <t>11.5</t>
  </si>
  <si>
    <t>Pintat baranes metàl.liques escales travesses</t>
  </si>
  <si>
    <t>11.6</t>
  </si>
  <si>
    <t>Pintat mur tècnic arrebossat exterior</t>
  </si>
  <si>
    <t>Total capítol 11. Pintures i envernissats Fase 3</t>
  </si>
  <si>
    <t>12.</t>
  </si>
  <si>
    <t>Instal.lació fontaneria</t>
  </si>
  <si>
    <t>12.1</t>
  </si>
  <si>
    <t>Connexió fins a escomesa aigua potable</t>
  </si>
  <si>
    <t>12.2</t>
  </si>
  <si>
    <t>Instal.lació fontaneria fonts exterior</t>
  </si>
  <si>
    <t>Total capítol 12. Instal.lació i fontaneria Fase 3</t>
  </si>
  <si>
    <t>13.</t>
  </si>
  <si>
    <t>Aixeteria</t>
  </si>
  <si>
    <t>13.1</t>
  </si>
  <si>
    <t>Aixeteria exterior fonts</t>
  </si>
  <si>
    <t>Total capítol 13. Aixeteria Fase 3</t>
  </si>
  <si>
    <t>14.</t>
  </si>
  <si>
    <t>Instal.lació electricitat</t>
  </si>
  <si>
    <t>14.1</t>
  </si>
  <si>
    <t>Xarxa d'enllumenat públic</t>
  </si>
  <si>
    <t>14.2</t>
  </si>
  <si>
    <t>Llums per a exterior LEDS</t>
  </si>
  <si>
    <t>14.3</t>
  </si>
  <si>
    <t>Llums per a exterior empotrats mur tècnic</t>
  </si>
  <si>
    <t>Total capítol 14. Instal.lació electricitat Fase 3</t>
  </si>
  <si>
    <t>15.</t>
  </si>
  <si>
    <t>Instal.lació de reg</t>
  </si>
  <si>
    <t>15.1</t>
  </si>
  <si>
    <t>Total capítol 15. Instal.lació de reg Fase 3</t>
  </si>
  <si>
    <t>16.</t>
  </si>
  <si>
    <t>Jardineria</t>
  </si>
  <si>
    <t>16.1</t>
  </si>
  <si>
    <t>Graó d'escala fet amb tauló de fusta de pi roig</t>
  </si>
  <si>
    <t>16.2</t>
  </si>
  <si>
    <t>Plantació d'arbusts per a formació de tanca vegetal</t>
  </si>
  <si>
    <t>16.3</t>
  </si>
  <si>
    <t>Plantació d'arbre</t>
  </si>
  <si>
    <t>16.4</t>
  </si>
  <si>
    <t>Plantació d'arbusts i plantes en zones verdes cementiri</t>
  </si>
  <si>
    <t>Total capítol 16. Jardineria Fase 3</t>
  </si>
  <si>
    <t>17.</t>
  </si>
  <si>
    <t>17.1</t>
  </si>
  <si>
    <t>Total capítol 17. Control de qualitat Fase 3</t>
  </si>
  <si>
    <t>18.</t>
  </si>
  <si>
    <t>18.1</t>
  </si>
  <si>
    <t>Total capítol 18. Seguretat i salut Fase 3</t>
  </si>
  <si>
    <t>Resum Pressupost 3a Fase Ampliació cementiri</t>
  </si>
  <si>
    <t>Estructura metàl.lica</t>
  </si>
  <si>
    <t>Fase 01</t>
  </si>
  <si>
    <t>Fase 03</t>
  </si>
  <si>
    <t>PEM (Pressupost d'execució material)</t>
  </si>
  <si>
    <t xml:space="preserve">6% Benefici industrial </t>
  </si>
  <si>
    <t>3.6</t>
  </si>
  <si>
    <t xml:space="preserve">Reparació gabions </t>
  </si>
  <si>
    <t>4.7</t>
  </si>
  <si>
    <t>5.12</t>
  </si>
  <si>
    <t>7.3</t>
  </si>
  <si>
    <t>Envolvent per a ninxols amb panells STUD-FRAME corresponent a la coberta i que no s'executa.</t>
  </si>
  <si>
    <t>Rasa drenant amb reblert de grava i tub ranurat de PVC de 200 mm de diàmetre.</t>
  </si>
  <si>
    <t>Estructura de formigó</t>
  </si>
  <si>
    <t>7.4</t>
  </si>
  <si>
    <t>Trasllat de desaigüe lateral executat fins a punt inferior y reparació del GRC. Inclou pintat de la cara afectada.</t>
  </si>
  <si>
    <t>PRESSUPOST DEL 7è DESGLOSSAT</t>
  </si>
  <si>
    <t>7è desglossat</t>
  </si>
  <si>
    <t>7è Desglossat</t>
  </si>
  <si>
    <t xml:space="preserve">Formació de pendents, segellat de juntes i sanejat de l'interior dels nínxols. </t>
  </si>
  <si>
    <t>Resum Pressupost del 7è Desglossat</t>
  </si>
  <si>
    <t>PEM (Pressupost d'execució material) amb incrementd</t>
  </si>
  <si>
    <t>Increment segons INE</t>
  </si>
  <si>
    <t>21%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</si>
</sst>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9"/>
      <name val="Arial"/>
      <family val="2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7" xfId="0" applyNumberFormat="1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11" xfId="0" applyFont="1" applyBorder="1"/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4" fontId="3" fillId="0" borderId="11" xfId="0" applyNumberFormat="1" applyFont="1" applyBorder="1"/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wrapText="1"/>
    </xf>
    <xf numFmtId="0" fontId="5" fillId="0" borderId="1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1" xfId="0" applyFont="1" applyBorder="1" applyAlignment="1">
      <alignment wrapText="1"/>
    </xf>
    <xf numFmtId="4" fontId="5" fillId="0" borderId="0" xfId="0" applyNumberFormat="1" applyFont="1"/>
    <xf numFmtId="4" fontId="5" fillId="0" borderId="11" xfId="0" applyNumberFormat="1" applyFont="1" applyBorder="1"/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4" fontId="5" fillId="0" borderId="5" xfId="0" applyNumberFormat="1" applyFont="1" applyBorder="1"/>
    <xf numFmtId="4" fontId="5" fillId="0" borderId="6" xfId="0" applyNumberFormat="1" applyFont="1" applyBorder="1"/>
    <xf numFmtId="4" fontId="5" fillId="0" borderId="4" xfId="0" applyNumberFormat="1" applyFont="1" applyBorder="1"/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wrapText="1"/>
    </xf>
    <xf numFmtId="4" fontId="5" fillId="0" borderId="11" xfId="0" applyNumberFormat="1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4" fontId="3" fillId="0" borderId="5" xfId="0" applyNumberFormat="1" applyFont="1" applyBorder="1"/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1" xfId="0" applyFont="1" applyBorder="1"/>
    <xf numFmtId="0" fontId="4" fillId="0" borderId="6" xfId="0" applyFont="1" applyBorder="1"/>
    <xf numFmtId="4" fontId="3" fillId="0" borderId="6" xfId="0" applyNumberFormat="1" applyFont="1" applyBorder="1"/>
    <xf numFmtId="4" fontId="3" fillId="0" borderId="4" xfId="0" applyNumberFormat="1" applyFont="1" applyBorder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4" fillId="0" borderId="9" xfId="0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4" fontId="3" fillId="0" borderId="10" xfId="0" applyNumberFormat="1" applyFont="1" applyBorder="1"/>
    <xf numFmtId="4" fontId="4" fillId="0" borderId="7" xfId="0" applyNumberFormat="1" applyFont="1" applyBorder="1"/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4" fontId="5" fillId="0" borderId="2" xfId="0" applyNumberFormat="1" applyFont="1" applyBorder="1"/>
    <xf numFmtId="4" fontId="5" fillId="0" borderId="3" xfId="0" applyNumberFormat="1" applyFont="1" applyBorder="1"/>
    <xf numFmtId="0" fontId="3" fillId="0" borderId="0" xfId="0" applyFont="1" applyAlignment="1">
      <alignment wrapText="1"/>
    </xf>
    <xf numFmtId="4" fontId="3" fillId="0" borderId="1" xfId="0" applyNumberFormat="1" applyFont="1" applyBorder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5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0" borderId="12" xfId="0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10" fontId="5" fillId="0" borderId="9" xfId="1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zoomScale="115" zoomScaleNormal="115" workbookViewId="0">
      <selection activeCell="F75" sqref="A1:F75"/>
    </sheetView>
  </sheetViews>
  <sheetFormatPr baseColWidth="10" defaultColWidth="9.140625" defaultRowHeight="15" x14ac:dyDescent="0.25"/>
  <cols>
    <col min="1" max="1" width="4.28515625" customWidth="1"/>
    <col min="2" max="2" width="5.140625" customWidth="1"/>
    <col min="3" max="3" width="56.85546875" customWidth="1"/>
    <col min="14" max="14" width="11.140625" bestFit="1" customWidth="1"/>
  </cols>
  <sheetData>
    <row r="1" spans="1:11" x14ac:dyDescent="0.25">
      <c r="A1" s="81" t="s">
        <v>266</v>
      </c>
      <c r="B1" s="81"/>
      <c r="C1" s="81"/>
    </row>
    <row r="3" spans="1:11" x14ac:dyDescent="0.25">
      <c r="A3" s="1"/>
      <c r="B3" s="2"/>
      <c r="C3" s="82" t="s">
        <v>0</v>
      </c>
      <c r="D3" s="84" t="s">
        <v>267</v>
      </c>
      <c r="E3" s="85"/>
      <c r="F3" s="86"/>
    </row>
    <row r="4" spans="1:11" ht="9.75" customHeight="1" x14ac:dyDescent="0.25">
      <c r="A4" s="3"/>
      <c r="B4" s="4"/>
      <c r="C4" s="83"/>
      <c r="D4" s="87"/>
      <c r="E4" s="88"/>
      <c r="F4" s="89"/>
    </row>
    <row r="5" spans="1:11" x14ac:dyDescent="0.25">
      <c r="A5" s="5" t="s">
        <v>1</v>
      </c>
      <c r="B5" s="6" t="s">
        <v>2</v>
      </c>
      <c r="C5" s="7" t="s">
        <v>3</v>
      </c>
      <c r="D5" s="8" t="s">
        <v>4</v>
      </c>
      <c r="E5" s="8" t="s">
        <v>5</v>
      </c>
      <c r="F5" s="9" t="s">
        <v>6</v>
      </c>
    </row>
    <row r="6" spans="1:11" x14ac:dyDescent="0.25">
      <c r="A6" s="10"/>
      <c r="B6" s="11"/>
      <c r="C6" s="12"/>
      <c r="D6" s="13"/>
      <c r="E6" s="14"/>
      <c r="F6" s="15"/>
    </row>
    <row r="7" spans="1:11" x14ac:dyDescent="0.25">
      <c r="A7" s="16" t="s">
        <v>7</v>
      </c>
      <c r="B7" s="17"/>
      <c r="C7" s="18" t="s">
        <v>8</v>
      </c>
      <c r="D7" s="13"/>
      <c r="E7" s="13"/>
      <c r="F7" s="15"/>
    </row>
    <row r="8" spans="1:11" x14ac:dyDescent="0.25">
      <c r="A8" s="19" t="s">
        <v>9</v>
      </c>
      <c r="B8" s="20" t="s">
        <v>10</v>
      </c>
      <c r="C8" s="21" t="s">
        <v>11</v>
      </c>
      <c r="D8" s="22">
        <v>0</v>
      </c>
      <c r="E8" s="22">
        <v>82.47</v>
      </c>
      <c r="F8" s="23">
        <f>D8*E8</f>
        <v>0</v>
      </c>
    </row>
    <row r="9" spans="1:11" x14ac:dyDescent="0.25">
      <c r="A9" s="24" t="s">
        <v>12</v>
      </c>
      <c r="B9" s="25" t="s">
        <v>10</v>
      </c>
      <c r="C9" s="26" t="s">
        <v>13</v>
      </c>
      <c r="D9" s="27">
        <v>0</v>
      </c>
      <c r="E9" s="27">
        <v>200</v>
      </c>
      <c r="F9" s="28">
        <f>D9*E9</f>
        <v>0</v>
      </c>
    </row>
    <row r="10" spans="1:11" x14ac:dyDescent="0.25">
      <c r="A10" s="19"/>
      <c r="B10" s="20"/>
      <c r="C10" s="21" t="s">
        <v>14</v>
      </c>
      <c r="D10" s="22"/>
      <c r="E10" s="22"/>
      <c r="F10" s="23">
        <f>SUM(F8:F9)</f>
        <v>0</v>
      </c>
    </row>
    <row r="11" spans="1:11" x14ac:dyDescent="0.25">
      <c r="A11" s="19"/>
      <c r="B11" s="20"/>
      <c r="C11" s="21"/>
      <c r="D11" s="22"/>
      <c r="E11" s="22"/>
      <c r="F11" s="23"/>
    </row>
    <row r="12" spans="1:11" x14ac:dyDescent="0.25">
      <c r="A12" s="16" t="s">
        <v>15</v>
      </c>
      <c r="B12" s="17"/>
      <c r="C12" s="18" t="s">
        <v>16</v>
      </c>
      <c r="D12" s="22"/>
      <c r="E12" s="13"/>
      <c r="F12" s="15"/>
    </row>
    <row r="13" spans="1:11" x14ac:dyDescent="0.25">
      <c r="A13" s="30" t="s">
        <v>17</v>
      </c>
      <c r="B13" s="31" t="s">
        <v>18</v>
      </c>
      <c r="C13" s="32" t="s">
        <v>19</v>
      </c>
      <c r="D13" s="22">
        <f>295*0.2</f>
        <v>59</v>
      </c>
      <c r="E13" s="22">
        <v>3.4</v>
      </c>
      <c r="F13" s="23">
        <f t="shared" ref="F13:F19" si="0">D13*E13</f>
        <v>200.6</v>
      </c>
      <c r="K13" s="22"/>
    </row>
    <row r="14" spans="1:11" x14ac:dyDescent="0.25">
      <c r="A14" s="30" t="s">
        <v>20</v>
      </c>
      <c r="B14" s="31" t="s">
        <v>18</v>
      </c>
      <c r="C14" s="32" t="s">
        <v>21</v>
      </c>
      <c r="D14" s="22">
        <v>0</v>
      </c>
      <c r="E14" s="22">
        <v>3.6</v>
      </c>
      <c r="F14" s="23">
        <f t="shared" si="0"/>
        <v>0</v>
      </c>
    </row>
    <row r="15" spans="1:11" x14ac:dyDescent="0.25">
      <c r="A15" s="30" t="s">
        <v>22</v>
      </c>
      <c r="B15" s="31" t="s">
        <v>18</v>
      </c>
      <c r="C15" s="32" t="s">
        <v>23</v>
      </c>
      <c r="D15" s="22">
        <f>(30+15)*1*1</f>
        <v>45</v>
      </c>
      <c r="E15" s="22">
        <v>7.9</v>
      </c>
      <c r="F15" s="23">
        <f>D15*E15</f>
        <v>355.5</v>
      </c>
      <c r="H15" s="13"/>
    </row>
    <row r="16" spans="1:11" x14ac:dyDescent="0.25">
      <c r="A16" s="30" t="s">
        <v>24</v>
      </c>
      <c r="B16" s="31" t="s">
        <v>18</v>
      </c>
      <c r="C16" s="32" t="s">
        <v>25</v>
      </c>
      <c r="D16" s="22">
        <v>295</v>
      </c>
      <c r="E16" s="22">
        <v>3.5</v>
      </c>
      <c r="F16" s="23">
        <f t="shared" si="0"/>
        <v>1032.5</v>
      </c>
    </row>
    <row r="17" spans="1:6" x14ac:dyDescent="0.25">
      <c r="A17" s="30" t="s">
        <v>26</v>
      </c>
      <c r="B17" s="31" t="s">
        <v>18</v>
      </c>
      <c r="C17" s="32" t="s">
        <v>27</v>
      </c>
      <c r="D17" s="22">
        <v>0</v>
      </c>
      <c r="E17" s="22">
        <v>3.9</v>
      </c>
      <c r="F17" s="33">
        <f t="shared" si="0"/>
        <v>0</v>
      </c>
    </row>
    <row r="18" spans="1:6" x14ac:dyDescent="0.25">
      <c r="A18" s="30" t="s">
        <v>28</v>
      </c>
      <c r="B18" s="31" t="s">
        <v>18</v>
      </c>
      <c r="C18" s="32" t="s">
        <v>29</v>
      </c>
      <c r="D18" s="22">
        <f>D13*1.3</f>
        <v>76.7</v>
      </c>
      <c r="E18" s="22">
        <v>6.1</v>
      </c>
      <c r="F18" s="33">
        <f t="shared" si="0"/>
        <v>467.87</v>
      </c>
    </row>
    <row r="19" spans="1:6" x14ac:dyDescent="0.25">
      <c r="A19" s="34" t="s">
        <v>30</v>
      </c>
      <c r="B19" s="35" t="s">
        <v>18</v>
      </c>
      <c r="C19" s="36" t="s">
        <v>31</v>
      </c>
      <c r="D19" s="29">
        <f>295*0.4</f>
        <v>118</v>
      </c>
      <c r="E19" s="22">
        <v>5.9</v>
      </c>
      <c r="F19" s="38">
        <f t="shared" si="0"/>
        <v>696.2</v>
      </c>
    </row>
    <row r="20" spans="1:6" x14ac:dyDescent="0.25">
      <c r="A20" s="67"/>
      <c r="B20" s="68"/>
      <c r="C20" s="69" t="s">
        <v>32</v>
      </c>
      <c r="D20" s="70"/>
      <c r="E20" s="65"/>
      <c r="F20" s="71">
        <f>SUM(F13:F19)</f>
        <v>2752.67</v>
      </c>
    </row>
    <row r="21" spans="1:6" x14ac:dyDescent="0.25">
      <c r="A21" s="30"/>
      <c r="B21" s="31"/>
      <c r="C21" s="32"/>
      <c r="D21" s="22"/>
      <c r="E21" s="13"/>
      <c r="F21" s="23"/>
    </row>
    <row r="22" spans="1:6" x14ac:dyDescent="0.25">
      <c r="A22" s="16" t="s">
        <v>33</v>
      </c>
      <c r="B22" s="17"/>
      <c r="C22" s="18" t="s">
        <v>34</v>
      </c>
      <c r="D22" s="22"/>
      <c r="E22" s="13"/>
      <c r="F22" s="15"/>
    </row>
    <row r="23" spans="1:6" x14ac:dyDescent="0.25">
      <c r="A23" s="30" t="s">
        <v>35</v>
      </c>
      <c r="B23" s="31" t="s">
        <v>2</v>
      </c>
      <c r="C23" s="32" t="s">
        <v>36</v>
      </c>
      <c r="D23" s="22">
        <v>0</v>
      </c>
      <c r="E23" s="13">
        <v>243.76</v>
      </c>
      <c r="F23" s="23">
        <f t="shared" ref="F23:F28" si="1">D23*E23</f>
        <v>0</v>
      </c>
    </row>
    <row r="24" spans="1:6" x14ac:dyDescent="0.25">
      <c r="A24" s="30" t="s">
        <v>37</v>
      </c>
      <c r="B24" s="31" t="s">
        <v>2</v>
      </c>
      <c r="C24" s="32" t="s">
        <v>38</v>
      </c>
      <c r="D24" s="22">
        <v>0</v>
      </c>
      <c r="E24" s="13">
        <v>175.17</v>
      </c>
      <c r="F24" s="23">
        <f t="shared" si="1"/>
        <v>0</v>
      </c>
    </row>
    <row r="25" spans="1:6" x14ac:dyDescent="0.25">
      <c r="A25" s="30" t="s">
        <v>39</v>
      </c>
      <c r="B25" s="31" t="s">
        <v>2</v>
      </c>
      <c r="C25" s="32" t="s">
        <v>40</v>
      </c>
      <c r="D25" s="22">
        <v>0</v>
      </c>
      <c r="E25" s="13">
        <v>178.68</v>
      </c>
      <c r="F25" s="23">
        <f t="shared" si="1"/>
        <v>0</v>
      </c>
    </row>
    <row r="26" spans="1:6" x14ac:dyDescent="0.25">
      <c r="A26" s="30" t="s">
        <v>41</v>
      </c>
      <c r="B26" s="31" t="s">
        <v>2</v>
      </c>
      <c r="C26" s="32" t="s">
        <v>42</v>
      </c>
      <c r="D26" s="22">
        <v>0</v>
      </c>
      <c r="E26" s="13">
        <v>116.21</v>
      </c>
      <c r="F26" s="23">
        <f t="shared" si="1"/>
        <v>0</v>
      </c>
    </row>
    <row r="27" spans="1:6" x14ac:dyDescent="0.25">
      <c r="A27" s="30" t="s">
        <v>43</v>
      </c>
      <c r="B27" s="31" t="s">
        <v>2</v>
      </c>
      <c r="C27" s="32" t="s">
        <v>44</v>
      </c>
      <c r="D27" s="22">
        <v>0</v>
      </c>
      <c r="E27" s="13">
        <v>22761.64</v>
      </c>
      <c r="F27" s="23">
        <f t="shared" si="1"/>
        <v>0</v>
      </c>
    </row>
    <row r="28" spans="1:6" x14ac:dyDescent="0.25">
      <c r="A28" s="34" t="s">
        <v>256</v>
      </c>
      <c r="B28" s="35" t="s">
        <v>2</v>
      </c>
      <c r="C28" s="36" t="s">
        <v>257</v>
      </c>
      <c r="D28" s="27">
        <v>13</v>
      </c>
      <c r="E28" s="39">
        <v>80</v>
      </c>
      <c r="F28" s="28">
        <f t="shared" si="1"/>
        <v>1040</v>
      </c>
    </row>
    <row r="29" spans="1:6" x14ac:dyDescent="0.25">
      <c r="A29" s="67"/>
      <c r="B29" s="68"/>
      <c r="C29" s="69" t="s">
        <v>45</v>
      </c>
      <c r="D29" s="70"/>
      <c r="E29" s="65"/>
      <c r="F29" s="71">
        <f>SUM(F23:F28)</f>
        <v>1040</v>
      </c>
    </row>
    <row r="30" spans="1:6" x14ac:dyDescent="0.25">
      <c r="A30" s="30"/>
      <c r="B30" s="31"/>
      <c r="C30" s="32"/>
      <c r="D30" s="22"/>
      <c r="E30" s="13"/>
      <c r="F30" s="15"/>
    </row>
    <row r="31" spans="1:6" x14ac:dyDescent="0.25">
      <c r="A31" s="16" t="s">
        <v>46</v>
      </c>
      <c r="B31" s="17"/>
      <c r="C31" s="18" t="s">
        <v>47</v>
      </c>
      <c r="D31" s="22"/>
      <c r="E31" s="13"/>
      <c r="F31" s="15"/>
    </row>
    <row r="32" spans="1:6" x14ac:dyDescent="0.25">
      <c r="A32" s="30" t="s">
        <v>48</v>
      </c>
      <c r="B32" s="31" t="s">
        <v>49</v>
      </c>
      <c r="C32" s="32" t="s">
        <v>50</v>
      </c>
      <c r="D32" s="22">
        <v>0</v>
      </c>
      <c r="E32" s="22">
        <v>10.78</v>
      </c>
      <c r="F32" s="23">
        <f t="shared" ref="F32:F38" si="2">D32*E32</f>
        <v>0</v>
      </c>
    </row>
    <row r="33" spans="1:7" x14ac:dyDescent="0.25">
      <c r="A33" s="30" t="s">
        <v>51</v>
      </c>
      <c r="B33" s="31" t="s">
        <v>49</v>
      </c>
      <c r="C33" s="32" t="s">
        <v>52</v>
      </c>
      <c r="D33" s="22">
        <v>30</v>
      </c>
      <c r="E33" s="22">
        <v>11.5</v>
      </c>
      <c r="F33" s="23">
        <f t="shared" si="2"/>
        <v>345</v>
      </c>
    </row>
    <row r="34" spans="1:7" x14ac:dyDescent="0.25">
      <c r="A34" s="30" t="s">
        <v>53</v>
      </c>
      <c r="B34" s="31" t="s">
        <v>49</v>
      </c>
      <c r="C34" s="32" t="s">
        <v>54</v>
      </c>
      <c r="D34" s="22">
        <v>15</v>
      </c>
      <c r="E34" s="22">
        <v>20.9</v>
      </c>
      <c r="F34" s="23">
        <f t="shared" si="2"/>
        <v>313.5</v>
      </c>
    </row>
    <row r="35" spans="1:7" x14ac:dyDescent="0.25">
      <c r="A35" s="30" t="s">
        <v>55</v>
      </c>
      <c r="B35" s="31" t="s">
        <v>49</v>
      </c>
      <c r="C35" s="32" t="s">
        <v>56</v>
      </c>
      <c r="D35" s="22">
        <v>0</v>
      </c>
      <c r="E35" s="22">
        <v>32.299999999999997</v>
      </c>
      <c r="F35" s="23">
        <f t="shared" si="2"/>
        <v>0</v>
      </c>
    </row>
    <row r="36" spans="1:7" x14ac:dyDescent="0.25">
      <c r="A36" s="30" t="s">
        <v>57</v>
      </c>
      <c r="B36" s="31" t="s">
        <v>2</v>
      </c>
      <c r="C36" s="32" t="s">
        <v>58</v>
      </c>
      <c r="D36" s="22">
        <v>5</v>
      </c>
      <c r="E36" s="22">
        <v>52.35</v>
      </c>
      <c r="F36" s="23">
        <f t="shared" si="2"/>
        <v>261.75</v>
      </c>
      <c r="G36" s="27"/>
    </row>
    <row r="37" spans="1:7" x14ac:dyDescent="0.25">
      <c r="A37" s="30" t="s">
        <v>59</v>
      </c>
      <c r="B37" s="31" t="s">
        <v>10</v>
      </c>
      <c r="C37" s="32" t="s">
        <v>60</v>
      </c>
      <c r="D37" s="22">
        <v>0</v>
      </c>
      <c r="E37" s="22">
        <v>1500</v>
      </c>
      <c r="F37" s="23">
        <f t="shared" si="2"/>
        <v>0</v>
      </c>
    </row>
    <row r="38" spans="1:7" ht="15.75" customHeight="1" x14ac:dyDescent="0.25">
      <c r="A38" s="34" t="s">
        <v>258</v>
      </c>
      <c r="B38" s="35" t="s">
        <v>49</v>
      </c>
      <c r="C38" s="36" t="s">
        <v>262</v>
      </c>
      <c r="D38" s="27">
        <v>80</v>
      </c>
      <c r="E38" s="39">
        <v>45</v>
      </c>
      <c r="F38" s="28">
        <f t="shared" si="2"/>
        <v>3600</v>
      </c>
      <c r="G38" s="27"/>
    </row>
    <row r="39" spans="1:7" x14ac:dyDescent="0.25">
      <c r="A39" s="30"/>
      <c r="B39" s="31"/>
      <c r="C39" s="21" t="s">
        <v>61</v>
      </c>
      <c r="D39" s="22"/>
      <c r="E39" s="13"/>
      <c r="F39" s="15">
        <f>SUM(F32:F38)</f>
        <v>4520.25</v>
      </c>
    </row>
    <row r="40" spans="1:7" x14ac:dyDescent="0.25">
      <c r="A40" s="30"/>
      <c r="B40" s="31"/>
      <c r="C40" s="32"/>
      <c r="D40" s="22"/>
      <c r="E40" s="13"/>
      <c r="F40" s="15"/>
    </row>
    <row r="41" spans="1:7" x14ac:dyDescent="0.25">
      <c r="A41" s="16" t="s">
        <v>62</v>
      </c>
      <c r="B41" s="17"/>
      <c r="C41" s="18" t="s">
        <v>63</v>
      </c>
      <c r="D41" s="22"/>
      <c r="E41" s="13"/>
      <c r="F41" s="15"/>
    </row>
    <row r="42" spans="1:7" x14ac:dyDescent="0.25">
      <c r="A42" s="30" t="s">
        <v>64</v>
      </c>
      <c r="B42" s="31" t="s">
        <v>10</v>
      </c>
      <c r="C42" s="32" t="s">
        <v>65</v>
      </c>
      <c r="D42" s="22">
        <v>0</v>
      </c>
      <c r="E42" s="13">
        <v>300</v>
      </c>
      <c r="F42" s="23">
        <f>D42*E42</f>
        <v>0</v>
      </c>
    </row>
    <row r="43" spans="1:7" x14ac:dyDescent="0.25">
      <c r="A43" s="30" t="s">
        <v>66</v>
      </c>
      <c r="B43" s="31" t="s">
        <v>18</v>
      </c>
      <c r="C43" s="32" t="s">
        <v>67</v>
      </c>
      <c r="D43" s="22">
        <v>0</v>
      </c>
      <c r="E43" s="13">
        <v>79.61</v>
      </c>
      <c r="F43" s="23">
        <f>D43*E43</f>
        <v>0</v>
      </c>
    </row>
    <row r="44" spans="1:7" x14ac:dyDescent="0.25">
      <c r="A44" s="30" t="s">
        <v>68</v>
      </c>
      <c r="B44" s="31" t="s">
        <v>18</v>
      </c>
      <c r="C44" s="32" t="s">
        <v>69</v>
      </c>
      <c r="D44" s="22">
        <v>0</v>
      </c>
      <c r="E44" s="13">
        <v>88</v>
      </c>
      <c r="F44" s="23">
        <f>D44*E44</f>
        <v>0</v>
      </c>
    </row>
    <row r="45" spans="1:7" x14ac:dyDescent="0.25">
      <c r="A45" s="30" t="s">
        <v>70</v>
      </c>
      <c r="B45" s="31" t="s">
        <v>71</v>
      </c>
      <c r="C45" s="32" t="s">
        <v>72</v>
      </c>
      <c r="D45" s="22">
        <v>0</v>
      </c>
      <c r="E45" s="13">
        <v>1.3</v>
      </c>
      <c r="F45" s="23">
        <f>D45*E45</f>
        <v>0</v>
      </c>
    </row>
    <row r="46" spans="1:7" x14ac:dyDescent="0.25">
      <c r="A46" s="34" t="s">
        <v>73</v>
      </c>
      <c r="B46" s="35" t="s">
        <v>74</v>
      </c>
      <c r="C46" s="36" t="s">
        <v>75</v>
      </c>
      <c r="D46" s="29">
        <v>0</v>
      </c>
      <c r="E46" s="39">
        <v>26</v>
      </c>
      <c r="F46" s="28">
        <f>D46*E46</f>
        <v>0</v>
      </c>
    </row>
    <row r="47" spans="1:7" x14ac:dyDescent="0.25">
      <c r="A47" s="30"/>
      <c r="B47" s="31"/>
      <c r="C47" s="21" t="s">
        <v>76</v>
      </c>
      <c r="D47" s="22"/>
      <c r="E47" s="13"/>
      <c r="F47" s="23">
        <f>SUM(F42:F46)</f>
        <v>0</v>
      </c>
    </row>
    <row r="48" spans="1:7" x14ac:dyDescent="0.25">
      <c r="A48" s="30"/>
      <c r="B48" s="31"/>
      <c r="C48" s="32"/>
      <c r="D48" s="22"/>
      <c r="E48" s="13"/>
      <c r="F48" s="15"/>
    </row>
    <row r="49" spans="1:6" x14ac:dyDescent="0.25">
      <c r="A49" s="16" t="s">
        <v>77</v>
      </c>
      <c r="B49" s="17"/>
      <c r="C49" s="18" t="s">
        <v>78</v>
      </c>
      <c r="D49" s="22"/>
      <c r="E49" s="13"/>
      <c r="F49" s="15"/>
    </row>
    <row r="50" spans="1:6" x14ac:dyDescent="0.25">
      <c r="A50" s="30" t="s">
        <v>79</v>
      </c>
      <c r="B50" s="31" t="s">
        <v>10</v>
      </c>
      <c r="C50" s="32" t="s">
        <v>65</v>
      </c>
      <c r="D50" s="22">
        <v>0</v>
      </c>
      <c r="E50" s="13">
        <v>300</v>
      </c>
      <c r="F50" s="23">
        <f>D50*E50</f>
        <v>0</v>
      </c>
    </row>
    <row r="51" spans="1:6" x14ac:dyDescent="0.25">
      <c r="A51" s="30" t="s">
        <v>80</v>
      </c>
      <c r="B51" s="31" t="s">
        <v>18</v>
      </c>
      <c r="C51" s="32" t="s">
        <v>81</v>
      </c>
      <c r="D51" s="22">
        <v>0</v>
      </c>
      <c r="E51" s="13">
        <v>88</v>
      </c>
      <c r="F51" s="23">
        <f>D51*E51</f>
        <v>0</v>
      </c>
    </row>
    <row r="52" spans="1:6" x14ac:dyDescent="0.25">
      <c r="A52" s="30" t="s">
        <v>82</v>
      </c>
      <c r="B52" s="31" t="s">
        <v>71</v>
      </c>
      <c r="C52" s="32" t="s">
        <v>83</v>
      </c>
      <c r="D52" s="22">
        <v>0</v>
      </c>
      <c r="E52" s="13">
        <v>1.3</v>
      </c>
      <c r="F52" s="23">
        <f>D52*E52</f>
        <v>0</v>
      </c>
    </row>
    <row r="53" spans="1:6" x14ac:dyDescent="0.25">
      <c r="A53" s="34" t="s">
        <v>84</v>
      </c>
      <c r="B53" s="35" t="s">
        <v>74</v>
      </c>
      <c r="C53" s="36" t="s">
        <v>85</v>
      </c>
      <c r="D53" s="29">
        <v>0</v>
      </c>
      <c r="E53" s="39">
        <v>32</v>
      </c>
      <c r="F53" s="28">
        <f>D53*E53</f>
        <v>0</v>
      </c>
    </row>
    <row r="54" spans="1:6" x14ac:dyDescent="0.25">
      <c r="A54" s="30"/>
      <c r="B54" s="31"/>
      <c r="C54" s="21" t="s">
        <v>86</v>
      </c>
      <c r="D54" s="22"/>
      <c r="E54" s="13"/>
      <c r="F54" s="15">
        <f>SUM(F50:F53)</f>
        <v>0</v>
      </c>
    </row>
    <row r="55" spans="1:6" x14ac:dyDescent="0.25">
      <c r="A55" s="30"/>
      <c r="B55" s="31"/>
      <c r="C55" s="32"/>
      <c r="D55" s="22"/>
      <c r="E55" s="13"/>
      <c r="F55" s="15"/>
    </row>
    <row r="56" spans="1:6" x14ac:dyDescent="0.25">
      <c r="A56" s="16" t="s">
        <v>87</v>
      </c>
      <c r="B56" s="17"/>
      <c r="C56" s="18" t="s">
        <v>88</v>
      </c>
      <c r="D56" s="22"/>
      <c r="E56" s="13"/>
      <c r="F56" s="15"/>
    </row>
    <row r="57" spans="1:6" x14ac:dyDescent="0.25">
      <c r="A57" s="34" t="s">
        <v>89</v>
      </c>
      <c r="B57" s="35" t="s">
        <v>10</v>
      </c>
      <c r="C57" s="36" t="s">
        <v>90</v>
      </c>
      <c r="D57" s="29">
        <v>0.2</v>
      </c>
      <c r="E57" s="39">
        <v>1500</v>
      </c>
      <c r="F57" s="28">
        <f>D57*E57</f>
        <v>300</v>
      </c>
    </row>
    <row r="58" spans="1:6" x14ac:dyDescent="0.25">
      <c r="A58" s="30"/>
      <c r="B58" s="31"/>
      <c r="C58" s="21" t="s">
        <v>91</v>
      </c>
      <c r="D58" s="22"/>
      <c r="E58" s="13"/>
      <c r="F58" s="15">
        <f>SUM(F57)</f>
        <v>300</v>
      </c>
    </row>
    <row r="59" spans="1:6" x14ac:dyDescent="0.25">
      <c r="A59" s="30"/>
      <c r="B59" s="31"/>
      <c r="C59" s="32"/>
      <c r="D59" s="22"/>
      <c r="E59" s="13"/>
      <c r="F59" s="15"/>
    </row>
    <row r="60" spans="1:6" x14ac:dyDescent="0.25">
      <c r="A60" s="40" t="s">
        <v>92</v>
      </c>
      <c r="B60" s="41"/>
      <c r="C60" s="18" t="s">
        <v>93</v>
      </c>
      <c r="D60" s="22"/>
      <c r="E60" s="13"/>
      <c r="F60" s="15"/>
    </row>
    <row r="61" spans="1:6" x14ac:dyDescent="0.25">
      <c r="A61" s="42" t="s">
        <v>94</v>
      </c>
      <c r="B61" s="43" t="s">
        <v>10</v>
      </c>
      <c r="C61" s="36" t="s">
        <v>95</v>
      </c>
      <c r="D61" s="29">
        <v>0.2</v>
      </c>
      <c r="E61" s="39">
        <v>1500</v>
      </c>
      <c r="F61" s="28">
        <f>D61*E61</f>
        <v>300</v>
      </c>
    </row>
    <row r="62" spans="1:6" x14ac:dyDescent="0.25">
      <c r="A62" s="10"/>
      <c r="B62" s="11"/>
      <c r="C62" s="21" t="s">
        <v>96</v>
      </c>
      <c r="D62" s="13"/>
      <c r="E62" s="13"/>
      <c r="F62" s="15">
        <f>SUM(F61)</f>
        <v>300</v>
      </c>
    </row>
    <row r="63" spans="1:6" x14ac:dyDescent="0.25">
      <c r="A63" s="10"/>
      <c r="B63" s="11"/>
      <c r="C63" s="32"/>
      <c r="D63" s="13"/>
      <c r="E63" s="13"/>
      <c r="F63" s="15"/>
    </row>
    <row r="64" spans="1:6" x14ac:dyDescent="0.25">
      <c r="A64" s="40"/>
      <c r="B64" s="41"/>
      <c r="C64" s="18"/>
      <c r="D64" s="13"/>
      <c r="E64" s="13"/>
      <c r="F64" s="15"/>
    </row>
    <row r="65" spans="1:6" x14ac:dyDescent="0.25">
      <c r="A65" s="10"/>
      <c r="B65" s="11"/>
      <c r="C65" s="44"/>
      <c r="D65" s="13"/>
      <c r="E65" s="13"/>
      <c r="F65" s="15"/>
    </row>
    <row r="66" spans="1:6" x14ac:dyDescent="0.25">
      <c r="A66" s="42"/>
      <c r="B66" s="43"/>
      <c r="C66" s="45" t="s">
        <v>98</v>
      </c>
      <c r="D66" s="39"/>
      <c r="E66" s="39"/>
      <c r="F66" s="46"/>
    </row>
    <row r="67" spans="1:6" x14ac:dyDescent="0.25">
      <c r="A67" s="30" t="s">
        <v>7</v>
      </c>
      <c r="B67" s="11"/>
      <c r="C67" s="32" t="s">
        <v>8</v>
      </c>
      <c r="D67" s="13"/>
      <c r="E67" s="13"/>
      <c r="F67" s="15">
        <f>F10</f>
        <v>0</v>
      </c>
    </row>
    <row r="68" spans="1:6" x14ac:dyDescent="0.25">
      <c r="A68" s="30" t="s">
        <v>15</v>
      </c>
      <c r="B68" s="11"/>
      <c r="C68" s="32" t="s">
        <v>16</v>
      </c>
      <c r="D68" s="13"/>
      <c r="E68" s="13"/>
      <c r="F68" s="15">
        <f>F20</f>
        <v>2752.67</v>
      </c>
    </row>
    <row r="69" spans="1:6" x14ac:dyDescent="0.25">
      <c r="A69" s="30" t="s">
        <v>33</v>
      </c>
      <c r="B69" s="11"/>
      <c r="C69" s="32" t="s">
        <v>34</v>
      </c>
      <c r="D69" s="13"/>
      <c r="E69" s="13"/>
      <c r="F69" s="15">
        <f>F29</f>
        <v>1040</v>
      </c>
    </row>
    <row r="70" spans="1:6" x14ac:dyDescent="0.25">
      <c r="A70" s="30" t="s">
        <v>46</v>
      </c>
      <c r="B70" s="11"/>
      <c r="C70" s="32" t="s">
        <v>47</v>
      </c>
      <c r="D70" s="13"/>
      <c r="E70" s="13"/>
      <c r="F70" s="15">
        <f>F39</f>
        <v>4520.25</v>
      </c>
    </row>
    <row r="71" spans="1:6" x14ac:dyDescent="0.25">
      <c r="A71" s="30" t="s">
        <v>62</v>
      </c>
      <c r="B71" s="11"/>
      <c r="C71" s="32" t="s">
        <v>63</v>
      </c>
      <c r="D71" s="13"/>
      <c r="E71" s="13"/>
      <c r="F71" s="15">
        <f>F47</f>
        <v>0</v>
      </c>
    </row>
    <row r="72" spans="1:6" x14ac:dyDescent="0.25">
      <c r="A72" s="30" t="s">
        <v>77</v>
      </c>
      <c r="B72" s="11"/>
      <c r="C72" s="32" t="s">
        <v>78</v>
      </c>
      <c r="D72" s="13"/>
      <c r="E72" s="13"/>
      <c r="F72" s="15">
        <f>F54</f>
        <v>0</v>
      </c>
    </row>
    <row r="73" spans="1:6" x14ac:dyDescent="0.25">
      <c r="A73" s="30" t="s">
        <v>87</v>
      </c>
      <c r="B73" s="11"/>
      <c r="C73" s="32" t="s">
        <v>88</v>
      </c>
      <c r="D73" s="13"/>
      <c r="E73" s="13"/>
      <c r="F73" s="15">
        <f>F58</f>
        <v>300</v>
      </c>
    </row>
    <row r="74" spans="1:6" x14ac:dyDescent="0.25">
      <c r="A74" s="10" t="s">
        <v>92</v>
      </c>
      <c r="B74" s="11"/>
      <c r="C74" s="32" t="s">
        <v>93</v>
      </c>
      <c r="D74" s="13"/>
      <c r="E74" s="13"/>
      <c r="F74" s="15">
        <f>F62</f>
        <v>300</v>
      </c>
    </row>
    <row r="75" spans="1:6" x14ac:dyDescent="0.25">
      <c r="A75" s="48"/>
      <c r="B75" s="49"/>
      <c r="C75" s="50" t="s">
        <v>99</v>
      </c>
      <c r="D75" s="51"/>
      <c r="E75" s="51"/>
      <c r="F75" s="52">
        <f>SUM(F67:F74)</f>
        <v>8912.92</v>
      </c>
    </row>
    <row r="76" spans="1:6" x14ac:dyDescent="0.25">
      <c r="A76" s="11"/>
      <c r="B76" s="11"/>
      <c r="C76" s="55"/>
    </row>
    <row r="77" spans="1:6" x14ac:dyDescent="0.25">
      <c r="A77" s="11"/>
      <c r="B77" s="11"/>
      <c r="C77" s="55"/>
    </row>
  </sheetData>
  <mergeCells count="3">
    <mergeCell ref="A1:C1"/>
    <mergeCell ref="C3:C4"/>
    <mergeCell ref="D3:F4"/>
  </mergeCells>
  <pageMargins left="0.7" right="0.7" top="0.75" bottom="0.75" header="0.3" footer="0.3"/>
  <pageSetup paperSize="9" scale="8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8F50-85AB-480B-B744-6E93FB9A7979}">
  <sheetPr>
    <pageSetUpPr fitToPage="1"/>
  </sheetPr>
  <dimension ref="A1:I162"/>
  <sheetViews>
    <sheetView tabSelected="1" zoomScale="115" zoomScaleNormal="115" workbookViewId="0">
      <selection activeCell="E162" sqref="A1:F162"/>
    </sheetView>
  </sheetViews>
  <sheetFormatPr baseColWidth="10" defaultRowHeight="15" x14ac:dyDescent="0.25"/>
  <cols>
    <col min="1" max="1" width="8" customWidth="1"/>
    <col min="2" max="2" width="5.42578125" customWidth="1"/>
    <col min="3" max="3" width="47.42578125" bestFit="1" customWidth="1"/>
  </cols>
  <sheetData>
    <row r="1" spans="1:6" ht="24.75" customHeight="1" x14ac:dyDescent="0.25">
      <c r="A1" s="57"/>
      <c r="B1" s="58"/>
      <c r="C1" s="56" t="s">
        <v>103</v>
      </c>
      <c r="D1" s="90" t="s">
        <v>268</v>
      </c>
      <c r="E1" s="91"/>
      <c r="F1" s="92"/>
    </row>
    <row r="2" spans="1:6" x14ac:dyDescent="0.25">
      <c r="A2" s="59" t="s">
        <v>1</v>
      </c>
      <c r="B2" s="60" t="s">
        <v>2</v>
      </c>
      <c r="C2" s="61" t="s">
        <v>3</v>
      </c>
      <c r="D2" s="62" t="s">
        <v>4</v>
      </c>
      <c r="E2" s="63" t="s">
        <v>5</v>
      </c>
      <c r="F2" s="64" t="s">
        <v>6</v>
      </c>
    </row>
    <row r="3" spans="1:6" x14ac:dyDescent="0.25">
      <c r="A3" s="10"/>
      <c r="B3" s="11"/>
      <c r="C3" s="12"/>
      <c r="D3" s="53"/>
      <c r="E3" s="14"/>
      <c r="F3" s="15"/>
    </row>
    <row r="4" spans="1:6" x14ac:dyDescent="0.25">
      <c r="A4" s="16" t="s">
        <v>7</v>
      </c>
      <c r="B4" s="17"/>
      <c r="C4" s="18" t="s">
        <v>16</v>
      </c>
      <c r="D4" s="53"/>
      <c r="E4" s="13"/>
      <c r="F4" s="15"/>
    </row>
    <row r="5" spans="1:6" x14ac:dyDescent="0.25">
      <c r="A5" s="30" t="s">
        <v>9</v>
      </c>
      <c r="B5" s="31" t="s">
        <v>18</v>
      </c>
      <c r="C5" s="32" t="s">
        <v>104</v>
      </c>
      <c r="D5" s="53">
        <v>0</v>
      </c>
      <c r="E5" s="13">
        <v>7.9</v>
      </c>
      <c r="F5" s="23">
        <f>D5*E5</f>
        <v>0</v>
      </c>
    </row>
    <row r="6" spans="1:6" x14ac:dyDescent="0.25">
      <c r="A6" s="34" t="s">
        <v>12</v>
      </c>
      <c r="B6" s="35" t="s">
        <v>18</v>
      </c>
      <c r="C6" s="36" t="s">
        <v>29</v>
      </c>
      <c r="D6" s="47">
        <v>0</v>
      </c>
      <c r="E6" s="37">
        <v>6.1</v>
      </c>
      <c r="F6" s="38">
        <f>D6*E6</f>
        <v>0</v>
      </c>
    </row>
    <row r="7" spans="1:6" x14ac:dyDescent="0.25">
      <c r="A7" s="30"/>
      <c r="B7" s="31"/>
      <c r="C7" s="21" t="s">
        <v>105</v>
      </c>
      <c r="D7" s="53"/>
      <c r="E7" s="13"/>
      <c r="F7" s="23">
        <f>SUM(F5:F6)</f>
        <v>0</v>
      </c>
    </row>
    <row r="8" spans="1:6" x14ac:dyDescent="0.25">
      <c r="A8" s="30"/>
      <c r="B8" s="31"/>
      <c r="C8" s="32"/>
      <c r="D8" s="53"/>
      <c r="E8" s="13"/>
      <c r="F8" s="23"/>
    </row>
    <row r="9" spans="1:6" x14ac:dyDescent="0.25">
      <c r="A9" s="16" t="s">
        <v>15</v>
      </c>
      <c r="B9" s="17"/>
      <c r="C9" s="18" t="s">
        <v>63</v>
      </c>
      <c r="D9" s="53"/>
      <c r="E9" s="13"/>
      <c r="F9" s="15"/>
    </row>
    <row r="10" spans="1:6" x14ac:dyDescent="0.25">
      <c r="A10" s="30" t="s">
        <v>17</v>
      </c>
      <c r="B10" s="31" t="s">
        <v>10</v>
      </c>
      <c r="C10" s="32" t="s">
        <v>65</v>
      </c>
      <c r="D10" s="53">
        <v>0</v>
      </c>
      <c r="E10" s="13">
        <v>300</v>
      </c>
      <c r="F10" s="23">
        <f t="shared" ref="F10:F15" si="0">D10*E10</f>
        <v>0</v>
      </c>
    </row>
    <row r="11" spans="1:6" x14ac:dyDescent="0.25">
      <c r="A11" s="30" t="s">
        <v>20</v>
      </c>
      <c r="B11" s="31" t="s">
        <v>18</v>
      </c>
      <c r="C11" s="32" t="s">
        <v>67</v>
      </c>
      <c r="D11" s="53">
        <v>0</v>
      </c>
      <c r="E11" s="13">
        <v>79.61</v>
      </c>
      <c r="F11" s="23">
        <f t="shared" si="0"/>
        <v>0</v>
      </c>
    </row>
    <row r="12" spans="1:6" x14ac:dyDescent="0.25">
      <c r="A12" s="30" t="s">
        <v>22</v>
      </c>
      <c r="B12" s="31" t="s">
        <v>18</v>
      </c>
      <c r="C12" s="32" t="s">
        <v>106</v>
      </c>
      <c r="D12" s="53">
        <v>0</v>
      </c>
      <c r="E12" s="13">
        <v>88</v>
      </c>
      <c r="F12" s="23">
        <f t="shared" si="0"/>
        <v>0</v>
      </c>
    </row>
    <row r="13" spans="1:6" x14ac:dyDescent="0.25">
      <c r="A13" s="30" t="s">
        <v>24</v>
      </c>
      <c r="B13" s="31" t="s">
        <v>71</v>
      </c>
      <c r="C13" s="32" t="s">
        <v>107</v>
      </c>
      <c r="D13" s="53">
        <v>0</v>
      </c>
      <c r="E13" s="13">
        <v>1.3</v>
      </c>
      <c r="F13" s="23">
        <f t="shared" si="0"/>
        <v>0</v>
      </c>
    </row>
    <row r="14" spans="1:6" x14ac:dyDescent="0.25">
      <c r="A14" s="30" t="s">
        <v>26</v>
      </c>
      <c r="B14" s="31" t="s">
        <v>18</v>
      </c>
      <c r="C14" s="32" t="s">
        <v>108</v>
      </c>
      <c r="D14" s="53">
        <v>0</v>
      </c>
      <c r="E14" s="13">
        <v>88</v>
      </c>
      <c r="F14" s="23">
        <f t="shared" si="0"/>
        <v>0</v>
      </c>
    </row>
    <row r="15" spans="1:6" x14ac:dyDescent="0.25">
      <c r="A15" s="34" t="s">
        <v>28</v>
      </c>
      <c r="B15" s="35" t="s">
        <v>71</v>
      </c>
      <c r="C15" s="36" t="s">
        <v>109</v>
      </c>
      <c r="D15" s="47">
        <v>0</v>
      </c>
      <c r="E15" s="39">
        <v>1.3</v>
      </c>
      <c r="F15" s="28">
        <f t="shared" si="0"/>
        <v>0</v>
      </c>
    </row>
    <row r="16" spans="1:6" x14ac:dyDescent="0.25">
      <c r="A16" s="30"/>
      <c r="B16" s="31"/>
      <c r="C16" s="21" t="s">
        <v>110</v>
      </c>
      <c r="D16" s="53">
        <v>0</v>
      </c>
      <c r="E16" s="13"/>
      <c r="F16" s="23">
        <f>SUM(F10:F15)</f>
        <v>0</v>
      </c>
    </row>
    <row r="17" spans="1:6" x14ac:dyDescent="0.25">
      <c r="A17" s="30"/>
      <c r="B17" s="31"/>
      <c r="C17" s="32"/>
      <c r="D17" s="53"/>
      <c r="E17" s="13"/>
      <c r="F17" s="15"/>
    </row>
    <row r="18" spans="1:6" x14ac:dyDescent="0.25">
      <c r="A18" s="16" t="s">
        <v>33</v>
      </c>
      <c r="B18" s="17"/>
      <c r="C18" s="18" t="s">
        <v>263</v>
      </c>
      <c r="D18" s="53"/>
      <c r="E18" s="13"/>
      <c r="F18" s="15"/>
    </row>
    <row r="19" spans="1:6" x14ac:dyDescent="0.25">
      <c r="A19" s="30" t="s">
        <v>35</v>
      </c>
      <c r="B19" s="31" t="s">
        <v>10</v>
      </c>
      <c r="C19" s="32" t="s">
        <v>65</v>
      </c>
      <c r="D19" s="53">
        <v>0</v>
      </c>
      <c r="E19" s="13">
        <v>300</v>
      </c>
      <c r="F19" s="23">
        <f>D19*E19</f>
        <v>0</v>
      </c>
    </row>
    <row r="20" spans="1:6" x14ac:dyDescent="0.25">
      <c r="A20" s="30" t="s">
        <v>37</v>
      </c>
      <c r="B20" s="31" t="s">
        <v>18</v>
      </c>
      <c r="C20" s="32" t="s">
        <v>111</v>
      </c>
      <c r="D20" s="53">
        <v>0</v>
      </c>
      <c r="E20" s="13">
        <v>88</v>
      </c>
      <c r="F20" s="23">
        <f>D20*E20</f>
        <v>0</v>
      </c>
    </row>
    <row r="21" spans="1:6" x14ac:dyDescent="0.25">
      <c r="A21" s="30" t="s">
        <v>39</v>
      </c>
      <c r="B21" s="31" t="s">
        <v>71</v>
      </c>
      <c r="C21" s="32" t="s">
        <v>112</v>
      </c>
      <c r="D21" s="53">
        <v>0</v>
      </c>
      <c r="E21" s="13">
        <v>1.3</v>
      </c>
      <c r="F21" s="23">
        <f>D21*E21</f>
        <v>0</v>
      </c>
    </row>
    <row r="22" spans="1:6" x14ac:dyDescent="0.25">
      <c r="A22" s="34" t="s">
        <v>41</v>
      </c>
      <c r="B22" s="35" t="s">
        <v>74</v>
      </c>
      <c r="C22" s="36" t="s">
        <v>113</v>
      </c>
      <c r="D22" s="47">
        <v>0</v>
      </c>
      <c r="E22" s="39">
        <v>33</v>
      </c>
      <c r="F22" s="28">
        <f>D22*E22</f>
        <v>0</v>
      </c>
    </row>
    <row r="23" spans="1:6" x14ac:dyDescent="0.25">
      <c r="A23" s="30"/>
      <c r="B23" s="31"/>
      <c r="C23" s="21" t="s">
        <v>114</v>
      </c>
      <c r="D23" s="53"/>
      <c r="E23" s="13"/>
      <c r="F23" s="15">
        <f>SUM(F19:F22)</f>
        <v>0</v>
      </c>
    </row>
    <row r="24" spans="1:6" x14ac:dyDescent="0.25">
      <c r="A24" s="30"/>
      <c r="B24" s="31"/>
      <c r="C24" s="21"/>
      <c r="D24" s="53"/>
      <c r="E24" s="13"/>
      <c r="F24" s="15"/>
    </row>
    <row r="25" spans="1:6" x14ac:dyDescent="0.25">
      <c r="A25" s="16" t="s">
        <v>46</v>
      </c>
      <c r="B25" s="17"/>
      <c r="C25" s="18" t="s">
        <v>115</v>
      </c>
      <c r="D25" s="53"/>
      <c r="E25" s="13"/>
      <c r="F25" s="15"/>
    </row>
    <row r="26" spans="1:6" x14ac:dyDescent="0.25">
      <c r="A26" s="30" t="s">
        <v>48</v>
      </c>
      <c r="B26" s="31" t="s">
        <v>2</v>
      </c>
      <c r="C26" s="32" t="s">
        <v>116</v>
      </c>
      <c r="D26" s="53">
        <v>0</v>
      </c>
      <c r="E26" s="13">
        <v>85</v>
      </c>
      <c r="F26" s="23">
        <f>D26*E26</f>
        <v>0</v>
      </c>
    </row>
    <row r="27" spans="1:6" x14ac:dyDescent="0.25">
      <c r="A27" s="34" t="s">
        <v>51</v>
      </c>
      <c r="B27" s="35" t="s">
        <v>2</v>
      </c>
      <c r="C27" s="36" t="s">
        <v>117</v>
      </c>
      <c r="D27" s="47">
        <v>0</v>
      </c>
      <c r="E27" s="39">
        <v>42</v>
      </c>
      <c r="F27" s="28">
        <f>D27*E27</f>
        <v>0</v>
      </c>
    </row>
    <row r="28" spans="1:6" x14ac:dyDescent="0.25">
      <c r="A28" s="67"/>
      <c r="B28" s="68"/>
      <c r="C28" s="77" t="s">
        <v>118</v>
      </c>
      <c r="D28" s="73"/>
      <c r="E28" s="65"/>
      <c r="F28" s="66">
        <f>SUM(F26:F27)</f>
        <v>0</v>
      </c>
    </row>
    <row r="29" spans="1:6" x14ac:dyDescent="0.25">
      <c r="A29" s="30"/>
      <c r="B29" s="31"/>
      <c r="C29" s="78"/>
      <c r="D29" s="53"/>
      <c r="E29" s="13"/>
      <c r="F29" s="15"/>
    </row>
    <row r="30" spans="1:6" x14ac:dyDescent="0.25">
      <c r="A30" s="16" t="s">
        <v>62</v>
      </c>
      <c r="B30" s="17"/>
      <c r="C30" s="79" t="s">
        <v>119</v>
      </c>
      <c r="D30" s="53"/>
      <c r="E30" s="13"/>
      <c r="F30" s="15"/>
    </row>
    <row r="31" spans="1:6" x14ac:dyDescent="0.25">
      <c r="A31" s="30" t="s">
        <v>64</v>
      </c>
      <c r="B31" s="31" t="s">
        <v>74</v>
      </c>
      <c r="C31" s="72" t="s">
        <v>120</v>
      </c>
      <c r="D31" s="53">
        <v>0</v>
      </c>
      <c r="E31" s="13">
        <v>30.4</v>
      </c>
      <c r="F31" s="23">
        <f t="shared" ref="F31:F42" si="1">D31*E31</f>
        <v>0</v>
      </c>
    </row>
    <row r="32" spans="1:6" x14ac:dyDescent="0.25">
      <c r="A32" s="30" t="s">
        <v>66</v>
      </c>
      <c r="B32" s="31" t="s">
        <v>74</v>
      </c>
      <c r="C32" s="72" t="s">
        <v>121</v>
      </c>
      <c r="D32" s="53">
        <v>0</v>
      </c>
      <c r="E32" s="13">
        <v>21.54</v>
      </c>
      <c r="F32" s="23">
        <f t="shared" si="1"/>
        <v>0</v>
      </c>
    </row>
    <row r="33" spans="1:9" x14ac:dyDescent="0.25">
      <c r="A33" s="30" t="s">
        <v>68</v>
      </c>
      <c r="B33" s="31" t="s">
        <v>2</v>
      </c>
      <c r="C33" s="72" t="s">
        <v>122</v>
      </c>
      <c r="D33" s="53">
        <v>0</v>
      </c>
      <c r="E33" s="13">
        <v>16</v>
      </c>
      <c r="F33" s="23">
        <f t="shared" si="1"/>
        <v>0</v>
      </c>
    </row>
    <row r="34" spans="1:9" x14ac:dyDescent="0.25">
      <c r="A34" s="30" t="s">
        <v>70</v>
      </c>
      <c r="B34" s="31" t="s">
        <v>2</v>
      </c>
      <c r="C34" s="72" t="s">
        <v>123</v>
      </c>
      <c r="D34" s="53">
        <v>0</v>
      </c>
      <c r="E34" s="13">
        <v>39.729999999999997</v>
      </c>
      <c r="F34" s="23">
        <f t="shared" si="1"/>
        <v>0</v>
      </c>
      <c r="G34" s="13"/>
      <c r="H34" s="13"/>
      <c r="I34" s="22"/>
    </row>
    <row r="35" spans="1:9" x14ac:dyDescent="0.25">
      <c r="A35" s="30" t="s">
        <v>73</v>
      </c>
      <c r="B35" s="31" t="s">
        <v>49</v>
      </c>
      <c r="C35" s="72" t="s">
        <v>124</v>
      </c>
      <c r="D35" s="53">
        <v>0</v>
      </c>
      <c r="E35" s="13">
        <v>12</v>
      </c>
      <c r="F35" s="23">
        <f t="shared" si="1"/>
        <v>0</v>
      </c>
    </row>
    <row r="36" spans="1:9" x14ac:dyDescent="0.25">
      <c r="A36" s="30" t="s">
        <v>125</v>
      </c>
      <c r="B36" s="31" t="s">
        <v>74</v>
      </c>
      <c r="C36" s="72" t="s">
        <v>126</v>
      </c>
      <c r="D36" s="53">
        <v>0</v>
      </c>
      <c r="E36" s="13">
        <v>18</v>
      </c>
      <c r="F36" s="23">
        <f t="shared" si="1"/>
        <v>0</v>
      </c>
    </row>
    <row r="37" spans="1:9" x14ac:dyDescent="0.25">
      <c r="A37" s="30" t="s">
        <v>127</v>
      </c>
      <c r="B37" s="31" t="s">
        <v>49</v>
      </c>
      <c r="C37" s="72" t="s">
        <v>128</v>
      </c>
      <c r="D37" s="53">
        <v>0</v>
      </c>
      <c r="E37" s="13">
        <v>55</v>
      </c>
      <c r="F37" s="23">
        <f t="shared" si="1"/>
        <v>0</v>
      </c>
    </row>
    <row r="38" spans="1:9" x14ac:dyDescent="0.25">
      <c r="A38" s="30" t="s">
        <v>129</v>
      </c>
      <c r="B38" s="31" t="s">
        <v>2</v>
      </c>
      <c r="C38" s="72" t="s">
        <v>130</v>
      </c>
      <c r="D38" s="53">
        <v>0</v>
      </c>
      <c r="E38" s="13">
        <v>110</v>
      </c>
      <c r="F38" s="23">
        <f t="shared" si="1"/>
        <v>0</v>
      </c>
    </row>
    <row r="39" spans="1:9" x14ac:dyDescent="0.25">
      <c r="A39" s="30" t="s">
        <v>131</v>
      </c>
      <c r="B39" s="31" t="s">
        <v>49</v>
      </c>
      <c r="C39" s="72" t="s">
        <v>132</v>
      </c>
      <c r="D39" s="53">
        <v>0</v>
      </c>
      <c r="E39" s="13">
        <v>17.75</v>
      </c>
      <c r="F39" s="23">
        <f t="shared" si="1"/>
        <v>0</v>
      </c>
    </row>
    <row r="40" spans="1:9" x14ac:dyDescent="0.25">
      <c r="A40" s="30" t="s">
        <v>133</v>
      </c>
      <c r="B40" s="31" t="s">
        <v>2</v>
      </c>
      <c r="C40" s="72" t="s">
        <v>134</v>
      </c>
      <c r="D40" s="53">
        <v>0</v>
      </c>
      <c r="E40" s="13">
        <v>120</v>
      </c>
      <c r="F40" s="23">
        <f t="shared" si="1"/>
        <v>0</v>
      </c>
    </row>
    <row r="41" spans="1:9" x14ac:dyDescent="0.25">
      <c r="A41" s="30" t="s">
        <v>135</v>
      </c>
      <c r="B41" s="31" t="s">
        <v>10</v>
      </c>
      <c r="C41" s="72" t="s">
        <v>136</v>
      </c>
      <c r="D41" s="53">
        <v>0.2</v>
      </c>
      <c r="E41" s="13">
        <v>1000</v>
      </c>
      <c r="F41" s="23">
        <f t="shared" si="1"/>
        <v>200</v>
      </c>
    </row>
    <row r="42" spans="1:9" ht="23.25" x14ac:dyDescent="0.25">
      <c r="A42" s="34" t="s">
        <v>259</v>
      </c>
      <c r="B42" s="35" t="s">
        <v>2</v>
      </c>
      <c r="C42" s="74" t="s">
        <v>269</v>
      </c>
      <c r="D42" s="80">
        <v>56</v>
      </c>
      <c r="E42" s="75">
        <v>88</v>
      </c>
      <c r="F42" s="76">
        <f t="shared" si="1"/>
        <v>4928</v>
      </c>
    </row>
    <row r="43" spans="1:9" x14ac:dyDescent="0.25">
      <c r="A43" s="30"/>
      <c r="B43" s="31"/>
      <c r="C43" s="21" t="s">
        <v>137</v>
      </c>
      <c r="D43" s="53"/>
      <c r="E43" s="13"/>
      <c r="F43" s="15">
        <f>SUM(F31:F42)</f>
        <v>5128</v>
      </c>
    </row>
    <row r="44" spans="1:9" x14ac:dyDescent="0.25">
      <c r="A44" s="30"/>
      <c r="B44" s="31"/>
      <c r="C44" s="21"/>
      <c r="D44" s="53"/>
      <c r="E44" s="13"/>
      <c r="F44" s="15"/>
    </row>
    <row r="45" spans="1:9" x14ac:dyDescent="0.25">
      <c r="A45" s="16" t="s">
        <v>77</v>
      </c>
      <c r="B45" s="17"/>
      <c r="C45" s="18" t="s">
        <v>138</v>
      </c>
      <c r="D45" s="53"/>
      <c r="E45" s="13"/>
      <c r="F45" s="15"/>
    </row>
    <row r="46" spans="1:9" x14ac:dyDescent="0.25">
      <c r="A46" s="30" t="s">
        <v>79</v>
      </c>
      <c r="B46" s="31" t="s">
        <v>2</v>
      </c>
      <c r="C46" s="32" t="s">
        <v>139</v>
      </c>
      <c r="D46" s="53">
        <v>0</v>
      </c>
      <c r="E46" s="13">
        <v>120.23</v>
      </c>
      <c r="F46" s="23">
        <f t="shared" ref="F46:F52" si="2">D46*E46</f>
        <v>0</v>
      </c>
    </row>
    <row r="47" spans="1:9" x14ac:dyDescent="0.25">
      <c r="A47" s="30" t="s">
        <v>80</v>
      </c>
      <c r="B47" s="31" t="s">
        <v>2</v>
      </c>
      <c r="C47" s="32" t="s">
        <v>140</v>
      </c>
      <c r="D47" s="53">
        <v>0</v>
      </c>
      <c r="E47" s="13">
        <v>115.01</v>
      </c>
      <c r="F47" s="23">
        <f t="shared" si="2"/>
        <v>0</v>
      </c>
    </row>
    <row r="48" spans="1:9" x14ac:dyDescent="0.25">
      <c r="A48" s="30" t="s">
        <v>82</v>
      </c>
      <c r="B48" s="31" t="s">
        <v>2</v>
      </c>
      <c r="C48" s="32" t="s">
        <v>141</v>
      </c>
      <c r="D48" s="53">
        <v>0</v>
      </c>
      <c r="E48" s="13">
        <v>109.78</v>
      </c>
      <c r="F48" s="23">
        <f t="shared" si="2"/>
        <v>0</v>
      </c>
    </row>
    <row r="49" spans="1:9" x14ac:dyDescent="0.25">
      <c r="A49" s="30" t="s">
        <v>84</v>
      </c>
      <c r="B49" s="31" t="s">
        <v>2</v>
      </c>
      <c r="C49" s="32" t="s">
        <v>142</v>
      </c>
      <c r="D49" s="53">
        <v>0</v>
      </c>
      <c r="E49" s="13">
        <v>17</v>
      </c>
      <c r="F49" s="23">
        <f t="shared" si="2"/>
        <v>0</v>
      </c>
    </row>
    <row r="50" spans="1:9" x14ac:dyDescent="0.25">
      <c r="A50" s="30" t="s">
        <v>143</v>
      </c>
      <c r="B50" s="31" t="s">
        <v>74</v>
      </c>
      <c r="C50" s="32" t="s">
        <v>144</v>
      </c>
      <c r="D50" s="53">
        <v>0</v>
      </c>
      <c r="E50" s="13">
        <v>15.45</v>
      </c>
      <c r="F50" s="23">
        <f t="shared" si="2"/>
        <v>0</v>
      </c>
    </row>
    <row r="51" spans="1:9" x14ac:dyDescent="0.25">
      <c r="A51" s="30" t="s">
        <v>145</v>
      </c>
      <c r="B51" s="31" t="s">
        <v>2</v>
      </c>
      <c r="C51" s="32" t="s">
        <v>146</v>
      </c>
      <c r="D51" s="53">
        <v>0</v>
      </c>
      <c r="E51" s="13">
        <v>88</v>
      </c>
      <c r="F51" s="23">
        <f t="shared" si="2"/>
        <v>0</v>
      </c>
    </row>
    <row r="52" spans="1:9" x14ac:dyDescent="0.25">
      <c r="A52" s="34" t="s">
        <v>147</v>
      </c>
      <c r="B52" s="35" t="s">
        <v>2</v>
      </c>
      <c r="C52" s="36" t="s">
        <v>148</v>
      </c>
      <c r="D52" s="47">
        <v>0</v>
      </c>
      <c r="E52" s="39">
        <v>17</v>
      </c>
      <c r="F52" s="28">
        <f t="shared" si="2"/>
        <v>0</v>
      </c>
    </row>
    <row r="53" spans="1:9" x14ac:dyDescent="0.25">
      <c r="A53" s="67"/>
      <c r="B53" s="68"/>
      <c r="C53" s="77" t="s">
        <v>149</v>
      </c>
      <c r="D53" s="73"/>
      <c r="E53" s="65"/>
      <c r="F53" s="66">
        <f>SUM(F46:F52)</f>
        <v>0</v>
      </c>
    </row>
    <row r="54" spans="1:9" x14ac:dyDescent="0.25">
      <c r="A54" s="30"/>
      <c r="B54" s="31"/>
      <c r="C54" s="78"/>
      <c r="D54" s="53"/>
      <c r="E54" s="13"/>
      <c r="F54" s="15"/>
    </row>
    <row r="55" spans="1:9" x14ac:dyDescent="0.25">
      <c r="A55" s="16" t="s">
        <v>87</v>
      </c>
      <c r="B55" s="17"/>
      <c r="C55" s="79" t="s">
        <v>150</v>
      </c>
      <c r="D55" s="53"/>
      <c r="E55" s="13"/>
      <c r="F55" s="15"/>
    </row>
    <row r="56" spans="1:9" x14ac:dyDescent="0.25">
      <c r="A56" s="30" t="s">
        <v>89</v>
      </c>
      <c r="B56" s="31" t="s">
        <v>2</v>
      </c>
      <c r="C56" s="72" t="s">
        <v>151</v>
      </c>
      <c r="D56" s="53">
        <v>0</v>
      </c>
      <c r="E56" s="13">
        <v>7200</v>
      </c>
      <c r="F56" s="23">
        <f>D56*E56</f>
        <v>0</v>
      </c>
    </row>
    <row r="57" spans="1:9" x14ac:dyDescent="0.25">
      <c r="A57" s="30" t="s">
        <v>152</v>
      </c>
      <c r="B57" s="31" t="s">
        <v>2</v>
      </c>
      <c r="C57" s="72" t="s">
        <v>153</v>
      </c>
      <c r="D57" s="53">
        <v>0</v>
      </c>
      <c r="E57" s="13">
        <v>970</v>
      </c>
      <c r="F57" s="23">
        <f>D57*E57</f>
        <v>0</v>
      </c>
    </row>
    <row r="58" spans="1:9" ht="23.25" x14ac:dyDescent="0.25">
      <c r="A58" s="30" t="s">
        <v>260</v>
      </c>
      <c r="B58" s="31" t="s">
        <v>2</v>
      </c>
      <c r="C58" s="72" t="s">
        <v>265</v>
      </c>
      <c r="D58" s="53">
        <v>0</v>
      </c>
      <c r="E58" s="13">
        <f>250/1.2</f>
        <v>208.33333333333334</v>
      </c>
      <c r="F58" s="23">
        <f>D58*E58</f>
        <v>0</v>
      </c>
    </row>
    <row r="59" spans="1:9" ht="23.25" x14ac:dyDescent="0.25">
      <c r="A59" s="34" t="s">
        <v>264</v>
      </c>
      <c r="B59" s="35" t="s">
        <v>74</v>
      </c>
      <c r="C59" s="74" t="s">
        <v>261</v>
      </c>
      <c r="D59" s="47">
        <v>0</v>
      </c>
      <c r="E59" s="39">
        <v>91.77</v>
      </c>
      <c r="F59" s="28">
        <f>D59*E59</f>
        <v>0</v>
      </c>
    </row>
    <row r="60" spans="1:9" x14ac:dyDescent="0.25">
      <c r="A60" s="30"/>
      <c r="B60" s="31"/>
      <c r="C60" s="78" t="s">
        <v>154</v>
      </c>
      <c r="D60" s="73"/>
      <c r="E60" s="65"/>
      <c r="F60" s="66">
        <f>SUM(F56:F59)</f>
        <v>0</v>
      </c>
    </row>
    <row r="61" spans="1:9" x14ac:dyDescent="0.25">
      <c r="A61" s="30"/>
      <c r="B61" s="31"/>
      <c r="C61" s="78"/>
      <c r="D61" s="53"/>
      <c r="E61" s="13"/>
      <c r="F61" s="15"/>
    </row>
    <row r="62" spans="1:9" x14ac:dyDescent="0.25">
      <c r="A62" s="16" t="s">
        <v>92</v>
      </c>
      <c r="B62" s="17"/>
      <c r="C62" s="79" t="s">
        <v>155</v>
      </c>
      <c r="D62" s="53"/>
      <c r="E62" s="13"/>
      <c r="F62" s="15"/>
    </row>
    <row r="63" spans="1:9" x14ac:dyDescent="0.25">
      <c r="A63" s="30" t="s">
        <v>94</v>
      </c>
      <c r="B63" s="31" t="s">
        <v>74</v>
      </c>
      <c r="C63" s="72" t="s">
        <v>156</v>
      </c>
      <c r="D63" s="53">
        <f>295+442</f>
        <v>737</v>
      </c>
      <c r="E63" s="13">
        <v>12.2</v>
      </c>
      <c r="F63" s="23">
        <f t="shared" ref="F63:F73" si="3">D63*E63</f>
        <v>8991.4</v>
      </c>
      <c r="H63" s="13"/>
      <c r="I63" s="22"/>
    </row>
    <row r="64" spans="1:9" x14ac:dyDescent="0.25">
      <c r="A64" s="30" t="s">
        <v>157</v>
      </c>
      <c r="B64" s="31" t="s">
        <v>74</v>
      </c>
      <c r="C64" s="72" t="s">
        <v>158</v>
      </c>
      <c r="D64" s="53">
        <f>7*2*4.25</f>
        <v>59.5</v>
      </c>
      <c r="E64" s="13">
        <v>105</v>
      </c>
      <c r="F64" s="23">
        <f t="shared" si="3"/>
        <v>6247.5</v>
      </c>
      <c r="G64" s="13"/>
      <c r="H64" s="13"/>
      <c r="I64" s="22"/>
    </row>
    <row r="65" spans="1:9" x14ac:dyDescent="0.25">
      <c r="A65" s="30" t="s">
        <v>159</v>
      </c>
      <c r="B65" s="31" t="s">
        <v>74</v>
      </c>
      <c r="C65" s="72" t="s">
        <v>160</v>
      </c>
      <c r="D65" s="53">
        <f>0.5*6.4</f>
        <v>3.2</v>
      </c>
      <c r="E65" s="13">
        <v>88</v>
      </c>
      <c r="F65" s="23">
        <f t="shared" si="3"/>
        <v>281.60000000000002</v>
      </c>
      <c r="G65" s="13"/>
      <c r="H65" s="13"/>
      <c r="I65" s="22"/>
    </row>
    <row r="66" spans="1:9" x14ac:dyDescent="0.25">
      <c r="A66" s="30" t="s">
        <v>161</v>
      </c>
      <c r="B66" s="31" t="s">
        <v>49</v>
      </c>
      <c r="C66" s="72" t="s">
        <v>162</v>
      </c>
      <c r="D66" s="53">
        <f>2*4.05</f>
        <v>8.1</v>
      </c>
      <c r="E66" s="13">
        <v>36</v>
      </c>
      <c r="F66" s="23">
        <f t="shared" si="3"/>
        <v>291.59999999999997</v>
      </c>
      <c r="G66" s="13"/>
      <c r="H66" s="13"/>
      <c r="I66" s="22"/>
    </row>
    <row r="67" spans="1:9" x14ac:dyDescent="0.25">
      <c r="A67" s="30" t="s">
        <v>163</v>
      </c>
      <c r="B67" s="31" t="s">
        <v>49</v>
      </c>
      <c r="C67" s="72" t="s">
        <v>164</v>
      </c>
      <c r="D67" s="53">
        <f>4*8.5</f>
        <v>34</v>
      </c>
      <c r="E67" s="13">
        <v>45.5</v>
      </c>
      <c r="F67" s="23">
        <f t="shared" si="3"/>
        <v>1547</v>
      </c>
      <c r="G67" s="13"/>
    </row>
    <row r="68" spans="1:9" x14ac:dyDescent="0.25">
      <c r="A68" s="30" t="s">
        <v>165</v>
      </c>
      <c r="B68" s="31" t="s">
        <v>49</v>
      </c>
      <c r="C68" s="72" t="s">
        <v>166</v>
      </c>
      <c r="D68" s="53">
        <f>7*5.1</f>
        <v>35.699999999999996</v>
      </c>
      <c r="E68" s="13">
        <v>43.3</v>
      </c>
      <c r="F68" s="23">
        <f t="shared" si="3"/>
        <v>1545.8099999999997</v>
      </c>
      <c r="G68" s="13"/>
      <c r="H68" s="13"/>
      <c r="I68" s="22"/>
    </row>
    <row r="69" spans="1:9" x14ac:dyDescent="0.25">
      <c r="A69" s="30" t="s">
        <v>167</v>
      </c>
      <c r="B69" s="31" t="s">
        <v>49</v>
      </c>
      <c r="C69" s="72" t="s">
        <v>168</v>
      </c>
      <c r="D69" s="53">
        <f>7*3.45</f>
        <v>24.150000000000002</v>
      </c>
      <c r="E69" s="13">
        <v>31</v>
      </c>
      <c r="F69" s="23">
        <f t="shared" si="3"/>
        <v>748.65000000000009</v>
      </c>
      <c r="G69" s="13"/>
    </row>
    <row r="70" spans="1:9" x14ac:dyDescent="0.25">
      <c r="A70" s="30" t="s">
        <v>169</v>
      </c>
      <c r="B70" s="31" t="s">
        <v>74</v>
      </c>
      <c r="C70" s="72" t="s">
        <v>170</v>
      </c>
      <c r="D70" s="53">
        <v>0</v>
      </c>
      <c r="E70" s="13">
        <v>88</v>
      </c>
      <c r="F70" s="23">
        <f t="shared" si="3"/>
        <v>0</v>
      </c>
    </row>
    <row r="71" spans="1:9" x14ac:dyDescent="0.25">
      <c r="A71" s="30" t="s">
        <v>171</v>
      </c>
      <c r="B71" s="31" t="s">
        <v>2</v>
      </c>
      <c r="C71" s="72" t="s">
        <v>172</v>
      </c>
      <c r="D71" s="53">
        <v>0</v>
      </c>
      <c r="E71" s="13">
        <v>24</v>
      </c>
      <c r="F71" s="23">
        <f t="shared" si="3"/>
        <v>0</v>
      </c>
    </row>
    <row r="72" spans="1:9" x14ac:dyDescent="0.25">
      <c r="A72" s="30" t="s">
        <v>173</v>
      </c>
      <c r="B72" s="31" t="s">
        <v>2</v>
      </c>
      <c r="C72" s="72" t="s">
        <v>174</v>
      </c>
      <c r="D72" s="53">
        <v>0</v>
      </c>
      <c r="E72" s="13">
        <v>24.4</v>
      </c>
      <c r="F72" s="23">
        <f t="shared" si="3"/>
        <v>0</v>
      </c>
    </row>
    <row r="73" spans="1:9" x14ac:dyDescent="0.25">
      <c r="A73" s="34" t="s">
        <v>175</v>
      </c>
      <c r="B73" s="35" t="s">
        <v>18</v>
      </c>
      <c r="C73" s="74" t="s">
        <v>176</v>
      </c>
      <c r="D73" s="47">
        <v>0</v>
      </c>
      <c r="E73" s="39">
        <v>66.7</v>
      </c>
      <c r="F73" s="28">
        <f t="shared" si="3"/>
        <v>0</v>
      </c>
    </row>
    <row r="74" spans="1:9" x14ac:dyDescent="0.25">
      <c r="A74" s="30"/>
      <c r="B74" s="31"/>
      <c r="C74" s="21" t="s">
        <v>177</v>
      </c>
      <c r="D74" s="53"/>
      <c r="E74" s="13"/>
      <c r="F74" s="15">
        <f>SUM(F63:F73)</f>
        <v>19653.560000000001</v>
      </c>
    </row>
    <row r="75" spans="1:9" x14ac:dyDescent="0.25">
      <c r="A75" s="30"/>
      <c r="B75" s="31"/>
      <c r="C75" s="21"/>
      <c r="D75" s="53"/>
      <c r="E75" s="13"/>
      <c r="F75" s="15"/>
    </row>
    <row r="76" spans="1:9" x14ac:dyDescent="0.25">
      <c r="A76" s="16" t="s">
        <v>97</v>
      </c>
      <c r="B76" s="17"/>
      <c r="C76" s="18" t="s">
        <v>178</v>
      </c>
      <c r="D76" s="53"/>
      <c r="E76" s="13"/>
      <c r="F76" s="15"/>
    </row>
    <row r="77" spans="1:9" x14ac:dyDescent="0.25">
      <c r="A77" s="30" t="s">
        <v>179</v>
      </c>
      <c r="B77" s="31" t="s">
        <v>74</v>
      </c>
      <c r="C77" s="32" t="s">
        <v>180</v>
      </c>
      <c r="D77" s="53">
        <v>0</v>
      </c>
      <c r="E77" s="13">
        <v>13</v>
      </c>
      <c r="F77" s="23">
        <f>D77*E77</f>
        <v>0</v>
      </c>
    </row>
    <row r="78" spans="1:9" x14ac:dyDescent="0.25">
      <c r="A78" s="30" t="s">
        <v>181</v>
      </c>
      <c r="B78" s="31" t="s">
        <v>74</v>
      </c>
      <c r="C78" s="32" t="s">
        <v>182</v>
      </c>
      <c r="D78" s="53">
        <v>0</v>
      </c>
      <c r="E78" s="13">
        <v>16</v>
      </c>
      <c r="F78" s="23">
        <f>D78*E78</f>
        <v>0</v>
      </c>
    </row>
    <row r="79" spans="1:9" x14ac:dyDescent="0.25">
      <c r="A79" s="34" t="s">
        <v>183</v>
      </c>
      <c r="B79" s="35" t="s">
        <v>74</v>
      </c>
      <c r="C79" s="36" t="s">
        <v>184</v>
      </c>
      <c r="D79" s="47">
        <v>0</v>
      </c>
      <c r="E79" s="39">
        <v>16</v>
      </c>
      <c r="F79" s="28">
        <f>D79*E79</f>
        <v>0</v>
      </c>
    </row>
    <row r="80" spans="1:9" x14ac:dyDescent="0.25">
      <c r="A80" s="30"/>
      <c r="B80" s="31"/>
      <c r="C80" s="21" t="s">
        <v>185</v>
      </c>
      <c r="D80" s="53"/>
      <c r="E80" s="13"/>
      <c r="F80" s="15">
        <f>SUM(F77:F79)</f>
        <v>0</v>
      </c>
    </row>
    <row r="81" spans="1:6" x14ac:dyDescent="0.25">
      <c r="A81" s="30"/>
      <c r="B81" s="31"/>
      <c r="C81" s="21"/>
      <c r="D81" s="53"/>
      <c r="E81" s="13"/>
      <c r="F81" s="15"/>
    </row>
    <row r="82" spans="1:6" x14ac:dyDescent="0.25">
      <c r="A82" s="16" t="s">
        <v>186</v>
      </c>
      <c r="B82" s="17"/>
      <c r="C82" s="18" t="s">
        <v>187</v>
      </c>
      <c r="D82" s="53"/>
      <c r="E82" s="13"/>
      <c r="F82" s="15"/>
    </row>
    <row r="83" spans="1:6" x14ac:dyDescent="0.25">
      <c r="A83" s="30" t="s">
        <v>188</v>
      </c>
      <c r="B83" s="31" t="s">
        <v>49</v>
      </c>
      <c r="C83" s="32" t="s">
        <v>189</v>
      </c>
      <c r="D83" s="53">
        <v>0</v>
      </c>
      <c r="E83" s="13">
        <v>31</v>
      </c>
      <c r="F83" s="23">
        <f>D83*E83</f>
        <v>0</v>
      </c>
    </row>
    <row r="84" spans="1:6" x14ac:dyDescent="0.25">
      <c r="A84" s="34" t="s">
        <v>190</v>
      </c>
      <c r="B84" s="35" t="s">
        <v>49</v>
      </c>
      <c r="C84" s="36" t="s">
        <v>191</v>
      </c>
      <c r="D84" s="47">
        <v>0</v>
      </c>
      <c r="E84" s="39">
        <v>60</v>
      </c>
      <c r="F84" s="28">
        <f>D84*E84</f>
        <v>0</v>
      </c>
    </row>
    <row r="85" spans="1:6" x14ac:dyDescent="0.25">
      <c r="A85" s="30"/>
      <c r="B85" s="31"/>
      <c r="C85" s="21" t="s">
        <v>192</v>
      </c>
      <c r="D85" s="53"/>
      <c r="E85" s="13"/>
      <c r="F85" s="15">
        <f>SUM(F83:F84)</f>
        <v>0</v>
      </c>
    </row>
    <row r="86" spans="1:6" x14ac:dyDescent="0.25">
      <c r="A86" s="30"/>
      <c r="B86" s="31"/>
      <c r="C86" s="21"/>
      <c r="D86" s="53"/>
      <c r="E86" s="13"/>
      <c r="F86" s="15"/>
    </row>
    <row r="87" spans="1:6" x14ac:dyDescent="0.25">
      <c r="A87" s="16" t="s">
        <v>193</v>
      </c>
      <c r="B87" s="17"/>
      <c r="C87" s="18" t="s">
        <v>194</v>
      </c>
      <c r="D87" s="53"/>
      <c r="E87" s="13"/>
      <c r="F87" s="15"/>
    </row>
    <row r="88" spans="1:6" x14ac:dyDescent="0.25">
      <c r="A88" s="30" t="s">
        <v>195</v>
      </c>
      <c r="B88" s="31" t="s">
        <v>49</v>
      </c>
      <c r="C88" s="32" t="s">
        <v>196</v>
      </c>
      <c r="D88" s="53">
        <v>0</v>
      </c>
      <c r="E88" s="13">
        <v>5</v>
      </c>
      <c r="F88" s="23">
        <f t="shared" ref="F88:F93" si="4">D88*E88</f>
        <v>0</v>
      </c>
    </row>
    <row r="89" spans="1:6" x14ac:dyDescent="0.25">
      <c r="A89" s="30" t="s">
        <v>197</v>
      </c>
      <c r="B89" s="31" t="s">
        <v>74</v>
      </c>
      <c r="C89" s="32" t="s">
        <v>198</v>
      </c>
      <c r="D89" s="53">
        <v>0</v>
      </c>
      <c r="E89" s="13">
        <v>7</v>
      </c>
      <c r="F89" s="23">
        <f t="shared" si="4"/>
        <v>0</v>
      </c>
    </row>
    <row r="90" spans="1:6" x14ac:dyDescent="0.25">
      <c r="A90" s="30" t="s">
        <v>199</v>
      </c>
      <c r="B90" s="31" t="s">
        <v>2</v>
      </c>
      <c r="C90" s="32" t="s">
        <v>200</v>
      </c>
      <c r="D90" s="53">
        <v>0</v>
      </c>
      <c r="E90" s="13">
        <v>15</v>
      </c>
      <c r="F90" s="23">
        <f t="shared" si="4"/>
        <v>0</v>
      </c>
    </row>
    <row r="91" spans="1:6" x14ac:dyDescent="0.25">
      <c r="A91" s="30" t="s">
        <v>201</v>
      </c>
      <c r="B91" s="31" t="s">
        <v>2</v>
      </c>
      <c r="C91" s="32" t="s">
        <v>202</v>
      </c>
      <c r="D91" s="53">
        <v>0</v>
      </c>
      <c r="E91" s="13">
        <v>15</v>
      </c>
      <c r="F91" s="23">
        <f t="shared" si="4"/>
        <v>0</v>
      </c>
    </row>
    <row r="92" spans="1:6" x14ac:dyDescent="0.25">
      <c r="A92" s="30" t="s">
        <v>203</v>
      </c>
      <c r="B92" s="31" t="s">
        <v>49</v>
      </c>
      <c r="C92" s="32" t="s">
        <v>204</v>
      </c>
      <c r="D92" s="53">
        <v>0</v>
      </c>
      <c r="E92" s="13">
        <v>12</v>
      </c>
      <c r="F92" s="23">
        <f t="shared" si="4"/>
        <v>0</v>
      </c>
    </row>
    <row r="93" spans="1:6" x14ac:dyDescent="0.25">
      <c r="A93" s="34" t="s">
        <v>205</v>
      </c>
      <c r="B93" s="35" t="s">
        <v>74</v>
      </c>
      <c r="C93" s="36" t="s">
        <v>206</v>
      </c>
      <c r="D93" s="47">
        <f>D78</f>
        <v>0</v>
      </c>
      <c r="E93" s="39">
        <v>7</v>
      </c>
      <c r="F93" s="28">
        <f t="shared" si="4"/>
        <v>0</v>
      </c>
    </row>
    <row r="94" spans="1:6" x14ac:dyDescent="0.25">
      <c r="A94" s="30"/>
      <c r="B94" s="31"/>
      <c r="C94" s="21" t="s">
        <v>207</v>
      </c>
      <c r="D94" s="53"/>
      <c r="E94" s="13"/>
      <c r="F94" s="15">
        <f>SUM(F88:F93)</f>
        <v>0</v>
      </c>
    </row>
    <row r="95" spans="1:6" x14ac:dyDescent="0.25">
      <c r="A95" s="30"/>
      <c r="B95" s="31"/>
      <c r="C95" s="21"/>
      <c r="D95" s="53"/>
      <c r="E95" s="13"/>
      <c r="F95" s="15"/>
    </row>
    <row r="96" spans="1:6" x14ac:dyDescent="0.25">
      <c r="A96" s="16" t="s">
        <v>208</v>
      </c>
      <c r="B96" s="17"/>
      <c r="C96" s="18" t="s">
        <v>209</v>
      </c>
      <c r="D96" s="53"/>
      <c r="E96" s="13"/>
      <c r="F96" s="15"/>
    </row>
    <row r="97" spans="1:9" x14ac:dyDescent="0.25">
      <c r="A97" s="30" t="s">
        <v>210</v>
      </c>
      <c r="B97" s="31" t="s">
        <v>10</v>
      </c>
      <c r="C97" s="32" t="s">
        <v>211</v>
      </c>
      <c r="D97" s="53">
        <v>0.5</v>
      </c>
      <c r="E97" s="13">
        <v>300</v>
      </c>
      <c r="F97" s="23">
        <f>D97*E97</f>
        <v>150</v>
      </c>
      <c r="G97" s="53"/>
      <c r="H97" s="13"/>
      <c r="I97" s="22"/>
    </row>
    <row r="98" spans="1:9" x14ac:dyDescent="0.25">
      <c r="A98" s="34" t="s">
        <v>212</v>
      </c>
      <c r="B98" s="35" t="s">
        <v>10</v>
      </c>
      <c r="C98" s="36" t="s">
        <v>213</v>
      </c>
      <c r="D98" s="47">
        <v>0.5</v>
      </c>
      <c r="E98" s="39">
        <v>2000</v>
      </c>
      <c r="F98" s="28">
        <f>D98*E98</f>
        <v>1000</v>
      </c>
      <c r="G98" s="47"/>
      <c r="H98" s="13"/>
      <c r="I98" s="22"/>
    </row>
    <row r="99" spans="1:9" x14ac:dyDescent="0.25">
      <c r="A99" s="30"/>
      <c r="B99" s="31"/>
      <c r="C99" s="21" t="s">
        <v>214</v>
      </c>
      <c r="D99" s="53"/>
      <c r="E99" s="13"/>
      <c r="F99" s="15">
        <f>SUM(F97:F98)</f>
        <v>1150</v>
      </c>
    </row>
    <row r="100" spans="1:9" x14ac:dyDescent="0.25">
      <c r="A100" s="30"/>
      <c r="B100" s="31"/>
      <c r="C100" s="21"/>
      <c r="D100" s="53"/>
      <c r="E100" s="13"/>
      <c r="F100" s="15"/>
    </row>
    <row r="101" spans="1:9" x14ac:dyDescent="0.25">
      <c r="A101" s="16" t="s">
        <v>215</v>
      </c>
      <c r="B101" s="17"/>
      <c r="C101" s="18" t="s">
        <v>216</v>
      </c>
      <c r="D101" s="53"/>
      <c r="E101" s="13"/>
      <c r="F101" s="15"/>
    </row>
    <row r="102" spans="1:9" x14ac:dyDescent="0.25">
      <c r="A102" s="34" t="s">
        <v>217</v>
      </c>
      <c r="B102" s="35" t="s">
        <v>2</v>
      </c>
      <c r="C102" s="36" t="s">
        <v>218</v>
      </c>
      <c r="D102" s="47">
        <v>2</v>
      </c>
      <c r="E102" s="39">
        <v>70</v>
      </c>
      <c r="F102" s="28">
        <f>D102*E102</f>
        <v>140</v>
      </c>
    </row>
    <row r="103" spans="1:9" x14ac:dyDescent="0.25">
      <c r="A103" s="30"/>
      <c r="B103" s="31"/>
      <c r="C103" s="21" t="s">
        <v>219</v>
      </c>
      <c r="D103" s="53"/>
      <c r="E103" s="13"/>
      <c r="F103" s="15">
        <f>SUM(F101:F102)</f>
        <v>140</v>
      </c>
    </row>
    <row r="104" spans="1:9" x14ac:dyDescent="0.25">
      <c r="A104" s="30"/>
      <c r="B104" s="31"/>
      <c r="C104" s="21"/>
      <c r="D104" s="53"/>
      <c r="E104" s="13"/>
      <c r="F104" s="15"/>
    </row>
    <row r="105" spans="1:9" x14ac:dyDescent="0.25">
      <c r="A105" s="16" t="s">
        <v>220</v>
      </c>
      <c r="B105" s="17"/>
      <c r="C105" s="18" t="s">
        <v>221</v>
      </c>
      <c r="D105" s="53"/>
      <c r="E105" s="13"/>
      <c r="F105" s="15"/>
    </row>
    <row r="106" spans="1:9" x14ac:dyDescent="0.25">
      <c r="A106" s="30" t="s">
        <v>222</v>
      </c>
      <c r="B106" s="31" t="s">
        <v>49</v>
      </c>
      <c r="C106" s="32" t="s">
        <v>223</v>
      </c>
      <c r="D106" s="53">
        <v>100</v>
      </c>
      <c r="E106" s="13">
        <v>7.63</v>
      </c>
      <c r="F106" s="23">
        <f>D106*E106</f>
        <v>763</v>
      </c>
    </row>
    <row r="107" spans="1:9" x14ac:dyDescent="0.25">
      <c r="A107" s="30" t="s">
        <v>224</v>
      </c>
      <c r="B107" s="31" t="s">
        <v>2</v>
      </c>
      <c r="C107" s="32" t="s">
        <v>225</v>
      </c>
      <c r="D107" s="53">
        <f>7*2</f>
        <v>14</v>
      </c>
      <c r="E107" s="13">
        <v>92.5</v>
      </c>
      <c r="F107" s="23">
        <f>D107*E107</f>
        <v>1295</v>
      </c>
      <c r="G107" s="53"/>
      <c r="H107" s="13"/>
      <c r="I107" s="22"/>
    </row>
    <row r="108" spans="1:9" x14ac:dyDescent="0.25">
      <c r="A108" s="34" t="s">
        <v>226</v>
      </c>
      <c r="B108" s="35" t="s">
        <v>2</v>
      </c>
      <c r="C108" s="36" t="s">
        <v>227</v>
      </c>
      <c r="D108" s="47">
        <v>0</v>
      </c>
      <c r="E108" s="39">
        <v>110.7</v>
      </c>
      <c r="F108" s="28">
        <f>D108*E108</f>
        <v>0</v>
      </c>
    </row>
    <row r="109" spans="1:9" x14ac:dyDescent="0.25">
      <c r="A109" s="30"/>
      <c r="B109" s="31"/>
      <c r="C109" s="21" t="s">
        <v>228</v>
      </c>
      <c r="D109" s="53"/>
      <c r="E109" s="13"/>
      <c r="F109" s="15">
        <f>SUM(F106:F108)</f>
        <v>2058</v>
      </c>
    </row>
    <row r="110" spans="1:9" x14ac:dyDescent="0.25">
      <c r="A110" s="30"/>
      <c r="B110" s="31"/>
      <c r="C110" s="21"/>
      <c r="D110" s="53"/>
      <c r="E110" s="13"/>
      <c r="F110" s="15"/>
    </row>
    <row r="111" spans="1:9" x14ac:dyDescent="0.25">
      <c r="A111" s="16" t="s">
        <v>229</v>
      </c>
      <c r="B111" s="17"/>
      <c r="C111" s="18" t="s">
        <v>230</v>
      </c>
      <c r="D111" s="53"/>
      <c r="E111" s="13"/>
      <c r="F111" s="15"/>
    </row>
    <row r="112" spans="1:9" x14ac:dyDescent="0.25">
      <c r="A112" s="34" t="s">
        <v>231</v>
      </c>
      <c r="B112" s="35" t="s">
        <v>10</v>
      </c>
      <c r="C112" s="36" t="s">
        <v>230</v>
      </c>
      <c r="D112" s="47">
        <v>0.5</v>
      </c>
      <c r="E112" s="39">
        <v>2000</v>
      </c>
      <c r="F112" s="28">
        <f>D112*E112</f>
        <v>1000</v>
      </c>
      <c r="G112" s="47"/>
      <c r="H112" s="13"/>
      <c r="I112" s="22"/>
    </row>
    <row r="113" spans="1:9" x14ac:dyDescent="0.25">
      <c r="A113" s="30"/>
      <c r="B113" s="31"/>
      <c r="C113" s="21" t="s">
        <v>232</v>
      </c>
      <c r="D113" s="53"/>
      <c r="E113" s="13"/>
      <c r="F113" s="15">
        <f>SUM(F111:F112)</f>
        <v>1000</v>
      </c>
    </row>
    <row r="114" spans="1:9" x14ac:dyDescent="0.25">
      <c r="A114" s="30"/>
      <c r="B114" s="31"/>
      <c r="C114" s="21"/>
      <c r="D114" s="53"/>
      <c r="E114" s="13"/>
      <c r="F114" s="15"/>
    </row>
    <row r="115" spans="1:9" x14ac:dyDescent="0.25">
      <c r="A115" s="16" t="s">
        <v>233</v>
      </c>
      <c r="B115" s="17"/>
      <c r="C115" s="18" t="s">
        <v>234</v>
      </c>
      <c r="D115" s="53"/>
      <c r="E115" s="13"/>
      <c r="F115" s="15"/>
    </row>
    <row r="116" spans="1:9" x14ac:dyDescent="0.25">
      <c r="A116" s="30" t="s">
        <v>235</v>
      </c>
      <c r="B116" s="31" t="s">
        <v>49</v>
      </c>
      <c r="C116" s="32" t="s">
        <v>236</v>
      </c>
      <c r="D116" s="53">
        <v>0</v>
      </c>
      <c r="E116" s="13">
        <v>24.4</v>
      </c>
      <c r="F116" s="23">
        <f>D116*E116</f>
        <v>0</v>
      </c>
    </row>
    <row r="117" spans="1:9" x14ac:dyDescent="0.25">
      <c r="A117" s="30" t="s">
        <v>237</v>
      </c>
      <c r="B117" s="31" t="s">
        <v>49</v>
      </c>
      <c r="C117" s="32" t="s">
        <v>238</v>
      </c>
      <c r="D117" s="53">
        <v>63</v>
      </c>
      <c r="E117" s="13">
        <v>12</v>
      </c>
      <c r="F117" s="23">
        <f>D117*E117</f>
        <v>756</v>
      </c>
      <c r="G117" s="53"/>
      <c r="H117" s="13"/>
      <c r="I117" s="22"/>
    </row>
    <row r="118" spans="1:9" x14ac:dyDescent="0.25">
      <c r="A118" s="30" t="s">
        <v>239</v>
      </c>
      <c r="B118" s="31" t="s">
        <v>2</v>
      </c>
      <c r="C118" s="32" t="s">
        <v>240</v>
      </c>
      <c r="D118" s="53">
        <v>0</v>
      </c>
      <c r="E118" s="13">
        <v>500</v>
      </c>
      <c r="F118" s="23">
        <f>D118*E118</f>
        <v>0</v>
      </c>
      <c r="G118" s="53"/>
      <c r="H118" s="13"/>
      <c r="I118" s="22"/>
    </row>
    <row r="119" spans="1:9" x14ac:dyDescent="0.25">
      <c r="A119" s="34" t="s">
        <v>241</v>
      </c>
      <c r="B119" s="35" t="s">
        <v>10</v>
      </c>
      <c r="C119" s="36" t="s">
        <v>242</v>
      </c>
      <c r="D119" s="47">
        <v>0.70108199999999998</v>
      </c>
      <c r="E119" s="39">
        <v>3000</v>
      </c>
      <c r="F119" s="28">
        <f>D119*E119</f>
        <v>2103.2460000000001</v>
      </c>
      <c r="G119" s="47"/>
      <c r="H119" s="13"/>
      <c r="I119" s="22"/>
    </row>
    <row r="120" spans="1:9" x14ac:dyDescent="0.25">
      <c r="A120" s="30"/>
      <c r="B120" s="31"/>
      <c r="C120" s="21" t="s">
        <v>243</v>
      </c>
      <c r="D120" s="53"/>
      <c r="E120" s="13"/>
      <c r="F120" s="15">
        <f>SUM(F115:F119)</f>
        <v>2859.2460000000001</v>
      </c>
    </row>
    <row r="121" spans="1:9" x14ac:dyDescent="0.25">
      <c r="A121" s="30"/>
      <c r="B121" s="31"/>
      <c r="C121" s="32"/>
      <c r="D121" s="53"/>
      <c r="E121" s="13"/>
      <c r="F121" s="15"/>
    </row>
    <row r="122" spans="1:9" x14ac:dyDescent="0.25">
      <c r="A122" s="16" t="s">
        <v>244</v>
      </c>
      <c r="B122" s="17"/>
      <c r="C122" s="18" t="s">
        <v>88</v>
      </c>
      <c r="D122" s="53"/>
      <c r="E122" s="13"/>
      <c r="F122" s="15"/>
    </row>
    <row r="123" spans="1:9" x14ac:dyDescent="0.25">
      <c r="A123" s="34" t="s">
        <v>245</v>
      </c>
      <c r="B123" s="35" t="s">
        <v>10</v>
      </c>
      <c r="C123" s="36" t="s">
        <v>90</v>
      </c>
      <c r="D123" s="47">
        <v>0.2</v>
      </c>
      <c r="E123" s="39">
        <v>1500</v>
      </c>
      <c r="F123" s="28">
        <f>D123*E123</f>
        <v>300</v>
      </c>
    </row>
    <row r="124" spans="1:9" x14ac:dyDescent="0.25">
      <c r="A124" s="30"/>
      <c r="B124" s="31"/>
      <c r="C124" s="21" t="s">
        <v>246</v>
      </c>
      <c r="D124" s="53"/>
      <c r="E124" s="13"/>
      <c r="F124" s="15">
        <f>SUM(F123)</f>
        <v>300</v>
      </c>
    </row>
    <row r="125" spans="1:9" x14ac:dyDescent="0.25">
      <c r="A125" s="30"/>
      <c r="B125" s="31"/>
      <c r="C125" s="32"/>
      <c r="D125" s="53"/>
      <c r="E125" s="13"/>
      <c r="F125" s="15"/>
    </row>
    <row r="126" spans="1:9" x14ac:dyDescent="0.25">
      <c r="A126" s="40" t="s">
        <v>247</v>
      </c>
      <c r="B126" s="41"/>
      <c r="C126" s="18" t="s">
        <v>93</v>
      </c>
      <c r="D126" s="53"/>
      <c r="E126" s="13"/>
      <c r="F126" s="15"/>
    </row>
    <row r="127" spans="1:9" x14ac:dyDescent="0.25">
      <c r="A127" s="42" t="s">
        <v>248</v>
      </c>
      <c r="B127" s="43" t="s">
        <v>10</v>
      </c>
      <c r="C127" s="36" t="s">
        <v>95</v>
      </c>
      <c r="D127" s="47">
        <v>0.2</v>
      </c>
      <c r="E127" s="39">
        <v>1500</v>
      </c>
      <c r="F127" s="28">
        <f>D127*E127</f>
        <v>300</v>
      </c>
    </row>
    <row r="128" spans="1:9" x14ac:dyDescent="0.25">
      <c r="A128" s="10"/>
      <c r="B128" s="11"/>
      <c r="C128" s="21" t="s">
        <v>249</v>
      </c>
      <c r="D128" s="53"/>
      <c r="E128" s="13"/>
      <c r="F128" s="15">
        <f>SUM(F127)</f>
        <v>300</v>
      </c>
    </row>
    <row r="129" spans="1:6" x14ac:dyDescent="0.25">
      <c r="A129" s="10"/>
      <c r="B129" s="11"/>
      <c r="C129" s="32"/>
      <c r="D129" s="53"/>
      <c r="E129" s="13"/>
      <c r="F129" s="15"/>
    </row>
    <row r="130" spans="1:6" x14ac:dyDescent="0.25">
      <c r="A130" s="10"/>
      <c r="B130" s="11"/>
      <c r="C130" s="32"/>
      <c r="D130" s="53"/>
      <c r="E130" s="13"/>
      <c r="F130" s="15"/>
    </row>
    <row r="131" spans="1:6" x14ac:dyDescent="0.25">
      <c r="A131" s="42"/>
      <c r="B131" s="43"/>
      <c r="C131" s="45" t="s">
        <v>250</v>
      </c>
      <c r="D131" s="47"/>
      <c r="E131" s="39"/>
      <c r="F131" s="46"/>
    </row>
    <row r="132" spans="1:6" x14ac:dyDescent="0.25">
      <c r="A132" s="30" t="s">
        <v>7</v>
      </c>
      <c r="B132" s="11"/>
      <c r="C132" s="32" t="s">
        <v>16</v>
      </c>
      <c r="D132" s="53"/>
      <c r="E132" s="13"/>
      <c r="F132" s="15">
        <f>F7</f>
        <v>0</v>
      </c>
    </row>
    <row r="133" spans="1:6" x14ac:dyDescent="0.25">
      <c r="A133" s="30" t="s">
        <v>15</v>
      </c>
      <c r="B133" s="11"/>
      <c r="C133" s="32" t="s">
        <v>63</v>
      </c>
      <c r="D133" s="53"/>
      <c r="E133" s="13"/>
      <c r="F133" s="15">
        <f>F16</f>
        <v>0</v>
      </c>
    </row>
    <row r="134" spans="1:6" x14ac:dyDescent="0.25">
      <c r="A134" s="30" t="s">
        <v>33</v>
      </c>
      <c r="B134" s="11"/>
      <c r="C134" s="32" t="s">
        <v>78</v>
      </c>
      <c r="D134" s="53"/>
      <c r="E134" s="13"/>
      <c r="F134" s="15">
        <f>F23</f>
        <v>0</v>
      </c>
    </row>
    <row r="135" spans="1:6" x14ac:dyDescent="0.25">
      <c r="A135" s="30" t="s">
        <v>46</v>
      </c>
      <c r="B135" s="11"/>
      <c r="C135" s="32" t="s">
        <v>251</v>
      </c>
      <c r="D135" s="53"/>
      <c r="E135" s="13"/>
      <c r="F135" s="15">
        <f>F28</f>
        <v>0</v>
      </c>
    </row>
    <row r="136" spans="1:6" x14ac:dyDescent="0.25">
      <c r="A136" s="30" t="s">
        <v>62</v>
      </c>
      <c r="B136" s="11"/>
      <c r="C136" s="32" t="s">
        <v>119</v>
      </c>
      <c r="D136" s="53"/>
      <c r="E136" s="13"/>
      <c r="F136" s="15">
        <f>F43</f>
        <v>5128</v>
      </c>
    </row>
    <row r="137" spans="1:6" x14ac:dyDescent="0.25">
      <c r="A137" s="30" t="s">
        <v>77</v>
      </c>
      <c r="B137" s="11"/>
      <c r="C137" s="32" t="s">
        <v>138</v>
      </c>
      <c r="D137" s="53"/>
      <c r="E137" s="13"/>
      <c r="F137" s="15">
        <f>F53</f>
        <v>0</v>
      </c>
    </row>
    <row r="138" spans="1:6" x14ac:dyDescent="0.25">
      <c r="A138" s="30" t="s">
        <v>87</v>
      </c>
      <c r="B138" s="11"/>
      <c r="C138" s="32" t="s">
        <v>150</v>
      </c>
      <c r="D138" s="53"/>
      <c r="E138" s="13"/>
      <c r="F138" s="15">
        <f>F60</f>
        <v>0</v>
      </c>
    </row>
    <row r="139" spans="1:6" x14ac:dyDescent="0.25">
      <c r="A139" s="30" t="s">
        <v>92</v>
      </c>
      <c r="B139" s="11"/>
      <c r="C139" s="32" t="s">
        <v>155</v>
      </c>
      <c r="D139" s="53"/>
      <c r="E139" s="13"/>
      <c r="F139" s="15">
        <f>F74</f>
        <v>19653.560000000001</v>
      </c>
    </row>
    <row r="140" spans="1:6" x14ac:dyDescent="0.25">
      <c r="A140" s="30" t="s">
        <v>97</v>
      </c>
      <c r="B140" s="11"/>
      <c r="C140" s="32" t="s">
        <v>178</v>
      </c>
      <c r="D140" s="53"/>
      <c r="E140" s="13"/>
      <c r="F140" s="15">
        <f>F80</f>
        <v>0</v>
      </c>
    </row>
    <row r="141" spans="1:6" x14ac:dyDescent="0.25">
      <c r="A141" s="30" t="s">
        <v>186</v>
      </c>
      <c r="B141" s="11"/>
      <c r="C141" s="32" t="s">
        <v>187</v>
      </c>
      <c r="D141" s="53"/>
      <c r="E141" s="13"/>
      <c r="F141" s="15">
        <f>F85</f>
        <v>0</v>
      </c>
    </row>
    <row r="142" spans="1:6" x14ac:dyDescent="0.25">
      <c r="A142" s="30" t="s">
        <v>193</v>
      </c>
      <c r="B142" s="11"/>
      <c r="C142" s="32" t="s">
        <v>194</v>
      </c>
      <c r="D142" s="53"/>
      <c r="E142" s="13"/>
      <c r="F142" s="15">
        <f>F94</f>
        <v>0</v>
      </c>
    </row>
    <row r="143" spans="1:6" x14ac:dyDescent="0.25">
      <c r="A143" s="30" t="s">
        <v>208</v>
      </c>
      <c r="B143" s="11"/>
      <c r="C143" s="32" t="s">
        <v>209</v>
      </c>
      <c r="D143" s="53"/>
      <c r="E143" s="13"/>
      <c r="F143" s="15">
        <f>F99</f>
        <v>1150</v>
      </c>
    </row>
    <row r="144" spans="1:6" x14ac:dyDescent="0.25">
      <c r="A144" s="30" t="s">
        <v>215</v>
      </c>
      <c r="B144" s="11"/>
      <c r="C144" s="32" t="s">
        <v>216</v>
      </c>
      <c r="D144" s="53"/>
      <c r="E144" s="13"/>
      <c r="F144" s="15">
        <f>F103</f>
        <v>140</v>
      </c>
    </row>
    <row r="145" spans="1:6" x14ac:dyDescent="0.25">
      <c r="A145" s="30" t="s">
        <v>220</v>
      </c>
      <c r="B145" s="11"/>
      <c r="C145" s="32" t="s">
        <v>221</v>
      </c>
      <c r="D145" s="53"/>
      <c r="E145" s="13"/>
      <c r="F145" s="15">
        <f>F109</f>
        <v>2058</v>
      </c>
    </row>
    <row r="146" spans="1:6" x14ac:dyDescent="0.25">
      <c r="A146" s="30" t="s">
        <v>229</v>
      </c>
      <c r="B146" s="11"/>
      <c r="C146" s="32" t="s">
        <v>230</v>
      </c>
      <c r="D146" s="53"/>
      <c r="E146" s="13"/>
      <c r="F146" s="15">
        <f>F113</f>
        <v>1000</v>
      </c>
    </row>
    <row r="147" spans="1:6" x14ac:dyDescent="0.25">
      <c r="A147" s="30" t="s">
        <v>233</v>
      </c>
      <c r="B147" s="11"/>
      <c r="C147" s="32" t="s">
        <v>234</v>
      </c>
      <c r="D147" s="53"/>
      <c r="E147" s="13"/>
      <c r="F147" s="15">
        <f>F120</f>
        <v>2859.2460000000001</v>
      </c>
    </row>
    <row r="148" spans="1:6" x14ac:dyDescent="0.25">
      <c r="A148" s="30" t="s">
        <v>244</v>
      </c>
      <c r="B148" s="11"/>
      <c r="C148" s="32" t="s">
        <v>88</v>
      </c>
      <c r="D148" s="53"/>
      <c r="E148" s="13"/>
      <c r="F148" s="15">
        <f>F124</f>
        <v>300</v>
      </c>
    </row>
    <row r="149" spans="1:6" x14ac:dyDescent="0.25">
      <c r="A149" s="34" t="s">
        <v>247</v>
      </c>
      <c r="B149" s="43"/>
      <c r="C149" s="36" t="s">
        <v>93</v>
      </c>
      <c r="D149" s="47"/>
      <c r="E149" s="39"/>
      <c r="F149" s="46">
        <f>F128</f>
        <v>300</v>
      </c>
    </row>
    <row r="150" spans="1:6" x14ac:dyDescent="0.25">
      <c r="A150" s="48"/>
      <c r="B150" s="49"/>
      <c r="C150" s="50" t="s">
        <v>99</v>
      </c>
      <c r="D150" s="54"/>
      <c r="E150" s="51"/>
      <c r="F150" s="52">
        <f>SUM(F132:F149)</f>
        <v>32588.806</v>
      </c>
    </row>
    <row r="152" spans="1:6" x14ac:dyDescent="0.25">
      <c r="A152" s="93" t="s">
        <v>270</v>
      </c>
      <c r="B152" s="94"/>
      <c r="C152" s="94"/>
      <c r="D152" s="95"/>
      <c r="E152" s="96"/>
      <c r="F152" s="96"/>
    </row>
    <row r="153" spans="1:6" x14ac:dyDescent="0.25">
      <c r="A153" s="97" t="s">
        <v>252</v>
      </c>
      <c r="B153" s="98"/>
      <c r="C153" s="98"/>
      <c r="D153" s="99"/>
      <c r="E153" s="96">
        <f>'Fase 01'!F75</f>
        <v>8912.92</v>
      </c>
      <c r="F153" s="96"/>
    </row>
    <row r="154" spans="1:6" x14ac:dyDescent="0.25">
      <c r="A154" s="97" t="s">
        <v>253</v>
      </c>
      <c r="B154" s="98"/>
      <c r="C154" s="98"/>
      <c r="D154" s="99"/>
      <c r="E154" s="96">
        <f>F150</f>
        <v>32588.806</v>
      </c>
      <c r="F154" s="96"/>
    </row>
    <row r="155" spans="1:6" x14ac:dyDescent="0.25">
      <c r="A155" s="93" t="s">
        <v>254</v>
      </c>
      <c r="B155" s="94"/>
      <c r="C155" s="94"/>
      <c r="D155" s="95"/>
      <c r="E155" s="100">
        <f>SUM(E153:F154)</f>
        <v>41501.726000000002</v>
      </c>
      <c r="F155" s="100"/>
    </row>
    <row r="156" spans="1:6" x14ac:dyDescent="0.25">
      <c r="A156" s="97" t="s">
        <v>272</v>
      </c>
      <c r="B156" s="94"/>
      <c r="C156" s="94"/>
      <c r="D156" s="95"/>
      <c r="E156" s="101">
        <v>0.35399999999999998</v>
      </c>
      <c r="F156" s="102"/>
    </row>
    <row r="157" spans="1:6" x14ac:dyDescent="0.25">
      <c r="A157" s="93" t="s">
        <v>271</v>
      </c>
      <c r="B157" s="94"/>
      <c r="C157" s="94"/>
      <c r="D157" s="95"/>
      <c r="E157" s="103">
        <f>E155*1.354</f>
        <v>56193.337004000008</v>
      </c>
      <c r="F157" s="104"/>
    </row>
    <row r="158" spans="1:6" x14ac:dyDescent="0.25">
      <c r="A158" s="97" t="s">
        <v>100</v>
      </c>
      <c r="B158" s="98"/>
      <c r="C158" s="98"/>
      <c r="D158" s="99"/>
      <c r="E158" s="96">
        <f>E157*0.13</f>
        <v>7305.1338105200011</v>
      </c>
      <c r="F158" s="96"/>
    </row>
    <row r="159" spans="1:6" x14ac:dyDescent="0.25">
      <c r="A159" s="97" t="s">
        <v>255</v>
      </c>
      <c r="B159" s="98"/>
      <c r="C159" s="98"/>
      <c r="D159" s="99"/>
      <c r="E159" s="96">
        <f>E157*0.06</f>
        <v>3371.6002202400005</v>
      </c>
      <c r="F159" s="96"/>
    </row>
    <row r="160" spans="1:6" x14ac:dyDescent="0.25">
      <c r="A160" s="93" t="s">
        <v>101</v>
      </c>
      <c r="B160" s="94"/>
      <c r="C160" s="94"/>
      <c r="D160" s="95"/>
      <c r="E160" s="100">
        <f>E157+E158+E159</f>
        <v>66870.071034760011</v>
      </c>
      <c r="F160" s="100"/>
    </row>
    <row r="161" spans="1:6" x14ac:dyDescent="0.25">
      <c r="A161" s="97" t="s">
        <v>273</v>
      </c>
      <c r="B161" s="98"/>
      <c r="C161" s="98"/>
      <c r="D161" s="99"/>
      <c r="E161" s="96">
        <f>E160*0.21</f>
        <v>14042.714917299601</v>
      </c>
      <c r="F161" s="96"/>
    </row>
    <row r="162" spans="1:6" x14ac:dyDescent="0.25">
      <c r="A162" s="93" t="s">
        <v>102</v>
      </c>
      <c r="B162" s="94"/>
      <c r="C162" s="94"/>
      <c r="D162" s="95"/>
      <c r="E162" s="100">
        <f>E160+E161</f>
        <v>80912.78595205961</v>
      </c>
      <c r="F162" s="100"/>
    </row>
  </sheetData>
  <mergeCells count="23">
    <mergeCell ref="A162:D162"/>
    <mergeCell ref="E162:F162"/>
    <mergeCell ref="A159:D159"/>
    <mergeCell ref="E159:F159"/>
    <mergeCell ref="A160:D160"/>
    <mergeCell ref="E160:F160"/>
    <mergeCell ref="A161:D161"/>
    <mergeCell ref="E161:F161"/>
    <mergeCell ref="A158:D158"/>
    <mergeCell ref="E158:F158"/>
    <mergeCell ref="A154:D154"/>
    <mergeCell ref="E154:F154"/>
    <mergeCell ref="A155:D155"/>
    <mergeCell ref="E155:F155"/>
    <mergeCell ref="A156:D156"/>
    <mergeCell ref="A157:D157"/>
    <mergeCell ref="E156:F156"/>
    <mergeCell ref="E157:F157"/>
    <mergeCell ref="D1:F1"/>
    <mergeCell ref="A152:D152"/>
    <mergeCell ref="E152:F152"/>
    <mergeCell ref="A153:D153"/>
    <mergeCell ref="E153:F153"/>
  </mergeCells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Fase 01</vt:lpstr>
      <vt:lpstr>Fase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 Mach Niubó</dc:creator>
  <cp:lastModifiedBy>Arnau Mach Niubó</cp:lastModifiedBy>
  <cp:lastPrinted>2025-07-18T10:06:10Z</cp:lastPrinted>
  <dcterms:created xsi:type="dcterms:W3CDTF">2015-06-05T18:19:34Z</dcterms:created>
  <dcterms:modified xsi:type="dcterms:W3CDTF">2025-07-18T10:06:27Z</dcterms:modified>
</cp:coreProperties>
</file>