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proisotec.sharepoint.com/sites/P2024/Documentos compartidos/P24022/P24022.2/Projecte/Pressupost/"/>
    </mc:Choice>
  </mc:AlternateContent>
  <xr:revisionPtr revIDLastSave="0" documentId="8_{F1C3C3FF-EF20-4A33-A86C-127438C2E697}" xr6:coauthVersionLast="47" xr6:coauthVersionMax="47" xr10:uidLastSave="{00000000-0000-0000-0000-000000000000}"/>
  <bookViews>
    <workbookView xWindow="28680" yWindow="-120" windowWidth="29040" windowHeight="15720" xr2:uid="{8B00467C-370E-40AE-A30C-D9FA58288693}"/>
  </bookViews>
  <sheets>
    <sheet name="Full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 l="1"/>
  <c r="E316" i="1"/>
  <c r="E317" i="1"/>
  <c r="G336" i="1"/>
  <c r="G334" i="1"/>
  <c r="G332" i="1"/>
  <c r="G330" i="1"/>
  <c r="G328" i="1"/>
  <c r="G326" i="1"/>
  <c r="G324" i="1"/>
  <c r="G322" i="1"/>
  <c r="G320" i="1"/>
  <c r="G318" i="1"/>
  <c r="F338" i="1" s="1"/>
  <c r="E296" i="1"/>
  <c r="E297" i="1"/>
  <c r="G310" i="1"/>
  <c r="G308" i="1"/>
  <c r="G306" i="1"/>
  <c r="G304" i="1"/>
  <c r="G302" i="1"/>
  <c r="G300" i="1"/>
  <c r="G298" i="1"/>
  <c r="F312" i="1" s="1"/>
  <c r="E278" i="1"/>
  <c r="E288" i="1"/>
  <c r="G291" i="1"/>
  <c r="G289" i="1"/>
  <c r="F292" i="1" s="1"/>
  <c r="E279" i="1"/>
  <c r="G284" i="1"/>
  <c r="G282" i="1"/>
  <c r="G280" i="1"/>
  <c r="F286" i="1" s="1"/>
  <c r="E248" i="1"/>
  <c r="E249" i="1"/>
  <c r="G272" i="1"/>
  <c r="G270" i="1"/>
  <c r="G268" i="1"/>
  <c r="G266" i="1"/>
  <c r="G264" i="1"/>
  <c r="G262" i="1"/>
  <c r="G260" i="1"/>
  <c r="G258" i="1"/>
  <c r="G256" i="1"/>
  <c r="G254" i="1"/>
  <c r="G252" i="1"/>
  <c r="G250" i="1"/>
  <c r="F274" i="1" s="1"/>
  <c r="E217" i="1"/>
  <c r="E227" i="1"/>
  <c r="G242" i="1"/>
  <c r="G240" i="1"/>
  <c r="G238" i="1"/>
  <c r="G236" i="1"/>
  <c r="G234" i="1"/>
  <c r="G232" i="1"/>
  <c r="G230" i="1"/>
  <c r="G228" i="1"/>
  <c r="F244" i="1" s="1"/>
  <c r="E218" i="1"/>
  <c r="G223" i="1"/>
  <c r="G221" i="1"/>
  <c r="G219" i="1"/>
  <c r="F225" i="1" s="1"/>
  <c r="E194" i="1"/>
  <c r="E204" i="1"/>
  <c r="G211" i="1"/>
  <c r="G209" i="1"/>
  <c r="G207" i="1"/>
  <c r="G205" i="1"/>
  <c r="F213" i="1" s="1"/>
  <c r="E195" i="1"/>
  <c r="G200" i="1"/>
  <c r="G198" i="1"/>
  <c r="G196" i="1"/>
  <c r="F202" i="1" s="1"/>
  <c r="E107" i="1"/>
  <c r="E179" i="1"/>
  <c r="G188" i="1"/>
  <c r="G186" i="1"/>
  <c r="G184" i="1"/>
  <c r="G182" i="1"/>
  <c r="G180" i="1"/>
  <c r="F190" i="1" s="1"/>
  <c r="E144" i="1"/>
  <c r="G175" i="1"/>
  <c r="G173" i="1"/>
  <c r="G171" i="1"/>
  <c r="G169" i="1"/>
  <c r="G167" i="1"/>
  <c r="G165" i="1"/>
  <c r="G163" i="1"/>
  <c r="G161" i="1"/>
  <c r="G159" i="1"/>
  <c r="G157" i="1"/>
  <c r="G155" i="1"/>
  <c r="G153" i="1"/>
  <c r="F177" i="1" s="1"/>
  <c r="G151" i="1"/>
  <c r="G149" i="1"/>
  <c r="G147" i="1"/>
  <c r="G145" i="1"/>
  <c r="E133" i="1"/>
  <c r="G140" i="1"/>
  <c r="G138" i="1"/>
  <c r="G136" i="1"/>
  <c r="F142" i="1" s="1"/>
  <c r="G134" i="1"/>
  <c r="E108" i="1"/>
  <c r="G129" i="1"/>
  <c r="G127" i="1"/>
  <c r="G125" i="1"/>
  <c r="G123" i="1"/>
  <c r="G121" i="1"/>
  <c r="G119" i="1"/>
  <c r="G117" i="1"/>
  <c r="G115" i="1"/>
  <c r="G113" i="1"/>
  <c r="G111" i="1"/>
  <c r="G109" i="1"/>
  <c r="F131" i="1" s="1"/>
  <c r="E5" i="1"/>
  <c r="E100" i="1"/>
  <c r="G101" i="1"/>
  <c r="F103" i="1" s="1"/>
  <c r="E73" i="1"/>
  <c r="G96" i="1"/>
  <c r="G94" i="1"/>
  <c r="G92" i="1"/>
  <c r="G90" i="1"/>
  <c r="G88" i="1"/>
  <c r="G86" i="1"/>
  <c r="G84" i="1"/>
  <c r="G82" i="1"/>
  <c r="G80" i="1"/>
  <c r="G78" i="1"/>
  <c r="G76" i="1"/>
  <c r="G74" i="1"/>
  <c r="F98" i="1" s="1"/>
  <c r="E40" i="1"/>
  <c r="G69" i="1"/>
  <c r="G67" i="1"/>
  <c r="G65" i="1"/>
  <c r="G63" i="1"/>
  <c r="G61" i="1"/>
  <c r="G59" i="1"/>
  <c r="G57" i="1"/>
  <c r="G55" i="1"/>
  <c r="G53" i="1"/>
  <c r="G51" i="1"/>
  <c r="G49" i="1"/>
  <c r="G47" i="1"/>
  <c r="G45" i="1"/>
  <c r="G43" i="1"/>
  <c r="G41" i="1"/>
  <c r="F71" i="1" s="1"/>
  <c r="E11" i="1"/>
  <c r="G36" i="1"/>
  <c r="G34" i="1"/>
  <c r="G32" i="1"/>
  <c r="G30" i="1"/>
  <c r="G28" i="1"/>
  <c r="G26" i="1"/>
  <c r="G24" i="1"/>
  <c r="G22" i="1"/>
  <c r="G20" i="1"/>
  <c r="G18" i="1"/>
  <c r="G16" i="1"/>
  <c r="G14" i="1"/>
  <c r="G12" i="1"/>
  <c r="F38" i="1" s="1"/>
  <c r="E6" i="1"/>
  <c r="G7" i="1"/>
  <c r="F9" i="1" s="1"/>
  <c r="F40" i="1" l="1"/>
  <c r="G71" i="1"/>
  <c r="G40" i="1" s="1"/>
  <c r="G274" i="1"/>
  <c r="G249" i="1" s="1"/>
  <c r="F276" i="1" s="1"/>
  <c r="F249" i="1"/>
  <c r="F279" i="1"/>
  <c r="G286" i="1"/>
  <c r="G279" i="1" s="1"/>
  <c r="F294" i="1" s="1"/>
  <c r="G38" i="1"/>
  <c r="G11" i="1" s="1"/>
  <c r="F11" i="1"/>
  <c r="G202" i="1"/>
  <c r="G195" i="1" s="1"/>
  <c r="F195" i="1"/>
  <c r="G142" i="1"/>
  <c r="G133" i="1" s="1"/>
  <c r="F133" i="1"/>
  <c r="F218" i="1"/>
  <c r="G225" i="1"/>
  <c r="G218" i="1" s="1"/>
  <c r="F246" i="1" s="1"/>
  <c r="F73" i="1"/>
  <c r="G98" i="1"/>
  <c r="G73" i="1" s="1"/>
  <c r="F144" i="1"/>
  <c r="G177" i="1"/>
  <c r="G144" i="1" s="1"/>
  <c r="F179" i="1"/>
  <c r="G190" i="1"/>
  <c r="G179" i="1" s="1"/>
  <c r="F288" i="1"/>
  <c r="G292" i="1"/>
  <c r="G288" i="1" s="1"/>
  <c r="F297" i="1"/>
  <c r="G312" i="1"/>
  <c r="G297" i="1" s="1"/>
  <c r="F314" i="1" s="1"/>
  <c r="G244" i="1"/>
  <c r="G227" i="1" s="1"/>
  <c r="F227" i="1"/>
  <c r="F100" i="1"/>
  <c r="G103" i="1"/>
  <c r="G100" i="1" s="1"/>
  <c r="G213" i="1"/>
  <c r="G204" i="1" s="1"/>
  <c r="F204" i="1"/>
  <c r="F6" i="1"/>
  <c r="G9" i="1"/>
  <c r="G6" i="1" s="1"/>
  <c r="F108" i="1"/>
  <c r="G131" i="1"/>
  <c r="G108" i="1" s="1"/>
  <c r="F317" i="1"/>
  <c r="G338" i="1"/>
  <c r="G317" i="1" s="1"/>
  <c r="F340" i="1" s="1"/>
  <c r="F278" i="1" l="1"/>
  <c r="G294" i="1"/>
  <c r="G278" i="1" s="1"/>
  <c r="F248" i="1"/>
  <c r="G276" i="1"/>
  <c r="G248" i="1" s="1"/>
  <c r="F217" i="1"/>
  <c r="G246" i="1"/>
  <c r="G217" i="1" s="1"/>
  <c r="F316" i="1"/>
  <c r="G340" i="1"/>
  <c r="G316" i="1" s="1"/>
  <c r="F296" i="1"/>
  <c r="G314" i="1"/>
  <c r="G296" i="1" s="1"/>
  <c r="F192" i="1"/>
  <c r="F215" i="1"/>
  <c r="F105" i="1"/>
  <c r="F5" i="1" l="1"/>
  <c r="G105" i="1"/>
  <c r="G5" i="1" s="1"/>
  <c r="F194" i="1"/>
  <c r="G215" i="1"/>
  <c r="G194" i="1" s="1"/>
  <c r="F107" i="1"/>
  <c r="G192" i="1"/>
  <c r="G107" i="1" s="1"/>
  <c r="F342" i="1" l="1"/>
  <c r="F4" i="1" l="1"/>
  <c r="G342" i="1"/>
  <c r="G4" i="1" s="1"/>
  <c r="F344" i="1" s="1"/>
  <c r="G3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Marta Badenas (Proisotec Enginyeria)</author>
  </authors>
  <commentList>
    <comment ref="A3" authorId="0" shapeId="0" xr:uid="{591AD355-2C3C-441D-8129-47531DF54CF6}">
      <text>
        <r>
          <rPr>
            <b/>
            <sz val="9"/>
            <color indexed="81"/>
            <rFont val="Tahoma"/>
            <family val="2"/>
          </rPr>
          <t>Codi únic que n'identifica el concepte. Veure colors en "Entorn de treball: Aparença"</t>
        </r>
      </text>
    </comment>
    <comment ref="B3" authorId="0" shapeId="0" xr:uid="{64988FF7-3E53-4DFE-8D72-A01185A32FCC}">
      <text>
        <r>
          <rPr>
            <b/>
            <sz val="9"/>
            <color indexed="81"/>
            <rFont val="Tahoma"/>
            <family val="2"/>
          </rPr>
          <t>Naturalesa del concepte o de lentitat (veure menú contextual)</t>
        </r>
      </text>
    </comment>
    <comment ref="C3" authorId="0" shapeId="0" xr:uid="{457736AA-53FA-4281-8A8D-7CACEC5EBF51}">
      <text>
        <r>
          <rPr>
            <b/>
            <sz val="9"/>
            <color indexed="81"/>
            <rFont val="Tahoma"/>
            <family val="2"/>
          </rPr>
          <t>Unitat de amidament a què fa referència el preu unitari. Les unitats de temps afecten els càlculs de durades i recursos</t>
        </r>
      </text>
    </comment>
    <comment ref="D3" authorId="0" shapeId="0" xr:uid="{6B863F69-8058-49B0-B606-7E5F485508DE}">
      <text>
        <r>
          <rPr>
            <b/>
            <sz val="9"/>
            <color indexed="81"/>
            <rFont val="Tahoma"/>
            <family val="2"/>
          </rPr>
          <t>Text breu que facilita la visualització, la cerca i la impressió del concepte en lloc del text</t>
        </r>
      </text>
    </comment>
    <comment ref="E3" authorId="0" shapeId="0" xr:uid="{F2C9E7B7-9A8E-4D3D-AF0E-3334D9C86B9F}">
      <text>
        <r>
          <rPr>
            <b/>
            <sz val="9"/>
            <color indexed="81"/>
            <rFont val="Tahoma"/>
            <family val="2"/>
          </rPr>
          <t>Rendiment o quantitat pressupostada</t>
        </r>
      </text>
    </comment>
    <comment ref="F3" authorId="0" shapeId="0" xr:uid="{9DEC2EDD-C7EF-4F1A-88C2-839DC0C96880}">
      <text>
        <r>
          <rPr>
            <b/>
            <sz val="9"/>
            <color indexed="81"/>
            <rFont val="Tahoma"/>
            <family val="2"/>
          </rPr>
          <t>Preu unitari del concepte al pressupost Vermell: Bloquejat Gris: Anul·lat Magenta: Calculat</t>
        </r>
      </text>
    </comment>
    <comment ref="G3" authorId="0" shapeId="0" xr:uid="{67D3A1F3-AC52-400D-922B-C443F875B835}">
      <text>
        <r>
          <rPr>
            <b/>
            <sz val="9"/>
            <color indexed="81"/>
            <rFont val="Tahoma"/>
            <family val="2"/>
          </rPr>
          <t>Import del pressupost
Magenta: Hi ha ajustaments al producte de quantitat per preu unitari</t>
        </r>
      </text>
    </comment>
  </commentList>
</comments>
</file>

<file path=xl/sharedStrings.xml><?xml version="1.0" encoding="utf-8"?>
<sst xmlns="http://schemas.openxmlformats.org/spreadsheetml/2006/main" count="794" uniqueCount="462">
  <si>
    <t>FACULTAT MEDICINA</t>
  </si>
  <si>
    <t>Pressupost</t>
  </si>
  <si>
    <t>Código</t>
  </si>
  <si>
    <t>Nat</t>
  </si>
  <si>
    <t>Ud</t>
  </si>
  <si>
    <t>Resumen</t>
  </si>
  <si>
    <t>CanPres</t>
  </si>
  <si>
    <t>Pres</t>
  </si>
  <si>
    <t>ImpPres</t>
  </si>
  <si>
    <t>0I</t>
  </si>
  <si>
    <t>Capítol</t>
  </si>
  <si>
    <t/>
  </si>
  <si>
    <t>Sistema de condicionaments i instal·lacions</t>
  </si>
  <si>
    <t>I0I01</t>
  </si>
  <si>
    <t>Instal·lacions tèrmiques y ventilació</t>
  </si>
  <si>
    <t>I010101</t>
  </si>
  <si>
    <t>Producció Calor</t>
  </si>
  <si>
    <t>PED2-ZDX4</t>
  </si>
  <si>
    <t>Partida</t>
  </si>
  <si>
    <t>u</t>
  </si>
  <si>
    <t>UE VRV IV,DAIKIN ,2 tubs,28kW/28kW,EER=3.4,COP=4,2, 400V,col.</t>
  </si>
  <si>
    <t>Unitat exterior tipus bomba de calor per a sistemes de cabal variable de refrigerant, mini VRV, Daikin, model RXYSQ10TY1 o equivalent, compressors swing DC inverter i temperatura de refrigerant variable (VRT), potència frigorífica de 28 kW i potència calorífica de 28,0 kW, EER de 3.4 i COP de 4,2, potència elèctrica aproximada absorbida en calor de 6,3 kW, alimentació elèctrica trifàsica de 400 V, dimensions de 1.615x940x460 mm i 175 Kg de pes. Amb connexions frigorífiques de 3/8"-7/8", tractament anticorrossiu, rang de funcionament en fred de -5 a 46ºC i en calor de -20 a 15,5ºC, refrigerant R-410A, col.locada</t>
  </si>
  <si>
    <t>Total I010101</t>
  </si>
  <si>
    <t>I010102</t>
  </si>
  <si>
    <t>Unitats Interiors</t>
  </si>
  <si>
    <t>PED4-ZD02</t>
  </si>
  <si>
    <t>Unit.int.cassete VRV DAIKIN FXZQ20A ,2,2kW/2,5kW,R410 A,col.</t>
  </si>
  <si>
    <t>Unitat interior de sostre de tipus cassette DAIKIN model FXZQ20A o equivalent, VRV Inverter bomba de calor de 4 vies, de 2,2 kW de potència calorífica i 2,5 kW de potència frigorífica, amb alimentació monofàsica de 230 V, per a instal·lacions amb fluid frigorífic R410 A, col.locada. S'inclou suportació a forjat.</t>
  </si>
  <si>
    <t>PED4-ZD03</t>
  </si>
  <si>
    <t>Unit.int.cassete VRV DAIKIN FXZQ25A ,2,8kW/3,2kW,R410 A,col.</t>
  </si>
  <si>
    <t>Unitat interior de sostre de tipus cassette DAIKIN model FXZQ25A o equivalent, VRV Inverter bomba de calor de 4 vies, de 2,8 kW de potència calorífica i 3,2 kW de potència frigorífica, amb alimentació monofàsica de 230 V, per a instal·lacions amb fluid frigorífic R410 A, col.locada. S'inclou suportació a forjat.</t>
  </si>
  <si>
    <t>PED4-ZD04</t>
  </si>
  <si>
    <t>Unit.int.cassete VRV DAIKIN FXZQ32A ,3,6kW/4,0kW,R410 A,col.</t>
  </si>
  <si>
    <t>Unitat interior de sostre de tipus cassette DAIKIN model FXZQ32A o equivalent, VRV Inverter bomba de calor de 4 vies, de 3,6 kW de potència calorífica i 4,0 kW de potència frigorífica, amb alimentació monofàsica de 230 V, per a instal·lacions amb fluid frigorífic R410 A, col.locada. S'inclou suportació a forjat.</t>
  </si>
  <si>
    <t>PED4-ZDB6</t>
  </si>
  <si>
    <t>Unit.int.cassete VRV DAIKIN FXFQ63B ,7,1kW/8,0kW,R410 A,col.</t>
  </si>
  <si>
    <t>Unitat interior de sostre de tipus cassette DAIKIN model FXFQ63BA o equivalent, VRV Inverter bomba de calor de 4 vies, de 7,1 kW de potència calorífica i 8,0 kW de potència frigorífica, amb alimentació monofàsica de 230 V, per a instal·lacions amb fluid frigorífic R410 A, col.locada. S'inclou suportació a forjat.</t>
  </si>
  <si>
    <t>PED4-PD01</t>
  </si>
  <si>
    <t>Panell decoratiu VRV DAIKIN BYFQ60CW,col.</t>
  </si>
  <si>
    <t>Panell decoratiu DAIKIN model BYFQ60CW o equivalent, per a cassette integrat FFQ-C, de dimensions 620x620x46 mm (amplexfonsxalt),col.locat.</t>
  </si>
  <si>
    <t>PED4-PD02</t>
  </si>
  <si>
    <t>Panell decoratiu VRV DAIKIN BYCQ140E,col.</t>
  </si>
  <si>
    <t>Panell decoratiu DAIKIN model BYCQ140E o equivalent, per a cassette integrat FXFQ-C, de dimensions 950x950x50 mm (amplexfonsxalt),col.locat.</t>
  </si>
  <si>
    <t>PED4-TD01</t>
  </si>
  <si>
    <t>Kit presa aire exterior VRV DAIKIN KDDQ44XA60,col.</t>
  </si>
  <si>
    <t>Kit de presa d'aire exterior DAIKIN model KDDQ44XA60 o equivalent, per a models FFQ-C, de dimensions 620x620x46 mm (amplexfonsxalt),col.locat.</t>
  </si>
  <si>
    <t>PED4-ZP02</t>
  </si>
  <si>
    <t>Unit.int.pared VRV DAIKIN FXAQ25A ,2,8kW/3,2kW,R410 A,col.</t>
  </si>
  <si>
    <t>Unitat interior de pared DAIKIN model FXAQ25A o equivalent, VRV Inverter bomba de calor, de 2,8 kW de potència calorífica i 3,2 kW de potència frigorífica, amb alimentació monofàsica de 230 V, per a instal·lacions amb fluid frigorífic R410 A, col.locada. S'inclou suportació a pared
S'inclou kit de bomba de desguàs</t>
  </si>
  <si>
    <t>EEV2ZD02</t>
  </si>
  <si>
    <t>Comandament a distància DAIKIN mod. BRC1H52W</t>
  </si>
  <si>
    <t>Comandament a distància amb cable DAIKIN VRV mod. BRC1H52W o equivalent, amb marxa/aturada, canvi de mode, punt de consigna, velocitat del ventilador, senyal i reset de filtre brut, sonda ambient, programació setmanal, muntada i connectada.</t>
  </si>
  <si>
    <t>PPAU051B</t>
  </si>
  <si>
    <t>Adaptació del programari del control central de climatització</t>
  </si>
  <si>
    <t>Adaptació i configuració del control central existent de climatització per part del servei tècnic (SAT) de Daikin per tal d'incorporar noves unitats. Inclou l'actualització, programació, creació de pantalles reflectint l'estat actual de la instal.lació de climatització amb l'estat final de les unitats de climatització. S'inclou posta en marxa i la instal.lació es deixarà totalment probada i en funcionament.</t>
  </si>
  <si>
    <t>EEV4ZC01</t>
  </si>
  <si>
    <t>m</t>
  </si>
  <si>
    <t>Cable de control 2x1 mm2, lliure halògens</t>
  </si>
  <si>
    <t>Cable de control 2x1 mm2, no propagador de la flama, lliure d'halògens i baixa emisió de fums, col·locat en tub</t>
  </si>
  <si>
    <t>PG2N-EUHW</t>
  </si>
  <si>
    <t>Tub flexible corrugat PP,DN=20mm,2J,750N,2000V,encastat</t>
  </si>
  <si>
    <t>Tub flexible corrugat de polipropilè, de 20 mm de diàmetre nominal, aïllant i no propagador de la flama, resistència a l'impacte de 2 J, resistència a compressió de 750 N i una rigidesa dielèctrica de 2000 V, muntat encastat</t>
  </si>
  <si>
    <t>PG2P-6T0B</t>
  </si>
  <si>
    <t>Tub rígid plàstic s/halògens,DN=20mm,impacte=2J,resist.compress.=1250N,unió endollada+munt.superf.</t>
  </si>
  <si>
    <t>Tub rígid de plàstic sense halògens, de 20 mm de diàmetre nominal, aïllant i no propagador de la flama, amb una resistència a l'impacte de 2 J, resistència a compressió de 1250 N i una rigidesa dielèctrica de 2000 V, amb unió endollada i muntat superficialment</t>
  </si>
  <si>
    <t>Total I010102</t>
  </si>
  <si>
    <t>I010103</t>
  </si>
  <si>
    <t>Canonades frigorífiques</t>
  </si>
  <si>
    <t>EFR11311</t>
  </si>
  <si>
    <t>Recob.tèrm.canonades d'alumini,D=90mm,g=0.6mm,dific.baix,superf.</t>
  </si>
  <si>
    <t>Recobriment d'aïllaments tèrmics de canonades d'alumini, de 90 mm de diàmetre, de 0.6 mm de gruix, amb grau de dificultat baix i col·locat superficialment</t>
  </si>
  <si>
    <t>PF51-6RXE</t>
  </si>
  <si>
    <t>Tub Cu R220 (recuit) DN=1/2",g= 0,8mm soldat capil.,dific. mitjà i col·locat superf.</t>
  </si>
  <si>
    <t>Tub de coure R220 (recuit) 1/2 " de diàmetre nominal i de gruix 0,8 mm, segons norma UNE-EN 12735-1, soldat per capil·laritat amb soldadura forta (T&gt;450ºC) amb grau de dificultat mitjà i col·locat superficialment</t>
  </si>
  <si>
    <t>PF51-6RXF</t>
  </si>
  <si>
    <t>Tub Cu R220 (recuit) DN=7/8",g= 1mm soldat capil.,dific. mitjà i col·locat superf.</t>
  </si>
  <si>
    <t>Tub de coure R220 (recuit) 7/8 " de diàmetre nominal i de gruix 1 mm, segons norma UNE-EN 12735-1, soldat per capil·laritat amb soldadura forta (T&gt;450ºC) amb grau de dificultat mitjà i col·locat superficialment</t>
  </si>
  <si>
    <t>PF51-6RXG</t>
  </si>
  <si>
    <t>Tub Cu R220 (recuit) DN=3/8",g= 0,8mm soldat capil.,dific. mitjà i col·locat superf.</t>
  </si>
  <si>
    <t>Tub de coure R220 (recuit) 3/8 " de diàmetre nominal i de gruix 0,8 mm, segons norma UNE-EN 12735-1, soldat per capil·laritat amb soldadura forta (T&gt;450ºC) amb grau de dificultat mitjà i col·locat superficialment</t>
  </si>
  <si>
    <t>PF51-6RXI</t>
  </si>
  <si>
    <t>Tub Cu R220 (recuit) DN=5/8",g= 0,8mm soldat capil.,dific. mitjà i col·locat superf.</t>
  </si>
  <si>
    <t>Tub de coure R220 (recuit) 5/8 " de diàmetre nominal i de gruix 0,8 mm, segons norma UNE-EN 12735-1, soldat per capil·laritat amb soldadura forta (T&gt;450ºC) amb grau de dificultat mitjà i col·locat superficialment</t>
  </si>
  <si>
    <t>PF51-6RXJ</t>
  </si>
  <si>
    <t>Tub Cu R220 (recuit) DN=1/4",g= 0,8mm soldat capil.,dific. mitjà i col·locat superf.</t>
  </si>
  <si>
    <t>Tub de coure R220 (recuit) 1/4 " de diàmetre nominal i de gruix 0,8 mm, segons norma UNE-EN 12735-1, soldat per capil·laritat amb soldadura forta (T&gt;450ºC) amb grau de dificultat mitjà i col·locat superficialment</t>
  </si>
  <si>
    <t>PFP0-C0LV</t>
  </si>
  <si>
    <t>Canal aïllant PVC p/tubs,60x60mm,IP3X,IK08,n/propag.flama,obertura tapa a/eina especial,UNE-EN 50085-2-1,munt.superf.</t>
  </si>
  <si>
    <t>Canal aïllant de PVC per a tubs, de 60x60 mm, resistència a la penetració d'objectes sòlids IP3X, protecció mecànica contra impactes IK08, no propagador de la flama, obertura de la tapa amb eina especial, d'acord amb la norma UNE-EN 50085-2-1, muntada superficialment</t>
  </si>
  <si>
    <t>PFQ0-HOFT</t>
  </si>
  <si>
    <t>Aïllament tèrmic escum.elastom.,fluids (-50 i 105°C),D=15mm,g=19mm,factor dif.vapor&gt;= 7000superf.mitjà</t>
  </si>
  <si>
    <t>Aïllament tèrmic d'escuma elastomèrica per a canonades que transporten fluids a temperatura entre -50°C i 105°C, per a tub de diàmetre exterior 15 mm, de 19 mm de gruix, classe de reacció al foc BL-s1, d0 segons norma UNE-EN 13501-1, amb un factor de resistència a la difusió del vapor d'aigua &gt;= 7000, col·locat superficialment amb grau de dificultat mitjà</t>
  </si>
  <si>
    <t>PFQ0-HOTI</t>
  </si>
  <si>
    <t>Aïllament tèrmic escum.elastom.,fluids (-50 i 105°C),D=22mm,g=19mm,factor dif.vapor&gt;= 7000superf.mitjà</t>
  </si>
  <si>
    <t>Aïllament tèrmic d'escuma elastomèrica per a canonades que transporten fluids a temperatura entre -50°C i 105°C, per a tub de diàmetre exterior 22 mm, de 19 mm de gruix, classe de reacció al foc BL-s1, d0 segons norma UNE-EN 13501-1, amb un factor de resistència a la difusió del vapor d'aigua &gt;= 7000, col·locat superficialment amb grau de dificultat mitjà</t>
  </si>
  <si>
    <t>PFQ0-I2FQ</t>
  </si>
  <si>
    <t>Aïllament tèrmic escum.elastom.,fluids (-50 i 105°C),D=10mm,g=19mm,factor dif.vapor&gt;= 7000superf.mitjà</t>
  </si>
  <si>
    <t>Aïllament tèrmic d'escuma elastomèrica per a canonades que transporten fluids a temperatura entre -50°C i 105°C, per a tub de diàmetre exterior 10 mm, de 19 mm de gruix, classe de reacció al foc BL-s1, d0 segons norma UNE-EN 13501-1, amb un factor de resistència a la difusió del vapor d'aigua &gt;= 7000, col·locat superficialment amb grau de dificultat mitjà</t>
  </si>
  <si>
    <t>PFQ0-I2FR</t>
  </si>
  <si>
    <t>Aïllament tèrmic escum.elastom.,fluids (-50 i 105°C),D=12mm,g=19mm,factor dif.vapor&gt;= 7000superf.mitjà</t>
  </si>
  <si>
    <t>Aïllament tèrmic d'escuma elastomèrica per a canonades que transporten fluids a temperatura entre -50°C i 105°C, per a tub de diàmetre exterior 12 mm, de 19 mm de gruix, classe de reacció al foc BL-s1, d0 segons norma UNE-EN 13501-1, amb un factor de resistència a la difusió del vapor d'aigua &gt;= 7000, col·locat superficialment amb grau de dificultat mitjà</t>
  </si>
  <si>
    <t>PFQ0-I7EU</t>
  </si>
  <si>
    <t>Aïllament tèrmic escum.elastom.,fluids (-50 i 105°C),D=10mm,g=32mm,factor dif.vapor&gt;= 7000superf.mitjà</t>
  </si>
  <si>
    <t>Aïllament tèrmic d'escuma elastomèrica per a canonades que transporten fluids a temperatura entre -50°C i 105°C, per a tub de diàmetre exterior 10 mm, de 32 mm de gruix, classe de reacció al foc BL-s3, d0 segons norma UNE-EN 13501-1, amb un factor de resistència a la difusió del vapor d'aigua &gt;= 7000, col·locat superficialment amb grau de dificultat mitjà</t>
  </si>
  <si>
    <t>PG2J-4BRN</t>
  </si>
  <si>
    <t>Bandeja reja+separador acero galv.calien.,100mmx200mm,col.s/sop.horiz.</t>
  </si>
  <si>
    <t>Bandeja metálica de reja con separadores de acero galvanizado en caliente, de altura 100 mm y ancho 200 mm, colocada sobre soportes horizontales con elementos de soporte</t>
  </si>
  <si>
    <t>PFQ0-I3RD</t>
  </si>
  <si>
    <t>Aïllament tèrmic escum.elastom.,fluids (-50 i 105°C),D=6mm,g=13mm,factor dif.vapor&gt;= 7000superf.mitjà</t>
  </si>
  <si>
    <t>Aïllament tèrmic d'escuma elastomèrica per a canonades que transporten fluids a temperatura entre -50°C i 105°C, per a tub de diàmetre exterior 6 mm, de 13 mm de gruix, classe de reacció al foc BL-s1, d0 segons norma UNE-EN 13501-1, amb un factor de resistència a la difusió del vapor d'aigua &gt;= 7000, col·locat superficialment amb grau de dificultat mitjà</t>
  </si>
  <si>
    <t>PFQ0-HP3C</t>
  </si>
  <si>
    <t>Aïllament tèrmic escum.elastom.,fluids (-50 i 105°C),D=22mm,g=32mm,factor dif.vapor&gt;= 7000superf.mitjà</t>
  </si>
  <si>
    <t>Aïllament tèrmic d'escuma elastomèrica per a canonades que transporten fluids a temperatura entre -50°C i 105°C, per a tub de diàmetre exterior 22 mm, de 32 mm de gruix, classe de reacció al foc BL-s1, d0 segons norma UNE-EN 13501-1, amb un factor de resistència a la difusió del vapor d'aigua &gt;= 7000, col·locat superficialment amb grau de dificultat mitjà</t>
  </si>
  <si>
    <t>Total I010103</t>
  </si>
  <si>
    <t>I010104</t>
  </si>
  <si>
    <t>Instal.lacions ventilació</t>
  </si>
  <si>
    <t>EEJTZTZ2</t>
  </si>
  <si>
    <t>Recup. aire/aire TECNA RCE/H 1200-EC,filtres int.F7,filtre final F7 o F8</t>
  </si>
  <si>
    <t>Recuperador de calor aire/aire TECNA model RCH/ 1300-EC / H/G4+F9 o equivalent, col.locat horitzontal, per a un cabal màxim de 1120 m3/h, construcció en planxa d'acer galvanitzat, safata de recollida de condensats, aillament tèrmic i acústic fonoabsorbent, amb 2 filtres d' aire interns F7.
Certificat EUROVENT - Alt Rendiment : 73% en Sec i 80% en Humit  -  Motors Electrònics EC de Regulació Contínua 
Recuperador entàlpic de calor de plaques d'alumini tractat, ventiladors d'impulsió i retorn electrònics EC de 0,405 kW de potència elèctrica, d'alimentació monofàsica de 230 V, de dimensions 388x1245x1193 mm (altura x ample x llarg), pes de 81 kg. Amb control de velocitat variable per regulació continua 10V, by-pass d'aire amb comportes motoritzades i sondes de control presostàtic de filtres bruts i senyal lluminosa a comandament. Comunicació MODBUS mitjançant port RS 485. Inclou filtre adicional a la impulsió F7 o F8, comandament electrònic amb pantalla LCD retroiluminada, 4 maniguets de connexió amb junta elástica, amortidors antivibratoris i accessoris de suport, col.locat. 
S'inclou :
* 1 ut comandament Electrònic amb Pantalla Display LCD Retro-Iluminada
* 1 ut Sonda de Conducte Qualitat d'Aire - CO2 
* 1 ut Sonda de Conducte d' Humitat HR
* 1 ut mòdul wifi recuperador RCH
* 1 ut caixa filtrant F8
S'inclou posta en funcionament.</t>
  </si>
  <si>
    <t>EEK1ZMA2</t>
  </si>
  <si>
    <t>Reixeta impuls/retorn MADEL LMT-DD-15+SP+CM (O), 250x150mm, fixada</t>
  </si>
  <si>
    <t>Reixeta lineal impulsió/retorn, d'alumini extruit MADEL model LMT-DD-15+SP+CM (O) o equivalent, de 250x150mm, d'aletes fixes a 15º, acabat anoditzat, amb doble deflexió, amb regulador de cabal SP, amb marc de muntatge i dispositiu de fixació ocult, fixada</t>
  </si>
  <si>
    <t>EEK1ZMAZ</t>
  </si>
  <si>
    <t>Reixeta impuls/retorn MADEL LMT-DD-15+SP+CM (O), 200x150mm, fixada</t>
  </si>
  <si>
    <t>Reixeta lineal impulsió/retorn, d'alumini extruit MADEL model LMT-DD-15+SP+CM (O) o equivalent, de 200x150mm, d'aletes fixes a 15º, acabat anoditzat, amb doble deflexió, amb regulador de cabal SP, amb marc de muntatge i dispositiu de fixació ocult, fixada</t>
  </si>
  <si>
    <t>PE41-38X5</t>
  </si>
  <si>
    <t>Flexible,conducte circular,Al+espiral acer+PE+LV,D=127mm,col.</t>
  </si>
  <si>
    <t>Tub flexible amb conducte circular d'alumini+espiral d'acer+polièster i feltre de llana mineral de vidre de 127 mm de diàmetre sense gruixos definits, col·locat</t>
  </si>
  <si>
    <t>PE41-38YG</t>
  </si>
  <si>
    <t>Flexible,conducte circular,Al+espiral acer+PE+LV,D=152mm,col.</t>
  </si>
  <si>
    <t>Tub flexible amb conducte circular d'alumini+espiral d'acer+polièster i feltre de llana mineral de vidre de 152 mm de diàmetre sense gruixos definits, col·locat</t>
  </si>
  <si>
    <t>PEK4-AET2</t>
  </si>
  <si>
    <t>Regulador cabal circ.acer galv.,D=160mm,autoreg.mec.,col.</t>
  </si>
  <si>
    <t>Regulador de cabal circular d'acer galvanitzat de 160 mm de diàmetre, autoregulable mecànicament, col.locada</t>
  </si>
  <si>
    <t>PEK4-AET8</t>
  </si>
  <si>
    <t>Regulador cabal circ.acer galv.,D=125mm,autoreg.mec.,col.</t>
  </si>
  <si>
    <t>Regulador de cabal circular d'acer galvanitzat de 125 mm de diàmetre, autoregulable mecànicament, col.locada</t>
  </si>
  <si>
    <t>EE51LQ10HI8P</t>
  </si>
  <si>
    <t>m2</t>
  </si>
  <si>
    <t>Formació conducte rect.MW,R&gt;=0,78125m2.K/W,Al+kraft+malla+vel p/ext.+teixit vid.negre p/int.,encast.cel ras,Conductes Climaver d</t>
  </si>
  <si>
    <t>Formació de conducte rectangular de llana mineral de vidre (MW), segons UNE-EN 14303, de gruix 25 mm, resistència tèrmica &gt;= 0,78125 m2.K/W, amb recobriment exterior de alumini, paper kraft, malla de reforç i vel de vidre i recobriment interior de teixit de vidre negre ref. 24424 de la serie Conductes Climaver d'ISOVER , muntat encastat en el cel ras</t>
  </si>
  <si>
    <t>EE51LQZZ01</t>
  </si>
  <si>
    <t>Plenum reixa entrada/sortida aire</t>
  </si>
  <si>
    <t>Formació de plenum de reixa d'entrada/sortida d'aire, formada amb  conducte rectangular de llana mineral de vidre (MW), segons UNE-EN 14303, de gruix 25 mm, resistència tèrmica &gt;= 0,78125 m2.K/W, amb recobriment exterior de alumini, paper kraft, malla de reforç i vel de vidre i recobriment interior de teixit de vidre negre ref. 24424 de la serie Conductes Climaver d'ISOVER, muntat en el fals sostre</t>
  </si>
  <si>
    <t>PE42-48TF</t>
  </si>
  <si>
    <t>Conducte llis circ. de planxa ac.galv.,D=225mm,g=1mm,autoconnect.,munt.superf.</t>
  </si>
  <si>
    <t>Conducte llis circular de planxa d'acer galvanitzat de 225 mm de diàmetre (s/UNE-EN 1506), de gruix 1 mm, autoconnectable, muntat superficialment</t>
  </si>
  <si>
    <t>PE60-5433</t>
  </si>
  <si>
    <t>Aïllament conductes manta MW,g=25mm,conduct.tèrm.&gt;=0,032W/(m·K),teixit vid.negre,interior</t>
  </si>
  <si>
    <t>Aïllament tèrmic de conductes amb manta de llana mineral (MW), segons UNE-EN 14303, de gruix 25 mm, amb una conductivitat tèrmica &lt;=0,032 W/(m·K), resistència tèrmica &gt;=0,78125 m2·K/W, amb teixit de vidre negre, classe de reacció al foc A2-s1, d0 segons norma UNE-EN 13501-1, muntat interiorment</t>
  </si>
  <si>
    <t>P7CR3-AAY5</t>
  </si>
  <si>
    <t>Feltre multicapa 2 capes tèxtil+1 EPDM intercaladagruix=24mm,pes=8,2kg/m2,col.null null</t>
  </si>
  <si>
    <t>Aïllament acústic amb feltre multicapa amb 2 capes de material tèxtil i 1 capa de làmina EPDM intercalada, de 24 mm de gruix i 8,2 kg/m2 de pes, col·locat</t>
  </si>
  <si>
    <t>Total I010104</t>
  </si>
  <si>
    <t>I010105</t>
  </si>
  <si>
    <t>Desmuntatge</t>
  </si>
  <si>
    <t>PPA01062</t>
  </si>
  <si>
    <t>Adaptació trams instal.lació climatització</t>
  </si>
  <si>
    <t>Adaptació instal.lació existent que actualment alimenta sala actes de planta tercera i planta segona per tal que només alimenti planta tercera.
S'inclou el desmuntatge dels trams indicats segons plànols de la instal.lació de climatització existent de la sala d'actes .
Es preveu el desmuntatge dels trams de conductes, amb la corresponent suportació i instal.lació auxilar.
Es preveu el sellat de la instal.lació existent en els trams on es preveu desmuntar instal.lació.
S'inclou el desplaçament d'un tram de conducte circular de diàmetres 225 mm 
S'inclou el trasllat de tot el material a centre de residus per la seva gestió.
S'inclou la càrrega, transport i disposició a centre de residus, taxes incloses.</t>
  </si>
  <si>
    <t>Total I010105</t>
  </si>
  <si>
    <t>Total I0I01</t>
  </si>
  <si>
    <t>I0I02</t>
  </si>
  <si>
    <t>Instal·lacions elèctriques</t>
  </si>
  <si>
    <t>I010201</t>
  </si>
  <si>
    <t>Subquadre Planta 2</t>
  </si>
  <si>
    <t>PG10-H838</t>
  </si>
  <si>
    <t>Armari p/quadre distribució metàl·lic,8fileresx36moduls,muntat superf.</t>
  </si>
  <si>
    <t>Armari per a quadre de distribució metàl·lic amb porta per a vuit fileres de trenta-sis moduls i muntat superficialment</t>
  </si>
  <si>
    <t>PG4C-BIC3</t>
  </si>
  <si>
    <t>Inter.càrreg.modular,80A,400V,(4P),sense indic.llum. fix.pres.</t>
  </si>
  <si>
    <t>Interruptor en càrrega modular de 80 A d'intensitat nominal i 400V de tensió assignada d'aïllament (Ui), tetrapolar (4P), tall completament aparent amb indicador mecànic de senyalització de l' estat dels contactes, sense indicador lluminós, categoria d'ús AC-22A segons UNE-EN 60947-3, de 4 mòduls d'amplària (18mm p/ mòdul), fixat a pressió</t>
  </si>
  <si>
    <t>PG47-ELQF</t>
  </si>
  <si>
    <t>Interruptor auto.magnet.,I=10A,PIA corbaC,(2P),tall=6000A/10kA,2mòd.DIN,munt.perf.DIN</t>
  </si>
  <si>
    <t>Interruptor automàtic magnetotèrmic de 10 A d'intensitat nominal, tipus PIA corba C, bipolar (2P), de 6000 A de poder de tall segons UNE-EN 60898 i de 10 kA de poder de tall segons UNE-EN 60947-2, de 2 mòduls DIN de 18 mm d'amplària, muntat en perfil DIN</t>
  </si>
  <si>
    <t>PG47-ELX8</t>
  </si>
  <si>
    <t>Interruptor auto.magnet.,I=16A,PIA corbaC,(2P),tall=6000A/10kA,2mòd.DIN,munt.perf.DIN</t>
  </si>
  <si>
    <t>Interruptor automàtic magnetotèrmic de 16 A d'intensitat nominal, tipus PIA corba C, bipolar (2P), de 6000 A de poder de tall segons UNE-EN 60898 i de 10 kA de poder de tall segons UNE-EN 60947-2, de 2 mòduls DIN de 18 mm d'amplària, muntat en perfil DIN</t>
  </si>
  <si>
    <t>PG47-ELY7</t>
  </si>
  <si>
    <t>Interruptor auto.magnet.,I=16A,PIA corbaC,(4P),tall=6000A/10kA,4mòd.DIN,munt.perf.DIN</t>
  </si>
  <si>
    <t>Interruptor automàtic magnetotèrmic de 16 A d'intensitat nominal, tipus PIA corba C, tetrapolar (4P), de 6000 A de poder de tall segons UNE-EN 60898 i de 10 kA de poder de tall segons UNE-EN 60947-2, de 4 mòduls DIN de 18 mm d'amplària, muntat en perfil DIN</t>
  </si>
  <si>
    <t>PG47-EMER</t>
  </si>
  <si>
    <t>Interruptor auto.magnet.,I=6A,PIA corbaC,(2P),tall=6000A/10kA,2mòd.DIN,munt.perf.DIN</t>
  </si>
  <si>
    <t>Interruptor automàtic magnetotèrmic de 6 A d'intensitat nominal, tipus PIA corba C, bipolar (2P), de 6000 A de poder de tall segons UNE-EN 60898 i de 10 kA de poder de tall segons UNE-EN 60947-2, de 2 mòduls DIN de 18 mm d'amplària, muntat en perfil DIN</t>
  </si>
  <si>
    <t>PG4B-DWYF</t>
  </si>
  <si>
    <t>Interruptor dif.cl.AC,gam.terc.,I=40A,(2P),0,03A,fix.inst.,2mòd.DIN,munt.perf.DIN</t>
  </si>
  <si>
    <t>Interruptor diferencial de la classe AC, gamma terciari, de 40 A d'intensitat nominal, bipolar (2P), de sensibilitat 0,03 A, de desconnexió fix instantani, amb botó de test incorporat i indicador mecànic de defecte, construït segons les especificacions de la norma UNE-EN 61008-1, de 2 mòduls DIN de 18 mm d'amplària, muntat en perfil DIN</t>
  </si>
  <si>
    <t>PG4B-DWYG</t>
  </si>
  <si>
    <t>Interruptor dif.cl.A superimmun.,gam.terc.,I=40A,(2P),0,03A,fix.select.,2mòd.DIN,munt.perf.DIN</t>
  </si>
  <si>
    <t>Interruptor diferencial de la classe A superimmunitzat, gamma terciari, de 40 A d'intensitat nominal, bipolar (2P), de sensibilitat 0,03 A, de desconnexió fix selectiu, amb botó de test incorporat i indicador mecànic de defecte, construït segons les especificacions de la norma UNE-EN 61008-1, de 2 mòduls DIN de 18 mm d'amplària, muntat en perfil DIN</t>
  </si>
  <si>
    <t>PG4B-DWYI</t>
  </si>
  <si>
    <t>Interruptor dif.cl.AC,gam.terc.,I=40A,(4P),0,03A,fix.inst.,4mòd.DIN,munt.perf.DIN</t>
  </si>
  <si>
    <t>Interruptor diferencial de la classe AC, gamma terciari, de 40 A d'intensitat nominal, tetrapolar (4P), de sensibilitat 0,03 A, de desconnexió fix instantani, amb botó de test incorporat i indicador mecànic de defecte, construït segons les especificacions de la norma UNE-EN 61008-1, de 4 mòduls DIN de 18 mm d'amplària, muntat en perfil DIN</t>
  </si>
  <si>
    <t>EG47ZM63</t>
  </si>
  <si>
    <t>Conmutador M-0-A MERLIN GERIN 20A ref. 18073, fixat</t>
  </si>
  <si>
    <t>Conmutador tres posicions M-0-A de 20A MERLIN GERIN ref. 18073 o equivalent, muntat a carril DIN</t>
  </si>
  <si>
    <t>PG44-BIKG</t>
  </si>
  <si>
    <t>Contactor, 230V,25A,1NA+1NC,circuit potència 230V,fix.pres.</t>
  </si>
  <si>
    <t>Contactor de 230 V de tensió de control, 25 A d'intensitat nominal, bipolar (2P), 1NA+1NC, format per 1 mòdul DIN de 18 mm d'amplària, per a un circuit de potència de 230 V, categoria d'ús AC 1 segons UNE-EN 60947-4-1, fixat a pressió</t>
  </si>
  <si>
    <t>Total I010201</t>
  </si>
  <si>
    <t>I010202</t>
  </si>
  <si>
    <t>Modificació Quadres existents i instal.lacions existents</t>
  </si>
  <si>
    <t>XPA01ECC</t>
  </si>
  <si>
    <t>Adaptació quadre general de planta baixa per climatització</t>
  </si>
  <si>
    <t>Adaptació de quadre elèctric actual per a connexió de nova protecció de les unitats de climatització.
S'inclou adaptació de quadre segons modificacions indicades, mantenint línies existents,  modificant sortides per adaptar a nova distribució, connexió de la nova protecció i línia, petit material, retòls de formica per a la identificació de cada element, esquemes unifilars actualizats i p.p. de accesoris per al seu montatge i conexionat, totalment instal·lat.</t>
  </si>
  <si>
    <t>XPA01EC0</t>
  </si>
  <si>
    <t>Connexió a quadre de planta 2</t>
  </si>
  <si>
    <t>Connexió a Quadre de Planta Segona de la nova línia per alimentar Subquadre de Planta 2D. La líniea es connectarà a la protecció que actualment alimenta la sala d'actes de la planta segona i que es preveu desconnectar i anul.lar.
S'inclou la desconnexió, retirada i sanejament de tot el cablejat existent que no s'utilitzarà en tot el seu recorregut des del corresponent quadre d'alimentació fins a l'actual quadre de sala d'actes..
S'inclou material auxiliar per a la seva realització.</t>
  </si>
  <si>
    <t>PG47-EM8T</t>
  </si>
  <si>
    <t>Interruptor auto.magnet.,I=32A,PIA corbaC,(4P),tall=6000A/10kA,4mòd.DIN,munt.perf.DIN</t>
  </si>
  <si>
    <t>Interruptor automàtic magnetotèrmic de 32 A d'intensitat nominal, tipus PIA corba C, tetrapolar (4P), de 6000 A de poder de tall segons UNE-EN 60898 i de 10 kA de poder de tall segons UNE-EN 60947-2, de 4 mòduls DIN de 18 mm d'amplària, muntat en perfil DIN</t>
  </si>
  <si>
    <t>XPA01EIN</t>
  </si>
  <si>
    <t>Desmuntatge instal.lacions existents</t>
  </si>
  <si>
    <t>Desmuntatge d'instal.lacions elèctriques i enllumenat existents a les zones afectades.
S'inclou el desmuntatge de línies, quadre electric, lluminàries, mecanismes, tubs, caixes i tot el material elèctric. 
Es preveu el trasllat a magatzems de la universitat de tot el material que la propietat vulgui aprofitar i la resta es portarà a centre de reciclatge per la seva gestió.
S'inclou la desconnexió, retirada i sanejament de tot el  material que no s'utilitzarà..</t>
  </si>
  <si>
    <t>Total I010202</t>
  </si>
  <si>
    <t>I010203</t>
  </si>
  <si>
    <t>Canalitzacions i Línies</t>
  </si>
  <si>
    <t>PG35-DY8Q</t>
  </si>
  <si>
    <t>Cable Cu 450/750 V, H07Z-K, 1x2,5mm2, Dca-s2, d2, a2,col.tub</t>
  </si>
  <si>
    <t>Cable amb conductor de coure de tensió assignada inferior o igual a 450/750 V, de designació H07Z-K, construcció segons norma UNE-EN 50525-3-41, unipolar, de secció 1x2,5 mm2, amb aïllament de poliolefines, classe de reacció al foc Dca-s2, d2, a2 segons la norma UNE-EN 50575, amb baixa emissió fums, col·locat en tub</t>
  </si>
  <si>
    <t>PG35-DY8M</t>
  </si>
  <si>
    <t>Cable Cu 450/750 V, H07Z-K, 1x1,5mm2, Dca-s2, d2, a2,col.tub</t>
  </si>
  <si>
    <t>Cable amb conductor de coure de tensió assignada inferior o igual a 450/750 V, de designació H07Z-K, construcció segons norma UNE-EN 50525-3-41, unipolar, de secció 1x1,5 mm2, amb aïllament de poliolefines, classe de reacció al foc Dca-s2, d2, a2 segons la norma UNE-EN 50575, amb baixa emissió fums, col·locat en tub</t>
  </si>
  <si>
    <t>PG33-E6E5</t>
  </si>
  <si>
    <t>Cable 0,6/1 kV RZ1-K (AS), 5x16mm2,col.tub</t>
  </si>
  <si>
    <t>Cable amb conductor de coure de tensió assignada0,6/1 kV, de designació RZ1-K (AS), construcció segons norma UNE 21123-4, pentapolar, de secció 5x16 mm2, amb coberta del cable de poliolefines, classe de reacció al foc Cca-s1b, d1, a1 segons la norma UNE-EN 50575 amb baixa emissió fums, col·locat en tub</t>
  </si>
  <si>
    <t>PG33-E6E4</t>
  </si>
  <si>
    <t>Cable 0,6/1 kV RZ1-K (AS), 5x10mm2,col.tub</t>
  </si>
  <si>
    <t>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en tub</t>
  </si>
  <si>
    <t>PG33-E6E1</t>
  </si>
  <si>
    <t>Cable 0,6/1 kV RZ1-K (AS), 5x2,5mm2,col.tub</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</si>
  <si>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tub</t>
  </si>
  <si>
    <t>PG33-E6CT</t>
  </si>
  <si>
    <t>Cable 0,6/1 kV RZ1-K (AS), 3x2,5mm2,col.tub</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</si>
  <si>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t>
  </si>
  <si>
    <t>PG33-E6CR</t>
  </si>
  <si>
    <t>Cable 0,6/1 kV RZ1-K (AS), 3x1,5mm2,col.tub</t>
  </si>
  <si>
    <t>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tub</t>
  </si>
  <si>
    <t>PG2P-6SZA</t>
  </si>
  <si>
    <t>Tub rígid plàstic s/halògens,DN=25mm,impacte=2J,resist.compress.=1250N,unió endollada+munt.superf.</t>
  </si>
  <si>
    <t>Tub rígid de plàstic sense halògens, de 25 mm de diàmetre nominal, aïllant i no propagador de la flama, amb una resistència a l'impacte de 2 J, resistència a compressió de 1250 N i una rigidesa dielèctrica de 2000 V, amb unió endollada i muntat superficialment</t>
  </si>
  <si>
    <t>PG2N-EUHD</t>
  </si>
  <si>
    <t>Tub flexible corrugat PVC,DN=50mm,1J,320N,2000V,sob/sostremort</t>
  </si>
  <si>
    <t>Tub flexible corrugat de PVC, de 50 mm de diàmetre nominal, aïllant i no propagador de la flama, resistència a l'impacte d'1 J, resistència a compressió de 320 N i una rigidesa dielèctrica de 2000 V, muntat sobre sostremort</t>
  </si>
  <si>
    <t>PG25-AZDY</t>
  </si>
  <si>
    <t>Canal aïllant sense halògensUNE-EN 50267-2-1,1 tapa p/distribució,60x110mm,2 compartiments,blanc,IP4X,IK07,n/propag.flama,obertu</t>
  </si>
  <si>
    <t>Canal aïllant sense halògens segons la norma UNE-EN 50267-2-1, amb 1 tapa per a distribució, de 60x110 mm, amb 2 compartiments, de color blanc, resistència a la penetració d'objectes sòlids IP4X, protecció mecànica contra impactes IK07, no propagador de la flama, obertura de la tapa amb eina especial, de temperatura de servei de -25ºC a +90°C, d'acord amb la norma UNE-EN 50085-2-1, directament sobre paraments verticals</t>
  </si>
  <si>
    <t>PG12-DH7J</t>
  </si>
  <si>
    <t>Caixa deriv.plàstic,100x100mm,prot.IP-40,munt.superf.</t>
  </si>
  <si>
    <t>Caixa de derivació quadrada de plàstic, de 100x100 mm, amb grau de protecció IP-40, muntada superficialment</t>
  </si>
  <si>
    <t>EG380902</t>
  </si>
  <si>
    <t>Conductor Cu nu,1x35mm2,munt.superf.</t>
  </si>
  <si>
    <t>PG2P-6T04</t>
  </si>
  <si>
    <t>Tub rígid PVC,DN=50mm,impacte=2J,resist.compress.=1250N,unió endollada+munt.superf.</t>
  </si>
  <si>
    <t>Tub rígid de PVC, de 50 mm de diàmetre nominal, aïllant i no propagador de la flama, amb una resistència a l'impacte de 2 J, resistència a compressió de 1250 N i una rigidesa dielèctrica de 2000 V, amb unió endollada i muntat superficialment</t>
  </si>
  <si>
    <t>XPA01ZLD</t>
  </si>
  <si>
    <t>Connexió línies zona office</t>
  </si>
  <si>
    <t>Connexió de les actuals línies d'alimentació a les lluminàries, emergències i  endolls de l'actual aula que es destinarà a office.
Es preveu mantenir tot el material i línies existents, connectant-los a les línies previstes des del nou quadre.
S'inclou la desconnexió, retirada i sanejament de tot el cablejat existent que no s'utilitzarà i s'inclou tot el material per la connexió a les noves proteccions previstes al nou quadre.
S'inclou material auxiliar per a la seva realització.</t>
  </si>
  <si>
    <t>Total I010203</t>
  </si>
  <si>
    <t>I010204</t>
  </si>
  <si>
    <t>Mecanismes</t>
  </si>
  <si>
    <t>PG6O-77NS</t>
  </si>
  <si>
    <t>Presa corrent,tipus univ.(2P+T),16A/250V,a/tapa,preu mitjà,encastada</t>
  </si>
  <si>
    <t>Presa de corrent de tipus universal, bipolar amb presa de terra lateral (2P+T), 16 A 250 V, amb tapa, preu mitjà, encastada</t>
  </si>
  <si>
    <t>PG63ZZZ1</t>
  </si>
  <si>
    <t>Caixa SIMON 500 CIMA de superficie, 3 mòduls, color blanc, 4 End i 2 RJ.</t>
  </si>
  <si>
    <t>Caixa modular SIMON 500 CIMA o equivalent, de superficie, formada per:
-1 caixa de superficie SIMON CIMA 500 de 3 mòduls 51050004-030.
-1 marc i bastidor SIMON CIMA 500 de 3 mòduls, color blanc, 51010103-030.
-2 bases dobles schuko SIMON CIMA 500, color blanc, amb led, 50010432-030..
-1 placa adaptadora doble SIMON CIMA 500, color blanc, 50000088-030
- 2 connectors SIMON CIMA 500, RJ45, 50001081-030.
Muntada i connectada</t>
  </si>
  <si>
    <t>PG63ZZZ2</t>
  </si>
  <si>
    <t>Caixa SIMON 500 CIMA d'encastar, 3 mòduls, color blanc, 4 End i 2 RJ.</t>
  </si>
  <si>
    <t>Caixa modular SIMON 500 CIMA o equivalent, d'encastar, formada per:
-1 caixa d'empotrar SIMON CIMA 500 de 3 mòduls 51020104-039.
-1 marc i bastidor SIMON CIMA 500 de 3 mòduls, color blanc, 51010103-030.
-2 bases dobles schuko SIMON CIMA 500, color blanc, amb led, 50010432-030..
-1 placa adaptadora doble SIMON CIMA 500, color blanc, 50000088-030
- 2 connectors SIMON CIMA 500, RJ45, 50001081-030.
Muntada i connectada</t>
  </si>
  <si>
    <t>PG63ZZZ3</t>
  </si>
  <si>
    <t>Caixa SIMON 500 CIMA d'encastar, 3 mòduls, color blanc, 6 End.</t>
  </si>
  <si>
    <t>Caixa modular SIMON 500 CIMA o equivalent, d'encastar, formada per:
-1 caixa d'empotrar SIMON CIMA 500 de 3 mòduls 51020104-039.
-1 marc i bastidor SIMON CIMA 500 de 3 mòduls, color blanc, 51010103-030.
-3 bases dobles schuko SIMON CIMA 500, color blanc, amb led, 50010432-030..
Muntada i connectada</t>
  </si>
  <si>
    <t>PG63ZZZ4</t>
  </si>
  <si>
    <t>Caixa SIMON 500 CIMA d'encastar, 3 mòduls, color blanc, 2 End, 2RJ i 1TV.</t>
  </si>
  <si>
    <t>Caixa modular SIMON 500 CIMA o equivalent, d'encastar, formada per:
-1 caixa d'empotrar SIMON CIMA 500 de 3 mòduls 51020104-039.
-1 marc i bastidor SIMON CIMA 500 de 3 mòduls, color blanc, 51010103-030.
-1 base doble schuko SIMON CIMA 500, color blanc, amb led, 50010432-030.
-2 plaques adaptadores doble SIMON CIMA 500, color blanc, 50000088-030
- 2 connectors SIMON CIMA 500, RJ45, 50001081-030.
- 1 placa SIMON CIMA 500 amb 1 connector TV
- 1 Placa adaptadora SIMON per a mecanismes K45, 50012088-030.
Muntada i connectada</t>
  </si>
  <si>
    <t>Total I010204</t>
  </si>
  <si>
    <t>Total I0I02</t>
  </si>
  <si>
    <t>I0I03</t>
  </si>
  <si>
    <t>Instal·lació d'il·luminació</t>
  </si>
  <si>
    <t>I010301</t>
  </si>
  <si>
    <t>Aparells d'enllumenat</t>
  </si>
  <si>
    <t>EH61ZN01</t>
  </si>
  <si>
    <t>Llumenera emergència NORMALUX model VSEH encastada</t>
  </si>
  <si>
    <t>Llumenera d'emergència i senyalització encastable, NORMALUX, VÍA LED o equivalent, ref. VSEH, amb làmpada LED, flux de 360 lumens i 1 hora d'autonomia, amb un grau de protecció IP 20, col.locada encastada a sostre</t>
  </si>
  <si>
    <t>PH23-I5TU</t>
  </si>
  <si>
    <t>Lluminaria decorativa modular, GARVILED ATLAS,60x60cm,34W,,empotrada</t>
  </si>
  <si>
    <t>Lluminària decorativa modular d'alumini, GARVILED model ATLAS ATLA-201-F14 o equivalent, de 60x60 cm, amb estructura l'alumini de color blanc, difusor microprismàtic, de 34 W de potència de la luminaria, CRI-80, UGR&lt;19, de temperatura de color 4000 K, amb font d'alimentació.
Connectada i muntanda a fals sostre.</t>
  </si>
  <si>
    <t>EH2DZGA1</t>
  </si>
  <si>
    <t>Downlight  GARVILED DLED-202-F14 18W/4000K , encastat.</t>
  </si>
  <si>
    <t>Downlight  GARVIDLED DLED 18W/4000K o equivalent, amb estructura d'alumini color blan, amb vidre fifús, CRI-85 i font d'alimentació de dimensions Ø195 mm, col·locat encastat</t>
  </si>
  <si>
    <t>Total I010301</t>
  </si>
  <si>
    <t>I010302</t>
  </si>
  <si>
    <t>Mecanismes i control enllumenat</t>
  </si>
  <si>
    <t>PG6E-77GU</t>
  </si>
  <si>
    <t>Interruptor,tipus univ.,(2P),10AX/250V,a/tecla,preu mitjà,encastat</t>
  </si>
  <si>
    <t>Interruptor, de tipus universal, bipolar (2P), 10 AX/250 V, amb tecla, preu mitjà, encastat</t>
  </si>
  <si>
    <t>PG6E-776G</t>
  </si>
  <si>
    <t>Comm.,tipus univ.,(1P),10A/250V,a/tecla,,IP-44preu mitjà,encastat</t>
  </si>
  <si>
    <t>Commutador, de tipus universal, unipolar (1P), 10 A/250 V, amb tecla, amb grau de protecció IP-44, preu mitjà, encastat</t>
  </si>
  <si>
    <t>PG6E-76SQ</t>
  </si>
  <si>
    <t>Comm.creuam.,tipus univ.,(1P),10A/250V,a/tecla,,IP-44preu mitjà,encastat</t>
  </si>
  <si>
    <t>Commutador de creuament, de tipus universal, unipolar (1P), 10 A/250 V, amb tecla, amb grau de protecció IP-44, preu mitjà, encastat</t>
  </si>
  <si>
    <t>PG65-4847</t>
  </si>
  <si>
    <t>Caixa mecanismes,p/un element,preu mitjà,encastada</t>
  </si>
  <si>
    <t>Caixa de mecanismes, per a un element, preu mitjà, encastada</t>
  </si>
  <si>
    <t>Total I010302</t>
  </si>
  <si>
    <t>Total I0I03</t>
  </si>
  <si>
    <t>I0I04</t>
  </si>
  <si>
    <t>Seguretat en cas d'incendi</t>
  </si>
  <si>
    <t>I010401</t>
  </si>
  <si>
    <t>Extinció d'incendis</t>
  </si>
  <si>
    <t>EM3126ZZ</t>
  </si>
  <si>
    <t>Desplaçament extintor manual sup.paret</t>
  </si>
  <si>
    <t xml:space="preserve">Desplaçament d'extintor manual existent de pols seca 6Kg o de CO2, a nova ubicació segons indicacions de la direcció facultativa, s'inclou suportació. </t>
  </si>
  <si>
    <t>EMSB31P1</t>
  </si>
  <si>
    <t>Retol seny. instal.protecció/incendis,210x210mm2,panell PVC,gruix=1mm,fotoluminiscent (A),col.adherit</t>
  </si>
  <si>
    <t>Rètol senyalització instal·lació de protecció contra incendis, quadrat, de 210x210 mm2 de panell de PVC d'1 mm de gruix, fotoluminiscent categoria A segons UNE 23035-4, col·locat adherit sobre parament vertical</t>
  </si>
  <si>
    <t>PMS0-6Z5I</t>
  </si>
  <si>
    <t>Retol seny. recorregut evac.sortida habit.,448x224mm2,panell PVC,gruix=1mm,fotoluminiscent (A),col.adherit</t>
  </si>
  <si>
    <t>Rètol senyalització recorregut d'evacuació a sortida habitual, rectangular, de 448x224 mm2 de panell de PVC d'1 mm de gruix, fotoluminiscent categoria A segons UNE 23035-4, col·locat adherit sobre parament vertical</t>
  </si>
  <si>
    <t>Total I010401</t>
  </si>
  <si>
    <t>I010402</t>
  </si>
  <si>
    <t>Detecció d'incendis</t>
  </si>
  <si>
    <t>PM15-4ZZY</t>
  </si>
  <si>
    <t>Desmuntatge i posterior muntage de detector,UNE-EN 54-5,+base superfície,munt.superf.</t>
  </si>
  <si>
    <t>Desmuntatge i posterior muntatge de sensor existent d'instal·lació contra incendis, amb base de superfície, muntat superficialment
S'inclou pp. accessoris, desmuntatge, neteja, posterior muntatge i connexió. Instal.lat i probat.</t>
  </si>
  <si>
    <t>PM15-4ICO</t>
  </si>
  <si>
    <t>Sensor fums òptic,instal.analògica,UNE-EN 54-7,+base superfície,munt.superf.</t>
  </si>
  <si>
    <t>Sensor de fums òptic per a instal·lació contra incendis analògica, segons norma UNE-EN 54-7, amb base de superfície, muntat superficialment</t>
  </si>
  <si>
    <t>EG31ZB09</t>
  </si>
  <si>
    <t>Cable 2x1,5mm2 trenat i apantallat, resistent al foc lliure d'halògens.</t>
  </si>
  <si>
    <t>Cablejat per a llaç algorítmic, format per mànega de 2x1,5mm. trenada i apantallada, lliure d'halògens i resistent al foc, instal·lat</t>
  </si>
  <si>
    <t>PG12-DH7C</t>
  </si>
  <si>
    <t>Caixa deriv.plàstic,90x90mm,prot.IP-40,encastada</t>
  </si>
  <si>
    <t>Caixa de derivació quadrada de plàstic, de 90x90 mm, amb grau de protecció IP-40, encastada</t>
  </si>
  <si>
    <t>PPAUC201</t>
  </si>
  <si>
    <t>Connexió a instal.lació existent</t>
  </si>
  <si>
    <t>Partida alçada en concepte de connexió a bus existent i programació de tots els elements de detecció. S'inclou tot el material necessari per la seva connexió, i p.p. de programació, posta en funcionament i probes.</t>
  </si>
  <si>
    <t>EM13ZN10</t>
  </si>
  <si>
    <t>Mòdul control direcció. 1 sortida supervisada</t>
  </si>
  <si>
    <t>Subministrament i instal·lació de mòdul de control d'una sortida direccionable per activar equips externs mitjançant un contacte sec (NC / C / NA) o mitjançant sortida supervisada de 24 Vcc (alimentant a 24 Vcc i resistència de supervisió de 47k). Aïllador incorporat en ambdues entrades de llaç. Actuació direccionable i programable. LED de senyalització d'estat multicolor. Selecció de direcció mitjançant dos trencat-swich decádicos (01-159) operable i visible lateral i frontalment. Inclou caixa semitransparent M200SMB.
Totalment instal·lat, programat i funcionant segons plànols i plec de condicions.</t>
  </si>
  <si>
    <t>PM18-3861</t>
  </si>
  <si>
    <t>Sirena electr.,instal.analògica,102dB,alimentada llaç,senyal llumi.+multitò,IP-54,UNE-EN 54-3,col.int.</t>
  </si>
  <si>
    <t>Sirena electrònica per a instal·lació analògica, nivell de potència acústica 102 dB, alimentada des del llaç, amb senyal lluminós i so multitò, grau de protecció IP-54, fabricada segons la norma UNE-EN 54-3, col·locada a l'interior</t>
  </si>
  <si>
    <t>Total I010402</t>
  </si>
  <si>
    <t>Total I0I04</t>
  </si>
  <si>
    <t>I0I05</t>
  </si>
  <si>
    <t>Cablejat estructurat</t>
  </si>
  <si>
    <t>I0I0501</t>
  </si>
  <si>
    <t>PPAU1002</t>
  </si>
  <si>
    <t>Timbrat i certificació</t>
  </si>
  <si>
    <t>Timbrat i certificació de la instal·lació de cablejat estructurat conforme compleix amb els estàndards de Cat 6 marcats pels organismes internacionals IEEE, ISO i CENELEC, amb entrega del corresponent certificat.</t>
  </si>
  <si>
    <t>PPAU1AS2</t>
  </si>
  <si>
    <t>Connexió a rack. Reconducció cablejat i sanejament.</t>
  </si>
  <si>
    <t>Sanejament de rack existent, es preveu col.locar nous panells per tal de poder connectar els nous punts. Es preveu sanejament, instal.lació de nous cables, connexió i etiquetatge. S'inclou la connexió de tots els elements.
S'assegurarà el funcionament dels elements que es mantenen; així com dels nous elements a connectar.
S'inclou el desmuntatge de rack i punts existents a la sala d'actes. Es preveu el desmuntatge i desconnexió de tots els elements que es preveuen afectats per la reforma. Es preveu retirada de tots els elements, punts de xarxa, cablejat, canals, tubs, s'inclou desconnexió, retirada, neteja, trasllat a magatzems de la propietat  i/o a abocador, transport, gestió a abocador, neteja i sanejament de la instal.lació afectada.</t>
  </si>
  <si>
    <t>PPAU1AS3</t>
  </si>
  <si>
    <t>Punt de xarxa i wifi existent</t>
  </si>
  <si>
    <t>Desmuntatge i desconnexió de punt wifi existent a nova ubicació segons plànols adjunts . Es preveu reconduir el cablejat existent a nova ubicació. Posterior muntatge i connexió a nova ubicació.
Desmuntatge de punt wifi durant les obres, i tornar a instal.lar a la nova ubicació un cop acabades.</t>
  </si>
  <si>
    <t>PP44-6640</t>
  </si>
  <si>
    <t>Cable transm.dades,4par.,cat.6a F/UTP,poliolefina/poliolefina,n/propag.flama UNE-EN 60332,col.tub/canal</t>
  </si>
  <si>
    <t>Cable per a transmissió de dades amb conductor de coure, de 4 parells, categoria 6a F/UTP, aïllament de poliolefina i coberta de poliolefina, de baixa emissió de fums i opacitat reduïda, no propagador de la flama segons UNE-EN 60332-1-2, col·locat sota tub o canal</t>
  </si>
  <si>
    <t>PP77-6706</t>
  </si>
  <si>
    <t>Connector veu+dades,RJ45,cat.6 U/UTP,despl.aïlla.,munt.s/suport mòd.ample</t>
  </si>
  <si>
    <t>Connector per a transmissió de veu i dades, del tipus RJ45, categoria 6 U/UTP, amb connexió per desplaçament de l'aïllament, muntat sobre suport de mòdul ample</t>
  </si>
  <si>
    <t>PG2N-EUI3</t>
  </si>
  <si>
    <t>Tub flexible corrugat plàstic s/halògens,DN=20mmbaixa emissió fums,2J,320N,2000V,sob/sostremort</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</si>
  <si>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sobre sostremort</t>
  </si>
  <si>
    <t>PG63-895U</t>
  </si>
  <si>
    <t>Caixa 1elem.p/mec.univ.,ABS,preu alt,munt.superf.</t>
  </si>
  <si>
    <t>Caixa d'1 element, per a mecanisme universal, d'ABS, de preu alt, muntada superficialment</t>
  </si>
  <si>
    <t>PP7A-H9ZZ</t>
  </si>
  <si>
    <t>Switch 48 ports 10/100/1000 Mbps(RJ45)+4 ports 1/10Gbps(SFP),PoE/PoE+,enracable,gestionable</t>
  </si>
  <si>
    <t>Commutador (switch) gestionable, de 48 ports 10/100/1000 Mbps RJ45 i 4 ports tipus SFP 1/10Gbps compatible amb alimentació Ethernet (PoE/PoE+) IEEE 802.3af i 802.3at, per armari tipus rack, amb alimentació a 240V, col·locat i connectat
Marca HPE/Aruba CS6200 JL726B</t>
  </si>
  <si>
    <t>PP7C-66UE</t>
  </si>
  <si>
    <t>Panell int.lliscant,24 RJ45 cat.6 S/FTP, p/rack 19",1U,a/org.cables+portaetiq.fixat mecànicament</t>
  </si>
  <si>
    <t>Panell integrat lliscant, equipat amb 24 connectors RJ45 categoria 6 S/FTP, per a muntar sobre bastidor rack 19", d'1 unitat d'alçària, amb organitzador de cables i portaetiquetes, fixat mecànicament</t>
  </si>
  <si>
    <t>PP7A-Z9LG</t>
  </si>
  <si>
    <t>Antena interior inalàmbric,PoE Cisco 9120AXio ,a/accessoris</t>
  </si>
  <si>
    <t>Antena interior d'acces inalambric, direccional, PoE Cisco 9120AXio o equivalent, instal.lada superficialment i connectada</t>
  </si>
  <si>
    <t>PG2J-4BHP</t>
  </si>
  <si>
    <t>Safata reixa acer galv.calent,100mmx200mm,col.s/sup.horitz.</t>
  </si>
  <si>
    <t>Safata metàl·lica de reixa d'acer galvanitzat en calent, d'alçària 100 mm i amplària 200 mm, col·locada sobre suports horitzontals amb elements de suport</t>
  </si>
  <si>
    <t>Total I0I0501</t>
  </si>
  <si>
    <t>Total I0I05</t>
  </si>
  <si>
    <t>I0I06</t>
  </si>
  <si>
    <t>Sanejament</t>
  </si>
  <si>
    <t>I0I0601</t>
  </si>
  <si>
    <t>Evacuació condensats</t>
  </si>
  <si>
    <t>PPAUZ401</t>
  </si>
  <si>
    <t>Connexió de sanejament existent</t>
  </si>
  <si>
    <t>Connexió de la instal.lació de desguàs a la instal.lació existent en els punts necessaris. Inclou realització dels injerts, els elements de connexió i material auxiliar de muntatge. Es preveu connectar als punts actuals existents i nous punts segons s'indica a plànols adjunts. S'inclou tot el material auxiliar.</t>
  </si>
  <si>
    <t>PD1A-F11U</t>
  </si>
  <si>
    <t>Desg.ap.sanitari tub PVC-U,paret estructurada,àrea aplicació B,DN=40mm</t>
  </si>
  <si>
    <t>Desguàs d'aparell sanitari amb tub de PVC-U de paret estructurada, àrea d'aplicació B segons norma UNE-EN 1453-1, classe de reacció al foc B-s1, d0 segons norma UNE-EN 13501-1, de DN 40 mm, fins a baixant, caixa o clavegueró</t>
  </si>
  <si>
    <t>EJ3ZA7DG</t>
  </si>
  <si>
    <t>Sifó registrable desg.apare.bombeig,PVC,D=40mm,connec.ramal PVC</t>
  </si>
  <si>
    <t>Sifó registrable per a desguàs d'aparell de bombeig, de PVC, de diàmetre 40 mm, connectat a un ramal de PVC</t>
  </si>
  <si>
    <t>Total I0I0601</t>
  </si>
  <si>
    <t>I0I0602</t>
  </si>
  <si>
    <t>PD19-49M1</t>
  </si>
  <si>
    <t>Desg.ap.sanitari tub polipropilè paret tricapa,evacua.insonoritz.,DN=50mm,junt elàstic</t>
  </si>
  <si>
    <t>Desguàs d'aparell sanitari amb tub de polipropilè de paret tricapa per a evacuació insonoritzada, segons norma UNE-EN 1451-1, de DN 50 mm, classe de reacció al foc B-s1, d0 segons norma UNE-EN 13501-1, junt elàstic, fins a baixant, caixa o clavegueró</t>
  </si>
  <si>
    <t>PPAUZZS2</t>
  </si>
  <si>
    <t>Total I0I0602</t>
  </si>
  <si>
    <t>Total I0I06</t>
  </si>
  <si>
    <t>I0I07</t>
  </si>
  <si>
    <t>Fontaneria</t>
  </si>
  <si>
    <t>I0I0701</t>
  </si>
  <si>
    <t>PF42-65H9</t>
  </si>
  <si>
    <t>Tub acer inox.1.4404 (AISI 316L),22x0.7,sèrie 1 s/UNE-EN 10312,unió pressió,dific.mitjà,col.superf.</t>
  </si>
  <si>
    <t>Tub d'acer inoxidable 1.4404 (AISI 316L) amb soldadura longitudinal, de 22 mm de diàmetre exterior i 0,7 mm de gruix de paret, sèrie 1 segons UNE-EN 10312, unió a pressió, amb grau de dificultat mitjà i col·locat superficialment</t>
  </si>
  <si>
    <t>PFB4-DW4Z</t>
  </si>
  <si>
    <t>Tub PE 40,DN=16mm,PN=10bar,sèrie SDR 7,4,UNE-EN 12201-2,dific.mig,accessorisplàst.,,col.superf.</t>
  </si>
  <si>
    <t>Tub de polietilè de designació PE 40, de 16 mm de diàmetre nominal, de 10 bar de pressió nominal, sèrie SDR 7,4, UNE-EN 12201-2, connectat a pressió, amb grau de dificultat mig, utilitzant accessoris de plàstic, i col·locat superficialment</t>
  </si>
  <si>
    <t>PFQ0-3KRI</t>
  </si>
  <si>
    <t>Aïllament tèrmic escum.elastom.,fluids (-50 i 105°C),D=22mm,g=9mm,factor dif.vapor&gt;= 7000superf.mitjà</t>
  </si>
  <si>
    <t>Aïllament tèrmic d'escuma elastomèrica per a canonades que transporten fluids a temperatura entre -50°C i 105°C, per a tub de diàmetre exterior 22 mm, de 9 mm de gruix, classe de reacció al foc BL-s2, d0 segons norma UNE-EN 13501-1, amb un factor de resistència a la difusió del vapor d'aigua &gt;= 7000, col·locat superficialment amb grau de dificultat mitjà</t>
  </si>
  <si>
    <t>PFQ0-3KRG</t>
  </si>
  <si>
    <t>Aïllament tèrmic escum.elastom.,fluids (-50 i 105°C),D=18mm,g=9mm,factor dif.vapor&gt;= 7000superf.mitjà</t>
  </si>
  <si>
    <t>Aïllament tèrmic d'escuma elastomèrica per a canonades que transporten fluids a temperatura entre -50°C i 105°C, per a tub de diàmetre exterior 18 mm, de 9 mm de gruix, classe de reacció al foc BL-s2, d0 segons norma UNE-EN 13501-1, amb un factor de resistència a la difusió del vapor d'aigua &gt;= 7000, col·locat superficialment amb grau de dificultat mitjà</t>
  </si>
  <si>
    <t>PN38-HDYJ</t>
  </si>
  <si>
    <t>Vàlvula bola manual rosca,2peces,pas tot.,llautó,DN=1/2,PN=16bar,superf.</t>
  </si>
  <si>
    <t>Vàlvula de bola manual amb rosca, de dues peces amb pas total, de llautó, de diàmetre nominal 1/2, de 16 bar de PN i preu alt, muntada superficialment</t>
  </si>
  <si>
    <t>PN38-HJ9I</t>
  </si>
  <si>
    <t>Vàlvula bola manual rosca,2peces,pas tot.,llautó,DN=3/4,superf.</t>
  </si>
  <si>
    <t>Vàlvula de bola manual amb rosca, de dues peces amb pas total, de llautó, de diàmetre nominal 3/4 i preu alt, muntada superficialment</t>
  </si>
  <si>
    <t>EJA1ZCA6</t>
  </si>
  <si>
    <t>Escalfador d'aigua instantani CLAGE CEX 7-U,elèctric,pot=6,9kW,400V,Q=4,0l/min,col.mural+con</t>
  </si>
  <si>
    <t>Escalfador d'aigua instantani CLAGE model CEX 7-U o equivalent, elèctric, potència nominal de 6,9 kW, alimentació trifàsica 400V, per un cabal de 2,0 l/min, pressió màxima d'operació de 10 bar, connexions d'aigua rosca G3/8´´, grau de protecció IP24, dimensions (alt x ample x fons) 29,4x17,7x10,4 cm, 2,7 kg de pes, inclou kit de connexió amb peça en T i maniguet flexible, col·locat amb fixacions murals i connectat</t>
  </si>
  <si>
    <t>Total I0I0701</t>
  </si>
  <si>
    <t>Total I0I07</t>
  </si>
  <si>
    <t>I0I09</t>
  </si>
  <si>
    <t>Control</t>
  </si>
  <si>
    <t>I0I0901</t>
  </si>
  <si>
    <t>PEVB-8007</t>
  </si>
  <si>
    <t>Transmisor de pressió diferencial P31-DDLU225F001 de SAUTER</t>
  </si>
  <si>
    <t>Transmisor de pressió diferencial model DDLU225F001 de SAUTER. Rang medició commutable 0...1000/1600/2500 Pa. Sortida 0...10V. Característica linial o rel quadrada. Grau de protecció IP54. Alimentació. 24V~ Ó 13,5 A 33 V~. S'inclou 2 m de tub PVC i boquilla per a conducte.</t>
  </si>
  <si>
    <t>PEV4-1002</t>
  </si>
  <si>
    <t>Estació autònoma escalable EY-RC504F0C1 BACnet/IP Modbus SAUTER</t>
  </si>
  <si>
    <t>Estació de control lliurement programable ref. EY-RC504F0C1 ECOS504 família EY-modulo5 de SAUTER amb capacitat de regulació i control autònom, doble connexió a bus BACnet/IP i a bus Modbus RTU a través d'1 port RS485 per a 32 esclaus sensa amplificador. Connexió de 2 busos per a sondes EY-RU i mòduls de camp  Funcions horari, calendari i històric de dades. Alim. 24 V~/cc Muntatge en carril DIN. Connectat i muntat.</t>
  </si>
  <si>
    <t>PEV9-0001</t>
  </si>
  <si>
    <t>Programació i enginyeria d'Estacions de Control SAUTER</t>
  </si>
  <si>
    <t>Programació i enginyeria d'imatges i fitxers al software novaPro Open, segons especificacions del projecte.
Integració a través de protocol Modbus RTU d'un Recuperador.
Dinamització dels punts de control del Programa de Gestió. 
Creació del llistat  d'instal·lacions i banc històric de dades per a poder ser consultat. 
Creació del programa d'alarmes per al control automàtic i optimitzat. 
Creació i lliurament de la documentació necessària amb esquemes i característiques tècniques del Sistema.  
Càrrega de programes en les estacions de control i numeració.
Programació dels bucles de regulació DDC i PLC de les subestacions, inclosos esquemes de connexió i comprovació de l'equip de camp (sondes, actuadors, senyals digitals, etc.). 
Posada en marxa i curs a l'usuari final.</t>
  </si>
  <si>
    <t>EEV32533</t>
  </si>
  <si>
    <t>Mòdul remot d'expansió EY-EM510F001 d'ecos50x de Sauter</t>
  </si>
  <si>
    <t>Mòdul remot d'expansió EY-EM510F001 ecoLink510 per ecos500 Sistema EY-modulo5 de SAUTER o equivalent basat en protocol BACnet per a regulació DDC. Disposa de 4 entrades analògiques-digitals, 2 entrades de Ni/PT10002, 6 sortidas digitals (3 de triacs i 3 de relé) i 3 sortides 0-10 V. Alimentació 24 V~. IP30. Muntat i connectat.</t>
  </si>
  <si>
    <t>EEVZ1A83</t>
  </si>
  <si>
    <t>Quadre de control</t>
  </si>
  <si>
    <t>Quadre elèctric per a estacions de control, format per armari metàl.lic marca Himel o similar, transformador 220/24Vca, amb endolls i borns, elements de protecció, instal·lat
Connectat i muntat.</t>
  </si>
  <si>
    <t>PG2P-6T0P</t>
  </si>
  <si>
    <t>Tub rígid plàstic s/halògens,DN=20mm,impacte=2J,resist.compress.=1250N,unió roscada+munt.superf.</t>
  </si>
  <si>
    <t>Tub rígid de plàstic sense halògens, de 20 mm de diàmetre nominal, aïllant i no propagador de la flama, amb una resistència a l'impacte de 2 J, resistència a compressió de 1250 N i una rigidesa dielèctrica de 2000 V, amb unió roscada i muntat superficialment</t>
  </si>
  <si>
    <t>PP44-66ZZ</t>
  </si>
  <si>
    <t>Cable de dades apantallat RS-485,col.tub/canal</t>
  </si>
  <si>
    <t>Cable de dades apantallat RS-485 de 2 x0.5 amb malla, col·locat sota tub o canal</t>
  </si>
  <si>
    <t>EEV2ZA11</t>
  </si>
  <si>
    <t>Sonda mixta de CO2 i temperatura SAUTER model EGQ222F031.</t>
  </si>
  <si>
    <t>Sonda mixta de CO2 i temperatura SAUTER model EGQ222F031 o equivalent. Mesurament del CO2 per doble feix i doble longitud d'ona sense necessitat de recalibració. Muntatge en superfície, sortides 0 .. 10Vcc. Rangs: CO2 0 .. 2000ppm, T ª 0 .. 50 º C, alimentació 24Vca / 24VDC. IP30. Tmax 50 º C, amb accessoris de muntatge, muntada i connectada</t>
  </si>
  <si>
    <t>Total I0I0901</t>
  </si>
  <si>
    <t>Total I0I09</t>
  </si>
  <si>
    <t>Total 0I</t>
  </si>
  <si>
    <t>Total P24022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</si>
</sst>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Aptos Narrow"/>
      <family val="2"/>
      <scheme val="minor"/>
    </font>
    <font>
      <b/>
      <sz val="10"/>
      <color theme="1"/>
      <name val="Aptos Narrow"/>
      <family val="2"/>
      <scheme val="minor"/>
    </font>
    <font>
      <b/>
      <sz val="14"/>
      <color theme="1"/>
      <name val="Aptos Narrow"/>
      <family val="2"/>
      <scheme val="minor"/>
    </font>
    <font>
      <b/>
      <sz val="9"/>
      <color indexed="81"/>
      <name val="Tahoma"/>
      <family val="2"/>
    </font>
    <font>
      <b/>
      <i/>
      <sz val="10"/>
      <color theme="1"/>
      <name val="Aptos Narrow"/>
      <family val="2"/>
      <scheme val="minor"/>
    </font>
    <font>
      <b/>
      <sz val="8"/>
      <color theme="1"/>
      <name val="Aptos Narrow"/>
      <family val="2"/>
      <scheme val="minor"/>
    </font>
    <font>
      <b/>
      <sz val="8"/>
      <color rgb="FFFF40FF"/>
      <name val="Aptos Narrow"/>
      <family val="2"/>
      <scheme val="minor"/>
    </font>
    <font>
      <sz val="8"/>
      <color theme="1"/>
      <name val="Aptos Narrow"/>
      <family val="2"/>
      <scheme val="minor"/>
    </font>
    <font>
      <sz val="8"/>
      <color rgb="FFFF40FF"/>
      <name val="Aptos Narrow"/>
      <family val="2"/>
      <scheme val="minor"/>
    </font>
    <font>
      <b/>
      <sz val="8"/>
      <color rgb="FF0000FF"/>
      <name val="Aptos Narrow"/>
      <family val="2"/>
      <scheme val="minor"/>
    </font>
  </fonts>
  <fills count="7">
    <fill>
      <patternFill patternType="none"/>
    </fill>
    <fill>
      <patternFill patternType="gray125"/>
    </fill>
    <fill>
      <patternFill patternType="solid">
        <fgColor rgb="FFBED2B7"/>
        <bgColor indexed="64"/>
      </patternFill>
    </fill>
    <fill>
      <patternFill patternType="solid">
        <fgColor rgb="FFCADAC4"/>
        <bgColor indexed="64"/>
      </patternFill>
    </fill>
    <fill>
      <patternFill patternType="solid">
        <fgColor rgb="FFD6E2D2"/>
        <bgColor indexed="64"/>
      </patternFill>
    </fill>
    <fill>
      <patternFill patternType="solid">
        <fgColor rgb="FFFFEDDB"/>
        <bgColor indexed="64"/>
      </patternFill>
    </fill>
    <fill>
      <patternFill patternType="solid">
        <fgColor rgb="FFC0C0C0"/>
        <bgColor indexed="64"/>
      </patternFill>
    </fill>
  </fills>
  <borders count="1">
    <border>
      <left/>
      <right/>
      <top/>
      <bottom/>
      <diagonal/>
    </border>
  </borders>
  <cellStyleXfs count="1">
    <xf numFmtId="0" fontId="0" fillId="0" borderId="0"/>
  </cellStyleXfs>
  <cellXfs count="32">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5" fillId="3" borderId="0" xfId="0" applyNumberFormat="1" applyFont="1" applyFill="1" applyAlignment="1">
      <alignment vertical="top"/>
    </xf>
    <xf numFmtId="164" fontId="6" fillId="3" borderId="0" xfId="0" applyNumberFormat="1" applyFont="1" applyFill="1" applyAlignment="1">
      <alignment vertical="top"/>
    </xf>
    <xf numFmtId="4" fontId="6" fillId="3" borderId="0" xfId="0" applyNumberFormat="1" applyFont="1" applyFill="1" applyAlignment="1">
      <alignment vertical="top"/>
    </xf>
    <xf numFmtId="49" fontId="5" fillId="4" borderId="0" xfId="0" applyNumberFormat="1" applyFont="1" applyFill="1" applyAlignment="1">
      <alignment vertical="top"/>
    </xf>
    <xf numFmtId="164" fontId="6" fillId="4" borderId="0" xfId="0" applyNumberFormat="1" applyFont="1" applyFill="1" applyAlignment="1">
      <alignment vertical="top"/>
    </xf>
    <xf numFmtId="4" fontId="6" fillId="4" borderId="0" xfId="0" applyNumberFormat="1" applyFont="1" applyFill="1" applyAlignment="1">
      <alignment vertical="top"/>
    </xf>
    <xf numFmtId="49" fontId="7" fillId="5" borderId="0" xfId="0" applyNumberFormat="1" applyFont="1" applyFill="1" applyAlignment="1">
      <alignment vertical="top"/>
    </xf>
    <xf numFmtId="49" fontId="7" fillId="0" borderId="0" xfId="0" applyNumberFormat="1" applyFont="1" applyAlignment="1">
      <alignment vertical="top"/>
    </xf>
    <xf numFmtId="164" fontId="7" fillId="0" borderId="0" xfId="0" applyNumberFormat="1" applyFont="1" applyAlignment="1">
      <alignment vertical="top"/>
    </xf>
    <xf numFmtId="4" fontId="7" fillId="0" borderId="0" xfId="0" applyNumberFormat="1" applyFont="1" applyAlignment="1">
      <alignment vertical="top"/>
    </xf>
    <xf numFmtId="4" fontId="8" fillId="0" borderId="0" xfId="0" applyNumberFormat="1" applyFont="1" applyAlignment="1">
      <alignment vertical="top"/>
    </xf>
    <xf numFmtId="0" fontId="7" fillId="0" borderId="0" xfId="0" applyFont="1" applyAlignment="1">
      <alignment vertical="top"/>
    </xf>
    <xf numFmtId="4" fontId="6" fillId="0" borderId="0" xfId="0" applyNumberFormat="1" applyFont="1" applyAlignment="1">
      <alignment vertical="top"/>
    </xf>
    <xf numFmtId="0" fontId="7" fillId="6" borderId="0" xfId="0" applyFont="1" applyFill="1" applyAlignment="1">
      <alignment vertical="top"/>
    </xf>
    <xf numFmtId="49" fontId="7" fillId="0" borderId="0" xfId="0" applyNumberFormat="1" applyFont="1" applyAlignment="1">
      <alignment vertical="top" wrapText="1"/>
    </xf>
    <xf numFmtId="49" fontId="9" fillId="3" borderId="0" xfId="0" applyNumberFormat="1" applyFont="1" applyFill="1" applyAlignment="1">
      <alignment vertical="top"/>
    </xf>
    <xf numFmtId="49" fontId="9" fillId="4" borderId="0" xfId="0" applyNumberFormat="1" applyFont="1" applyFill="1" applyAlignment="1">
      <alignment vertical="top"/>
    </xf>
    <xf numFmtId="3" fontId="7" fillId="0" borderId="0" xfId="0" applyNumberFormat="1" applyFont="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49" fontId="5" fillId="3" borderId="0" xfId="0" applyNumberFormat="1" applyFont="1" applyFill="1" applyAlignment="1">
      <alignment vertical="top" wrapText="1"/>
    </xf>
    <xf numFmtId="49" fontId="5" fillId="4" borderId="0" xfId="0" applyNumberFormat="1" applyFont="1" applyFill="1" applyAlignment="1">
      <alignment vertical="top" wrapText="1"/>
    </xf>
    <xf numFmtId="49" fontId="5" fillId="0" borderId="0" xfId="0" applyNumberFormat="1" applyFont="1" applyAlignment="1">
      <alignment vertical="top" wrapText="1"/>
    </xf>
    <xf numFmtId="0" fontId="7" fillId="6"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BF131-B1AF-449E-B8C6-1BC596B07C34}">
  <dimension ref="A1:G345"/>
  <sheetViews>
    <sheetView tabSelected="1" workbookViewId="0">
      <pane xSplit="4" ySplit="3" topLeftCell="E12" activePane="bottomRight" state="frozen"/>
      <selection pane="topRight" activeCell="E1" sqref="E1"/>
      <selection pane="bottomLeft" activeCell="A4" sqref="A4"/>
      <selection pane="bottomRight" activeCell="E4" sqref="E4"/>
    </sheetView>
  </sheetViews>
  <sheetFormatPr defaultRowHeight="15" x14ac:dyDescent="0.25"/>
  <cols>
    <col min="1" max="1" width="11" bestFit="1" customWidth="1"/>
    <col min="2" max="2" width="5.85546875" bestFit="1" customWidth="1"/>
    <col min="3" max="3" width="3.7109375" bestFit="1" customWidth="1"/>
    <col min="4" max="4" width="26" customWidth="1"/>
    <col min="5" max="5" width="8" bestFit="1" customWidth="1"/>
    <col min="6" max="7" width="8.7109375" bestFit="1" customWidth="1"/>
  </cols>
  <sheetData>
    <row r="1" spans="1:7" x14ac:dyDescent="0.25">
      <c r="A1" s="1" t="s">
        <v>0</v>
      </c>
      <c r="B1" s="2"/>
      <c r="C1" s="2"/>
      <c r="D1" s="2"/>
      <c r="E1" s="2"/>
      <c r="F1" s="2"/>
      <c r="G1" s="2"/>
    </row>
    <row r="2" spans="1:7" ht="18.75" x14ac:dyDescent="0.25">
      <c r="A2" s="3" t="s">
        <v>1</v>
      </c>
      <c r="B2" s="2"/>
      <c r="C2" s="2"/>
      <c r="D2" s="2"/>
      <c r="E2" s="2"/>
      <c r="F2" s="2"/>
      <c r="G2" s="2"/>
    </row>
    <row r="3" spans="1:7" x14ac:dyDescent="0.25">
      <c r="A3" s="4" t="s">
        <v>2</v>
      </c>
      <c r="B3" s="4" t="s">
        <v>3</v>
      </c>
      <c r="C3" s="4" t="s">
        <v>4</v>
      </c>
      <c r="D3" s="26" t="s">
        <v>5</v>
      </c>
      <c r="E3" s="4" t="s">
        <v>6</v>
      </c>
      <c r="F3" s="4" t="s">
        <v>7</v>
      </c>
      <c r="G3" s="4" t="s">
        <v>8</v>
      </c>
    </row>
    <row r="4" spans="1:7" ht="22.5" x14ac:dyDescent="0.25">
      <c r="A4" s="5" t="s">
        <v>9</v>
      </c>
      <c r="B4" s="5" t="s">
        <v>10</v>
      </c>
      <c r="C4" s="5" t="s">
        <v>11</v>
      </c>
      <c r="D4" s="27" t="s">
        <v>12</v>
      </c>
      <c r="E4" s="6">
        <f>E342</f>
        <v>1</v>
      </c>
      <c r="F4" s="7">
        <f>F342</f>
        <v>103129.82</v>
      </c>
      <c r="G4" s="7">
        <f>G342</f>
        <v>103129.82</v>
      </c>
    </row>
    <row r="5" spans="1:7" x14ac:dyDescent="0.25">
      <c r="A5" s="8" t="s">
        <v>13</v>
      </c>
      <c r="B5" s="8" t="s">
        <v>10</v>
      </c>
      <c r="C5" s="8" t="s">
        <v>11</v>
      </c>
      <c r="D5" s="28" t="s">
        <v>14</v>
      </c>
      <c r="E5" s="9">
        <f>E105</f>
        <v>1</v>
      </c>
      <c r="F5" s="10">
        <f>F105</f>
        <v>55316.95</v>
      </c>
      <c r="G5" s="10">
        <f>G105</f>
        <v>55316.95</v>
      </c>
    </row>
    <row r="6" spans="1:7" x14ac:dyDescent="0.25">
      <c r="A6" s="11" t="s">
        <v>15</v>
      </c>
      <c r="B6" s="11" t="s">
        <v>10</v>
      </c>
      <c r="C6" s="11" t="s">
        <v>11</v>
      </c>
      <c r="D6" s="29" t="s">
        <v>16</v>
      </c>
      <c r="E6" s="12">
        <f>E9</f>
        <v>1</v>
      </c>
      <c r="F6" s="13">
        <f>F9</f>
        <v>10509.74</v>
      </c>
      <c r="G6" s="13">
        <f>G9</f>
        <v>10509.74</v>
      </c>
    </row>
    <row r="7" spans="1:7" ht="33.75" x14ac:dyDescent="0.25">
      <c r="A7" s="14" t="s">
        <v>17</v>
      </c>
      <c r="B7" s="15" t="s">
        <v>18</v>
      </c>
      <c r="C7" s="15" t="s">
        <v>19</v>
      </c>
      <c r="D7" s="22" t="s">
        <v>20</v>
      </c>
      <c r="E7" s="16">
        <v>1</v>
      </c>
      <c r="F7" s="17">
        <v>10509.74</v>
      </c>
      <c r="G7" s="18">
        <f>ROUND(E7*F7,2)</f>
        <v>10509.74</v>
      </c>
    </row>
    <row r="8" spans="1:7" ht="191.25" x14ac:dyDescent="0.25">
      <c r="A8" s="19"/>
      <c r="B8" s="19"/>
      <c r="C8" s="19"/>
      <c r="D8" s="22" t="s">
        <v>21</v>
      </c>
      <c r="E8" s="19"/>
      <c r="F8" s="19"/>
      <c r="G8" s="19"/>
    </row>
    <row r="9" spans="1:7" x14ac:dyDescent="0.25">
      <c r="A9" s="19"/>
      <c r="B9" s="19"/>
      <c r="C9" s="19"/>
      <c r="D9" s="30" t="s">
        <v>22</v>
      </c>
      <c r="E9" s="16">
        <v>1</v>
      </c>
      <c r="F9" s="20">
        <f>G7</f>
        <v>10509.74</v>
      </c>
      <c r="G9" s="20">
        <f>ROUND(E9*F9,2)</f>
        <v>10509.74</v>
      </c>
    </row>
    <row r="10" spans="1:7" ht="0.95" customHeight="1" x14ac:dyDescent="0.25">
      <c r="A10" s="21"/>
      <c r="B10" s="21"/>
      <c r="C10" s="21"/>
      <c r="D10" s="31"/>
      <c r="E10" s="21"/>
      <c r="F10" s="21"/>
      <c r="G10" s="21"/>
    </row>
    <row r="11" spans="1:7" x14ac:dyDescent="0.25">
      <c r="A11" s="11" t="s">
        <v>23</v>
      </c>
      <c r="B11" s="11" t="s">
        <v>10</v>
      </c>
      <c r="C11" s="11" t="s">
        <v>11</v>
      </c>
      <c r="D11" s="29" t="s">
        <v>24</v>
      </c>
      <c r="E11" s="12">
        <f>E38</f>
        <v>1</v>
      </c>
      <c r="F11" s="13">
        <f>F38</f>
        <v>21794.33</v>
      </c>
      <c r="G11" s="13">
        <f>G38</f>
        <v>21794.33</v>
      </c>
    </row>
    <row r="12" spans="1:7" ht="22.5" x14ac:dyDescent="0.25">
      <c r="A12" s="14" t="s">
        <v>25</v>
      </c>
      <c r="B12" s="15" t="s">
        <v>18</v>
      </c>
      <c r="C12" s="15" t="s">
        <v>19</v>
      </c>
      <c r="D12" s="22" t="s">
        <v>26</v>
      </c>
      <c r="E12" s="16">
        <v>2</v>
      </c>
      <c r="F12" s="17">
        <v>1392.85</v>
      </c>
      <c r="G12" s="18">
        <f>ROUND(E12*F12,2)</f>
        <v>2785.7</v>
      </c>
    </row>
    <row r="13" spans="1:7" ht="101.25" x14ac:dyDescent="0.25">
      <c r="A13" s="19"/>
      <c r="B13" s="19"/>
      <c r="C13" s="19"/>
      <c r="D13" s="22" t="s">
        <v>27</v>
      </c>
      <c r="E13" s="19"/>
      <c r="F13" s="19"/>
      <c r="G13" s="19"/>
    </row>
    <row r="14" spans="1:7" ht="22.5" x14ac:dyDescent="0.25">
      <c r="A14" s="14" t="s">
        <v>28</v>
      </c>
      <c r="B14" s="15" t="s">
        <v>18</v>
      </c>
      <c r="C14" s="15" t="s">
        <v>19</v>
      </c>
      <c r="D14" s="22" t="s">
        <v>29</v>
      </c>
      <c r="E14" s="16">
        <v>2</v>
      </c>
      <c r="F14" s="17">
        <v>1413.85</v>
      </c>
      <c r="G14" s="18">
        <f>ROUND(E14*F14,2)</f>
        <v>2827.7</v>
      </c>
    </row>
    <row r="15" spans="1:7" ht="101.25" x14ac:dyDescent="0.25">
      <c r="A15" s="19"/>
      <c r="B15" s="19"/>
      <c r="C15" s="19"/>
      <c r="D15" s="22" t="s">
        <v>30</v>
      </c>
      <c r="E15" s="19"/>
      <c r="F15" s="19"/>
      <c r="G15" s="19"/>
    </row>
    <row r="16" spans="1:7" ht="22.5" x14ac:dyDescent="0.25">
      <c r="A16" s="14" t="s">
        <v>31</v>
      </c>
      <c r="B16" s="15" t="s">
        <v>18</v>
      </c>
      <c r="C16" s="15" t="s">
        <v>19</v>
      </c>
      <c r="D16" s="22" t="s">
        <v>32</v>
      </c>
      <c r="E16" s="16">
        <v>2</v>
      </c>
      <c r="F16" s="17">
        <v>1401.85</v>
      </c>
      <c r="G16" s="18">
        <f>ROUND(E16*F16,2)</f>
        <v>2803.7</v>
      </c>
    </row>
    <row r="17" spans="1:7" ht="101.25" x14ac:dyDescent="0.25">
      <c r="A17" s="19"/>
      <c r="B17" s="19"/>
      <c r="C17" s="19"/>
      <c r="D17" s="22" t="s">
        <v>33</v>
      </c>
      <c r="E17" s="19"/>
      <c r="F17" s="19"/>
      <c r="G17" s="19"/>
    </row>
    <row r="18" spans="1:7" ht="22.5" x14ac:dyDescent="0.25">
      <c r="A18" s="14" t="s">
        <v>34</v>
      </c>
      <c r="B18" s="15" t="s">
        <v>18</v>
      </c>
      <c r="C18" s="15" t="s">
        <v>19</v>
      </c>
      <c r="D18" s="22" t="s">
        <v>35</v>
      </c>
      <c r="E18" s="16">
        <v>1</v>
      </c>
      <c r="F18" s="17">
        <v>1690.85</v>
      </c>
      <c r="G18" s="18">
        <f>ROUND(E18*F18,2)</f>
        <v>1690.85</v>
      </c>
    </row>
    <row r="19" spans="1:7" ht="101.25" x14ac:dyDescent="0.25">
      <c r="A19" s="19"/>
      <c r="B19" s="19"/>
      <c r="C19" s="19"/>
      <c r="D19" s="22" t="s">
        <v>36</v>
      </c>
      <c r="E19" s="19"/>
      <c r="F19" s="19"/>
      <c r="G19" s="19"/>
    </row>
    <row r="20" spans="1:7" ht="22.5" x14ac:dyDescent="0.25">
      <c r="A20" s="14" t="s">
        <v>37</v>
      </c>
      <c r="B20" s="15" t="s">
        <v>18</v>
      </c>
      <c r="C20" s="15" t="s">
        <v>19</v>
      </c>
      <c r="D20" s="22" t="s">
        <v>38</v>
      </c>
      <c r="E20" s="16">
        <v>6</v>
      </c>
      <c r="F20" s="17">
        <v>378.97</v>
      </c>
      <c r="G20" s="18">
        <f>ROUND(E20*F20,2)</f>
        <v>2273.8200000000002</v>
      </c>
    </row>
    <row r="21" spans="1:7" ht="56.25" x14ac:dyDescent="0.25">
      <c r="A21" s="19"/>
      <c r="B21" s="19"/>
      <c r="C21" s="19"/>
      <c r="D21" s="22" t="s">
        <v>39</v>
      </c>
      <c r="E21" s="19"/>
      <c r="F21" s="19"/>
      <c r="G21" s="19"/>
    </row>
    <row r="22" spans="1:7" ht="22.5" x14ac:dyDescent="0.25">
      <c r="A22" s="14" t="s">
        <v>40</v>
      </c>
      <c r="B22" s="15" t="s">
        <v>18</v>
      </c>
      <c r="C22" s="15" t="s">
        <v>19</v>
      </c>
      <c r="D22" s="22" t="s">
        <v>41</v>
      </c>
      <c r="E22" s="16">
        <v>1</v>
      </c>
      <c r="F22" s="17">
        <v>440.76</v>
      </c>
      <c r="G22" s="18">
        <f>ROUND(E22*F22,2)</f>
        <v>440.76</v>
      </c>
    </row>
    <row r="23" spans="1:7" ht="56.25" x14ac:dyDescent="0.25">
      <c r="A23" s="19"/>
      <c r="B23" s="19"/>
      <c r="C23" s="19"/>
      <c r="D23" s="22" t="s">
        <v>42</v>
      </c>
      <c r="E23" s="19"/>
      <c r="F23" s="19"/>
      <c r="G23" s="19"/>
    </row>
    <row r="24" spans="1:7" ht="22.5" x14ac:dyDescent="0.25">
      <c r="A24" s="14" t="s">
        <v>43</v>
      </c>
      <c r="B24" s="15" t="s">
        <v>18</v>
      </c>
      <c r="C24" s="15" t="s">
        <v>19</v>
      </c>
      <c r="D24" s="22" t="s">
        <v>44</v>
      </c>
      <c r="E24" s="16">
        <v>7</v>
      </c>
      <c r="F24" s="17">
        <v>378.97</v>
      </c>
      <c r="G24" s="18">
        <f>ROUND(E24*F24,2)</f>
        <v>2652.79</v>
      </c>
    </row>
    <row r="25" spans="1:7" ht="56.25" x14ac:dyDescent="0.25">
      <c r="A25" s="19"/>
      <c r="B25" s="19"/>
      <c r="C25" s="19"/>
      <c r="D25" s="22" t="s">
        <v>45</v>
      </c>
      <c r="E25" s="19"/>
      <c r="F25" s="19"/>
      <c r="G25" s="19"/>
    </row>
    <row r="26" spans="1:7" ht="22.5" x14ac:dyDescent="0.25">
      <c r="A26" s="14" t="s">
        <v>46</v>
      </c>
      <c r="B26" s="15" t="s">
        <v>18</v>
      </c>
      <c r="C26" s="15" t="s">
        <v>19</v>
      </c>
      <c r="D26" s="22" t="s">
        <v>47</v>
      </c>
      <c r="E26" s="16">
        <v>2</v>
      </c>
      <c r="F26" s="17">
        <v>1262.8499999999999</v>
      </c>
      <c r="G26" s="18">
        <f>ROUND(E26*F26,2)</f>
        <v>2525.6999999999998</v>
      </c>
    </row>
    <row r="27" spans="1:7" ht="101.25" x14ac:dyDescent="0.25">
      <c r="A27" s="19"/>
      <c r="B27" s="19"/>
      <c r="C27" s="19"/>
      <c r="D27" s="22" t="s">
        <v>48</v>
      </c>
      <c r="E27" s="19"/>
      <c r="F27" s="19"/>
      <c r="G27" s="19"/>
    </row>
    <row r="28" spans="1:7" ht="22.5" x14ac:dyDescent="0.25">
      <c r="A28" s="14" t="s">
        <v>49</v>
      </c>
      <c r="B28" s="15" t="s">
        <v>18</v>
      </c>
      <c r="C28" s="15" t="s">
        <v>19</v>
      </c>
      <c r="D28" s="22" t="s">
        <v>50</v>
      </c>
      <c r="E28" s="16">
        <v>9</v>
      </c>
      <c r="F28" s="17">
        <v>207.34</v>
      </c>
      <c r="G28" s="18">
        <f>ROUND(E28*F28,2)</f>
        <v>1866.06</v>
      </c>
    </row>
    <row r="29" spans="1:7" ht="78.75" x14ac:dyDescent="0.25">
      <c r="A29" s="19"/>
      <c r="B29" s="19"/>
      <c r="C29" s="19"/>
      <c r="D29" s="22" t="s">
        <v>51</v>
      </c>
      <c r="E29" s="19"/>
      <c r="F29" s="19"/>
      <c r="G29" s="19"/>
    </row>
    <row r="30" spans="1:7" ht="22.5" x14ac:dyDescent="0.25">
      <c r="A30" s="14" t="s">
        <v>52</v>
      </c>
      <c r="B30" s="15" t="s">
        <v>18</v>
      </c>
      <c r="C30" s="15" t="s">
        <v>19</v>
      </c>
      <c r="D30" s="22" t="s">
        <v>53</v>
      </c>
      <c r="E30" s="16">
        <v>1</v>
      </c>
      <c r="F30" s="17">
        <v>1199.25</v>
      </c>
      <c r="G30" s="18">
        <f>ROUND(E30*F30,2)</f>
        <v>1199.25</v>
      </c>
    </row>
    <row r="31" spans="1:7" ht="123.75" x14ac:dyDescent="0.25">
      <c r="A31" s="19"/>
      <c r="B31" s="19"/>
      <c r="C31" s="19"/>
      <c r="D31" s="22" t="s">
        <v>54</v>
      </c>
      <c r="E31" s="19"/>
      <c r="F31" s="19"/>
      <c r="G31" s="19"/>
    </row>
    <row r="32" spans="1:7" ht="22.5" x14ac:dyDescent="0.25">
      <c r="A32" s="14" t="s">
        <v>55</v>
      </c>
      <c r="B32" s="15" t="s">
        <v>18</v>
      </c>
      <c r="C32" s="15" t="s">
        <v>56</v>
      </c>
      <c r="D32" s="22" t="s">
        <v>57</v>
      </c>
      <c r="E32" s="16">
        <v>170</v>
      </c>
      <c r="F32" s="17">
        <v>1.81</v>
      </c>
      <c r="G32" s="18">
        <f>ROUND(E32*F32,2)</f>
        <v>307.7</v>
      </c>
    </row>
    <row r="33" spans="1:7" ht="45" x14ac:dyDescent="0.25">
      <c r="A33" s="19"/>
      <c r="B33" s="19"/>
      <c r="C33" s="19"/>
      <c r="D33" s="22" t="s">
        <v>58</v>
      </c>
      <c r="E33" s="19"/>
      <c r="F33" s="19"/>
      <c r="G33" s="19"/>
    </row>
    <row r="34" spans="1:7" ht="33.75" x14ac:dyDescent="0.25">
      <c r="A34" s="14" t="s">
        <v>59</v>
      </c>
      <c r="B34" s="15" t="s">
        <v>18</v>
      </c>
      <c r="C34" s="15" t="s">
        <v>56</v>
      </c>
      <c r="D34" s="22" t="s">
        <v>60</v>
      </c>
      <c r="E34" s="16">
        <v>130</v>
      </c>
      <c r="F34" s="17">
        <v>1.55</v>
      </c>
      <c r="G34" s="18">
        <f>ROUND(E34*F34,2)</f>
        <v>201.5</v>
      </c>
    </row>
    <row r="35" spans="1:7" ht="67.5" x14ac:dyDescent="0.25">
      <c r="A35" s="19"/>
      <c r="B35" s="19"/>
      <c r="C35" s="19"/>
      <c r="D35" s="22" t="s">
        <v>61</v>
      </c>
      <c r="E35" s="19"/>
      <c r="F35" s="19"/>
      <c r="G35" s="19"/>
    </row>
    <row r="36" spans="1:7" ht="45" x14ac:dyDescent="0.25">
      <c r="A36" s="14" t="s">
        <v>62</v>
      </c>
      <c r="B36" s="15" t="s">
        <v>18</v>
      </c>
      <c r="C36" s="15" t="s">
        <v>56</v>
      </c>
      <c r="D36" s="22" t="s">
        <v>63</v>
      </c>
      <c r="E36" s="16">
        <v>40</v>
      </c>
      <c r="F36" s="17">
        <v>5.47</v>
      </c>
      <c r="G36" s="18">
        <f>ROUND(E36*F36,2)</f>
        <v>218.8</v>
      </c>
    </row>
    <row r="37" spans="1:7" ht="90" x14ac:dyDescent="0.25">
      <c r="A37" s="19"/>
      <c r="B37" s="19"/>
      <c r="C37" s="19"/>
      <c r="D37" s="22" t="s">
        <v>64</v>
      </c>
      <c r="E37" s="19"/>
      <c r="F37" s="19"/>
      <c r="G37" s="19"/>
    </row>
    <row r="38" spans="1:7" x14ac:dyDescent="0.25">
      <c r="A38" s="19"/>
      <c r="B38" s="19"/>
      <c r="C38" s="19"/>
      <c r="D38" s="30" t="s">
        <v>65</v>
      </c>
      <c r="E38" s="16">
        <v>1</v>
      </c>
      <c r="F38" s="20">
        <f>G12+G14+G16+G18+G20+G22+G24+G26+G28+G30+G32+G34+G36</f>
        <v>21794.33</v>
      </c>
      <c r="G38" s="20">
        <f>ROUND(E38*F38,2)</f>
        <v>21794.33</v>
      </c>
    </row>
    <row r="39" spans="1:7" ht="0.95" customHeight="1" x14ac:dyDescent="0.25">
      <c r="A39" s="21"/>
      <c r="B39" s="21"/>
      <c r="C39" s="21"/>
      <c r="D39" s="31"/>
      <c r="E39" s="21"/>
      <c r="F39" s="21"/>
      <c r="G39" s="21"/>
    </row>
    <row r="40" spans="1:7" x14ac:dyDescent="0.25">
      <c r="A40" s="11" t="s">
        <v>66</v>
      </c>
      <c r="B40" s="11" t="s">
        <v>10</v>
      </c>
      <c r="C40" s="11" t="s">
        <v>11</v>
      </c>
      <c r="D40" s="29" t="s">
        <v>67</v>
      </c>
      <c r="E40" s="12">
        <f>E71</f>
        <v>1</v>
      </c>
      <c r="F40" s="13">
        <f>F71</f>
        <v>11654.65</v>
      </c>
      <c r="G40" s="13">
        <f>G71</f>
        <v>11654.65</v>
      </c>
    </row>
    <row r="41" spans="1:7" ht="33.75" x14ac:dyDescent="0.25">
      <c r="A41" s="14" t="s">
        <v>68</v>
      </c>
      <c r="B41" s="15" t="s">
        <v>18</v>
      </c>
      <c r="C41" s="15" t="s">
        <v>56</v>
      </c>
      <c r="D41" s="22" t="s">
        <v>69</v>
      </c>
      <c r="E41" s="16">
        <v>36</v>
      </c>
      <c r="F41" s="17">
        <v>11.76</v>
      </c>
      <c r="G41" s="18">
        <f>ROUND(E41*F41,2)</f>
        <v>423.36</v>
      </c>
    </row>
    <row r="42" spans="1:7" ht="56.25" x14ac:dyDescent="0.25">
      <c r="A42" s="19"/>
      <c r="B42" s="19"/>
      <c r="C42" s="19"/>
      <c r="D42" s="22" t="s">
        <v>70</v>
      </c>
      <c r="E42" s="19"/>
      <c r="F42" s="19"/>
      <c r="G42" s="19"/>
    </row>
    <row r="43" spans="1:7" ht="33.75" x14ac:dyDescent="0.25">
      <c r="A43" s="14" t="s">
        <v>71</v>
      </c>
      <c r="B43" s="15" t="s">
        <v>18</v>
      </c>
      <c r="C43" s="15" t="s">
        <v>56</v>
      </c>
      <c r="D43" s="22" t="s">
        <v>72</v>
      </c>
      <c r="E43" s="16">
        <v>50</v>
      </c>
      <c r="F43" s="17">
        <v>16.77</v>
      </c>
      <c r="G43" s="18">
        <f>ROUND(E43*F43,2)</f>
        <v>838.5</v>
      </c>
    </row>
    <row r="44" spans="1:7" ht="67.5" x14ac:dyDescent="0.25">
      <c r="A44" s="19"/>
      <c r="B44" s="19"/>
      <c r="C44" s="19"/>
      <c r="D44" s="22" t="s">
        <v>73</v>
      </c>
      <c r="E44" s="19"/>
      <c r="F44" s="19"/>
      <c r="G44" s="19"/>
    </row>
    <row r="45" spans="1:7" ht="33.75" x14ac:dyDescent="0.25">
      <c r="A45" s="14" t="s">
        <v>74</v>
      </c>
      <c r="B45" s="15" t="s">
        <v>18</v>
      </c>
      <c r="C45" s="15" t="s">
        <v>56</v>
      </c>
      <c r="D45" s="22" t="s">
        <v>75</v>
      </c>
      <c r="E45" s="16">
        <v>40</v>
      </c>
      <c r="F45" s="17">
        <v>38.159999999999997</v>
      </c>
      <c r="G45" s="18">
        <f>ROUND(E45*F45,2)</f>
        <v>1526.4</v>
      </c>
    </row>
    <row r="46" spans="1:7" ht="67.5" x14ac:dyDescent="0.25">
      <c r="A46" s="19"/>
      <c r="B46" s="19"/>
      <c r="C46" s="19"/>
      <c r="D46" s="22" t="s">
        <v>76</v>
      </c>
      <c r="E46" s="19"/>
      <c r="F46" s="19"/>
      <c r="G46" s="19"/>
    </row>
    <row r="47" spans="1:7" ht="33.75" x14ac:dyDescent="0.25">
      <c r="A47" s="14" t="s">
        <v>77</v>
      </c>
      <c r="B47" s="15" t="s">
        <v>18</v>
      </c>
      <c r="C47" s="15" t="s">
        <v>56</v>
      </c>
      <c r="D47" s="22" t="s">
        <v>78</v>
      </c>
      <c r="E47" s="16">
        <v>63</v>
      </c>
      <c r="F47" s="17">
        <v>14.94</v>
      </c>
      <c r="G47" s="18">
        <f>ROUND(E47*F47,2)</f>
        <v>941.22</v>
      </c>
    </row>
    <row r="48" spans="1:7" ht="67.5" x14ac:dyDescent="0.25">
      <c r="A48" s="19"/>
      <c r="B48" s="19"/>
      <c r="C48" s="19"/>
      <c r="D48" s="22" t="s">
        <v>79</v>
      </c>
      <c r="E48" s="19"/>
      <c r="F48" s="19"/>
      <c r="G48" s="19"/>
    </row>
    <row r="49" spans="1:7" ht="33.75" x14ac:dyDescent="0.25">
      <c r="A49" s="14" t="s">
        <v>80</v>
      </c>
      <c r="B49" s="15" t="s">
        <v>18</v>
      </c>
      <c r="C49" s="15" t="s">
        <v>56</v>
      </c>
      <c r="D49" s="22" t="s">
        <v>81</v>
      </c>
      <c r="E49" s="16">
        <v>25</v>
      </c>
      <c r="F49" s="17">
        <v>16.010000000000002</v>
      </c>
      <c r="G49" s="18">
        <f>ROUND(E49*F49,2)</f>
        <v>400.25</v>
      </c>
    </row>
    <row r="50" spans="1:7" ht="67.5" x14ac:dyDescent="0.25">
      <c r="A50" s="19"/>
      <c r="B50" s="19"/>
      <c r="C50" s="19"/>
      <c r="D50" s="22" t="s">
        <v>82</v>
      </c>
      <c r="E50" s="19"/>
      <c r="F50" s="19"/>
      <c r="G50" s="19"/>
    </row>
    <row r="51" spans="1:7" ht="33.75" x14ac:dyDescent="0.25">
      <c r="A51" s="14" t="s">
        <v>83</v>
      </c>
      <c r="B51" s="15" t="s">
        <v>18</v>
      </c>
      <c r="C51" s="15" t="s">
        <v>56</v>
      </c>
      <c r="D51" s="22" t="s">
        <v>84</v>
      </c>
      <c r="E51" s="16">
        <v>50</v>
      </c>
      <c r="F51" s="17">
        <v>12.82</v>
      </c>
      <c r="G51" s="18">
        <f>ROUND(E51*F51,2)</f>
        <v>641</v>
      </c>
    </row>
    <row r="52" spans="1:7" ht="67.5" x14ac:dyDescent="0.25">
      <c r="A52" s="19"/>
      <c r="B52" s="19"/>
      <c r="C52" s="19"/>
      <c r="D52" s="22" t="s">
        <v>85</v>
      </c>
      <c r="E52" s="19"/>
      <c r="F52" s="19"/>
      <c r="G52" s="19"/>
    </row>
    <row r="53" spans="1:7" ht="56.25" x14ac:dyDescent="0.25">
      <c r="A53" s="14" t="s">
        <v>86</v>
      </c>
      <c r="B53" s="15" t="s">
        <v>18</v>
      </c>
      <c r="C53" s="15" t="s">
        <v>56</v>
      </c>
      <c r="D53" s="22" t="s">
        <v>87</v>
      </c>
      <c r="E53" s="16">
        <v>4</v>
      </c>
      <c r="F53" s="17">
        <v>12.86</v>
      </c>
      <c r="G53" s="18">
        <f>ROUND(E53*F53,2)</f>
        <v>51.44</v>
      </c>
    </row>
    <row r="54" spans="1:7" ht="90" x14ac:dyDescent="0.25">
      <c r="A54" s="19"/>
      <c r="B54" s="19"/>
      <c r="C54" s="19"/>
      <c r="D54" s="22" t="s">
        <v>88</v>
      </c>
      <c r="E54" s="19"/>
      <c r="F54" s="19"/>
      <c r="G54" s="19"/>
    </row>
    <row r="55" spans="1:7" ht="45" x14ac:dyDescent="0.25">
      <c r="A55" s="14" t="s">
        <v>89</v>
      </c>
      <c r="B55" s="15" t="s">
        <v>18</v>
      </c>
      <c r="C55" s="15" t="s">
        <v>56</v>
      </c>
      <c r="D55" s="22" t="s">
        <v>90</v>
      </c>
      <c r="E55" s="16">
        <v>25</v>
      </c>
      <c r="F55" s="17">
        <v>24.87</v>
      </c>
      <c r="G55" s="18">
        <f>ROUND(E55*F55,2)</f>
        <v>621.75</v>
      </c>
    </row>
    <row r="56" spans="1:7" ht="123.75" x14ac:dyDescent="0.25">
      <c r="A56" s="19"/>
      <c r="B56" s="19"/>
      <c r="C56" s="19"/>
      <c r="D56" s="22" t="s">
        <v>91</v>
      </c>
      <c r="E56" s="19"/>
      <c r="F56" s="19"/>
      <c r="G56" s="19"/>
    </row>
    <row r="57" spans="1:7" ht="45" x14ac:dyDescent="0.25">
      <c r="A57" s="14" t="s">
        <v>92</v>
      </c>
      <c r="B57" s="15" t="s">
        <v>18</v>
      </c>
      <c r="C57" s="15" t="s">
        <v>56</v>
      </c>
      <c r="D57" s="22" t="s">
        <v>93</v>
      </c>
      <c r="E57" s="16">
        <v>22</v>
      </c>
      <c r="F57" s="17">
        <v>28.12</v>
      </c>
      <c r="G57" s="18">
        <f>ROUND(E57*F57,2)</f>
        <v>618.64</v>
      </c>
    </row>
    <row r="58" spans="1:7" ht="123.75" x14ac:dyDescent="0.25">
      <c r="A58" s="19"/>
      <c r="B58" s="19"/>
      <c r="C58" s="19"/>
      <c r="D58" s="22" t="s">
        <v>94</v>
      </c>
      <c r="E58" s="19"/>
      <c r="F58" s="19"/>
      <c r="G58" s="19"/>
    </row>
    <row r="59" spans="1:7" ht="45" x14ac:dyDescent="0.25">
      <c r="A59" s="14" t="s">
        <v>95</v>
      </c>
      <c r="B59" s="15" t="s">
        <v>18</v>
      </c>
      <c r="C59" s="15" t="s">
        <v>56</v>
      </c>
      <c r="D59" s="22" t="s">
        <v>96</v>
      </c>
      <c r="E59" s="16">
        <v>45</v>
      </c>
      <c r="F59" s="17">
        <v>23.26</v>
      </c>
      <c r="G59" s="18">
        <f>ROUND(E59*F59,2)</f>
        <v>1046.7</v>
      </c>
    </row>
    <row r="60" spans="1:7" ht="123.75" x14ac:dyDescent="0.25">
      <c r="A60" s="19"/>
      <c r="B60" s="19"/>
      <c r="C60" s="19"/>
      <c r="D60" s="22" t="s">
        <v>97</v>
      </c>
      <c r="E60" s="19"/>
      <c r="F60" s="19"/>
      <c r="G60" s="19"/>
    </row>
    <row r="61" spans="1:7" ht="45" x14ac:dyDescent="0.25">
      <c r="A61" s="14" t="s">
        <v>98</v>
      </c>
      <c r="B61" s="15" t="s">
        <v>18</v>
      </c>
      <c r="C61" s="15" t="s">
        <v>56</v>
      </c>
      <c r="D61" s="22" t="s">
        <v>99</v>
      </c>
      <c r="E61" s="16">
        <v>50</v>
      </c>
      <c r="F61" s="17">
        <v>24.4</v>
      </c>
      <c r="G61" s="18">
        <f>ROUND(E61*F61,2)</f>
        <v>1220</v>
      </c>
    </row>
    <row r="62" spans="1:7" ht="123.75" x14ac:dyDescent="0.25">
      <c r="A62" s="19"/>
      <c r="B62" s="19"/>
      <c r="C62" s="19"/>
      <c r="D62" s="22" t="s">
        <v>100</v>
      </c>
      <c r="E62" s="19"/>
      <c r="F62" s="19"/>
      <c r="G62" s="19"/>
    </row>
    <row r="63" spans="1:7" ht="45" x14ac:dyDescent="0.25">
      <c r="A63" s="14" t="s">
        <v>101</v>
      </c>
      <c r="B63" s="15" t="s">
        <v>18</v>
      </c>
      <c r="C63" s="15" t="s">
        <v>56</v>
      </c>
      <c r="D63" s="22" t="s">
        <v>102</v>
      </c>
      <c r="E63" s="16">
        <v>18</v>
      </c>
      <c r="F63" s="17">
        <v>16.399999999999999</v>
      </c>
      <c r="G63" s="18">
        <f>ROUND(E63*F63,2)</f>
        <v>295.2</v>
      </c>
    </row>
    <row r="64" spans="1:7" ht="123.75" x14ac:dyDescent="0.25">
      <c r="A64" s="19"/>
      <c r="B64" s="19"/>
      <c r="C64" s="19"/>
      <c r="D64" s="22" t="s">
        <v>103</v>
      </c>
      <c r="E64" s="19"/>
      <c r="F64" s="19"/>
      <c r="G64" s="19"/>
    </row>
    <row r="65" spans="1:7" ht="33.75" x14ac:dyDescent="0.25">
      <c r="A65" s="14" t="s">
        <v>104</v>
      </c>
      <c r="B65" s="15" t="s">
        <v>18</v>
      </c>
      <c r="C65" s="15" t="s">
        <v>56</v>
      </c>
      <c r="D65" s="22" t="s">
        <v>105</v>
      </c>
      <c r="E65" s="16">
        <v>15</v>
      </c>
      <c r="F65" s="17">
        <v>66.33</v>
      </c>
      <c r="G65" s="18">
        <f>ROUND(E65*F65,2)</f>
        <v>994.95</v>
      </c>
    </row>
    <row r="66" spans="1:7" ht="56.25" x14ac:dyDescent="0.25">
      <c r="A66" s="19"/>
      <c r="B66" s="19"/>
      <c r="C66" s="19"/>
      <c r="D66" s="22" t="s">
        <v>106</v>
      </c>
      <c r="E66" s="19"/>
      <c r="F66" s="19"/>
      <c r="G66" s="19"/>
    </row>
    <row r="67" spans="1:7" ht="45" x14ac:dyDescent="0.25">
      <c r="A67" s="14" t="s">
        <v>107</v>
      </c>
      <c r="B67" s="15" t="s">
        <v>18</v>
      </c>
      <c r="C67" s="15" t="s">
        <v>56</v>
      </c>
      <c r="D67" s="22" t="s">
        <v>108</v>
      </c>
      <c r="E67" s="16">
        <v>50</v>
      </c>
      <c r="F67" s="17">
        <v>14.45</v>
      </c>
      <c r="G67" s="18">
        <f>ROUND(E67*F67,2)</f>
        <v>722.5</v>
      </c>
    </row>
    <row r="68" spans="1:7" ht="123.75" x14ac:dyDescent="0.25">
      <c r="A68" s="19"/>
      <c r="B68" s="19"/>
      <c r="C68" s="19"/>
      <c r="D68" s="22" t="s">
        <v>109</v>
      </c>
      <c r="E68" s="19"/>
      <c r="F68" s="19"/>
      <c r="G68" s="19"/>
    </row>
    <row r="69" spans="1:7" ht="45" x14ac:dyDescent="0.25">
      <c r="A69" s="14" t="s">
        <v>110</v>
      </c>
      <c r="B69" s="15" t="s">
        <v>18</v>
      </c>
      <c r="C69" s="15" t="s">
        <v>56</v>
      </c>
      <c r="D69" s="22" t="s">
        <v>111</v>
      </c>
      <c r="E69" s="16">
        <v>18</v>
      </c>
      <c r="F69" s="17">
        <v>72.930000000000007</v>
      </c>
      <c r="G69" s="18">
        <f>ROUND(E69*F69,2)</f>
        <v>1312.74</v>
      </c>
    </row>
    <row r="70" spans="1:7" ht="123.75" x14ac:dyDescent="0.25">
      <c r="A70" s="19"/>
      <c r="B70" s="19"/>
      <c r="C70" s="19"/>
      <c r="D70" s="22" t="s">
        <v>112</v>
      </c>
      <c r="E70" s="19"/>
      <c r="F70" s="19"/>
      <c r="G70" s="19"/>
    </row>
    <row r="71" spans="1:7" x14ac:dyDescent="0.25">
      <c r="A71" s="19"/>
      <c r="B71" s="19"/>
      <c r="C71" s="19"/>
      <c r="D71" s="30" t="s">
        <v>113</v>
      </c>
      <c r="E71" s="16">
        <v>1</v>
      </c>
      <c r="F71" s="20">
        <f>G41+G43+G45+G47+G49+G51+G53+G55+G57+G59+G61+G63+G65+G67+G69</f>
        <v>11654.65</v>
      </c>
      <c r="G71" s="20">
        <f>ROUND(E71*F71,2)</f>
        <v>11654.65</v>
      </c>
    </row>
    <row r="72" spans="1:7" ht="0.95" customHeight="1" x14ac:dyDescent="0.25">
      <c r="A72" s="21"/>
      <c r="B72" s="21"/>
      <c r="C72" s="21"/>
      <c r="D72" s="31"/>
      <c r="E72" s="21"/>
      <c r="F72" s="21"/>
      <c r="G72" s="21"/>
    </row>
    <row r="73" spans="1:7" x14ac:dyDescent="0.25">
      <c r="A73" s="11" t="s">
        <v>114</v>
      </c>
      <c r="B73" s="11" t="s">
        <v>10</v>
      </c>
      <c r="C73" s="11" t="s">
        <v>11</v>
      </c>
      <c r="D73" s="29" t="s">
        <v>115</v>
      </c>
      <c r="E73" s="12">
        <f>E98</f>
        <v>1</v>
      </c>
      <c r="F73" s="13">
        <f>F98</f>
        <v>10608.51</v>
      </c>
      <c r="G73" s="13">
        <f>G98</f>
        <v>10608.51</v>
      </c>
    </row>
    <row r="74" spans="1:7" ht="22.5" x14ac:dyDescent="0.25">
      <c r="A74" s="14" t="s">
        <v>116</v>
      </c>
      <c r="B74" s="15" t="s">
        <v>18</v>
      </c>
      <c r="C74" s="15" t="s">
        <v>19</v>
      </c>
      <c r="D74" s="22" t="s">
        <v>117</v>
      </c>
      <c r="E74" s="16">
        <v>1</v>
      </c>
      <c r="F74" s="17">
        <v>3292.5</v>
      </c>
      <c r="G74" s="18">
        <f>ROUND(E74*F74,2)</f>
        <v>3292.5</v>
      </c>
    </row>
    <row r="75" spans="1:7" ht="409.5" x14ac:dyDescent="0.25">
      <c r="A75" s="19"/>
      <c r="B75" s="19"/>
      <c r="C75" s="19"/>
      <c r="D75" s="22" t="s">
        <v>118</v>
      </c>
      <c r="E75" s="19"/>
      <c r="F75" s="19"/>
      <c r="G75" s="19"/>
    </row>
    <row r="76" spans="1:7" ht="22.5" x14ac:dyDescent="0.25">
      <c r="A76" s="14" t="s">
        <v>119</v>
      </c>
      <c r="B76" s="15" t="s">
        <v>18</v>
      </c>
      <c r="C76" s="15" t="s">
        <v>19</v>
      </c>
      <c r="D76" s="22" t="s">
        <v>120</v>
      </c>
      <c r="E76" s="16">
        <v>2</v>
      </c>
      <c r="F76" s="17">
        <v>44.63</v>
      </c>
      <c r="G76" s="18">
        <f>ROUND(E76*F76,2)</f>
        <v>89.26</v>
      </c>
    </row>
    <row r="77" spans="1:7" ht="90" x14ac:dyDescent="0.25">
      <c r="A77" s="19"/>
      <c r="B77" s="19"/>
      <c r="C77" s="19"/>
      <c r="D77" s="22" t="s">
        <v>121</v>
      </c>
      <c r="E77" s="19"/>
      <c r="F77" s="19"/>
      <c r="G77" s="19"/>
    </row>
    <row r="78" spans="1:7" ht="22.5" x14ac:dyDescent="0.25">
      <c r="A78" s="14" t="s">
        <v>122</v>
      </c>
      <c r="B78" s="15" t="s">
        <v>18</v>
      </c>
      <c r="C78" s="15" t="s">
        <v>19</v>
      </c>
      <c r="D78" s="22" t="s">
        <v>123</v>
      </c>
      <c r="E78" s="16">
        <v>8</v>
      </c>
      <c r="F78" s="17">
        <v>40.630000000000003</v>
      </c>
      <c r="G78" s="18">
        <f>ROUND(E78*F78,2)</f>
        <v>325.04000000000002</v>
      </c>
    </row>
    <row r="79" spans="1:7" ht="90" x14ac:dyDescent="0.25">
      <c r="A79" s="19"/>
      <c r="B79" s="19"/>
      <c r="C79" s="19"/>
      <c r="D79" s="22" t="s">
        <v>124</v>
      </c>
      <c r="E79" s="19"/>
      <c r="F79" s="19"/>
      <c r="G79" s="19"/>
    </row>
    <row r="80" spans="1:7" ht="22.5" x14ac:dyDescent="0.25">
      <c r="A80" s="14" t="s">
        <v>125</v>
      </c>
      <c r="B80" s="15" t="s">
        <v>18</v>
      </c>
      <c r="C80" s="15" t="s">
        <v>56</v>
      </c>
      <c r="D80" s="22" t="s">
        <v>126</v>
      </c>
      <c r="E80" s="16">
        <v>12</v>
      </c>
      <c r="F80" s="17">
        <v>8.91</v>
      </c>
      <c r="G80" s="18">
        <f>ROUND(E80*F80,2)</f>
        <v>106.92</v>
      </c>
    </row>
    <row r="81" spans="1:7" ht="56.25" x14ac:dyDescent="0.25">
      <c r="A81" s="19"/>
      <c r="B81" s="19"/>
      <c r="C81" s="19"/>
      <c r="D81" s="22" t="s">
        <v>127</v>
      </c>
      <c r="E81" s="19"/>
      <c r="F81" s="19"/>
      <c r="G81" s="19"/>
    </row>
    <row r="82" spans="1:7" ht="22.5" x14ac:dyDescent="0.25">
      <c r="A82" s="14" t="s">
        <v>128</v>
      </c>
      <c r="B82" s="15" t="s">
        <v>18</v>
      </c>
      <c r="C82" s="15" t="s">
        <v>56</v>
      </c>
      <c r="D82" s="22" t="s">
        <v>129</v>
      </c>
      <c r="E82" s="16">
        <v>4</v>
      </c>
      <c r="F82" s="17">
        <v>9.4700000000000006</v>
      </c>
      <c r="G82" s="18">
        <f>ROUND(E82*F82,2)</f>
        <v>37.880000000000003</v>
      </c>
    </row>
    <row r="83" spans="1:7" ht="56.25" x14ac:dyDescent="0.25">
      <c r="A83" s="19"/>
      <c r="B83" s="19"/>
      <c r="C83" s="19"/>
      <c r="D83" s="22" t="s">
        <v>130</v>
      </c>
      <c r="E83" s="19"/>
      <c r="F83" s="19"/>
      <c r="G83" s="19"/>
    </row>
    <row r="84" spans="1:7" ht="22.5" x14ac:dyDescent="0.25">
      <c r="A84" s="14" t="s">
        <v>131</v>
      </c>
      <c r="B84" s="15" t="s">
        <v>18</v>
      </c>
      <c r="C84" s="15" t="s">
        <v>19</v>
      </c>
      <c r="D84" s="22" t="s">
        <v>132</v>
      </c>
      <c r="E84" s="16">
        <v>2</v>
      </c>
      <c r="F84" s="17">
        <v>121.16</v>
      </c>
      <c r="G84" s="18">
        <f>ROUND(E84*F84,2)</f>
        <v>242.32</v>
      </c>
    </row>
    <row r="85" spans="1:7" ht="45" x14ac:dyDescent="0.25">
      <c r="A85" s="19"/>
      <c r="B85" s="19"/>
      <c r="C85" s="19"/>
      <c r="D85" s="22" t="s">
        <v>133</v>
      </c>
      <c r="E85" s="19"/>
      <c r="F85" s="19"/>
      <c r="G85" s="19"/>
    </row>
    <row r="86" spans="1:7" ht="22.5" x14ac:dyDescent="0.25">
      <c r="A86" s="14" t="s">
        <v>134</v>
      </c>
      <c r="B86" s="15" t="s">
        <v>18</v>
      </c>
      <c r="C86" s="15" t="s">
        <v>19</v>
      </c>
      <c r="D86" s="22" t="s">
        <v>135</v>
      </c>
      <c r="E86" s="16">
        <v>4</v>
      </c>
      <c r="F86" s="17">
        <v>119.62</v>
      </c>
      <c r="G86" s="18">
        <f>ROUND(E86*F86,2)</f>
        <v>478.48</v>
      </c>
    </row>
    <row r="87" spans="1:7" ht="45" x14ac:dyDescent="0.25">
      <c r="A87" s="19"/>
      <c r="B87" s="19"/>
      <c r="C87" s="19"/>
      <c r="D87" s="22" t="s">
        <v>136</v>
      </c>
      <c r="E87" s="19"/>
      <c r="F87" s="19"/>
      <c r="G87" s="19"/>
    </row>
    <row r="88" spans="1:7" ht="56.25" x14ac:dyDescent="0.25">
      <c r="A88" s="14" t="s">
        <v>137</v>
      </c>
      <c r="B88" s="15" t="s">
        <v>18</v>
      </c>
      <c r="C88" s="15" t="s">
        <v>138</v>
      </c>
      <c r="D88" s="22" t="s">
        <v>139</v>
      </c>
      <c r="E88" s="16">
        <v>91</v>
      </c>
      <c r="F88" s="17">
        <v>38.07</v>
      </c>
      <c r="G88" s="18">
        <f>ROUND(E88*F88,2)</f>
        <v>3464.37</v>
      </c>
    </row>
    <row r="89" spans="1:7" ht="112.5" x14ac:dyDescent="0.25">
      <c r="A89" s="19"/>
      <c r="B89" s="19"/>
      <c r="C89" s="19"/>
      <c r="D89" s="22" t="s">
        <v>140</v>
      </c>
      <c r="E89" s="19"/>
      <c r="F89" s="19"/>
      <c r="G89" s="19"/>
    </row>
    <row r="90" spans="1:7" x14ac:dyDescent="0.25">
      <c r="A90" s="14" t="s">
        <v>141</v>
      </c>
      <c r="B90" s="15" t="s">
        <v>18</v>
      </c>
      <c r="C90" s="15" t="s">
        <v>19</v>
      </c>
      <c r="D90" s="22" t="s">
        <v>142</v>
      </c>
      <c r="E90" s="16">
        <v>2</v>
      </c>
      <c r="F90" s="17">
        <v>82.45</v>
      </c>
      <c r="G90" s="18">
        <f>ROUND(E90*F90,2)</f>
        <v>164.9</v>
      </c>
    </row>
    <row r="91" spans="1:7" ht="123.75" x14ac:dyDescent="0.25">
      <c r="A91" s="19"/>
      <c r="B91" s="19"/>
      <c r="C91" s="19"/>
      <c r="D91" s="22" t="s">
        <v>143</v>
      </c>
      <c r="E91" s="19"/>
      <c r="F91" s="19"/>
      <c r="G91" s="19"/>
    </row>
    <row r="92" spans="1:7" ht="33.75" x14ac:dyDescent="0.25">
      <c r="A92" s="14" t="s">
        <v>144</v>
      </c>
      <c r="B92" s="15" t="s">
        <v>18</v>
      </c>
      <c r="C92" s="15" t="s">
        <v>11</v>
      </c>
      <c r="D92" s="22" t="s">
        <v>145</v>
      </c>
      <c r="E92" s="16">
        <v>22</v>
      </c>
      <c r="F92" s="17">
        <v>48.37</v>
      </c>
      <c r="G92" s="18">
        <f>ROUND(E92*F92,2)</f>
        <v>1064.1400000000001</v>
      </c>
    </row>
    <row r="93" spans="1:7" ht="56.25" x14ac:dyDescent="0.25">
      <c r="A93" s="19"/>
      <c r="B93" s="19"/>
      <c r="C93" s="19"/>
      <c r="D93" s="22" t="s">
        <v>146</v>
      </c>
      <c r="E93" s="19"/>
      <c r="F93" s="19"/>
      <c r="G93" s="19"/>
    </row>
    <row r="94" spans="1:7" ht="33.75" x14ac:dyDescent="0.25">
      <c r="A94" s="14" t="s">
        <v>147</v>
      </c>
      <c r="B94" s="15" t="s">
        <v>18</v>
      </c>
      <c r="C94" s="15" t="s">
        <v>11</v>
      </c>
      <c r="D94" s="22" t="s">
        <v>148</v>
      </c>
      <c r="E94" s="16">
        <v>20</v>
      </c>
      <c r="F94" s="17">
        <v>57.75</v>
      </c>
      <c r="G94" s="18">
        <f>ROUND(E94*F94,2)</f>
        <v>1155</v>
      </c>
    </row>
    <row r="95" spans="1:7" ht="101.25" x14ac:dyDescent="0.25">
      <c r="A95" s="19"/>
      <c r="B95" s="19"/>
      <c r="C95" s="19"/>
      <c r="D95" s="22" t="s">
        <v>149</v>
      </c>
      <c r="E95" s="19"/>
      <c r="F95" s="19"/>
      <c r="G95" s="19"/>
    </row>
    <row r="96" spans="1:7" ht="33.75" x14ac:dyDescent="0.25">
      <c r="A96" s="14" t="s">
        <v>150</v>
      </c>
      <c r="B96" s="15" t="s">
        <v>18</v>
      </c>
      <c r="C96" s="15" t="s">
        <v>138</v>
      </c>
      <c r="D96" s="22" t="s">
        <v>151</v>
      </c>
      <c r="E96" s="16">
        <v>10</v>
      </c>
      <c r="F96" s="17">
        <v>18.77</v>
      </c>
      <c r="G96" s="18">
        <f>ROUND(E96*F96,2)</f>
        <v>187.7</v>
      </c>
    </row>
    <row r="97" spans="1:7" ht="56.25" x14ac:dyDescent="0.25">
      <c r="A97" s="19"/>
      <c r="B97" s="19"/>
      <c r="C97" s="19"/>
      <c r="D97" s="22" t="s">
        <v>152</v>
      </c>
      <c r="E97" s="19"/>
      <c r="F97" s="19"/>
      <c r="G97" s="19"/>
    </row>
    <row r="98" spans="1:7" x14ac:dyDescent="0.25">
      <c r="A98" s="19"/>
      <c r="B98" s="19"/>
      <c r="C98" s="19"/>
      <c r="D98" s="30" t="s">
        <v>153</v>
      </c>
      <c r="E98" s="16">
        <v>1</v>
      </c>
      <c r="F98" s="20">
        <f>G74+G76+G78+G80+G82+G84+G86+G88+G90+G92+G94+G96</f>
        <v>10608.51</v>
      </c>
      <c r="G98" s="20">
        <f>ROUND(E98*F98,2)</f>
        <v>10608.51</v>
      </c>
    </row>
    <row r="99" spans="1:7" ht="0.95" customHeight="1" x14ac:dyDescent="0.25">
      <c r="A99" s="21"/>
      <c r="B99" s="21"/>
      <c r="C99" s="21"/>
      <c r="D99" s="31"/>
      <c r="E99" s="21"/>
      <c r="F99" s="21"/>
      <c r="G99" s="21"/>
    </row>
    <row r="100" spans="1:7" x14ac:dyDescent="0.25">
      <c r="A100" s="11" t="s">
        <v>154</v>
      </c>
      <c r="B100" s="11" t="s">
        <v>10</v>
      </c>
      <c r="C100" s="11" t="s">
        <v>11</v>
      </c>
      <c r="D100" s="29" t="s">
        <v>155</v>
      </c>
      <c r="E100" s="12">
        <f>E103</f>
        <v>1</v>
      </c>
      <c r="F100" s="13">
        <f>F103</f>
        <v>749.72</v>
      </c>
      <c r="G100" s="13">
        <f>G103</f>
        <v>749.72</v>
      </c>
    </row>
    <row r="101" spans="1:7" ht="22.5" x14ac:dyDescent="0.25">
      <c r="A101" s="14" t="s">
        <v>156</v>
      </c>
      <c r="B101" s="15" t="s">
        <v>18</v>
      </c>
      <c r="C101" s="15" t="s">
        <v>19</v>
      </c>
      <c r="D101" s="22" t="s">
        <v>157</v>
      </c>
      <c r="E101" s="16">
        <v>1</v>
      </c>
      <c r="F101" s="17">
        <v>749.72</v>
      </c>
      <c r="G101" s="18">
        <f>ROUND(E101*F101,2)</f>
        <v>749.72</v>
      </c>
    </row>
    <row r="102" spans="1:7" ht="247.5" x14ac:dyDescent="0.25">
      <c r="A102" s="19"/>
      <c r="B102" s="19"/>
      <c r="C102" s="19"/>
      <c r="D102" s="22" t="s">
        <v>158</v>
      </c>
      <c r="E102" s="19"/>
      <c r="F102" s="19"/>
      <c r="G102" s="19"/>
    </row>
    <row r="103" spans="1:7" x14ac:dyDescent="0.25">
      <c r="A103" s="19"/>
      <c r="B103" s="19"/>
      <c r="C103" s="19"/>
      <c r="D103" s="30" t="s">
        <v>159</v>
      </c>
      <c r="E103" s="16">
        <v>1</v>
      </c>
      <c r="F103" s="20">
        <f>G101</f>
        <v>749.72</v>
      </c>
      <c r="G103" s="20">
        <f>ROUND(E103*F103,2)</f>
        <v>749.72</v>
      </c>
    </row>
    <row r="104" spans="1:7" ht="0.95" customHeight="1" x14ac:dyDescent="0.25">
      <c r="A104" s="21"/>
      <c r="B104" s="21"/>
      <c r="C104" s="21"/>
      <c r="D104" s="31"/>
      <c r="E104" s="21"/>
      <c r="F104" s="21"/>
      <c r="G104" s="21"/>
    </row>
    <row r="105" spans="1:7" x14ac:dyDescent="0.25">
      <c r="A105" s="19"/>
      <c r="B105" s="19"/>
      <c r="C105" s="19"/>
      <c r="D105" s="30" t="s">
        <v>160</v>
      </c>
      <c r="E105" s="16">
        <v>1</v>
      </c>
      <c r="F105" s="20">
        <f>G6+G11+G40+G73+G100</f>
        <v>55316.95</v>
      </c>
      <c r="G105" s="20">
        <f>ROUND(E105*F105,2)</f>
        <v>55316.95</v>
      </c>
    </row>
    <row r="106" spans="1:7" ht="0.95" customHeight="1" x14ac:dyDescent="0.25">
      <c r="A106" s="21"/>
      <c r="B106" s="21"/>
      <c r="C106" s="21"/>
      <c r="D106" s="31"/>
      <c r="E106" s="21"/>
      <c r="F106" s="21"/>
      <c r="G106" s="21"/>
    </row>
    <row r="107" spans="1:7" x14ac:dyDescent="0.25">
      <c r="A107" s="8" t="s">
        <v>161</v>
      </c>
      <c r="B107" s="8" t="s">
        <v>10</v>
      </c>
      <c r="C107" s="8" t="s">
        <v>11</v>
      </c>
      <c r="D107" s="28" t="s">
        <v>162</v>
      </c>
      <c r="E107" s="9">
        <f>E192</f>
        <v>1</v>
      </c>
      <c r="F107" s="10">
        <f>F192</f>
        <v>15747.98</v>
      </c>
      <c r="G107" s="10">
        <f>G192</f>
        <v>15747.98</v>
      </c>
    </row>
    <row r="108" spans="1:7" x14ac:dyDescent="0.25">
      <c r="A108" s="11" t="s">
        <v>163</v>
      </c>
      <c r="B108" s="11" t="s">
        <v>10</v>
      </c>
      <c r="C108" s="11" t="s">
        <v>11</v>
      </c>
      <c r="D108" s="29" t="s">
        <v>164</v>
      </c>
      <c r="E108" s="12">
        <f>E131</f>
        <v>1</v>
      </c>
      <c r="F108" s="13">
        <f>F131</f>
        <v>3883.42</v>
      </c>
      <c r="G108" s="13">
        <f>G131</f>
        <v>3883.42</v>
      </c>
    </row>
    <row r="109" spans="1:7" ht="33.75" x14ac:dyDescent="0.25">
      <c r="A109" s="14" t="s">
        <v>165</v>
      </c>
      <c r="B109" s="15" t="s">
        <v>18</v>
      </c>
      <c r="C109" s="15" t="s">
        <v>19</v>
      </c>
      <c r="D109" s="22" t="s">
        <v>166</v>
      </c>
      <c r="E109" s="16">
        <v>1</v>
      </c>
      <c r="F109" s="17">
        <v>1316.93</v>
      </c>
      <c r="G109" s="18">
        <f>ROUND(E109*F109,2)</f>
        <v>1316.93</v>
      </c>
    </row>
    <row r="110" spans="1:7" ht="45" x14ac:dyDescent="0.25">
      <c r="A110" s="19"/>
      <c r="B110" s="19"/>
      <c r="C110" s="19"/>
      <c r="D110" s="22" t="s">
        <v>167</v>
      </c>
      <c r="E110" s="19"/>
      <c r="F110" s="19"/>
      <c r="G110" s="19"/>
    </row>
    <row r="111" spans="1:7" ht="22.5" x14ac:dyDescent="0.25">
      <c r="A111" s="14" t="s">
        <v>168</v>
      </c>
      <c r="B111" s="15" t="s">
        <v>18</v>
      </c>
      <c r="C111" s="15" t="s">
        <v>19</v>
      </c>
      <c r="D111" s="22" t="s">
        <v>169</v>
      </c>
      <c r="E111" s="16">
        <v>1</v>
      </c>
      <c r="F111" s="17">
        <v>98.14</v>
      </c>
      <c r="G111" s="18">
        <f>ROUND(E111*F111,2)</f>
        <v>98.14</v>
      </c>
    </row>
    <row r="112" spans="1:7" ht="112.5" x14ac:dyDescent="0.25">
      <c r="A112" s="19"/>
      <c r="B112" s="19"/>
      <c r="C112" s="19"/>
      <c r="D112" s="22" t="s">
        <v>170</v>
      </c>
      <c r="E112" s="19"/>
      <c r="F112" s="19"/>
      <c r="G112" s="19"/>
    </row>
    <row r="113" spans="1:7" ht="33.75" x14ac:dyDescent="0.25">
      <c r="A113" s="14" t="s">
        <v>171</v>
      </c>
      <c r="B113" s="15" t="s">
        <v>18</v>
      </c>
      <c r="C113" s="15" t="s">
        <v>19</v>
      </c>
      <c r="D113" s="22" t="s">
        <v>172</v>
      </c>
      <c r="E113" s="16">
        <v>4</v>
      </c>
      <c r="F113" s="17">
        <v>44.14</v>
      </c>
      <c r="G113" s="18">
        <f>ROUND(E113*F113,2)</f>
        <v>176.56</v>
      </c>
    </row>
    <row r="114" spans="1:7" ht="78.75" x14ac:dyDescent="0.25">
      <c r="A114" s="19"/>
      <c r="B114" s="19"/>
      <c r="C114" s="19"/>
      <c r="D114" s="22" t="s">
        <v>173</v>
      </c>
      <c r="E114" s="19"/>
      <c r="F114" s="19"/>
      <c r="G114" s="19"/>
    </row>
    <row r="115" spans="1:7" ht="33.75" x14ac:dyDescent="0.25">
      <c r="A115" s="14" t="s">
        <v>174</v>
      </c>
      <c r="B115" s="15" t="s">
        <v>18</v>
      </c>
      <c r="C115" s="15" t="s">
        <v>19</v>
      </c>
      <c r="D115" s="22" t="s">
        <v>175</v>
      </c>
      <c r="E115" s="16">
        <v>12</v>
      </c>
      <c r="F115" s="17">
        <v>45.31</v>
      </c>
      <c r="G115" s="18">
        <f>ROUND(E115*F115,2)</f>
        <v>543.72</v>
      </c>
    </row>
    <row r="116" spans="1:7" ht="78.75" x14ac:dyDescent="0.25">
      <c r="A116" s="19"/>
      <c r="B116" s="19"/>
      <c r="C116" s="19"/>
      <c r="D116" s="22" t="s">
        <v>176</v>
      </c>
      <c r="E116" s="19"/>
      <c r="F116" s="19"/>
      <c r="G116" s="19"/>
    </row>
    <row r="117" spans="1:7" ht="33.75" x14ac:dyDescent="0.25">
      <c r="A117" s="14" t="s">
        <v>177</v>
      </c>
      <c r="B117" s="15" t="s">
        <v>18</v>
      </c>
      <c r="C117" s="15" t="s">
        <v>19</v>
      </c>
      <c r="D117" s="22" t="s">
        <v>178</v>
      </c>
      <c r="E117" s="16">
        <v>1</v>
      </c>
      <c r="F117" s="17">
        <v>80.67</v>
      </c>
      <c r="G117" s="18">
        <f>ROUND(E117*F117,2)</f>
        <v>80.67</v>
      </c>
    </row>
    <row r="118" spans="1:7" ht="78.75" x14ac:dyDescent="0.25">
      <c r="A118" s="19"/>
      <c r="B118" s="19"/>
      <c r="C118" s="19"/>
      <c r="D118" s="22" t="s">
        <v>179</v>
      </c>
      <c r="E118" s="19"/>
      <c r="F118" s="19"/>
      <c r="G118" s="19"/>
    </row>
    <row r="119" spans="1:7" ht="33.75" x14ac:dyDescent="0.25">
      <c r="A119" s="14" t="s">
        <v>180</v>
      </c>
      <c r="B119" s="15" t="s">
        <v>18</v>
      </c>
      <c r="C119" s="15" t="s">
        <v>19</v>
      </c>
      <c r="D119" s="22" t="s">
        <v>181</v>
      </c>
      <c r="E119" s="16">
        <v>1</v>
      </c>
      <c r="F119" s="17">
        <v>47.1</v>
      </c>
      <c r="G119" s="18">
        <f>ROUND(E119*F119,2)</f>
        <v>47.1</v>
      </c>
    </row>
    <row r="120" spans="1:7" ht="78.75" x14ac:dyDescent="0.25">
      <c r="A120" s="19"/>
      <c r="B120" s="19"/>
      <c r="C120" s="19"/>
      <c r="D120" s="22" t="s">
        <v>182</v>
      </c>
      <c r="E120" s="19"/>
      <c r="F120" s="19"/>
      <c r="G120" s="19"/>
    </row>
    <row r="121" spans="1:7" ht="33.75" x14ac:dyDescent="0.25">
      <c r="A121" s="14" t="s">
        <v>183</v>
      </c>
      <c r="B121" s="15" t="s">
        <v>18</v>
      </c>
      <c r="C121" s="15" t="s">
        <v>19</v>
      </c>
      <c r="D121" s="22" t="s">
        <v>184</v>
      </c>
      <c r="E121" s="16">
        <v>5</v>
      </c>
      <c r="F121" s="17">
        <v>116.1</v>
      </c>
      <c r="G121" s="18">
        <f>ROUND(E121*F121,2)</f>
        <v>580.5</v>
      </c>
    </row>
    <row r="122" spans="1:7" ht="101.25" x14ac:dyDescent="0.25">
      <c r="A122" s="19"/>
      <c r="B122" s="19"/>
      <c r="C122" s="19"/>
      <c r="D122" s="22" t="s">
        <v>185</v>
      </c>
      <c r="E122" s="19"/>
      <c r="F122" s="19"/>
      <c r="G122" s="19"/>
    </row>
    <row r="123" spans="1:7" ht="45" x14ac:dyDescent="0.25">
      <c r="A123" s="14" t="s">
        <v>186</v>
      </c>
      <c r="B123" s="15" t="s">
        <v>18</v>
      </c>
      <c r="C123" s="15" t="s">
        <v>19</v>
      </c>
      <c r="D123" s="22" t="s">
        <v>187</v>
      </c>
      <c r="E123" s="16">
        <v>4</v>
      </c>
      <c r="F123" s="17">
        <v>190.04</v>
      </c>
      <c r="G123" s="18">
        <f>ROUND(E123*F123,2)</f>
        <v>760.16</v>
      </c>
    </row>
    <row r="124" spans="1:7" ht="112.5" x14ac:dyDescent="0.25">
      <c r="A124" s="19"/>
      <c r="B124" s="19"/>
      <c r="C124" s="19"/>
      <c r="D124" s="22" t="s">
        <v>188</v>
      </c>
      <c r="E124" s="19"/>
      <c r="F124" s="19"/>
      <c r="G124" s="19"/>
    </row>
    <row r="125" spans="1:7" ht="33.75" x14ac:dyDescent="0.25">
      <c r="A125" s="14" t="s">
        <v>189</v>
      </c>
      <c r="B125" s="15" t="s">
        <v>18</v>
      </c>
      <c r="C125" s="15" t="s">
        <v>19</v>
      </c>
      <c r="D125" s="22" t="s">
        <v>190</v>
      </c>
      <c r="E125" s="16">
        <v>1</v>
      </c>
      <c r="F125" s="17">
        <v>208.58</v>
      </c>
      <c r="G125" s="18">
        <f>ROUND(E125*F125,2)</f>
        <v>208.58</v>
      </c>
    </row>
    <row r="126" spans="1:7" ht="101.25" x14ac:dyDescent="0.25">
      <c r="A126" s="19"/>
      <c r="B126" s="19"/>
      <c r="C126" s="19"/>
      <c r="D126" s="22" t="s">
        <v>191</v>
      </c>
      <c r="E126" s="19"/>
      <c r="F126" s="19"/>
      <c r="G126" s="19"/>
    </row>
    <row r="127" spans="1:7" ht="22.5" x14ac:dyDescent="0.25">
      <c r="A127" s="14" t="s">
        <v>192</v>
      </c>
      <c r="B127" s="15" t="s">
        <v>18</v>
      </c>
      <c r="C127" s="15" t="s">
        <v>19</v>
      </c>
      <c r="D127" s="22" t="s">
        <v>193</v>
      </c>
      <c r="E127" s="16">
        <v>1</v>
      </c>
      <c r="F127" s="17">
        <v>19.510000000000002</v>
      </c>
      <c r="G127" s="18">
        <f>ROUND(E127*F127,2)</f>
        <v>19.510000000000002</v>
      </c>
    </row>
    <row r="128" spans="1:7" ht="33.75" x14ac:dyDescent="0.25">
      <c r="A128" s="19"/>
      <c r="B128" s="19"/>
      <c r="C128" s="19"/>
      <c r="D128" s="22" t="s">
        <v>194</v>
      </c>
      <c r="E128" s="19"/>
      <c r="F128" s="19"/>
      <c r="G128" s="19"/>
    </row>
    <row r="129" spans="1:7" ht="22.5" x14ac:dyDescent="0.25">
      <c r="A129" s="14" t="s">
        <v>195</v>
      </c>
      <c r="B129" s="15" t="s">
        <v>18</v>
      </c>
      <c r="C129" s="15" t="s">
        <v>19</v>
      </c>
      <c r="D129" s="22" t="s">
        <v>196</v>
      </c>
      <c r="E129" s="16">
        <v>1</v>
      </c>
      <c r="F129" s="17">
        <v>51.55</v>
      </c>
      <c r="G129" s="18">
        <f>ROUND(E129*F129,2)</f>
        <v>51.55</v>
      </c>
    </row>
    <row r="130" spans="1:7" ht="78.75" x14ac:dyDescent="0.25">
      <c r="A130" s="19"/>
      <c r="B130" s="19"/>
      <c r="C130" s="19"/>
      <c r="D130" s="22" t="s">
        <v>197</v>
      </c>
      <c r="E130" s="19"/>
      <c r="F130" s="19"/>
      <c r="G130" s="19"/>
    </row>
    <row r="131" spans="1:7" x14ac:dyDescent="0.25">
      <c r="A131" s="19"/>
      <c r="B131" s="19"/>
      <c r="C131" s="19"/>
      <c r="D131" s="30" t="s">
        <v>198</v>
      </c>
      <c r="E131" s="16">
        <v>1</v>
      </c>
      <c r="F131" s="20">
        <f>G109+G111+G113+G115+G117+G119+G121+G123+G125+G127+G129</f>
        <v>3883.42</v>
      </c>
      <c r="G131" s="20">
        <f>ROUND(E131*F131,2)</f>
        <v>3883.42</v>
      </c>
    </row>
    <row r="132" spans="1:7" ht="0.95" customHeight="1" x14ac:dyDescent="0.25">
      <c r="A132" s="21"/>
      <c r="B132" s="21"/>
      <c r="C132" s="21"/>
      <c r="D132" s="31"/>
      <c r="E132" s="21"/>
      <c r="F132" s="21"/>
      <c r="G132" s="21"/>
    </row>
    <row r="133" spans="1:7" ht="22.5" x14ac:dyDescent="0.25">
      <c r="A133" s="11" t="s">
        <v>199</v>
      </c>
      <c r="B133" s="11" t="s">
        <v>10</v>
      </c>
      <c r="C133" s="11" t="s">
        <v>11</v>
      </c>
      <c r="D133" s="29" t="s">
        <v>200</v>
      </c>
      <c r="E133" s="12">
        <f>E142</f>
        <v>1</v>
      </c>
      <c r="F133" s="13">
        <f>F142</f>
        <v>979.41</v>
      </c>
      <c r="G133" s="13">
        <f>G142</f>
        <v>979.41</v>
      </c>
    </row>
    <row r="134" spans="1:7" ht="22.5" x14ac:dyDescent="0.25">
      <c r="A134" s="14" t="s">
        <v>201</v>
      </c>
      <c r="B134" s="15" t="s">
        <v>18</v>
      </c>
      <c r="C134" s="15" t="s">
        <v>19</v>
      </c>
      <c r="D134" s="22" t="s">
        <v>202</v>
      </c>
      <c r="E134" s="16">
        <v>1</v>
      </c>
      <c r="F134" s="17">
        <v>334.14</v>
      </c>
      <c r="G134" s="18">
        <f>ROUND(E134*F134,2)</f>
        <v>334.14</v>
      </c>
    </row>
    <row r="135" spans="1:7" ht="146.25" x14ac:dyDescent="0.25">
      <c r="A135" s="19"/>
      <c r="B135" s="19"/>
      <c r="C135" s="19"/>
      <c r="D135" s="22" t="s">
        <v>203</v>
      </c>
      <c r="E135" s="19"/>
      <c r="F135" s="19"/>
      <c r="G135" s="19"/>
    </row>
    <row r="136" spans="1:7" x14ac:dyDescent="0.25">
      <c r="A136" s="14" t="s">
        <v>204</v>
      </c>
      <c r="B136" s="15" t="s">
        <v>18</v>
      </c>
      <c r="C136" s="15" t="s">
        <v>19</v>
      </c>
      <c r="D136" s="22" t="s">
        <v>205</v>
      </c>
      <c r="E136" s="16">
        <v>1</v>
      </c>
      <c r="F136" s="17">
        <v>111.38</v>
      </c>
      <c r="G136" s="18">
        <f>ROUND(E136*F136,2)</f>
        <v>111.38</v>
      </c>
    </row>
    <row r="137" spans="1:7" ht="168.75" x14ac:dyDescent="0.25">
      <c r="A137" s="19"/>
      <c r="B137" s="19"/>
      <c r="C137" s="19"/>
      <c r="D137" s="22" t="s">
        <v>206</v>
      </c>
      <c r="E137" s="19"/>
      <c r="F137" s="19"/>
      <c r="G137" s="19"/>
    </row>
    <row r="138" spans="1:7" ht="33.75" x14ac:dyDescent="0.25">
      <c r="A138" s="14" t="s">
        <v>207</v>
      </c>
      <c r="B138" s="15" t="s">
        <v>18</v>
      </c>
      <c r="C138" s="15" t="s">
        <v>19</v>
      </c>
      <c r="D138" s="22" t="s">
        <v>208</v>
      </c>
      <c r="E138" s="16">
        <v>1</v>
      </c>
      <c r="F138" s="17">
        <v>88.37</v>
      </c>
      <c r="G138" s="18">
        <f>ROUND(E138*F138,2)</f>
        <v>88.37</v>
      </c>
    </row>
    <row r="139" spans="1:7" ht="78.75" x14ac:dyDescent="0.25">
      <c r="A139" s="19"/>
      <c r="B139" s="19"/>
      <c r="C139" s="19"/>
      <c r="D139" s="22" t="s">
        <v>209</v>
      </c>
      <c r="E139" s="19"/>
      <c r="F139" s="19"/>
      <c r="G139" s="19"/>
    </row>
    <row r="140" spans="1:7" x14ac:dyDescent="0.25">
      <c r="A140" s="14" t="s">
        <v>210</v>
      </c>
      <c r="B140" s="15" t="s">
        <v>18</v>
      </c>
      <c r="C140" s="15" t="s">
        <v>19</v>
      </c>
      <c r="D140" s="22" t="s">
        <v>211</v>
      </c>
      <c r="E140" s="16">
        <v>1</v>
      </c>
      <c r="F140" s="17">
        <v>445.52</v>
      </c>
      <c r="G140" s="18">
        <f>ROUND(E140*F140,2)</f>
        <v>445.52</v>
      </c>
    </row>
    <row r="141" spans="1:7" ht="168.75" x14ac:dyDescent="0.25">
      <c r="A141" s="19"/>
      <c r="B141" s="19"/>
      <c r="C141" s="19"/>
      <c r="D141" s="22" t="s">
        <v>212</v>
      </c>
      <c r="E141" s="19"/>
      <c r="F141" s="19"/>
      <c r="G141" s="19"/>
    </row>
    <row r="142" spans="1:7" x14ac:dyDescent="0.25">
      <c r="A142" s="19"/>
      <c r="B142" s="19"/>
      <c r="C142" s="19"/>
      <c r="D142" s="30" t="s">
        <v>213</v>
      </c>
      <c r="E142" s="16">
        <v>1</v>
      </c>
      <c r="F142" s="20">
        <f>G134+G136+G138+G140</f>
        <v>979.41</v>
      </c>
      <c r="G142" s="20">
        <f>ROUND(E142*F142,2)</f>
        <v>979.41</v>
      </c>
    </row>
    <row r="143" spans="1:7" ht="0.95" customHeight="1" x14ac:dyDescent="0.25">
      <c r="A143" s="21"/>
      <c r="B143" s="21"/>
      <c r="C143" s="21"/>
      <c r="D143" s="31"/>
      <c r="E143" s="21"/>
      <c r="F143" s="21"/>
      <c r="G143" s="21"/>
    </row>
    <row r="144" spans="1:7" x14ac:dyDescent="0.25">
      <c r="A144" s="11" t="s">
        <v>214</v>
      </c>
      <c r="B144" s="11" t="s">
        <v>10</v>
      </c>
      <c r="C144" s="11" t="s">
        <v>11</v>
      </c>
      <c r="D144" s="29" t="s">
        <v>215</v>
      </c>
      <c r="E144" s="12">
        <f>E177</f>
        <v>1</v>
      </c>
      <c r="F144" s="13">
        <f>F177</f>
        <v>7340.03</v>
      </c>
      <c r="G144" s="13">
        <f>G177</f>
        <v>7340.03</v>
      </c>
    </row>
    <row r="145" spans="1:7" ht="22.5" x14ac:dyDescent="0.25">
      <c r="A145" s="14" t="s">
        <v>216</v>
      </c>
      <c r="B145" s="15" t="s">
        <v>18</v>
      </c>
      <c r="C145" s="15" t="s">
        <v>56</v>
      </c>
      <c r="D145" s="22" t="s">
        <v>217</v>
      </c>
      <c r="E145" s="16">
        <v>660</v>
      </c>
      <c r="F145" s="17">
        <v>1.38</v>
      </c>
      <c r="G145" s="18">
        <f>ROUND(E145*F145,2)</f>
        <v>910.8</v>
      </c>
    </row>
    <row r="146" spans="1:7" ht="101.25" x14ac:dyDescent="0.25">
      <c r="A146" s="19"/>
      <c r="B146" s="19"/>
      <c r="C146" s="19"/>
      <c r="D146" s="22" t="s">
        <v>218</v>
      </c>
      <c r="E146" s="19"/>
      <c r="F146" s="19"/>
      <c r="G146" s="19"/>
    </row>
    <row r="147" spans="1:7" ht="22.5" x14ac:dyDescent="0.25">
      <c r="A147" s="14" t="s">
        <v>219</v>
      </c>
      <c r="B147" s="15" t="s">
        <v>18</v>
      </c>
      <c r="C147" s="15" t="s">
        <v>56</v>
      </c>
      <c r="D147" s="22" t="s">
        <v>220</v>
      </c>
      <c r="E147" s="16">
        <v>85</v>
      </c>
      <c r="F147" s="17">
        <v>1.18</v>
      </c>
      <c r="G147" s="18">
        <f>ROUND(E147*F147,2)</f>
        <v>100.3</v>
      </c>
    </row>
    <row r="148" spans="1:7" ht="101.25" x14ac:dyDescent="0.25">
      <c r="A148" s="19"/>
      <c r="B148" s="19"/>
      <c r="C148" s="19"/>
      <c r="D148" s="22" t="s">
        <v>221</v>
      </c>
      <c r="E148" s="19"/>
      <c r="F148" s="19"/>
      <c r="G148" s="19"/>
    </row>
    <row r="149" spans="1:7" ht="22.5" x14ac:dyDescent="0.25">
      <c r="A149" s="14" t="s">
        <v>222</v>
      </c>
      <c r="B149" s="15" t="s">
        <v>18</v>
      </c>
      <c r="C149" s="15" t="s">
        <v>56</v>
      </c>
      <c r="D149" s="22" t="s">
        <v>223</v>
      </c>
      <c r="E149" s="16">
        <v>15</v>
      </c>
      <c r="F149" s="17">
        <v>15.02</v>
      </c>
      <c r="G149" s="18">
        <f>ROUND(E149*F149,2)</f>
        <v>225.3</v>
      </c>
    </row>
    <row r="150" spans="1:7" ht="112.5" x14ac:dyDescent="0.25">
      <c r="A150" s="19"/>
      <c r="B150" s="19"/>
      <c r="C150" s="19"/>
      <c r="D150" s="22" t="s">
        <v>224</v>
      </c>
      <c r="E150" s="19"/>
      <c r="F150" s="19"/>
      <c r="G150" s="19"/>
    </row>
    <row r="151" spans="1:7" ht="22.5" x14ac:dyDescent="0.25">
      <c r="A151" s="14" t="s">
        <v>225</v>
      </c>
      <c r="B151" s="15" t="s">
        <v>18</v>
      </c>
      <c r="C151" s="15" t="s">
        <v>56</v>
      </c>
      <c r="D151" s="22" t="s">
        <v>226</v>
      </c>
      <c r="E151" s="16">
        <v>50</v>
      </c>
      <c r="F151" s="17">
        <v>10.34</v>
      </c>
      <c r="G151" s="18">
        <f>ROUND(E151*F151,2)</f>
        <v>517</v>
      </c>
    </row>
    <row r="152" spans="1:7" ht="112.5" x14ac:dyDescent="0.25">
      <c r="A152" s="19"/>
      <c r="B152" s="19"/>
      <c r="C152" s="19"/>
      <c r="D152" s="22" t="s">
        <v>227</v>
      </c>
      <c r="E152" s="19"/>
      <c r="F152" s="19"/>
      <c r="G152" s="19"/>
    </row>
    <row r="153" spans="1:7" ht="22.5" x14ac:dyDescent="0.25">
      <c r="A153" s="14" t="s">
        <v>228</v>
      </c>
      <c r="B153" s="15" t="s">
        <v>18</v>
      </c>
      <c r="C153" s="15" t="s">
        <v>56</v>
      </c>
      <c r="D153" s="22" t="s">
        <v>229</v>
      </c>
      <c r="E153" s="16">
        <v>12</v>
      </c>
      <c r="F153" s="17">
        <v>3.5</v>
      </c>
      <c r="G153" s="18">
        <f>ROUND(E153*F153,2)</f>
        <v>42</v>
      </c>
    </row>
    <row r="154" spans="1:7" ht="112.5" x14ac:dyDescent="0.25">
      <c r="A154" s="19"/>
      <c r="B154" s="19"/>
      <c r="C154" s="19"/>
      <c r="D154" s="22" t="s">
        <v>230</v>
      </c>
      <c r="E154" s="19"/>
      <c r="F154" s="19"/>
      <c r="G154" s="19"/>
    </row>
    <row r="155" spans="1:7" ht="22.5" x14ac:dyDescent="0.25">
      <c r="A155" s="14" t="s">
        <v>231</v>
      </c>
      <c r="B155" s="15" t="s">
        <v>18</v>
      </c>
      <c r="C155" s="15" t="s">
        <v>56</v>
      </c>
      <c r="D155" s="22" t="s">
        <v>232</v>
      </c>
      <c r="E155" s="16">
        <v>668</v>
      </c>
      <c r="F155" s="17">
        <v>2.57</v>
      </c>
      <c r="G155" s="18">
        <f>ROUND(E155*F155,2)</f>
        <v>1716.76</v>
      </c>
    </row>
    <row r="156" spans="1:7" ht="101.25" x14ac:dyDescent="0.25">
      <c r="A156" s="19"/>
      <c r="B156" s="19"/>
      <c r="C156" s="19"/>
      <c r="D156" s="22" t="s">
        <v>233</v>
      </c>
      <c r="E156" s="19"/>
      <c r="F156" s="19"/>
      <c r="G156" s="19"/>
    </row>
    <row r="157" spans="1:7" ht="22.5" x14ac:dyDescent="0.25">
      <c r="A157" s="14" t="s">
        <v>234</v>
      </c>
      <c r="B157" s="15" t="s">
        <v>18</v>
      </c>
      <c r="C157" s="15" t="s">
        <v>56</v>
      </c>
      <c r="D157" s="22" t="s">
        <v>235</v>
      </c>
      <c r="E157" s="16">
        <v>30</v>
      </c>
      <c r="F157" s="17">
        <v>2.09</v>
      </c>
      <c r="G157" s="18">
        <f>ROUND(E157*F157,2)</f>
        <v>62.7</v>
      </c>
    </row>
    <row r="158" spans="1:7" ht="101.25" x14ac:dyDescent="0.25">
      <c r="A158" s="19"/>
      <c r="B158" s="19"/>
      <c r="C158" s="19"/>
      <c r="D158" s="22" t="s">
        <v>236</v>
      </c>
      <c r="E158" s="19"/>
      <c r="F158" s="19"/>
      <c r="G158" s="19"/>
    </row>
    <row r="159" spans="1:7" ht="45" x14ac:dyDescent="0.25">
      <c r="A159" s="14" t="s">
        <v>237</v>
      </c>
      <c r="B159" s="15" t="s">
        <v>18</v>
      </c>
      <c r="C159" s="15" t="s">
        <v>56</v>
      </c>
      <c r="D159" s="22" t="s">
        <v>238</v>
      </c>
      <c r="E159" s="16">
        <v>20</v>
      </c>
      <c r="F159" s="17">
        <v>8.68</v>
      </c>
      <c r="G159" s="18">
        <f>ROUND(E159*F159,2)</f>
        <v>173.6</v>
      </c>
    </row>
    <row r="160" spans="1:7" ht="90" x14ac:dyDescent="0.25">
      <c r="A160" s="19"/>
      <c r="B160" s="19"/>
      <c r="C160" s="19"/>
      <c r="D160" s="22" t="s">
        <v>239</v>
      </c>
      <c r="E160" s="19"/>
      <c r="F160" s="19"/>
      <c r="G160" s="19"/>
    </row>
    <row r="161" spans="1:7" ht="33.75" x14ac:dyDescent="0.25">
      <c r="A161" s="14" t="s">
        <v>59</v>
      </c>
      <c r="B161" s="15" t="s">
        <v>18</v>
      </c>
      <c r="C161" s="15" t="s">
        <v>56</v>
      </c>
      <c r="D161" s="22" t="s">
        <v>60</v>
      </c>
      <c r="E161" s="16">
        <v>250</v>
      </c>
      <c r="F161" s="17">
        <v>1.55</v>
      </c>
      <c r="G161" s="18">
        <f>ROUND(E161*F161,2)</f>
        <v>387.5</v>
      </c>
    </row>
    <row r="162" spans="1:7" ht="67.5" x14ac:dyDescent="0.25">
      <c r="A162" s="19"/>
      <c r="B162" s="19"/>
      <c r="C162" s="19"/>
      <c r="D162" s="22" t="s">
        <v>61</v>
      </c>
      <c r="E162" s="19"/>
      <c r="F162" s="19"/>
      <c r="G162" s="19"/>
    </row>
    <row r="163" spans="1:7" ht="33.75" x14ac:dyDescent="0.25">
      <c r="A163" s="14" t="s">
        <v>240</v>
      </c>
      <c r="B163" s="15" t="s">
        <v>18</v>
      </c>
      <c r="C163" s="15" t="s">
        <v>56</v>
      </c>
      <c r="D163" s="22" t="s">
        <v>241</v>
      </c>
      <c r="E163" s="16">
        <v>10</v>
      </c>
      <c r="F163" s="17">
        <v>2.2400000000000002</v>
      </c>
      <c r="G163" s="18">
        <f>ROUND(E163*F163,2)</f>
        <v>22.4</v>
      </c>
    </row>
    <row r="164" spans="1:7" ht="78.75" x14ac:dyDescent="0.25">
      <c r="A164" s="19"/>
      <c r="B164" s="19"/>
      <c r="C164" s="19"/>
      <c r="D164" s="22" t="s">
        <v>242</v>
      </c>
      <c r="E164" s="19"/>
      <c r="F164" s="19"/>
      <c r="G164" s="19"/>
    </row>
    <row r="165" spans="1:7" ht="33.75" x14ac:dyDescent="0.25">
      <c r="A165" s="14" t="s">
        <v>104</v>
      </c>
      <c r="B165" s="15" t="s">
        <v>18</v>
      </c>
      <c r="C165" s="15" t="s">
        <v>56</v>
      </c>
      <c r="D165" s="22" t="s">
        <v>105</v>
      </c>
      <c r="E165" s="16">
        <v>25</v>
      </c>
      <c r="F165" s="17">
        <v>66.33</v>
      </c>
      <c r="G165" s="18">
        <f>ROUND(E165*F165,2)</f>
        <v>1658.25</v>
      </c>
    </row>
    <row r="166" spans="1:7" ht="56.25" x14ac:dyDescent="0.25">
      <c r="A166" s="19"/>
      <c r="B166" s="19"/>
      <c r="C166" s="19"/>
      <c r="D166" s="22" t="s">
        <v>106</v>
      </c>
      <c r="E166" s="19"/>
      <c r="F166" s="19"/>
      <c r="G166" s="19"/>
    </row>
    <row r="167" spans="1:7" ht="56.25" x14ac:dyDescent="0.25">
      <c r="A167" s="14" t="s">
        <v>243</v>
      </c>
      <c r="B167" s="15" t="s">
        <v>18</v>
      </c>
      <c r="C167" s="15" t="s">
        <v>56</v>
      </c>
      <c r="D167" s="22" t="s">
        <v>244</v>
      </c>
      <c r="E167" s="16">
        <v>12</v>
      </c>
      <c r="F167" s="17">
        <v>49.04</v>
      </c>
      <c r="G167" s="18">
        <f>ROUND(E167*F167,2)</f>
        <v>588.48</v>
      </c>
    </row>
    <row r="168" spans="1:7" ht="135" x14ac:dyDescent="0.25">
      <c r="A168" s="19"/>
      <c r="B168" s="19"/>
      <c r="C168" s="19"/>
      <c r="D168" s="22" t="s">
        <v>245</v>
      </c>
      <c r="E168" s="19"/>
      <c r="F168" s="19"/>
      <c r="G168" s="19"/>
    </row>
    <row r="169" spans="1:7" ht="33.75" x14ac:dyDescent="0.25">
      <c r="A169" s="14" t="s">
        <v>246</v>
      </c>
      <c r="B169" s="15" t="s">
        <v>18</v>
      </c>
      <c r="C169" s="15" t="s">
        <v>19</v>
      </c>
      <c r="D169" s="22" t="s">
        <v>247</v>
      </c>
      <c r="E169" s="16">
        <v>20</v>
      </c>
      <c r="F169" s="17">
        <v>15.47</v>
      </c>
      <c r="G169" s="18">
        <f>ROUND(E169*F169,2)</f>
        <v>309.39999999999998</v>
      </c>
    </row>
    <row r="170" spans="1:7" ht="45" x14ac:dyDescent="0.25">
      <c r="A170" s="19"/>
      <c r="B170" s="19"/>
      <c r="C170" s="19"/>
      <c r="D170" s="22" t="s">
        <v>248</v>
      </c>
      <c r="E170" s="19"/>
      <c r="F170" s="19"/>
      <c r="G170" s="19"/>
    </row>
    <row r="171" spans="1:7" ht="22.5" x14ac:dyDescent="0.25">
      <c r="A171" s="14" t="s">
        <v>249</v>
      </c>
      <c r="B171" s="15" t="s">
        <v>18</v>
      </c>
      <c r="C171" s="15" t="s">
        <v>56</v>
      </c>
      <c r="D171" s="22" t="s">
        <v>250</v>
      </c>
      <c r="E171" s="16">
        <v>20</v>
      </c>
      <c r="F171" s="17">
        <v>9.0500000000000007</v>
      </c>
      <c r="G171" s="18">
        <f>ROUND(E171*F171,2)</f>
        <v>181</v>
      </c>
    </row>
    <row r="172" spans="1:7" ht="22.5" x14ac:dyDescent="0.25">
      <c r="A172" s="19"/>
      <c r="B172" s="19"/>
      <c r="C172" s="19"/>
      <c r="D172" s="22" t="s">
        <v>250</v>
      </c>
      <c r="E172" s="19"/>
      <c r="F172" s="19"/>
      <c r="G172" s="19"/>
    </row>
    <row r="173" spans="1:7" ht="45" x14ac:dyDescent="0.25">
      <c r="A173" s="14" t="s">
        <v>251</v>
      </c>
      <c r="B173" s="15" t="s">
        <v>18</v>
      </c>
      <c r="C173" s="15" t="s">
        <v>56</v>
      </c>
      <c r="D173" s="22" t="s">
        <v>252</v>
      </c>
      <c r="E173" s="16">
        <v>50</v>
      </c>
      <c r="F173" s="17">
        <v>7.22</v>
      </c>
      <c r="G173" s="18">
        <f>ROUND(E173*F173,2)</f>
        <v>361</v>
      </c>
    </row>
    <row r="174" spans="1:7" ht="90" x14ac:dyDescent="0.25">
      <c r="A174" s="19"/>
      <c r="B174" s="19"/>
      <c r="C174" s="19"/>
      <c r="D174" s="22" t="s">
        <v>253</v>
      </c>
      <c r="E174" s="19"/>
      <c r="F174" s="19"/>
      <c r="G174" s="19"/>
    </row>
    <row r="175" spans="1:7" x14ac:dyDescent="0.25">
      <c r="A175" s="14" t="s">
        <v>254</v>
      </c>
      <c r="B175" s="15" t="s">
        <v>18</v>
      </c>
      <c r="C175" s="15" t="s">
        <v>19</v>
      </c>
      <c r="D175" s="22" t="s">
        <v>255</v>
      </c>
      <c r="E175" s="16">
        <v>1</v>
      </c>
      <c r="F175" s="17">
        <v>83.54</v>
      </c>
      <c r="G175" s="18">
        <f>ROUND(E175*F175,2)</f>
        <v>83.54</v>
      </c>
    </row>
    <row r="176" spans="1:7" ht="157.5" x14ac:dyDescent="0.25">
      <c r="A176" s="19"/>
      <c r="B176" s="19"/>
      <c r="C176" s="19"/>
      <c r="D176" s="22" t="s">
        <v>256</v>
      </c>
      <c r="E176" s="19"/>
      <c r="F176" s="19"/>
      <c r="G176" s="19"/>
    </row>
    <row r="177" spans="1:7" x14ac:dyDescent="0.25">
      <c r="A177" s="19"/>
      <c r="B177" s="19"/>
      <c r="C177" s="19"/>
      <c r="D177" s="30" t="s">
        <v>257</v>
      </c>
      <c r="E177" s="16">
        <v>1</v>
      </c>
      <c r="F177" s="20">
        <f>G145+G147+G149+G151+G153+G155+G157+G159+G161+G163+G165+G167+G169+G171+G173+G175</f>
        <v>7340.03</v>
      </c>
      <c r="G177" s="20">
        <f>ROUND(E177*F177,2)</f>
        <v>7340.03</v>
      </c>
    </row>
    <row r="178" spans="1:7" ht="0.95" customHeight="1" x14ac:dyDescent="0.25">
      <c r="A178" s="21"/>
      <c r="B178" s="21"/>
      <c r="C178" s="21"/>
      <c r="D178" s="31"/>
      <c r="E178" s="21"/>
      <c r="F178" s="21"/>
      <c r="G178" s="21"/>
    </row>
    <row r="179" spans="1:7" x14ac:dyDescent="0.25">
      <c r="A179" s="11" t="s">
        <v>258</v>
      </c>
      <c r="B179" s="11" t="s">
        <v>10</v>
      </c>
      <c r="C179" s="11" t="s">
        <v>11</v>
      </c>
      <c r="D179" s="29" t="s">
        <v>259</v>
      </c>
      <c r="E179" s="12">
        <f>E190</f>
        <v>1</v>
      </c>
      <c r="F179" s="13">
        <f>F190</f>
        <v>3545.12</v>
      </c>
      <c r="G179" s="13">
        <f>G190</f>
        <v>3545.12</v>
      </c>
    </row>
    <row r="180" spans="1:7" ht="33.75" x14ac:dyDescent="0.25">
      <c r="A180" s="14" t="s">
        <v>260</v>
      </c>
      <c r="B180" s="15" t="s">
        <v>18</v>
      </c>
      <c r="C180" s="15" t="s">
        <v>19</v>
      </c>
      <c r="D180" s="22" t="s">
        <v>261</v>
      </c>
      <c r="E180" s="16">
        <v>22</v>
      </c>
      <c r="F180" s="17">
        <v>12.52</v>
      </c>
      <c r="G180" s="18">
        <f>ROUND(E180*F180,2)</f>
        <v>275.44</v>
      </c>
    </row>
    <row r="181" spans="1:7" ht="45" x14ac:dyDescent="0.25">
      <c r="A181" s="19"/>
      <c r="B181" s="19"/>
      <c r="C181" s="19"/>
      <c r="D181" s="22" t="s">
        <v>262</v>
      </c>
      <c r="E181" s="19"/>
      <c r="F181" s="19"/>
      <c r="G181" s="19"/>
    </row>
    <row r="182" spans="1:7" ht="22.5" x14ac:dyDescent="0.25">
      <c r="A182" s="14" t="s">
        <v>263</v>
      </c>
      <c r="B182" s="15" t="s">
        <v>18</v>
      </c>
      <c r="C182" s="15" t="s">
        <v>19</v>
      </c>
      <c r="D182" s="22" t="s">
        <v>264</v>
      </c>
      <c r="E182" s="16">
        <v>12</v>
      </c>
      <c r="F182" s="17">
        <v>119.11</v>
      </c>
      <c r="G182" s="18">
        <f>ROUND(E182*F182,2)</f>
        <v>1429.32</v>
      </c>
    </row>
    <row r="183" spans="1:7" ht="180" x14ac:dyDescent="0.25">
      <c r="A183" s="19"/>
      <c r="B183" s="19"/>
      <c r="C183" s="19"/>
      <c r="D183" s="22" t="s">
        <v>265</v>
      </c>
      <c r="E183" s="19"/>
      <c r="F183" s="19"/>
      <c r="G183" s="19"/>
    </row>
    <row r="184" spans="1:7" ht="22.5" x14ac:dyDescent="0.25">
      <c r="A184" s="14" t="s">
        <v>266</v>
      </c>
      <c r="B184" s="15" t="s">
        <v>18</v>
      </c>
      <c r="C184" s="15" t="s">
        <v>19</v>
      </c>
      <c r="D184" s="22" t="s">
        <v>267</v>
      </c>
      <c r="E184" s="16">
        <v>12</v>
      </c>
      <c r="F184" s="17">
        <v>120.21</v>
      </c>
      <c r="G184" s="18">
        <f>ROUND(E184*F184,2)</f>
        <v>1442.52</v>
      </c>
    </row>
    <row r="185" spans="1:7" ht="180" x14ac:dyDescent="0.25">
      <c r="A185" s="19"/>
      <c r="B185" s="19"/>
      <c r="C185" s="19"/>
      <c r="D185" s="22" t="s">
        <v>268</v>
      </c>
      <c r="E185" s="19"/>
      <c r="F185" s="19"/>
      <c r="G185" s="19"/>
    </row>
    <row r="186" spans="1:7" ht="22.5" x14ac:dyDescent="0.25">
      <c r="A186" s="14" t="s">
        <v>269</v>
      </c>
      <c r="B186" s="15" t="s">
        <v>18</v>
      </c>
      <c r="C186" s="15" t="s">
        <v>19</v>
      </c>
      <c r="D186" s="22" t="s">
        <v>270</v>
      </c>
      <c r="E186" s="16">
        <v>2</v>
      </c>
      <c r="F186" s="17">
        <v>96.21</v>
      </c>
      <c r="G186" s="18">
        <f>ROUND(E186*F186,2)</f>
        <v>192.42</v>
      </c>
    </row>
    <row r="187" spans="1:7" ht="123.75" x14ac:dyDescent="0.25">
      <c r="A187" s="19"/>
      <c r="B187" s="19"/>
      <c r="C187" s="19"/>
      <c r="D187" s="22" t="s">
        <v>271</v>
      </c>
      <c r="E187" s="19"/>
      <c r="F187" s="19"/>
      <c r="G187" s="19"/>
    </row>
    <row r="188" spans="1:7" ht="22.5" x14ac:dyDescent="0.25">
      <c r="A188" s="14" t="s">
        <v>272</v>
      </c>
      <c r="B188" s="15" t="s">
        <v>18</v>
      </c>
      <c r="C188" s="15" t="s">
        <v>19</v>
      </c>
      <c r="D188" s="22" t="s">
        <v>273</v>
      </c>
      <c r="E188" s="16">
        <v>2</v>
      </c>
      <c r="F188" s="17">
        <v>102.71</v>
      </c>
      <c r="G188" s="18">
        <f>ROUND(E188*F188,2)</f>
        <v>205.42</v>
      </c>
    </row>
    <row r="189" spans="1:7" ht="225" x14ac:dyDescent="0.25">
      <c r="A189" s="19"/>
      <c r="B189" s="19"/>
      <c r="C189" s="19"/>
      <c r="D189" s="22" t="s">
        <v>274</v>
      </c>
      <c r="E189" s="19"/>
      <c r="F189" s="19"/>
      <c r="G189" s="19"/>
    </row>
    <row r="190" spans="1:7" x14ac:dyDescent="0.25">
      <c r="A190" s="19"/>
      <c r="B190" s="19"/>
      <c r="C190" s="19"/>
      <c r="D190" s="30" t="s">
        <v>275</v>
      </c>
      <c r="E190" s="16">
        <v>1</v>
      </c>
      <c r="F190" s="20">
        <f>G180+G182+G184+G186+G188</f>
        <v>3545.12</v>
      </c>
      <c r="G190" s="20">
        <f>ROUND(E190*F190,2)</f>
        <v>3545.12</v>
      </c>
    </row>
    <row r="191" spans="1:7" ht="0.95" customHeight="1" x14ac:dyDescent="0.25">
      <c r="A191" s="21"/>
      <c r="B191" s="21"/>
      <c r="C191" s="21"/>
      <c r="D191" s="31"/>
      <c r="E191" s="21"/>
      <c r="F191" s="21"/>
      <c r="G191" s="21"/>
    </row>
    <row r="192" spans="1:7" x14ac:dyDescent="0.25">
      <c r="A192" s="19"/>
      <c r="B192" s="19"/>
      <c r="C192" s="19"/>
      <c r="D192" s="30" t="s">
        <v>276</v>
      </c>
      <c r="E192" s="16">
        <v>1</v>
      </c>
      <c r="F192" s="20">
        <f>G108+G133+G144+G179</f>
        <v>15747.98</v>
      </c>
      <c r="G192" s="20">
        <f>ROUND(E192*F192,2)</f>
        <v>15747.98</v>
      </c>
    </row>
    <row r="193" spans="1:7" ht="0.95" customHeight="1" x14ac:dyDescent="0.25">
      <c r="A193" s="21"/>
      <c r="B193" s="21"/>
      <c r="C193" s="21"/>
      <c r="D193" s="31"/>
      <c r="E193" s="21"/>
      <c r="F193" s="21"/>
      <c r="G193" s="21"/>
    </row>
    <row r="194" spans="1:7" x14ac:dyDescent="0.25">
      <c r="A194" s="8" t="s">
        <v>277</v>
      </c>
      <c r="B194" s="8" t="s">
        <v>10</v>
      </c>
      <c r="C194" s="8" t="s">
        <v>11</v>
      </c>
      <c r="D194" s="28" t="s">
        <v>278</v>
      </c>
      <c r="E194" s="9">
        <f>E215</f>
        <v>1</v>
      </c>
      <c r="F194" s="10">
        <f>F215</f>
        <v>5961.53</v>
      </c>
      <c r="G194" s="10">
        <f>G215</f>
        <v>5961.53</v>
      </c>
    </row>
    <row r="195" spans="1:7" x14ac:dyDescent="0.25">
      <c r="A195" s="11" t="s">
        <v>279</v>
      </c>
      <c r="B195" s="11" t="s">
        <v>10</v>
      </c>
      <c r="C195" s="11" t="s">
        <v>11</v>
      </c>
      <c r="D195" s="29" t="s">
        <v>280</v>
      </c>
      <c r="E195" s="12">
        <f>E202</f>
        <v>1</v>
      </c>
      <c r="F195" s="13">
        <f>F202</f>
        <v>5693.05</v>
      </c>
      <c r="G195" s="13">
        <f>G202</f>
        <v>5693.05</v>
      </c>
    </row>
    <row r="196" spans="1:7" ht="22.5" x14ac:dyDescent="0.25">
      <c r="A196" s="14" t="s">
        <v>281</v>
      </c>
      <c r="B196" s="15" t="s">
        <v>18</v>
      </c>
      <c r="C196" s="15" t="s">
        <v>19</v>
      </c>
      <c r="D196" s="22" t="s">
        <v>282</v>
      </c>
      <c r="E196" s="16">
        <v>3</v>
      </c>
      <c r="F196" s="17">
        <v>87.83</v>
      </c>
      <c r="G196" s="18">
        <f>ROUND(E196*F196,2)</f>
        <v>263.49</v>
      </c>
    </row>
    <row r="197" spans="1:7" ht="78.75" x14ac:dyDescent="0.25">
      <c r="A197" s="19"/>
      <c r="B197" s="19"/>
      <c r="C197" s="19"/>
      <c r="D197" s="22" t="s">
        <v>283</v>
      </c>
      <c r="E197" s="19"/>
      <c r="F197" s="19"/>
      <c r="G197" s="19"/>
    </row>
    <row r="198" spans="1:7" ht="33.75" x14ac:dyDescent="0.25">
      <c r="A198" s="14" t="s">
        <v>284</v>
      </c>
      <c r="B198" s="15" t="s">
        <v>18</v>
      </c>
      <c r="C198" s="15" t="s">
        <v>19</v>
      </c>
      <c r="D198" s="22" t="s">
        <v>285</v>
      </c>
      <c r="E198" s="16">
        <v>32</v>
      </c>
      <c r="F198" s="17">
        <v>116.73</v>
      </c>
      <c r="G198" s="18">
        <f>ROUND(E198*F198,2)</f>
        <v>3735.36</v>
      </c>
    </row>
    <row r="199" spans="1:7" ht="101.25" x14ac:dyDescent="0.25">
      <c r="A199" s="19"/>
      <c r="B199" s="19"/>
      <c r="C199" s="19"/>
      <c r="D199" s="22" t="s">
        <v>286</v>
      </c>
      <c r="E199" s="19"/>
      <c r="F199" s="19"/>
      <c r="G199" s="19"/>
    </row>
    <row r="200" spans="1:7" ht="22.5" x14ac:dyDescent="0.25">
      <c r="A200" s="14" t="s">
        <v>287</v>
      </c>
      <c r="B200" s="15" t="s">
        <v>18</v>
      </c>
      <c r="C200" s="15" t="s">
        <v>19</v>
      </c>
      <c r="D200" s="22" t="s">
        <v>288</v>
      </c>
      <c r="E200" s="16">
        <v>20</v>
      </c>
      <c r="F200" s="17">
        <v>84.71</v>
      </c>
      <c r="G200" s="18">
        <f>ROUND(E200*F200,2)</f>
        <v>1694.2</v>
      </c>
    </row>
    <row r="201" spans="1:7" ht="67.5" x14ac:dyDescent="0.25">
      <c r="A201" s="19"/>
      <c r="B201" s="19"/>
      <c r="C201" s="19"/>
      <c r="D201" s="22" t="s">
        <v>289</v>
      </c>
      <c r="E201" s="19"/>
      <c r="F201" s="19"/>
      <c r="G201" s="19"/>
    </row>
    <row r="202" spans="1:7" x14ac:dyDescent="0.25">
      <c r="A202" s="19"/>
      <c r="B202" s="19"/>
      <c r="C202" s="19"/>
      <c r="D202" s="30" t="s">
        <v>290</v>
      </c>
      <c r="E202" s="16">
        <v>1</v>
      </c>
      <c r="F202" s="20">
        <f>G196+G198+G200</f>
        <v>5693.05</v>
      </c>
      <c r="G202" s="20">
        <f>ROUND(E202*F202,2)</f>
        <v>5693.05</v>
      </c>
    </row>
    <row r="203" spans="1:7" ht="0.95" customHeight="1" x14ac:dyDescent="0.25">
      <c r="A203" s="21"/>
      <c r="B203" s="21"/>
      <c r="C203" s="21"/>
      <c r="D203" s="31"/>
      <c r="E203" s="21"/>
      <c r="F203" s="21"/>
      <c r="G203" s="21"/>
    </row>
    <row r="204" spans="1:7" x14ac:dyDescent="0.25">
      <c r="A204" s="11" t="s">
        <v>291</v>
      </c>
      <c r="B204" s="11" t="s">
        <v>10</v>
      </c>
      <c r="C204" s="11" t="s">
        <v>11</v>
      </c>
      <c r="D204" s="29" t="s">
        <v>292</v>
      </c>
      <c r="E204" s="12">
        <f>E213</f>
        <v>1</v>
      </c>
      <c r="F204" s="13">
        <f>F213</f>
        <v>268.48</v>
      </c>
      <c r="G204" s="13">
        <f>G213</f>
        <v>268.48</v>
      </c>
    </row>
    <row r="205" spans="1:7" ht="33.75" x14ac:dyDescent="0.25">
      <c r="A205" s="14" t="s">
        <v>293</v>
      </c>
      <c r="B205" s="15" t="s">
        <v>18</v>
      </c>
      <c r="C205" s="15" t="s">
        <v>19</v>
      </c>
      <c r="D205" s="22" t="s">
        <v>294</v>
      </c>
      <c r="E205" s="16">
        <v>8</v>
      </c>
      <c r="F205" s="17">
        <v>17.940000000000001</v>
      </c>
      <c r="G205" s="18">
        <f>ROUND(E205*F205,2)</f>
        <v>143.52000000000001</v>
      </c>
    </row>
    <row r="206" spans="1:7" ht="33.75" x14ac:dyDescent="0.25">
      <c r="A206" s="19"/>
      <c r="B206" s="19"/>
      <c r="C206" s="19"/>
      <c r="D206" s="22" t="s">
        <v>295</v>
      </c>
      <c r="E206" s="19"/>
      <c r="F206" s="19"/>
      <c r="G206" s="19"/>
    </row>
    <row r="207" spans="1:7" ht="33.75" x14ac:dyDescent="0.25">
      <c r="A207" s="14" t="s">
        <v>296</v>
      </c>
      <c r="B207" s="15" t="s">
        <v>18</v>
      </c>
      <c r="C207" s="15" t="s">
        <v>19</v>
      </c>
      <c r="D207" s="22" t="s">
        <v>297</v>
      </c>
      <c r="E207" s="16">
        <v>2</v>
      </c>
      <c r="F207" s="17">
        <v>19.02</v>
      </c>
      <c r="G207" s="18">
        <f>ROUND(E207*F207,2)</f>
        <v>38.04</v>
      </c>
    </row>
    <row r="208" spans="1:7" ht="45" x14ac:dyDescent="0.25">
      <c r="A208" s="19"/>
      <c r="B208" s="19"/>
      <c r="C208" s="19"/>
      <c r="D208" s="22" t="s">
        <v>298</v>
      </c>
      <c r="E208" s="19"/>
      <c r="F208" s="19"/>
      <c r="G208" s="19"/>
    </row>
    <row r="209" spans="1:7" ht="33.75" x14ac:dyDescent="0.25">
      <c r="A209" s="14" t="s">
        <v>299</v>
      </c>
      <c r="B209" s="15" t="s">
        <v>18</v>
      </c>
      <c r="C209" s="15" t="s">
        <v>19</v>
      </c>
      <c r="D209" s="22" t="s">
        <v>300</v>
      </c>
      <c r="E209" s="16">
        <v>2</v>
      </c>
      <c r="F209" s="17">
        <v>29.78</v>
      </c>
      <c r="G209" s="18">
        <f>ROUND(E209*F209,2)</f>
        <v>59.56</v>
      </c>
    </row>
    <row r="210" spans="1:7" ht="45" x14ac:dyDescent="0.25">
      <c r="A210" s="19"/>
      <c r="B210" s="19"/>
      <c r="C210" s="19"/>
      <c r="D210" s="22" t="s">
        <v>301</v>
      </c>
      <c r="E210" s="19"/>
      <c r="F210" s="19"/>
      <c r="G210" s="19"/>
    </row>
    <row r="211" spans="1:7" ht="22.5" x14ac:dyDescent="0.25">
      <c r="A211" s="14" t="s">
        <v>302</v>
      </c>
      <c r="B211" s="15" t="s">
        <v>18</v>
      </c>
      <c r="C211" s="15" t="s">
        <v>19</v>
      </c>
      <c r="D211" s="22" t="s">
        <v>303</v>
      </c>
      <c r="E211" s="16">
        <v>12</v>
      </c>
      <c r="F211" s="17">
        <v>2.2799999999999998</v>
      </c>
      <c r="G211" s="18">
        <f>ROUND(E211*F211,2)</f>
        <v>27.36</v>
      </c>
    </row>
    <row r="212" spans="1:7" ht="22.5" x14ac:dyDescent="0.25">
      <c r="A212" s="19"/>
      <c r="B212" s="19"/>
      <c r="C212" s="19"/>
      <c r="D212" s="22" t="s">
        <v>304</v>
      </c>
      <c r="E212" s="19"/>
      <c r="F212" s="19"/>
      <c r="G212" s="19"/>
    </row>
    <row r="213" spans="1:7" x14ac:dyDescent="0.25">
      <c r="A213" s="19"/>
      <c r="B213" s="19"/>
      <c r="C213" s="19"/>
      <c r="D213" s="30" t="s">
        <v>305</v>
      </c>
      <c r="E213" s="16">
        <v>1</v>
      </c>
      <c r="F213" s="20">
        <f>G205+G207+G209+G211</f>
        <v>268.48</v>
      </c>
      <c r="G213" s="20">
        <f>ROUND(E213*F213,2)</f>
        <v>268.48</v>
      </c>
    </row>
    <row r="214" spans="1:7" ht="0.95" customHeight="1" x14ac:dyDescent="0.25">
      <c r="A214" s="21"/>
      <c r="B214" s="21"/>
      <c r="C214" s="21"/>
      <c r="D214" s="31"/>
      <c r="E214" s="21"/>
      <c r="F214" s="21"/>
      <c r="G214" s="21"/>
    </row>
    <row r="215" spans="1:7" x14ac:dyDescent="0.25">
      <c r="A215" s="19"/>
      <c r="B215" s="19"/>
      <c r="C215" s="19"/>
      <c r="D215" s="30" t="s">
        <v>306</v>
      </c>
      <c r="E215" s="16">
        <v>1</v>
      </c>
      <c r="F215" s="20">
        <f>G195+G204</f>
        <v>5961.53</v>
      </c>
      <c r="G215" s="20">
        <f>ROUND(E215*F215,2)</f>
        <v>5961.53</v>
      </c>
    </row>
    <row r="216" spans="1:7" ht="0.95" customHeight="1" x14ac:dyDescent="0.25">
      <c r="A216" s="21"/>
      <c r="B216" s="21"/>
      <c r="C216" s="21"/>
      <c r="D216" s="31"/>
      <c r="E216" s="21"/>
      <c r="F216" s="21"/>
      <c r="G216" s="21"/>
    </row>
    <row r="217" spans="1:7" x14ac:dyDescent="0.25">
      <c r="A217" s="8" t="s">
        <v>307</v>
      </c>
      <c r="B217" s="8" t="s">
        <v>10</v>
      </c>
      <c r="C217" s="8" t="s">
        <v>11</v>
      </c>
      <c r="D217" s="28" t="s">
        <v>308</v>
      </c>
      <c r="E217" s="9">
        <f>E246</f>
        <v>1</v>
      </c>
      <c r="F217" s="10">
        <f>F246</f>
        <v>1446.19</v>
      </c>
      <c r="G217" s="10">
        <f>G246</f>
        <v>1446.19</v>
      </c>
    </row>
    <row r="218" spans="1:7" x14ac:dyDescent="0.25">
      <c r="A218" s="11" t="s">
        <v>309</v>
      </c>
      <c r="B218" s="11" t="s">
        <v>10</v>
      </c>
      <c r="C218" s="11" t="s">
        <v>11</v>
      </c>
      <c r="D218" s="29" t="s">
        <v>310</v>
      </c>
      <c r="E218" s="12">
        <f>E225</f>
        <v>1</v>
      </c>
      <c r="F218" s="13">
        <f>F225</f>
        <v>159.63999999999999</v>
      </c>
      <c r="G218" s="13">
        <f>G225</f>
        <v>159.63999999999999</v>
      </c>
    </row>
    <row r="219" spans="1:7" ht="22.5" x14ac:dyDescent="0.25">
      <c r="A219" s="14" t="s">
        <v>311</v>
      </c>
      <c r="B219" s="15" t="s">
        <v>18</v>
      </c>
      <c r="C219" s="15" t="s">
        <v>19</v>
      </c>
      <c r="D219" s="22" t="s">
        <v>312</v>
      </c>
      <c r="E219" s="16">
        <v>2</v>
      </c>
      <c r="F219" s="17">
        <v>48.38</v>
      </c>
      <c r="G219" s="18">
        <f>ROUND(E219*F219,2)</f>
        <v>96.76</v>
      </c>
    </row>
    <row r="220" spans="1:7" ht="56.25" x14ac:dyDescent="0.25">
      <c r="A220" s="19"/>
      <c r="B220" s="19"/>
      <c r="C220" s="19"/>
      <c r="D220" s="22" t="s">
        <v>313</v>
      </c>
      <c r="E220" s="19"/>
      <c r="F220" s="19"/>
      <c r="G220" s="19"/>
    </row>
    <row r="221" spans="1:7" ht="56.25" x14ac:dyDescent="0.25">
      <c r="A221" s="14" t="s">
        <v>314</v>
      </c>
      <c r="B221" s="15" t="s">
        <v>18</v>
      </c>
      <c r="C221" s="15" t="s">
        <v>19</v>
      </c>
      <c r="D221" s="22" t="s">
        <v>315</v>
      </c>
      <c r="E221" s="16">
        <v>2</v>
      </c>
      <c r="F221" s="17">
        <v>8.43</v>
      </c>
      <c r="G221" s="18">
        <f>ROUND(E221*F221,2)</f>
        <v>16.86</v>
      </c>
    </row>
    <row r="222" spans="1:7" ht="67.5" x14ac:dyDescent="0.25">
      <c r="A222" s="19"/>
      <c r="B222" s="19"/>
      <c r="C222" s="19"/>
      <c r="D222" s="22" t="s">
        <v>316</v>
      </c>
      <c r="E222" s="19"/>
      <c r="F222" s="19"/>
      <c r="G222" s="19"/>
    </row>
    <row r="223" spans="1:7" ht="45" x14ac:dyDescent="0.25">
      <c r="A223" s="14" t="s">
        <v>317</v>
      </c>
      <c r="B223" s="15" t="s">
        <v>18</v>
      </c>
      <c r="C223" s="15" t="s">
        <v>19</v>
      </c>
      <c r="D223" s="22" t="s">
        <v>318</v>
      </c>
      <c r="E223" s="16">
        <v>2</v>
      </c>
      <c r="F223" s="17">
        <v>23.01</v>
      </c>
      <c r="G223" s="18">
        <f>ROUND(E223*F223,2)</f>
        <v>46.02</v>
      </c>
    </row>
    <row r="224" spans="1:7" ht="78.75" x14ac:dyDescent="0.25">
      <c r="A224" s="19"/>
      <c r="B224" s="19"/>
      <c r="C224" s="19"/>
      <c r="D224" s="22" t="s">
        <v>319</v>
      </c>
      <c r="E224" s="19"/>
      <c r="F224" s="19"/>
      <c r="G224" s="19"/>
    </row>
    <row r="225" spans="1:7" x14ac:dyDescent="0.25">
      <c r="A225" s="19"/>
      <c r="B225" s="19"/>
      <c r="C225" s="19"/>
      <c r="D225" s="30" t="s">
        <v>320</v>
      </c>
      <c r="E225" s="16">
        <v>1</v>
      </c>
      <c r="F225" s="20">
        <f>G219+G221+G223</f>
        <v>159.63999999999999</v>
      </c>
      <c r="G225" s="20">
        <f>ROUND(E225*F225,2)</f>
        <v>159.63999999999999</v>
      </c>
    </row>
    <row r="226" spans="1:7" ht="0.95" customHeight="1" x14ac:dyDescent="0.25">
      <c r="A226" s="21"/>
      <c r="B226" s="21"/>
      <c r="C226" s="21"/>
      <c r="D226" s="31"/>
      <c r="E226" s="21"/>
      <c r="F226" s="21"/>
      <c r="G226" s="21"/>
    </row>
    <row r="227" spans="1:7" x14ac:dyDescent="0.25">
      <c r="A227" s="11" t="s">
        <v>321</v>
      </c>
      <c r="B227" s="11" t="s">
        <v>10</v>
      </c>
      <c r="C227" s="11" t="s">
        <v>11</v>
      </c>
      <c r="D227" s="29" t="s">
        <v>322</v>
      </c>
      <c r="E227" s="12">
        <f>E244</f>
        <v>1</v>
      </c>
      <c r="F227" s="13">
        <f>F244</f>
        <v>1286.55</v>
      </c>
      <c r="G227" s="13">
        <f>G244</f>
        <v>1286.55</v>
      </c>
    </row>
    <row r="228" spans="1:7" ht="33.75" x14ac:dyDescent="0.25">
      <c r="A228" s="14" t="s">
        <v>323</v>
      </c>
      <c r="B228" s="15" t="s">
        <v>18</v>
      </c>
      <c r="C228" s="15" t="s">
        <v>19</v>
      </c>
      <c r="D228" s="22" t="s">
        <v>324</v>
      </c>
      <c r="E228" s="16">
        <v>8</v>
      </c>
      <c r="F228" s="17">
        <v>27.72</v>
      </c>
      <c r="G228" s="18">
        <f>ROUND(E228*F228,2)</f>
        <v>221.76</v>
      </c>
    </row>
    <row r="229" spans="1:7" ht="78.75" x14ac:dyDescent="0.25">
      <c r="A229" s="19"/>
      <c r="B229" s="19"/>
      <c r="C229" s="19"/>
      <c r="D229" s="22" t="s">
        <v>325</v>
      </c>
      <c r="E229" s="19"/>
      <c r="F229" s="19"/>
      <c r="G229" s="19"/>
    </row>
    <row r="230" spans="1:7" ht="33.75" x14ac:dyDescent="0.25">
      <c r="A230" s="14" t="s">
        <v>326</v>
      </c>
      <c r="B230" s="15" t="s">
        <v>18</v>
      </c>
      <c r="C230" s="15" t="s">
        <v>19</v>
      </c>
      <c r="D230" s="22" t="s">
        <v>327</v>
      </c>
      <c r="E230" s="16">
        <v>2</v>
      </c>
      <c r="F230" s="17">
        <v>76.05</v>
      </c>
      <c r="G230" s="18">
        <f>ROUND(E230*F230,2)</f>
        <v>152.1</v>
      </c>
    </row>
    <row r="231" spans="1:7" ht="45" x14ac:dyDescent="0.25">
      <c r="A231" s="19"/>
      <c r="B231" s="19"/>
      <c r="C231" s="19"/>
      <c r="D231" s="22" t="s">
        <v>328</v>
      </c>
      <c r="E231" s="19"/>
      <c r="F231" s="19"/>
      <c r="G231" s="19"/>
    </row>
    <row r="232" spans="1:7" ht="22.5" x14ac:dyDescent="0.25">
      <c r="A232" s="14" t="s">
        <v>329</v>
      </c>
      <c r="B232" s="15" t="s">
        <v>18</v>
      </c>
      <c r="C232" s="15" t="s">
        <v>56</v>
      </c>
      <c r="D232" s="22" t="s">
        <v>330</v>
      </c>
      <c r="E232" s="16">
        <v>80</v>
      </c>
      <c r="F232" s="17">
        <v>2.2200000000000002</v>
      </c>
      <c r="G232" s="18">
        <f>ROUND(E232*F232,2)</f>
        <v>177.6</v>
      </c>
    </row>
    <row r="233" spans="1:7" ht="45" x14ac:dyDescent="0.25">
      <c r="A233" s="19"/>
      <c r="B233" s="19"/>
      <c r="C233" s="19"/>
      <c r="D233" s="22" t="s">
        <v>331</v>
      </c>
      <c r="E233" s="19"/>
      <c r="F233" s="19"/>
      <c r="G233" s="19"/>
    </row>
    <row r="234" spans="1:7" ht="33.75" x14ac:dyDescent="0.25">
      <c r="A234" s="14" t="s">
        <v>59</v>
      </c>
      <c r="B234" s="15" t="s">
        <v>18</v>
      </c>
      <c r="C234" s="15" t="s">
        <v>56</v>
      </c>
      <c r="D234" s="22" t="s">
        <v>60</v>
      </c>
      <c r="E234" s="16">
        <v>80</v>
      </c>
      <c r="F234" s="17">
        <v>1.55</v>
      </c>
      <c r="G234" s="18">
        <f>ROUND(E234*F234,2)</f>
        <v>124</v>
      </c>
    </row>
    <row r="235" spans="1:7" ht="67.5" x14ac:dyDescent="0.25">
      <c r="A235" s="19"/>
      <c r="B235" s="19"/>
      <c r="C235" s="19"/>
      <c r="D235" s="22" t="s">
        <v>61</v>
      </c>
      <c r="E235" s="19"/>
      <c r="F235" s="19"/>
      <c r="G235" s="19"/>
    </row>
    <row r="236" spans="1:7" ht="22.5" x14ac:dyDescent="0.25">
      <c r="A236" s="14" t="s">
        <v>332</v>
      </c>
      <c r="B236" s="15" t="s">
        <v>18</v>
      </c>
      <c r="C236" s="15" t="s">
        <v>19</v>
      </c>
      <c r="D236" s="22" t="s">
        <v>333</v>
      </c>
      <c r="E236" s="16">
        <v>2</v>
      </c>
      <c r="F236" s="17">
        <v>7.04</v>
      </c>
      <c r="G236" s="18">
        <f>ROUND(E236*F236,2)</f>
        <v>14.08</v>
      </c>
    </row>
    <row r="237" spans="1:7" ht="33.75" x14ac:dyDescent="0.25">
      <c r="A237" s="19"/>
      <c r="B237" s="19"/>
      <c r="C237" s="19"/>
      <c r="D237" s="22" t="s">
        <v>334</v>
      </c>
      <c r="E237" s="19"/>
      <c r="F237" s="19"/>
      <c r="G237" s="19"/>
    </row>
    <row r="238" spans="1:7" x14ac:dyDescent="0.25">
      <c r="A238" s="14" t="s">
        <v>335</v>
      </c>
      <c r="B238" s="15" t="s">
        <v>18</v>
      </c>
      <c r="C238" s="15" t="s">
        <v>19</v>
      </c>
      <c r="D238" s="22" t="s">
        <v>336</v>
      </c>
      <c r="E238" s="16">
        <v>2</v>
      </c>
      <c r="F238" s="17">
        <v>187.13</v>
      </c>
      <c r="G238" s="18">
        <f>ROUND(E238*F238,2)</f>
        <v>374.26</v>
      </c>
    </row>
    <row r="239" spans="1:7" ht="67.5" x14ac:dyDescent="0.25">
      <c r="A239" s="19"/>
      <c r="B239" s="19"/>
      <c r="C239" s="19"/>
      <c r="D239" s="22" t="s">
        <v>337</v>
      </c>
      <c r="E239" s="19"/>
      <c r="F239" s="19"/>
      <c r="G239" s="19"/>
    </row>
    <row r="240" spans="1:7" ht="22.5" x14ac:dyDescent="0.25">
      <c r="A240" s="14" t="s">
        <v>338</v>
      </c>
      <c r="B240" s="15" t="s">
        <v>18</v>
      </c>
      <c r="C240" s="15" t="s">
        <v>19</v>
      </c>
      <c r="D240" s="22" t="s">
        <v>339</v>
      </c>
      <c r="E240" s="16">
        <v>1</v>
      </c>
      <c r="F240" s="17">
        <v>100.78</v>
      </c>
      <c r="G240" s="18">
        <f>ROUND(E240*F240,2)</f>
        <v>100.78</v>
      </c>
    </row>
    <row r="241" spans="1:7" ht="225" x14ac:dyDescent="0.25">
      <c r="A241" s="19"/>
      <c r="B241" s="19"/>
      <c r="C241" s="19"/>
      <c r="D241" s="22" t="s">
        <v>340</v>
      </c>
      <c r="E241" s="19"/>
      <c r="F241" s="19"/>
      <c r="G241" s="19"/>
    </row>
    <row r="242" spans="1:7" ht="45" x14ac:dyDescent="0.25">
      <c r="A242" s="14" t="s">
        <v>341</v>
      </c>
      <c r="B242" s="15" t="s">
        <v>18</v>
      </c>
      <c r="C242" s="15" t="s">
        <v>19</v>
      </c>
      <c r="D242" s="22" t="s">
        <v>342</v>
      </c>
      <c r="E242" s="16">
        <v>1</v>
      </c>
      <c r="F242" s="17">
        <v>121.97</v>
      </c>
      <c r="G242" s="18">
        <f>ROUND(E242*F242,2)</f>
        <v>121.97</v>
      </c>
    </row>
    <row r="243" spans="1:7" ht="78.75" x14ac:dyDescent="0.25">
      <c r="A243" s="19"/>
      <c r="B243" s="19"/>
      <c r="C243" s="19"/>
      <c r="D243" s="22" t="s">
        <v>343</v>
      </c>
      <c r="E243" s="19"/>
      <c r="F243" s="19"/>
      <c r="G243" s="19"/>
    </row>
    <row r="244" spans="1:7" x14ac:dyDescent="0.25">
      <c r="A244" s="19"/>
      <c r="B244" s="19"/>
      <c r="C244" s="19"/>
      <c r="D244" s="30" t="s">
        <v>344</v>
      </c>
      <c r="E244" s="16">
        <v>1</v>
      </c>
      <c r="F244" s="20">
        <f>G228+G230+G232+G234+G236+G238+G240+G242</f>
        <v>1286.55</v>
      </c>
      <c r="G244" s="20">
        <f>ROUND(E244*F244,2)</f>
        <v>1286.55</v>
      </c>
    </row>
    <row r="245" spans="1:7" ht="0.95" customHeight="1" x14ac:dyDescent="0.25">
      <c r="A245" s="21"/>
      <c r="B245" s="21"/>
      <c r="C245" s="21"/>
      <c r="D245" s="31"/>
      <c r="E245" s="21"/>
      <c r="F245" s="21"/>
      <c r="G245" s="21"/>
    </row>
    <row r="246" spans="1:7" x14ac:dyDescent="0.25">
      <c r="A246" s="19"/>
      <c r="B246" s="19"/>
      <c r="C246" s="19"/>
      <c r="D246" s="30" t="s">
        <v>345</v>
      </c>
      <c r="E246" s="16">
        <v>1</v>
      </c>
      <c r="F246" s="20">
        <f>G218+G227</f>
        <v>1446.19</v>
      </c>
      <c r="G246" s="20">
        <f>ROUND(E246*F246,2)</f>
        <v>1446.19</v>
      </c>
    </row>
    <row r="247" spans="1:7" ht="0.95" customHeight="1" x14ac:dyDescent="0.25">
      <c r="A247" s="21"/>
      <c r="B247" s="21"/>
      <c r="C247" s="21"/>
      <c r="D247" s="31"/>
      <c r="E247" s="21"/>
      <c r="F247" s="21"/>
      <c r="G247" s="21"/>
    </row>
    <row r="248" spans="1:7" x14ac:dyDescent="0.25">
      <c r="A248" s="8" t="s">
        <v>346</v>
      </c>
      <c r="B248" s="23" t="s">
        <v>10</v>
      </c>
      <c r="C248" s="8" t="s">
        <v>11</v>
      </c>
      <c r="D248" s="28" t="s">
        <v>347</v>
      </c>
      <c r="E248" s="9">
        <f>E276</f>
        <v>1</v>
      </c>
      <c r="F248" s="10">
        <f>F276</f>
        <v>16324.85</v>
      </c>
      <c r="G248" s="10">
        <f>G276</f>
        <v>16324.85</v>
      </c>
    </row>
    <row r="249" spans="1:7" x14ac:dyDescent="0.25">
      <c r="A249" s="11" t="s">
        <v>348</v>
      </c>
      <c r="B249" s="24" t="s">
        <v>10</v>
      </c>
      <c r="C249" s="11" t="s">
        <v>11</v>
      </c>
      <c r="D249" s="29" t="s">
        <v>347</v>
      </c>
      <c r="E249" s="12">
        <f>E274</f>
        <v>1</v>
      </c>
      <c r="F249" s="13">
        <f>F274</f>
        <v>16324.85</v>
      </c>
      <c r="G249" s="13">
        <f>G274</f>
        <v>16324.85</v>
      </c>
    </row>
    <row r="250" spans="1:7" x14ac:dyDescent="0.25">
      <c r="A250" s="14" t="s">
        <v>349</v>
      </c>
      <c r="B250" s="15" t="s">
        <v>18</v>
      </c>
      <c r="C250" s="15" t="s">
        <v>19</v>
      </c>
      <c r="D250" s="22" t="s">
        <v>350</v>
      </c>
      <c r="E250" s="16">
        <v>1</v>
      </c>
      <c r="F250" s="17">
        <v>800</v>
      </c>
      <c r="G250" s="18">
        <f>ROUND(E250*F250,2)</f>
        <v>800</v>
      </c>
    </row>
    <row r="251" spans="1:7" ht="67.5" x14ac:dyDescent="0.25">
      <c r="A251" s="19"/>
      <c r="B251" s="19"/>
      <c r="C251" s="19"/>
      <c r="D251" s="22" t="s">
        <v>351</v>
      </c>
      <c r="E251" s="19"/>
      <c r="F251" s="19"/>
      <c r="G251" s="19"/>
    </row>
    <row r="252" spans="1:7" ht="22.5" x14ac:dyDescent="0.25">
      <c r="A252" s="14" t="s">
        <v>352</v>
      </c>
      <c r="B252" s="15" t="s">
        <v>18</v>
      </c>
      <c r="C252" s="15" t="s">
        <v>19</v>
      </c>
      <c r="D252" s="22" t="s">
        <v>353</v>
      </c>
      <c r="E252" s="16">
        <v>1</v>
      </c>
      <c r="F252" s="17">
        <v>460.9</v>
      </c>
      <c r="G252" s="18">
        <f>ROUND(E252*F252,2)</f>
        <v>460.9</v>
      </c>
    </row>
    <row r="253" spans="1:7" ht="236.25" x14ac:dyDescent="0.25">
      <c r="A253" s="19"/>
      <c r="B253" s="19"/>
      <c r="C253" s="19"/>
      <c r="D253" s="22" t="s">
        <v>354</v>
      </c>
      <c r="E253" s="19"/>
      <c r="F253" s="19"/>
      <c r="G253" s="19"/>
    </row>
    <row r="254" spans="1:7" x14ac:dyDescent="0.25">
      <c r="A254" s="14" t="s">
        <v>355</v>
      </c>
      <c r="B254" s="15" t="s">
        <v>18</v>
      </c>
      <c r="C254" s="15" t="s">
        <v>19</v>
      </c>
      <c r="D254" s="22" t="s">
        <v>356</v>
      </c>
      <c r="E254" s="16">
        <v>1</v>
      </c>
      <c r="F254" s="17">
        <v>92.18</v>
      </c>
      <c r="G254" s="18">
        <f>ROUND(E254*F254,2)</f>
        <v>92.18</v>
      </c>
    </row>
    <row r="255" spans="1:7" ht="101.25" x14ac:dyDescent="0.25">
      <c r="A255" s="19"/>
      <c r="B255" s="19"/>
      <c r="C255" s="19"/>
      <c r="D255" s="22" t="s">
        <v>357</v>
      </c>
      <c r="E255" s="19"/>
      <c r="F255" s="19"/>
      <c r="G255" s="19"/>
    </row>
    <row r="256" spans="1:7" ht="33.75" x14ac:dyDescent="0.25">
      <c r="A256" s="14" t="s">
        <v>358</v>
      </c>
      <c r="B256" s="15" t="s">
        <v>18</v>
      </c>
      <c r="C256" s="15" t="s">
        <v>56</v>
      </c>
      <c r="D256" s="22" t="s">
        <v>359</v>
      </c>
      <c r="E256" s="16">
        <v>2411</v>
      </c>
      <c r="F256" s="17">
        <v>1.76</v>
      </c>
      <c r="G256" s="18">
        <f>ROUND(E256*F256,2)</f>
        <v>4243.3599999999997</v>
      </c>
    </row>
    <row r="257" spans="1:7" ht="90" x14ac:dyDescent="0.25">
      <c r="A257" s="19"/>
      <c r="B257" s="19"/>
      <c r="C257" s="19"/>
      <c r="D257" s="22" t="s">
        <v>360</v>
      </c>
      <c r="E257" s="19"/>
      <c r="F257" s="19"/>
      <c r="G257" s="19"/>
    </row>
    <row r="258" spans="1:7" ht="33.75" x14ac:dyDescent="0.25">
      <c r="A258" s="14" t="s">
        <v>361</v>
      </c>
      <c r="B258" s="15" t="s">
        <v>18</v>
      </c>
      <c r="C258" s="15" t="s">
        <v>19</v>
      </c>
      <c r="D258" s="22" t="s">
        <v>362</v>
      </c>
      <c r="E258" s="16">
        <v>60</v>
      </c>
      <c r="F258" s="17">
        <v>15.08</v>
      </c>
      <c r="G258" s="18">
        <f>ROUND(E258*F258,2)</f>
        <v>904.8</v>
      </c>
    </row>
    <row r="259" spans="1:7" ht="56.25" x14ac:dyDescent="0.25">
      <c r="A259" s="19"/>
      <c r="B259" s="19"/>
      <c r="C259" s="19"/>
      <c r="D259" s="22" t="s">
        <v>363</v>
      </c>
      <c r="E259" s="19"/>
      <c r="F259" s="19"/>
      <c r="G259" s="19"/>
    </row>
    <row r="260" spans="1:7" ht="33.75" x14ac:dyDescent="0.25">
      <c r="A260" s="14" t="s">
        <v>364</v>
      </c>
      <c r="B260" s="15" t="s">
        <v>18</v>
      </c>
      <c r="C260" s="15" t="s">
        <v>56</v>
      </c>
      <c r="D260" s="22" t="s">
        <v>365</v>
      </c>
      <c r="E260" s="16">
        <v>246</v>
      </c>
      <c r="F260" s="17">
        <v>2.2200000000000002</v>
      </c>
      <c r="G260" s="18">
        <f>ROUND(E260*F260,2)</f>
        <v>546.12</v>
      </c>
    </row>
    <row r="261" spans="1:7" ht="101.25" x14ac:dyDescent="0.25">
      <c r="A261" s="19"/>
      <c r="B261" s="19"/>
      <c r="C261" s="19"/>
      <c r="D261" s="22" t="s">
        <v>366</v>
      </c>
      <c r="E261" s="19"/>
      <c r="F261" s="19"/>
      <c r="G261" s="19"/>
    </row>
    <row r="262" spans="1:7" ht="45" x14ac:dyDescent="0.25">
      <c r="A262" s="14" t="s">
        <v>62</v>
      </c>
      <c r="B262" s="15" t="s">
        <v>18</v>
      </c>
      <c r="C262" s="15" t="s">
        <v>56</v>
      </c>
      <c r="D262" s="22" t="s">
        <v>63</v>
      </c>
      <c r="E262" s="16">
        <v>50</v>
      </c>
      <c r="F262" s="17">
        <v>5.47</v>
      </c>
      <c r="G262" s="18">
        <f>ROUND(E262*F262,2)</f>
        <v>273.5</v>
      </c>
    </row>
    <row r="263" spans="1:7" ht="90" x14ac:dyDescent="0.25">
      <c r="A263" s="19"/>
      <c r="B263" s="19"/>
      <c r="C263" s="19"/>
      <c r="D263" s="22" t="s">
        <v>64</v>
      </c>
      <c r="E263" s="19"/>
      <c r="F263" s="19"/>
      <c r="G263" s="19"/>
    </row>
    <row r="264" spans="1:7" ht="22.5" x14ac:dyDescent="0.25">
      <c r="A264" s="14" t="s">
        <v>367</v>
      </c>
      <c r="B264" s="15" t="s">
        <v>18</v>
      </c>
      <c r="C264" s="15" t="s">
        <v>19</v>
      </c>
      <c r="D264" s="22" t="s">
        <v>368</v>
      </c>
      <c r="E264" s="16">
        <v>6</v>
      </c>
      <c r="F264" s="17">
        <v>11.38</v>
      </c>
      <c r="G264" s="18">
        <f>ROUND(E264*F264,2)</f>
        <v>68.28</v>
      </c>
    </row>
    <row r="265" spans="1:7" ht="33.75" x14ac:dyDescent="0.25">
      <c r="A265" s="19"/>
      <c r="B265" s="19"/>
      <c r="C265" s="19"/>
      <c r="D265" s="22" t="s">
        <v>369</v>
      </c>
      <c r="E265" s="19"/>
      <c r="F265" s="19"/>
      <c r="G265" s="19"/>
    </row>
    <row r="266" spans="1:7" ht="45" x14ac:dyDescent="0.25">
      <c r="A266" s="14" t="s">
        <v>370</v>
      </c>
      <c r="B266" s="15" t="s">
        <v>18</v>
      </c>
      <c r="C266" s="15" t="s">
        <v>19</v>
      </c>
      <c r="D266" s="22" t="s">
        <v>371</v>
      </c>
      <c r="E266" s="16">
        <v>1</v>
      </c>
      <c r="F266" s="17">
        <v>3901.96</v>
      </c>
      <c r="G266" s="18">
        <f>ROUND(E266*F266,2)</f>
        <v>3901.96</v>
      </c>
    </row>
    <row r="267" spans="1:7" ht="90" x14ac:dyDescent="0.25">
      <c r="A267" s="19"/>
      <c r="B267" s="19"/>
      <c r="C267" s="19"/>
      <c r="D267" s="22" t="s">
        <v>372</v>
      </c>
      <c r="E267" s="19"/>
      <c r="F267" s="19"/>
      <c r="G267" s="19"/>
    </row>
    <row r="268" spans="1:7" ht="45" x14ac:dyDescent="0.25">
      <c r="A268" s="14" t="s">
        <v>373</v>
      </c>
      <c r="B268" s="15" t="s">
        <v>18</v>
      </c>
      <c r="C268" s="15" t="s">
        <v>19</v>
      </c>
      <c r="D268" s="22" t="s">
        <v>374</v>
      </c>
      <c r="E268" s="16">
        <v>3</v>
      </c>
      <c r="F268" s="17">
        <v>355.58</v>
      </c>
      <c r="G268" s="18">
        <f>ROUND(E268*F268,2)</f>
        <v>1066.74</v>
      </c>
    </row>
    <row r="269" spans="1:7" ht="67.5" x14ac:dyDescent="0.25">
      <c r="A269" s="19"/>
      <c r="B269" s="19"/>
      <c r="C269" s="19"/>
      <c r="D269" s="22" t="s">
        <v>375</v>
      </c>
      <c r="E269" s="19"/>
      <c r="F269" s="19"/>
      <c r="G269" s="19"/>
    </row>
    <row r="270" spans="1:7" ht="22.5" x14ac:dyDescent="0.25">
      <c r="A270" s="14" t="s">
        <v>376</v>
      </c>
      <c r="B270" s="15" t="s">
        <v>18</v>
      </c>
      <c r="C270" s="15" t="s">
        <v>19</v>
      </c>
      <c r="D270" s="22" t="s">
        <v>377</v>
      </c>
      <c r="E270" s="16">
        <v>3</v>
      </c>
      <c r="F270" s="17">
        <v>1063.92</v>
      </c>
      <c r="G270" s="18">
        <f>ROUND(E270*F270,2)</f>
        <v>3191.76</v>
      </c>
    </row>
    <row r="271" spans="1:7" ht="45" x14ac:dyDescent="0.25">
      <c r="A271" s="19"/>
      <c r="B271" s="19"/>
      <c r="C271" s="19"/>
      <c r="D271" s="22" t="s">
        <v>378</v>
      </c>
      <c r="E271" s="19"/>
      <c r="F271" s="19"/>
      <c r="G271" s="19"/>
    </row>
    <row r="272" spans="1:7" ht="33.75" x14ac:dyDescent="0.25">
      <c r="A272" s="14" t="s">
        <v>379</v>
      </c>
      <c r="B272" s="15" t="s">
        <v>18</v>
      </c>
      <c r="C272" s="15" t="s">
        <v>56</v>
      </c>
      <c r="D272" s="22" t="s">
        <v>380</v>
      </c>
      <c r="E272" s="16">
        <v>25</v>
      </c>
      <c r="F272" s="17">
        <v>31.01</v>
      </c>
      <c r="G272" s="18">
        <f>ROUND(E272*F272,2)</f>
        <v>775.25</v>
      </c>
    </row>
    <row r="273" spans="1:7" ht="56.25" x14ac:dyDescent="0.25">
      <c r="A273" s="19"/>
      <c r="B273" s="19"/>
      <c r="C273" s="19"/>
      <c r="D273" s="22" t="s">
        <v>381</v>
      </c>
      <c r="E273" s="19"/>
      <c r="F273" s="19"/>
      <c r="G273" s="19"/>
    </row>
    <row r="274" spans="1:7" x14ac:dyDescent="0.25">
      <c r="A274" s="19"/>
      <c r="B274" s="19"/>
      <c r="C274" s="19"/>
      <c r="D274" s="30" t="s">
        <v>382</v>
      </c>
      <c r="E274" s="16">
        <v>1</v>
      </c>
      <c r="F274" s="20">
        <f>G250+G252+G254+G256+G258+G260+G262+G264+G266+G268+G270+G272</f>
        <v>16324.85</v>
      </c>
      <c r="G274" s="20">
        <f>ROUND(E274*F274,2)</f>
        <v>16324.85</v>
      </c>
    </row>
    <row r="275" spans="1:7" ht="0.95" customHeight="1" x14ac:dyDescent="0.25">
      <c r="A275" s="21"/>
      <c r="B275" s="21"/>
      <c r="C275" s="21"/>
      <c r="D275" s="31"/>
      <c r="E275" s="21"/>
      <c r="F275" s="21"/>
      <c r="G275" s="21"/>
    </row>
    <row r="276" spans="1:7" x14ac:dyDescent="0.25">
      <c r="A276" s="19"/>
      <c r="B276" s="19"/>
      <c r="C276" s="19"/>
      <c r="D276" s="30" t="s">
        <v>383</v>
      </c>
      <c r="E276" s="16">
        <v>1</v>
      </c>
      <c r="F276" s="20">
        <f>G249</f>
        <v>16324.85</v>
      </c>
      <c r="G276" s="20">
        <f>ROUND(E276*F276,2)</f>
        <v>16324.85</v>
      </c>
    </row>
    <row r="277" spans="1:7" ht="0.95" customHeight="1" x14ac:dyDescent="0.25">
      <c r="A277" s="21"/>
      <c r="B277" s="21"/>
      <c r="C277" s="21"/>
      <c r="D277" s="31"/>
      <c r="E277" s="21"/>
      <c r="F277" s="21"/>
      <c r="G277" s="21"/>
    </row>
    <row r="278" spans="1:7" x14ac:dyDescent="0.25">
      <c r="A278" s="8" t="s">
        <v>384</v>
      </c>
      <c r="B278" s="23" t="s">
        <v>10</v>
      </c>
      <c r="C278" s="8" t="s">
        <v>11</v>
      </c>
      <c r="D278" s="28" t="s">
        <v>385</v>
      </c>
      <c r="E278" s="9">
        <f>E294</f>
        <v>1</v>
      </c>
      <c r="F278" s="10">
        <f>F294</f>
        <v>1712.92</v>
      </c>
      <c r="G278" s="10">
        <f>G294</f>
        <v>1712.92</v>
      </c>
    </row>
    <row r="279" spans="1:7" x14ac:dyDescent="0.25">
      <c r="A279" s="11" t="s">
        <v>386</v>
      </c>
      <c r="B279" s="24" t="s">
        <v>10</v>
      </c>
      <c r="C279" s="11" t="s">
        <v>11</v>
      </c>
      <c r="D279" s="29" t="s">
        <v>387</v>
      </c>
      <c r="E279" s="12">
        <f>E286</f>
        <v>1</v>
      </c>
      <c r="F279" s="13">
        <f>F286</f>
        <v>1414.8</v>
      </c>
      <c r="G279" s="13">
        <f>G286</f>
        <v>1414.8</v>
      </c>
    </row>
    <row r="280" spans="1:7" x14ac:dyDescent="0.25">
      <c r="A280" s="14" t="s">
        <v>388</v>
      </c>
      <c r="B280" s="15" t="s">
        <v>18</v>
      </c>
      <c r="C280" s="15" t="s">
        <v>19</v>
      </c>
      <c r="D280" s="22" t="s">
        <v>389</v>
      </c>
      <c r="E280" s="16">
        <v>5</v>
      </c>
      <c r="F280" s="17">
        <v>137.22</v>
      </c>
      <c r="G280" s="18">
        <f>ROUND(E280*F280,2)</f>
        <v>686.1</v>
      </c>
    </row>
    <row r="281" spans="1:7" ht="101.25" x14ac:dyDescent="0.25">
      <c r="A281" s="19"/>
      <c r="B281" s="19"/>
      <c r="C281" s="19"/>
      <c r="D281" s="22" t="s">
        <v>390</v>
      </c>
      <c r="E281" s="19"/>
      <c r="F281" s="19"/>
      <c r="G281" s="19"/>
    </row>
    <row r="282" spans="1:7" ht="33.75" x14ac:dyDescent="0.25">
      <c r="A282" s="14" t="s">
        <v>391</v>
      </c>
      <c r="B282" s="15" t="s">
        <v>18</v>
      </c>
      <c r="C282" s="15" t="s">
        <v>56</v>
      </c>
      <c r="D282" s="22" t="s">
        <v>392</v>
      </c>
      <c r="E282" s="16">
        <v>40</v>
      </c>
      <c r="F282" s="17">
        <v>17.309999999999999</v>
      </c>
      <c r="G282" s="18">
        <f>ROUND(E282*F282,2)</f>
        <v>692.4</v>
      </c>
    </row>
    <row r="283" spans="1:7" ht="78.75" x14ac:dyDescent="0.25">
      <c r="A283" s="19"/>
      <c r="B283" s="19"/>
      <c r="C283" s="19"/>
      <c r="D283" s="22" t="s">
        <v>393</v>
      </c>
      <c r="E283" s="19"/>
      <c r="F283" s="19"/>
      <c r="G283" s="19"/>
    </row>
    <row r="284" spans="1:7" ht="33.75" x14ac:dyDescent="0.25">
      <c r="A284" s="14" t="s">
        <v>394</v>
      </c>
      <c r="B284" s="15" t="s">
        <v>18</v>
      </c>
      <c r="C284" s="15" t="s">
        <v>19</v>
      </c>
      <c r="D284" s="22" t="s">
        <v>395</v>
      </c>
      <c r="E284" s="16">
        <v>5</v>
      </c>
      <c r="F284" s="17">
        <v>7.26</v>
      </c>
      <c r="G284" s="18">
        <f>ROUND(E284*F284,2)</f>
        <v>36.299999999999997</v>
      </c>
    </row>
    <row r="285" spans="1:7" ht="33.75" x14ac:dyDescent="0.25">
      <c r="A285" s="19"/>
      <c r="B285" s="19"/>
      <c r="C285" s="19"/>
      <c r="D285" s="22" t="s">
        <v>396</v>
      </c>
      <c r="E285" s="19"/>
      <c r="F285" s="19"/>
      <c r="G285" s="19"/>
    </row>
    <row r="286" spans="1:7" x14ac:dyDescent="0.25">
      <c r="A286" s="19"/>
      <c r="B286" s="19"/>
      <c r="C286" s="19"/>
      <c r="D286" s="30" t="s">
        <v>397</v>
      </c>
      <c r="E286" s="16">
        <v>1</v>
      </c>
      <c r="F286" s="20">
        <f>G280+G282+G284</f>
        <v>1414.8</v>
      </c>
      <c r="G286" s="20">
        <f>ROUND(E286*F286,2)</f>
        <v>1414.8</v>
      </c>
    </row>
    <row r="287" spans="1:7" ht="0.95" customHeight="1" x14ac:dyDescent="0.25">
      <c r="A287" s="21"/>
      <c r="B287" s="21"/>
      <c r="C287" s="21"/>
      <c r="D287" s="31"/>
      <c r="E287" s="21"/>
      <c r="F287" s="21"/>
      <c r="G287" s="21"/>
    </row>
    <row r="288" spans="1:7" x14ac:dyDescent="0.25">
      <c r="A288" s="11" t="s">
        <v>398</v>
      </c>
      <c r="B288" s="11" t="s">
        <v>10</v>
      </c>
      <c r="C288" s="11" t="s">
        <v>11</v>
      </c>
      <c r="D288" s="29" t="s">
        <v>385</v>
      </c>
      <c r="E288" s="12">
        <f>E292</f>
        <v>1</v>
      </c>
      <c r="F288" s="13">
        <f>F292</f>
        <v>298.12</v>
      </c>
      <c r="G288" s="13">
        <f>G292</f>
        <v>298.12</v>
      </c>
    </row>
    <row r="289" spans="1:7" ht="33.75" x14ac:dyDescent="0.25">
      <c r="A289" s="14" t="s">
        <v>399</v>
      </c>
      <c r="B289" s="15" t="s">
        <v>18</v>
      </c>
      <c r="C289" s="15" t="s">
        <v>56</v>
      </c>
      <c r="D289" s="22" t="s">
        <v>400</v>
      </c>
      <c r="E289" s="16">
        <v>5</v>
      </c>
      <c r="F289" s="17">
        <v>25.94</v>
      </c>
      <c r="G289" s="18">
        <f>ROUND(E289*F289,2)</f>
        <v>129.69999999999999</v>
      </c>
    </row>
    <row r="290" spans="1:7" ht="90" x14ac:dyDescent="0.25">
      <c r="A290" s="19"/>
      <c r="B290" s="19"/>
      <c r="C290" s="19"/>
      <c r="D290" s="22" t="s">
        <v>401</v>
      </c>
      <c r="E290" s="19"/>
      <c r="F290" s="19"/>
      <c r="G290" s="19"/>
    </row>
    <row r="291" spans="1:7" x14ac:dyDescent="0.25">
      <c r="A291" s="14" t="s">
        <v>402</v>
      </c>
      <c r="B291" s="15" t="s">
        <v>18</v>
      </c>
      <c r="C291" s="15" t="s">
        <v>19</v>
      </c>
      <c r="D291" s="22" t="s">
        <v>389</v>
      </c>
      <c r="E291" s="16">
        <v>1</v>
      </c>
      <c r="F291" s="17">
        <v>168.42</v>
      </c>
      <c r="G291" s="18">
        <f>ROUND(E291*F291,2)</f>
        <v>168.42</v>
      </c>
    </row>
    <row r="292" spans="1:7" x14ac:dyDescent="0.25">
      <c r="A292" s="19"/>
      <c r="B292" s="19"/>
      <c r="C292" s="19"/>
      <c r="D292" s="30" t="s">
        <v>403</v>
      </c>
      <c r="E292" s="16">
        <v>1</v>
      </c>
      <c r="F292" s="20">
        <f>G289+G291</f>
        <v>298.12</v>
      </c>
      <c r="G292" s="20">
        <f>ROUND(E292*F292,2)</f>
        <v>298.12</v>
      </c>
    </row>
    <row r="293" spans="1:7" ht="0.95" customHeight="1" x14ac:dyDescent="0.25">
      <c r="A293" s="21"/>
      <c r="B293" s="21"/>
      <c r="C293" s="21"/>
      <c r="D293" s="31"/>
      <c r="E293" s="21"/>
      <c r="F293" s="21"/>
      <c r="G293" s="21"/>
    </row>
    <row r="294" spans="1:7" x14ac:dyDescent="0.25">
      <c r="A294" s="19"/>
      <c r="B294" s="19"/>
      <c r="C294" s="19"/>
      <c r="D294" s="30" t="s">
        <v>404</v>
      </c>
      <c r="E294" s="16">
        <v>1</v>
      </c>
      <c r="F294" s="20">
        <f>G279+G288</f>
        <v>1712.92</v>
      </c>
      <c r="G294" s="20">
        <f>ROUND(E294*F294,2)</f>
        <v>1712.92</v>
      </c>
    </row>
    <row r="295" spans="1:7" ht="0.95" customHeight="1" x14ac:dyDescent="0.25">
      <c r="A295" s="21"/>
      <c r="B295" s="21"/>
      <c r="C295" s="21"/>
      <c r="D295" s="31"/>
      <c r="E295" s="21"/>
      <c r="F295" s="21"/>
      <c r="G295" s="21"/>
    </row>
    <row r="296" spans="1:7" x14ac:dyDescent="0.25">
      <c r="A296" s="8" t="s">
        <v>405</v>
      </c>
      <c r="B296" s="8" t="s">
        <v>10</v>
      </c>
      <c r="C296" s="8" t="s">
        <v>11</v>
      </c>
      <c r="D296" s="28" t="s">
        <v>406</v>
      </c>
      <c r="E296" s="9">
        <f>E314</f>
        <v>1</v>
      </c>
      <c r="F296" s="10">
        <f>F314</f>
        <v>1123.53</v>
      </c>
      <c r="G296" s="10">
        <f>G314</f>
        <v>1123.53</v>
      </c>
    </row>
    <row r="297" spans="1:7" x14ac:dyDescent="0.25">
      <c r="A297" s="11" t="s">
        <v>407</v>
      </c>
      <c r="B297" s="11" t="s">
        <v>10</v>
      </c>
      <c r="C297" s="11" t="s">
        <v>11</v>
      </c>
      <c r="D297" s="29" t="s">
        <v>406</v>
      </c>
      <c r="E297" s="12">
        <f>E312</f>
        <v>1</v>
      </c>
      <c r="F297" s="13">
        <f>F312</f>
        <v>1123.53</v>
      </c>
      <c r="G297" s="13">
        <f>G312</f>
        <v>1123.53</v>
      </c>
    </row>
    <row r="298" spans="1:7" ht="45" x14ac:dyDescent="0.25">
      <c r="A298" s="14" t="s">
        <v>408</v>
      </c>
      <c r="B298" s="15" t="s">
        <v>18</v>
      </c>
      <c r="C298" s="15" t="s">
        <v>56</v>
      </c>
      <c r="D298" s="22" t="s">
        <v>409</v>
      </c>
      <c r="E298" s="16">
        <v>36</v>
      </c>
      <c r="F298" s="17">
        <v>10.54</v>
      </c>
      <c r="G298" s="18">
        <f>ROUND(E298*F298,2)</f>
        <v>379.44</v>
      </c>
    </row>
    <row r="299" spans="1:7" ht="78.75" x14ac:dyDescent="0.25">
      <c r="A299" s="19"/>
      <c r="B299" s="19"/>
      <c r="C299" s="19"/>
      <c r="D299" s="22" t="s">
        <v>410</v>
      </c>
      <c r="E299" s="19"/>
      <c r="F299" s="19"/>
      <c r="G299" s="19"/>
    </row>
    <row r="300" spans="1:7" ht="45" x14ac:dyDescent="0.25">
      <c r="A300" s="14" t="s">
        <v>411</v>
      </c>
      <c r="B300" s="15" t="s">
        <v>18</v>
      </c>
      <c r="C300" s="15" t="s">
        <v>56</v>
      </c>
      <c r="D300" s="22" t="s">
        <v>412</v>
      </c>
      <c r="E300" s="16">
        <v>10</v>
      </c>
      <c r="F300" s="17">
        <v>3.84</v>
      </c>
      <c r="G300" s="18">
        <f>ROUND(E300*F300,2)</f>
        <v>38.4</v>
      </c>
    </row>
    <row r="301" spans="1:7" ht="78.75" x14ac:dyDescent="0.25">
      <c r="A301" s="19"/>
      <c r="B301" s="19"/>
      <c r="C301" s="19"/>
      <c r="D301" s="22" t="s">
        <v>413</v>
      </c>
      <c r="E301" s="19"/>
      <c r="F301" s="19"/>
      <c r="G301" s="19"/>
    </row>
    <row r="302" spans="1:7" ht="45" x14ac:dyDescent="0.25">
      <c r="A302" s="14" t="s">
        <v>414</v>
      </c>
      <c r="B302" s="15" t="s">
        <v>18</v>
      </c>
      <c r="C302" s="15" t="s">
        <v>56</v>
      </c>
      <c r="D302" s="22" t="s">
        <v>415</v>
      </c>
      <c r="E302" s="16">
        <v>36</v>
      </c>
      <c r="F302" s="17">
        <v>5.56</v>
      </c>
      <c r="G302" s="18">
        <f>ROUND(E302*F302,2)</f>
        <v>200.16</v>
      </c>
    </row>
    <row r="303" spans="1:7" ht="123.75" x14ac:dyDescent="0.25">
      <c r="A303" s="19"/>
      <c r="B303" s="19"/>
      <c r="C303" s="19"/>
      <c r="D303" s="22" t="s">
        <v>416</v>
      </c>
      <c r="E303" s="19"/>
      <c r="F303" s="19"/>
      <c r="G303" s="19"/>
    </row>
    <row r="304" spans="1:7" ht="45" x14ac:dyDescent="0.25">
      <c r="A304" s="14" t="s">
        <v>417</v>
      </c>
      <c r="B304" s="15" t="s">
        <v>18</v>
      </c>
      <c r="C304" s="15" t="s">
        <v>56</v>
      </c>
      <c r="D304" s="22" t="s">
        <v>418</v>
      </c>
      <c r="E304" s="16">
        <v>10</v>
      </c>
      <c r="F304" s="17">
        <v>5.51</v>
      </c>
      <c r="G304" s="18">
        <f>ROUND(E304*F304,2)</f>
        <v>55.1</v>
      </c>
    </row>
    <row r="305" spans="1:7" ht="123.75" x14ac:dyDescent="0.25">
      <c r="A305" s="19"/>
      <c r="B305" s="19"/>
      <c r="C305" s="19"/>
      <c r="D305" s="22" t="s">
        <v>419</v>
      </c>
      <c r="E305" s="19"/>
      <c r="F305" s="19"/>
      <c r="G305" s="19"/>
    </row>
    <row r="306" spans="1:7" ht="22.5" x14ac:dyDescent="0.25">
      <c r="A306" s="14" t="s">
        <v>420</v>
      </c>
      <c r="B306" s="15" t="s">
        <v>18</v>
      </c>
      <c r="C306" s="15" t="s">
        <v>19</v>
      </c>
      <c r="D306" s="22" t="s">
        <v>421</v>
      </c>
      <c r="E306" s="16">
        <v>2</v>
      </c>
      <c r="F306" s="17">
        <v>20.05</v>
      </c>
      <c r="G306" s="18">
        <f>ROUND(E306*F306,2)</f>
        <v>40.1</v>
      </c>
    </row>
    <row r="307" spans="1:7" ht="45" x14ac:dyDescent="0.25">
      <c r="A307" s="19"/>
      <c r="B307" s="19"/>
      <c r="C307" s="19"/>
      <c r="D307" s="22" t="s">
        <v>422</v>
      </c>
      <c r="E307" s="19"/>
      <c r="F307" s="19"/>
      <c r="G307" s="19"/>
    </row>
    <row r="308" spans="1:7" ht="22.5" x14ac:dyDescent="0.25">
      <c r="A308" s="14" t="s">
        <v>423</v>
      </c>
      <c r="B308" s="15" t="s">
        <v>18</v>
      </c>
      <c r="C308" s="15" t="s">
        <v>19</v>
      </c>
      <c r="D308" s="22" t="s">
        <v>424</v>
      </c>
      <c r="E308" s="16">
        <v>2</v>
      </c>
      <c r="F308" s="17">
        <v>20.03</v>
      </c>
      <c r="G308" s="18">
        <f>ROUND(E308*F308,2)</f>
        <v>40.06</v>
      </c>
    </row>
    <row r="309" spans="1:7" ht="45" x14ac:dyDescent="0.25">
      <c r="A309" s="19"/>
      <c r="B309" s="19"/>
      <c r="C309" s="19"/>
      <c r="D309" s="22" t="s">
        <v>425</v>
      </c>
      <c r="E309" s="19"/>
      <c r="F309" s="19"/>
      <c r="G309" s="19"/>
    </row>
    <row r="310" spans="1:7" ht="45" x14ac:dyDescent="0.25">
      <c r="A310" s="14" t="s">
        <v>426</v>
      </c>
      <c r="B310" s="15" t="s">
        <v>18</v>
      </c>
      <c r="C310" s="15" t="s">
        <v>19</v>
      </c>
      <c r="D310" s="22" t="s">
        <v>427</v>
      </c>
      <c r="E310" s="16">
        <v>1</v>
      </c>
      <c r="F310" s="17">
        <v>370.27</v>
      </c>
      <c r="G310" s="18">
        <f>ROUND(E310*F310,2)</f>
        <v>370.27</v>
      </c>
    </row>
    <row r="311" spans="1:7" ht="135" x14ac:dyDescent="0.25">
      <c r="A311" s="19"/>
      <c r="B311" s="19"/>
      <c r="C311" s="19"/>
      <c r="D311" s="22" t="s">
        <v>428</v>
      </c>
      <c r="E311" s="19"/>
      <c r="F311" s="19"/>
      <c r="G311" s="19"/>
    </row>
    <row r="312" spans="1:7" x14ac:dyDescent="0.25">
      <c r="A312" s="19"/>
      <c r="B312" s="19"/>
      <c r="C312" s="19"/>
      <c r="D312" s="30" t="s">
        <v>429</v>
      </c>
      <c r="E312" s="16">
        <v>1</v>
      </c>
      <c r="F312" s="20">
        <f>G298+G300+G302+G304+G306+G308+G310</f>
        <v>1123.53</v>
      </c>
      <c r="G312" s="20">
        <f>ROUND(E312*F312,2)</f>
        <v>1123.53</v>
      </c>
    </row>
    <row r="313" spans="1:7" ht="0.95" customHeight="1" x14ac:dyDescent="0.25">
      <c r="A313" s="21"/>
      <c r="B313" s="21"/>
      <c r="C313" s="21"/>
      <c r="D313" s="31"/>
      <c r="E313" s="21"/>
      <c r="F313" s="21"/>
      <c r="G313" s="21"/>
    </row>
    <row r="314" spans="1:7" x14ac:dyDescent="0.25">
      <c r="A314" s="19"/>
      <c r="B314" s="19"/>
      <c r="C314" s="19"/>
      <c r="D314" s="30" t="s">
        <v>430</v>
      </c>
      <c r="E314" s="16">
        <v>1</v>
      </c>
      <c r="F314" s="20">
        <f>G297</f>
        <v>1123.53</v>
      </c>
      <c r="G314" s="20">
        <f>ROUND(E314*F314,2)</f>
        <v>1123.53</v>
      </c>
    </row>
    <row r="315" spans="1:7" ht="0.95" customHeight="1" x14ac:dyDescent="0.25">
      <c r="A315" s="21"/>
      <c r="B315" s="21"/>
      <c r="C315" s="21"/>
      <c r="D315" s="31"/>
      <c r="E315" s="21"/>
      <c r="F315" s="21"/>
      <c r="G315" s="21"/>
    </row>
    <row r="316" spans="1:7" x14ac:dyDescent="0.25">
      <c r="A316" s="8" t="s">
        <v>431</v>
      </c>
      <c r="B316" s="8" t="s">
        <v>10</v>
      </c>
      <c r="C316" s="8" t="s">
        <v>11</v>
      </c>
      <c r="D316" s="28" t="s">
        <v>432</v>
      </c>
      <c r="E316" s="9">
        <f>E340</f>
        <v>1</v>
      </c>
      <c r="F316" s="10">
        <f>F340</f>
        <v>5495.87</v>
      </c>
      <c r="G316" s="10">
        <f>G340</f>
        <v>5495.87</v>
      </c>
    </row>
    <row r="317" spans="1:7" x14ac:dyDescent="0.25">
      <c r="A317" s="11" t="s">
        <v>433</v>
      </c>
      <c r="B317" s="24" t="s">
        <v>10</v>
      </c>
      <c r="C317" s="11" t="s">
        <v>11</v>
      </c>
      <c r="D317" s="29" t="s">
        <v>432</v>
      </c>
      <c r="E317" s="12">
        <f>E338</f>
        <v>1</v>
      </c>
      <c r="F317" s="13">
        <f>F338</f>
        <v>5495.87</v>
      </c>
      <c r="G317" s="13">
        <f>G338</f>
        <v>5495.87</v>
      </c>
    </row>
    <row r="318" spans="1:7" ht="22.5" x14ac:dyDescent="0.25">
      <c r="A318" s="14" t="s">
        <v>434</v>
      </c>
      <c r="B318" s="15" t="s">
        <v>18</v>
      </c>
      <c r="C318" s="15" t="s">
        <v>19</v>
      </c>
      <c r="D318" s="22" t="s">
        <v>435</v>
      </c>
      <c r="E318" s="16">
        <v>1</v>
      </c>
      <c r="F318" s="17">
        <v>248.7</v>
      </c>
      <c r="G318" s="18">
        <f>ROUND(E318*F318,2)</f>
        <v>248.7</v>
      </c>
    </row>
    <row r="319" spans="1:7" ht="101.25" x14ac:dyDescent="0.25">
      <c r="A319" s="19"/>
      <c r="B319" s="19"/>
      <c r="C319" s="19"/>
      <c r="D319" s="22" t="s">
        <v>436</v>
      </c>
      <c r="E319" s="19"/>
      <c r="F319" s="19"/>
      <c r="G319" s="19"/>
    </row>
    <row r="320" spans="1:7" ht="33.75" x14ac:dyDescent="0.25">
      <c r="A320" s="14" t="s">
        <v>437</v>
      </c>
      <c r="B320" s="15" t="s">
        <v>18</v>
      </c>
      <c r="C320" s="15" t="s">
        <v>19</v>
      </c>
      <c r="D320" s="22" t="s">
        <v>438</v>
      </c>
      <c r="E320" s="16">
        <v>1</v>
      </c>
      <c r="F320" s="17">
        <v>1153.45</v>
      </c>
      <c r="G320" s="18">
        <f>ROUND(E320*F320,2)</f>
        <v>1153.45</v>
      </c>
    </row>
    <row r="321" spans="1:7" ht="146.25" x14ac:dyDescent="0.25">
      <c r="A321" s="19"/>
      <c r="B321" s="19"/>
      <c r="C321" s="19"/>
      <c r="D321" s="22" t="s">
        <v>439</v>
      </c>
      <c r="E321" s="19"/>
      <c r="F321" s="19"/>
      <c r="G321" s="19"/>
    </row>
    <row r="322" spans="1:7" ht="22.5" x14ac:dyDescent="0.25">
      <c r="A322" s="14" t="s">
        <v>440</v>
      </c>
      <c r="B322" s="15" t="s">
        <v>18</v>
      </c>
      <c r="C322" s="15" t="s">
        <v>19</v>
      </c>
      <c r="D322" s="22" t="s">
        <v>441</v>
      </c>
      <c r="E322" s="16">
        <v>1</v>
      </c>
      <c r="F322" s="17">
        <v>2639.11</v>
      </c>
      <c r="G322" s="18">
        <f>ROUND(E322*F322,2)</f>
        <v>2639.11</v>
      </c>
    </row>
    <row r="323" spans="1:7" ht="281.25" x14ac:dyDescent="0.25">
      <c r="A323" s="19"/>
      <c r="B323" s="19"/>
      <c r="C323" s="19"/>
      <c r="D323" s="22" t="s">
        <v>442</v>
      </c>
      <c r="E323" s="19"/>
      <c r="F323" s="19"/>
      <c r="G323" s="19"/>
    </row>
    <row r="324" spans="1:7" ht="22.5" x14ac:dyDescent="0.25">
      <c r="A324" s="14" t="s">
        <v>443</v>
      </c>
      <c r="B324" s="15" t="s">
        <v>18</v>
      </c>
      <c r="C324" s="15" t="s">
        <v>19</v>
      </c>
      <c r="D324" s="22" t="s">
        <v>444</v>
      </c>
      <c r="E324" s="16">
        <v>1</v>
      </c>
      <c r="F324" s="17">
        <v>295.5</v>
      </c>
      <c r="G324" s="18">
        <f>ROUND(E324*F324,2)</f>
        <v>295.5</v>
      </c>
    </row>
    <row r="325" spans="1:7" ht="112.5" x14ac:dyDescent="0.25">
      <c r="A325" s="19"/>
      <c r="B325" s="19"/>
      <c r="C325" s="19"/>
      <c r="D325" s="22" t="s">
        <v>445</v>
      </c>
      <c r="E325" s="19"/>
      <c r="F325" s="19"/>
      <c r="G325" s="19"/>
    </row>
    <row r="326" spans="1:7" x14ac:dyDescent="0.25">
      <c r="A326" s="14" t="s">
        <v>446</v>
      </c>
      <c r="B326" s="15" t="s">
        <v>18</v>
      </c>
      <c r="C326" s="15" t="s">
        <v>19</v>
      </c>
      <c r="D326" s="22" t="s">
        <v>447</v>
      </c>
      <c r="E326" s="16">
        <v>1</v>
      </c>
      <c r="F326" s="17">
        <v>642.17999999999995</v>
      </c>
      <c r="G326" s="18">
        <f>ROUND(E326*F326,2)</f>
        <v>642.17999999999995</v>
      </c>
    </row>
    <row r="327" spans="1:7" ht="67.5" x14ac:dyDescent="0.25">
      <c r="A327" s="19"/>
      <c r="B327" s="19"/>
      <c r="C327" s="19"/>
      <c r="D327" s="22" t="s">
        <v>448</v>
      </c>
      <c r="E327" s="19"/>
      <c r="F327" s="19"/>
      <c r="G327" s="19"/>
    </row>
    <row r="328" spans="1:7" ht="22.5" x14ac:dyDescent="0.25">
      <c r="A328" s="14" t="s">
        <v>234</v>
      </c>
      <c r="B328" s="15" t="s">
        <v>18</v>
      </c>
      <c r="C328" s="15" t="s">
        <v>56</v>
      </c>
      <c r="D328" s="22" t="s">
        <v>235</v>
      </c>
      <c r="E328" s="16">
        <v>30</v>
      </c>
      <c r="F328" s="17">
        <v>2.09</v>
      </c>
      <c r="G328" s="18">
        <f>ROUND(E328*F328,2)</f>
        <v>62.7</v>
      </c>
    </row>
    <row r="329" spans="1:7" ht="101.25" x14ac:dyDescent="0.25">
      <c r="A329" s="19"/>
      <c r="B329" s="19"/>
      <c r="C329" s="19"/>
      <c r="D329" s="22" t="s">
        <v>236</v>
      </c>
      <c r="E329" s="19"/>
      <c r="F329" s="19"/>
      <c r="G329" s="19"/>
    </row>
    <row r="330" spans="1:7" ht="33.75" x14ac:dyDescent="0.25">
      <c r="A330" s="14" t="s">
        <v>364</v>
      </c>
      <c r="B330" s="15" t="s">
        <v>18</v>
      </c>
      <c r="C330" s="15" t="s">
        <v>56</v>
      </c>
      <c r="D330" s="22" t="s">
        <v>365</v>
      </c>
      <c r="E330" s="16">
        <v>25</v>
      </c>
      <c r="F330" s="17">
        <v>2.2200000000000002</v>
      </c>
      <c r="G330" s="18">
        <f>ROUND(E330*F330,2)</f>
        <v>55.5</v>
      </c>
    </row>
    <row r="331" spans="1:7" ht="101.25" x14ac:dyDescent="0.25">
      <c r="A331" s="19"/>
      <c r="B331" s="19"/>
      <c r="C331" s="19"/>
      <c r="D331" s="22" t="s">
        <v>366</v>
      </c>
      <c r="E331" s="19"/>
      <c r="F331" s="19"/>
      <c r="G331" s="19"/>
    </row>
    <row r="332" spans="1:7" ht="45" x14ac:dyDescent="0.25">
      <c r="A332" s="14" t="s">
        <v>449</v>
      </c>
      <c r="B332" s="15" t="s">
        <v>18</v>
      </c>
      <c r="C332" s="15" t="s">
        <v>56</v>
      </c>
      <c r="D332" s="22" t="s">
        <v>450</v>
      </c>
      <c r="E332" s="16">
        <v>3</v>
      </c>
      <c r="F332" s="17">
        <v>5.56</v>
      </c>
      <c r="G332" s="18">
        <f>ROUND(E332*F332,2)</f>
        <v>16.68</v>
      </c>
    </row>
    <row r="333" spans="1:7" ht="78.75" x14ac:dyDescent="0.25">
      <c r="A333" s="19"/>
      <c r="B333" s="19"/>
      <c r="C333" s="19"/>
      <c r="D333" s="22" t="s">
        <v>451</v>
      </c>
      <c r="E333" s="19"/>
      <c r="F333" s="19"/>
      <c r="G333" s="19"/>
    </row>
    <row r="334" spans="1:7" ht="22.5" x14ac:dyDescent="0.25">
      <c r="A334" s="14" t="s">
        <v>452</v>
      </c>
      <c r="B334" s="15" t="s">
        <v>18</v>
      </c>
      <c r="C334" s="15" t="s">
        <v>56</v>
      </c>
      <c r="D334" s="22" t="s">
        <v>453</v>
      </c>
      <c r="E334" s="16">
        <v>12</v>
      </c>
      <c r="F334" s="17">
        <v>3.26</v>
      </c>
      <c r="G334" s="18">
        <f>ROUND(E334*F334,2)</f>
        <v>39.119999999999997</v>
      </c>
    </row>
    <row r="335" spans="1:7" ht="33.75" x14ac:dyDescent="0.25">
      <c r="A335" s="19"/>
      <c r="B335" s="19"/>
      <c r="C335" s="19"/>
      <c r="D335" s="22" t="s">
        <v>454</v>
      </c>
      <c r="E335" s="19"/>
      <c r="F335" s="19"/>
      <c r="G335" s="19"/>
    </row>
    <row r="336" spans="1:7" ht="22.5" x14ac:dyDescent="0.25">
      <c r="A336" s="14" t="s">
        <v>455</v>
      </c>
      <c r="B336" s="15" t="s">
        <v>18</v>
      </c>
      <c r="C336" s="15" t="s">
        <v>19</v>
      </c>
      <c r="D336" s="22" t="s">
        <v>456</v>
      </c>
      <c r="E336" s="16">
        <v>1</v>
      </c>
      <c r="F336" s="17">
        <v>342.93</v>
      </c>
      <c r="G336" s="18">
        <f>ROUND(E336*F336,2)</f>
        <v>342.93</v>
      </c>
    </row>
    <row r="337" spans="1:7" ht="112.5" x14ac:dyDescent="0.25">
      <c r="A337" s="19"/>
      <c r="B337" s="19"/>
      <c r="C337" s="19"/>
      <c r="D337" s="22" t="s">
        <v>457</v>
      </c>
      <c r="E337" s="19"/>
      <c r="F337" s="19"/>
      <c r="G337" s="19"/>
    </row>
    <row r="338" spans="1:7" x14ac:dyDescent="0.25">
      <c r="A338" s="19"/>
      <c r="B338" s="19"/>
      <c r="C338" s="19"/>
      <c r="D338" s="30" t="s">
        <v>458</v>
      </c>
      <c r="E338" s="16">
        <v>1</v>
      </c>
      <c r="F338" s="20">
        <f>G318+G320+G322+G324+G326+G328+G330+G332+G334+G336</f>
        <v>5495.87</v>
      </c>
      <c r="G338" s="20">
        <f>ROUND(E338*F338,2)</f>
        <v>5495.87</v>
      </c>
    </row>
    <row r="339" spans="1:7" ht="0.95" customHeight="1" x14ac:dyDescent="0.25">
      <c r="A339" s="21"/>
      <c r="B339" s="21"/>
      <c r="C339" s="21"/>
      <c r="D339" s="31"/>
      <c r="E339" s="21"/>
      <c r="F339" s="21"/>
      <c r="G339" s="21"/>
    </row>
    <row r="340" spans="1:7" x14ac:dyDescent="0.25">
      <c r="A340" s="19"/>
      <c r="B340" s="19"/>
      <c r="C340" s="19"/>
      <c r="D340" s="30" t="s">
        <v>459</v>
      </c>
      <c r="E340" s="16">
        <v>1</v>
      </c>
      <c r="F340" s="20">
        <f>G317</f>
        <v>5495.87</v>
      </c>
      <c r="G340" s="20">
        <f>ROUND(E340*F340,2)</f>
        <v>5495.87</v>
      </c>
    </row>
    <row r="341" spans="1:7" ht="0.95" customHeight="1" x14ac:dyDescent="0.25">
      <c r="A341" s="21"/>
      <c r="B341" s="21"/>
      <c r="C341" s="21"/>
      <c r="D341" s="31"/>
      <c r="E341" s="21"/>
      <c r="F341" s="21"/>
      <c r="G341" s="21"/>
    </row>
    <row r="342" spans="1:7" x14ac:dyDescent="0.25">
      <c r="A342" s="19"/>
      <c r="B342" s="19"/>
      <c r="C342" s="19"/>
      <c r="D342" s="30" t="s">
        <v>460</v>
      </c>
      <c r="E342" s="25">
        <v>1</v>
      </c>
      <c r="F342" s="20">
        <f>G5+G107+G194+G217+G248+G278+G296+G316</f>
        <v>103129.82</v>
      </c>
      <c r="G342" s="20">
        <f>ROUND(E342*F342,2)</f>
        <v>103129.82</v>
      </c>
    </row>
    <row r="343" spans="1:7" ht="0.95" customHeight="1" x14ac:dyDescent="0.25">
      <c r="A343" s="21"/>
      <c r="B343" s="21"/>
      <c r="C343" s="21"/>
      <c r="D343" s="31"/>
      <c r="E343" s="21"/>
      <c r="F343" s="21"/>
      <c r="G343" s="21"/>
    </row>
    <row r="344" spans="1:7" x14ac:dyDescent="0.25">
      <c r="A344" s="19"/>
      <c r="B344" s="19"/>
      <c r="C344" s="19"/>
      <c r="D344" s="30" t="s">
        <v>461</v>
      </c>
      <c r="E344" s="25">
        <v>1</v>
      </c>
      <c r="F344" s="20">
        <f>G4</f>
        <v>103129.82</v>
      </c>
      <c r="G344" s="20">
        <f>ROUND(E344*F344,2)</f>
        <v>103129.82</v>
      </c>
    </row>
    <row r="345" spans="1:7" ht="0.95" customHeight="1" x14ac:dyDescent="0.25">
      <c r="A345" s="21"/>
      <c r="B345" s="21"/>
      <c r="C345" s="21"/>
      <c r="D345" s="31"/>
      <c r="E345" s="21"/>
      <c r="F345" s="21"/>
      <c r="G345" s="21"/>
    </row>
  </sheetData>
  <dataValidations count="1">
    <dataValidation type="list" allowBlank="1" showInputMessage="1" showErrorMessage="1" sqref="B4:B345" xr:uid="{A21500DA-51FC-4C1B-8023-B70476DCDC64}">
      <formula1>"Capítol,Partida,Ma d’obra,Maquinària,Material,Altres,Tasca,"</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FF07117BD4554E84E361BA4085705B" ma:contentTypeVersion="12" ma:contentTypeDescription="Crea un document nou" ma:contentTypeScope="" ma:versionID="1d000e841943881ac7b01cadfe128632">
  <xsd:schema xmlns:xsd="http://www.w3.org/2001/XMLSchema" xmlns:xs="http://www.w3.org/2001/XMLSchema" xmlns:p="http://schemas.microsoft.com/office/2006/metadata/properties" xmlns:ns2="568191d0-d435-4ecf-a655-4eb194066908" xmlns:ns3="4533fe98-637b-41e3-b4e5-192b01abd74a" targetNamespace="http://schemas.microsoft.com/office/2006/metadata/properties" ma:root="true" ma:fieldsID="050dd9db687301558cf6d7decf6129f4" ns2:_="" ns3:_="">
    <xsd:import namespace="568191d0-d435-4ecf-a655-4eb194066908"/>
    <xsd:import namespace="4533fe98-637b-41e3-b4e5-192b01abd7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8191d0-d435-4ecf-a655-4eb1940669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es de la imatge" ma:readOnly="false" ma:fieldId="{5cf76f15-5ced-4ddc-b409-7134ff3c332f}" ma:taxonomyMulti="true" ma:sspId="0b67b547-ee38-46e8-9337-86456358d8c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33fe98-637b-41e3-b4e5-192b01abd74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6a153b-6ed1-440a-bbec-6502a16d4004}" ma:internalName="TaxCatchAll" ma:showField="CatchAllData" ma:web="4533fe98-637b-41e3-b4e5-192b01abd7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68191d0-d435-4ecf-a655-4eb194066908">
      <Terms xmlns="http://schemas.microsoft.com/office/infopath/2007/PartnerControls"/>
    </lcf76f155ced4ddcb4097134ff3c332f>
    <TaxCatchAll xmlns="4533fe98-637b-41e3-b4e5-192b01abd74a" xsi:nil="true"/>
  </documentManagement>
</p:properties>
</file>

<file path=customXml/itemProps1.xml><?xml version="1.0" encoding="utf-8"?>
<ds:datastoreItem xmlns:ds="http://schemas.openxmlformats.org/officeDocument/2006/customXml" ds:itemID="{438C6717-22B1-45A3-B1B9-583B7DBA50F5}"/>
</file>

<file path=customXml/itemProps2.xml><?xml version="1.0" encoding="utf-8"?>
<ds:datastoreItem xmlns:ds="http://schemas.openxmlformats.org/officeDocument/2006/customXml" ds:itemID="{728F4644-BCC0-42DA-9BEE-322D210E6FC8}"/>
</file>

<file path=customXml/itemProps3.xml><?xml version="1.0" encoding="utf-8"?>
<ds:datastoreItem xmlns:ds="http://schemas.openxmlformats.org/officeDocument/2006/customXml" ds:itemID="{8E830E34-7911-4EDA-813E-CA66ABF54D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Badenas - Proisotec Enginyeria</dc:creator>
  <cp:lastModifiedBy>Marta Badenas - Proisotec Enginyeria</cp:lastModifiedBy>
  <dcterms:created xsi:type="dcterms:W3CDTF">2025-11-03T07:10:39Z</dcterms:created>
  <dcterms:modified xsi:type="dcterms:W3CDTF">2025-11-03T07:11:45Z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0x01010071FF07117BD4554E84E361BA4085705B</vt:lpwstr>
  </property>
  <property fmtid="{D5CDD505-2E9C-101B-9397-08002B2CF9AE}" pid="3" name="MediaServiceImageTags">
    <vt:lpwstr/>
  </property>
</Properties>
</file>