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palma\Desktop\"/>
    </mc:Choice>
  </mc:AlternateContent>
  <bookViews>
    <workbookView xWindow="0" yWindow="0" windowWidth="28800" windowHeight="12435"/>
  </bookViews>
  <sheets>
    <sheet name="Annex_preus unitaris" sheetId="1" r:id="rId1"/>
  </sheets>
  <calcPr calcId="15251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8" i="1" l="1"/>
  <c r="J27" i="1"/>
  <c r="J26" i="1"/>
  <c r="E84" i="1" l="1"/>
  <c r="E83" i="1"/>
  <c r="E82" i="1"/>
  <c r="E70" i="1"/>
  <c r="E69" i="1"/>
  <c r="E26" i="1" l="1"/>
  <c r="K26" i="1"/>
  <c r="E27" i="1"/>
  <c r="D28" i="1" s="1"/>
  <c r="E28" i="1" s="1"/>
  <c r="F28" i="1" s="1"/>
  <c r="G28" i="1" s="1"/>
  <c r="F27" i="1"/>
  <c r="K27" i="1"/>
  <c r="E29" i="1"/>
  <c r="D30" i="1" s="1"/>
  <c r="E30" i="1" s="1"/>
  <c r="F30" i="1" s="1"/>
  <c r="G30" i="1" s="1"/>
  <c r="F29" i="1"/>
  <c r="G29" i="1" s="1"/>
  <c r="J29" i="1"/>
  <c r="J30" i="1"/>
  <c r="K30" i="1" s="1"/>
  <c r="L30" i="1" s="1"/>
  <c r="E31" i="1"/>
  <c r="F31" i="1" s="1"/>
  <c r="G31" i="1" s="1"/>
  <c r="J31" i="1"/>
  <c r="K31" i="1" s="1"/>
  <c r="L31" i="1" s="1"/>
  <c r="J32" i="1"/>
  <c r="K32" i="1"/>
  <c r="E35" i="1"/>
  <c r="J35" i="1"/>
  <c r="E36" i="1"/>
  <c r="F36" i="1" s="1"/>
  <c r="G36" i="1" s="1"/>
  <c r="J36" i="1"/>
  <c r="K36" i="1" s="1"/>
  <c r="L36" i="1" s="1"/>
  <c r="J37" i="1"/>
  <c r="E40" i="1"/>
  <c r="J40" i="1"/>
  <c r="E41" i="1"/>
  <c r="D42" i="1" s="1"/>
  <c r="E42" i="1" s="1"/>
  <c r="J41" i="1"/>
  <c r="K41" i="1" s="1"/>
  <c r="L41" i="1" s="1"/>
  <c r="J42" i="1"/>
  <c r="K42" i="1" s="1"/>
  <c r="L42" i="1" s="1"/>
  <c r="E43" i="1"/>
  <c r="F43" i="1"/>
  <c r="J43" i="1"/>
  <c r="J44" i="1"/>
  <c r="K44" i="1" s="1"/>
  <c r="L44" i="1" s="1"/>
  <c r="E45" i="1"/>
  <c r="J45" i="1"/>
  <c r="K45" i="1"/>
  <c r="L45" i="1" s="1"/>
  <c r="J46" i="1"/>
  <c r="K46" i="1" s="1"/>
  <c r="L46" i="1" s="1"/>
  <c r="E49" i="1"/>
  <c r="F49" i="1" s="1"/>
  <c r="G49" i="1" s="1"/>
  <c r="G52" i="1" s="1"/>
  <c r="J49" i="1"/>
  <c r="E50" i="1"/>
  <c r="F50" i="1"/>
  <c r="G50" i="1" s="1"/>
  <c r="J50" i="1"/>
  <c r="D51" i="1"/>
  <c r="E51" i="1" s="1"/>
  <c r="F51" i="1" s="1"/>
  <c r="G51" i="1" s="1"/>
  <c r="J51" i="1"/>
  <c r="K51" i="1" s="1"/>
  <c r="L51" i="1" s="1"/>
  <c r="E54" i="1"/>
  <c r="E55" i="1" s="1"/>
  <c r="J54" i="1"/>
  <c r="J55" i="1" s="1"/>
  <c r="K54" i="1"/>
  <c r="E57" i="1"/>
  <c r="J57" i="1"/>
  <c r="K57" i="1"/>
  <c r="E58" i="1"/>
  <c r="D59" i="1" s="1"/>
  <c r="E59" i="1" s="1"/>
  <c r="F58" i="1"/>
  <c r="G58" i="1"/>
  <c r="J58" i="1"/>
  <c r="J59" i="1"/>
  <c r="E60" i="1"/>
  <c r="F60" i="1"/>
  <c r="G60" i="1" s="1"/>
  <c r="J60" i="1"/>
  <c r="D61" i="1"/>
  <c r="E61" i="1" s="1"/>
  <c r="J61" i="1"/>
  <c r="K61" i="1" s="1"/>
  <c r="L61" i="1" s="1"/>
  <c r="E64" i="1"/>
  <c r="J64" i="1"/>
  <c r="J67" i="1" s="1"/>
  <c r="K64" i="1"/>
  <c r="K67" i="1" s="1"/>
  <c r="E65" i="1"/>
  <c r="D66" i="1" s="1"/>
  <c r="E66" i="1" s="1"/>
  <c r="J65" i="1"/>
  <c r="K65" i="1" s="1"/>
  <c r="J66" i="1"/>
  <c r="K66" i="1" s="1"/>
  <c r="L66" i="1" s="1"/>
  <c r="F69" i="1"/>
  <c r="G69" i="1"/>
  <c r="J69" i="1"/>
  <c r="F70" i="1"/>
  <c r="G70" i="1" s="1"/>
  <c r="J70" i="1"/>
  <c r="E71" i="1"/>
  <c r="F71" i="1"/>
  <c r="G71" i="1"/>
  <c r="J71" i="1"/>
  <c r="F72" i="1"/>
  <c r="G72" i="1" s="1"/>
  <c r="J72" i="1"/>
  <c r="K72" i="1"/>
  <c r="E73" i="1"/>
  <c r="J73" i="1"/>
  <c r="K73" i="1"/>
  <c r="J74" i="1"/>
  <c r="E75" i="1"/>
  <c r="D76" i="1" s="1"/>
  <c r="E76" i="1" s="1"/>
  <c r="F75" i="1"/>
  <c r="G75" i="1"/>
  <c r="J75" i="1"/>
  <c r="J76" i="1"/>
  <c r="K76" i="1" s="1"/>
  <c r="L76" i="1" s="1"/>
  <c r="E77" i="1"/>
  <c r="D78" i="1" s="1"/>
  <c r="E78" i="1" s="1"/>
  <c r="J77" i="1"/>
  <c r="K77" i="1" s="1"/>
  <c r="L77" i="1" s="1"/>
  <c r="J78" i="1"/>
  <c r="K78" i="1"/>
  <c r="E81" i="1"/>
  <c r="J81" i="1"/>
  <c r="K81" i="1" s="1"/>
  <c r="K87" i="1" s="1"/>
  <c r="F82" i="1"/>
  <c r="G82" i="1" s="1"/>
  <c r="J82" i="1"/>
  <c r="K82" i="1" s="1"/>
  <c r="L82" i="1" s="1"/>
  <c r="F83" i="1"/>
  <c r="G83" i="1" s="1"/>
  <c r="J83" i="1"/>
  <c r="K83" i="1" s="1"/>
  <c r="F84" i="1"/>
  <c r="G84" i="1" s="1"/>
  <c r="J84" i="1"/>
  <c r="K84" i="1"/>
  <c r="E85" i="1"/>
  <c r="F85" i="1" s="1"/>
  <c r="G85" i="1" s="1"/>
  <c r="J85" i="1"/>
  <c r="K85" i="1" s="1"/>
  <c r="L85" i="1" s="1"/>
  <c r="J86" i="1"/>
  <c r="K86" i="1"/>
  <c r="E89" i="1"/>
  <c r="J89" i="1"/>
  <c r="C90" i="1"/>
  <c r="E91" i="1"/>
  <c r="F91" i="1" s="1"/>
  <c r="J91" i="1"/>
  <c r="K91" i="1"/>
  <c r="C92" i="1"/>
  <c r="E93" i="1"/>
  <c r="J93" i="1"/>
  <c r="K93" i="1" s="1"/>
  <c r="J94" i="1"/>
  <c r="C97" i="1"/>
  <c r="J97" i="1" s="1"/>
  <c r="E97" i="1"/>
  <c r="E100" i="1" s="1"/>
  <c r="F97" i="1"/>
  <c r="E98" i="1"/>
  <c r="F98" i="1" s="1"/>
  <c r="G98" i="1" s="1"/>
  <c r="J98" i="1"/>
  <c r="K98" i="1" s="1"/>
  <c r="L98" i="1" s="1"/>
  <c r="E99" i="1"/>
  <c r="F99" i="1"/>
  <c r="J99" i="1"/>
  <c r="K99" i="1" s="1"/>
  <c r="L99" i="1" s="1"/>
  <c r="E102" i="1"/>
  <c r="J102" i="1"/>
  <c r="E103" i="1"/>
  <c r="J103" i="1"/>
  <c r="K103" i="1"/>
  <c r="L103" i="1"/>
  <c r="E104" i="1"/>
  <c r="J104" i="1"/>
  <c r="E107" i="1"/>
  <c r="F107" i="1"/>
  <c r="G107" i="1"/>
  <c r="J107" i="1"/>
  <c r="J110" i="1" s="1"/>
  <c r="E108" i="1"/>
  <c r="F108" i="1"/>
  <c r="G108" i="1"/>
  <c r="J108" i="1"/>
  <c r="K108" i="1"/>
  <c r="E109" i="1"/>
  <c r="F109" i="1" s="1"/>
  <c r="J109" i="1"/>
  <c r="K109" i="1"/>
  <c r="E112" i="1"/>
  <c r="J112" i="1"/>
  <c r="E113" i="1"/>
  <c r="F113" i="1"/>
  <c r="J113" i="1"/>
  <c r="K113" i="1" s="1"/>
  <c r="L113" i="1" s="1"/>
  <c r="E114" i="1"/>
  <c r="F114" i="1"/>
  <c r="G114" i="1"/>
  <c r="J114" i="1"/>
  <c r="K114" i="1" s="1"/>
  <c r="L114" i="1" s="1"/>
  <c r="E118" i="1"/>
  <c r="E120" i="1" s="1"/>
  <c r="J118" i="1"/>
  <c r="E119" i="1"/>
  <c r="J119" i="1"/>
  <c r="K119" i="1"/>
  <c r="E79" i="1" l="1"/>
  <c r="E62" i="1"/>
  <c r="G113" i="1"/>
  <c r="J79" i="1"/>
  <c r="L54" i="1"/>
  <c r="L55" i="1" s="1"/>
  <c r="K55" i="1"/>
  <c r="K40" i="1"/>
  <c r="J47" i="1"/>
  <c r="K112" i="1"/>
  <c r="J115" i="1"/>
  <c r="J100" i="1"/>
  <c r="K89" i="1"/>
  <c r="J33" i="1"/>
  <c r="E115" i="1"/>
  <c r="L84" i="1"/>
  <c r="K62" i="1"/>
  <c r="L93" i="1"/>
  <c r="L91" i="1"/>
  <c r="J62" i="1"/>
  <c r="J52" i="1"/>
  <c r="D32" i="1"/>
  <c r="E32" i="1" s="1"/>
  <c r="F32" i="1" s="1"/>
  <c r="G32" i="1" s="1"/>
  <c r="K118" i="1"/>
  <c r="J120" i="1"/>
  <c r="E105" i="1"/>
  <c r="G97" i="1"/>
  <c r="F57" i="1"/>
  <c r="J87" i="1"/>
  <c r="K35" i="1"/>
  <c r="J38" i="1"/>
  <c r="E52" i="1"/>
  <c r="F81" i="1"/>
  <c r="G81" i="1" s="1"/>
  <c r="F35" i="1"/>
  <c r="G35" i="1" s="1"/>
  <c r="F40" i="1"/>
  <c r="G40" i="1" s="1"/>
  <c r="E110" i="1"/>
  <c r="F89" i="1"/>
  <c r="G89" i="1" s="1"/>
  <c r="E67" i="1"/>
  <c r="K102" i="1"/>
  <c r="L102" i="1" s="1"/>
  <c r="J105" i="1"/>
  <c r="L81" i="1"/>
  <c r="L78" i="1"/>
  <c r="L64" i="1"/>
  <c r="G99" i="1"/>
  <c r="G100" i="1" s="1"/>
  <c r="L83" i="1"/>
  <c r="L65" i="1"/>
  <c r="D37" i="1"/>
  <c r="E37" i="1" s="1"/>
  <c r="E38" i="1" s="1"/>
  <c r="L32" i="1"/>
  <c r="G57" i="1"/>
  <c r="L119" i="1"/>
  <c r="F76" i="1"/>
  <c r="G76" i="1" s="1"/>
  <c r="L67" i="1"/>
  <c r="F59" i="1"/>
  <c r="G59" i="1" s="1"/>
  <c r="L108" i="1"/>
  <c r="J90" i="1"/>
  <c r="K90" i="1" s="1"/>
  <c r="E90" i="1"/>
  <c r="E95" i="1" s="1"/>
  <c r="D74" i="1"/>
  <c r="E74" i="1" s="1"/>
  <c r="D86" i="1"/>
  <c r="E86" i="1" s="1"/>
  <c r="F86" i="1" s="1"/>
  <c r="F112" i="1"/>
  <c r="G112" i="1" s="1"/>
  <c r="G115" i="1" s="1"/>
  <c r="K107" i="1"/>
  <c r="K104" i="1"/>
  <c r="L104" i="1" s="1"/>
  <c r="K94" i="1"/>
  <c r="L94" i="1" s="1"/>
  <c r="J92" i="1"/>
  <c r="K92" i="1" s="1"/>
  <c r="E92" i="1"/>
  <c r="F92" i="1" s="1"/>
  <c r="G92" i="1" s="1"/>
  <c r="F73" i="1"/>
  <c r="G73" i="1" s="1"/>
  <c r="F61" i="1"/>
  <c r="G61" i="1" s="1"/>
  <c r="K43" i="1"/>
  <c r="L43" i="1" s="1"/>
  <c r="L37" i="1"/>
  <c r="G27" i="1"/>
  <c r="L86" i="1"/>
  <c r="L109" i="1"/>
  <c r="L72" i="1"/>
  <c r="G43" i="1"/>
  <c r="L73" i="1"/>
  <c r="D44" i="1"/>
  <c r="E44" i="1" s="1"/>
  <c r="E47" i="1" s="1"/>
  <c r="L26" i="1"/>
  <c r="L118" i="1"/>
  <c r="G109" i="1"/>
  <c r="G110" i="1" s="1"/>
  <c r="G91" i="1"/>
  <c r="F77" i="1"/>
  <c r="G77" i="1" s="1"/>
  <c r="K58" i="1"/>
  <c r="L58" i="1" s="1"/>
  <c r="L57" i="1"/>
  <c r="K37" i="1"/>
  <c r="L27" i="1"/>
  <c r="F26" i="1"/>
  <c r="G26" i="1" s="1"/>
  <c r="F78" i="1"/>
  <c r="G78" i="1" s="1"/>
  <c r="K97" i="1"/>
  <c r="F66" i="1"/>
  <c r="G66" i="1" s="1"/>
  <c r="F37" i="1"/>
  <c r="G37" i="1" s="1"/>
  <c r="F42" i="1"/>
  <c r="G42" i="1" s="1"/>
  <c r="F119" i="1"/>
  <c r="G119" i="1" s="1"/>
  <c r="F118" i="1"/>
  <c r="G118" i="1" s="1"/>
  <c r="F104" i="1"/>
  <c r="G104" i="1" s="1"/>
  <c r="F103" i="1"/>
  <c r="G103" i="1" s="1"/>
  <c r="F102" i="1"/>
  <c r="G102" i="1" s="1"/>
  <c r="F93" i="1"/>
  <c r="G93" i="1" s="1"/>
  <c r="K75" i="1"/>
  <c r="L75" i="1" s="1"/>
  <c r="K74" i="1"/>
  <c r="L74" i="1" s="1"/>
  <c r="K71" i="1"/>
  <c r="L71" i="1" s="1"/>
  <c r="K70" i="1"/>
  <c r="L70" i="1" s="1"/>
  <c r="K69" i="1"/>
  <c r="F65" i="1"/>
  <c r="G65" i="1" s="1"/>
  <c r="F64" i="1"/>
  <c r="G64" i="1" s="1"/>
  <c r="K60" i="1"/>
  <c r="L60" i="1" s="1"/>
  <c r="K59" i="1"/>
  <c r="L59" i="1" s="1"/>
  <c r="F54" i="1"/>
  <c r="G54" i="1" s="1"/>
  <c r="G55" i="1" s="1"/>
  <c r="K50" i="1"/>
  <c r="L50" i="1" s="1"/>
  <c r="K49" i="1"/>
  <c r="F45" i="1"/>
  <c r="G45" i="1" s="1"/>
  <c r="F44" i="1"/>
  <c r="K29" i="1"/>
  <c r="L29" i="1" s="1"/>
  <c r="K28" i="1"/>
  <c r="L28" i="1" s="1"/>
  <c r="D94" i="1"/>
  <c r="E94" i="1" s="1"/>
  <c r="F41" i="1"/>
  <c r="G41" i="1" s="1"/>
  <c r="D46" i="1"/>
  <c r="E46" i="1" s="1"/>
  <c r="L49" i="1" l="1"/>
  <c r="K52" i="1"/>
  <c r="L97" i="1"/>
  <c r="L100" i="1" s="1"/>
  <c r="K100" i="1"/>
  <c r="L107" i="1"/>
  <c r="L110" i="1" s="1"/>
  <c r="K110" i="1"/>
  <c r="J95" i="1"/>
  <c r="L40" i="1"/>
  <c r="K47" i="1"/>
  <c r="L69" i="1"/>
  <c r="L79" i="1" s="1"/>
  <c r="K79" i="1"/>
  <c r="G38" i="1"/>
  <c r="L35" i="1"/>
  <c r="K38" i="1"/>
  <c r="E33" i="1"/>
  <c r="E122" i="1" s="1"/>
  <c r="L89" i="1"/>
  <c r="K95" i="1"/>
  <c r="E87" i="1"/>
  <c r="J122" i="1"/>
  <c r="G86" i="1"/>
  <c r="G87" i="1" s="1"/>
  <c r="G44" i="1"/>
  <c r="G47" i="1" s="1"/>
  <c r="L38" i="1"/>
  <c r="L87" i="1"/>
  <c r="L112" i="1"/>
  <c r="L115" i="1" s="1"/>
  <c r="K115" i="1"/>
  <c r="L47" i="1"/>
  <c r="L105" i="1"/>
  <c r="K105" i="1"/>
  <c r="K33" i="1"/>
  <c r="L33" i="1"/>
  <c r="L120" i="1"/>
  <c r="G62" i="1"/>
  <c r="L62" i="1"/>
  <c r="L92" i="1"/>
  <c r="F90" i="1"/>
  <c r="G90" i="1" s="1"/>
  <c r="G67" i="1"/>
  <c r="G120" i="1"/>
  <c r="L90" i="1"/>
  <c r="F74" i="1"/>
  <c r="G74" i="1" s="1"/>
  <c r="G79" i="1" s="1"/>
  <c r="L52" i="1"/>
  <c r="G33" i="1"/>
  <c r="G105" i="1"/>
  <c r="F46" i="1"/>
  <c r="G46" i="1"/>
  <c r="F94" i="1"/>
  <c r="G94" i="1"/>
  <c r="L95" i="1" l="1"/>
  <c r="L122" i="1" s="1"/>
  <c r="G95" i="1"/>
  <c r="G122" i="1" s="1"/>
</calcChain>
</file>

<file path=xl/sharedStrings.xml><?xml version="1.0" encoding="utf-8"?>
<sst xmlns="http://schemas.openxmlformats.org/spreadsheetml/2006/main" count="191" uniqueCount="87">
  <si>
    <t>COST TOTAL</t>
  </si>
  <si>
    <t>Cost total àrea</t>
  </si>
  <si>
    <t>PA</t>
  </si>
  <si>
    <t>Tanca electrosoldada d'obra d'acer (ml)</t>
  </si>
  <si>
    <t>m²</t>
  </si>
  <si>
    <t>Subministrament i col·locació de capa de cautxú continu de 1cm de gruix per a reposició en colors estàndard. Arranjament de la capa superficial desgranada de l'àrea
completa de paviment de cautxú</t>
  </si>
  <si>
    <t>Plaça Lluís Gallifa</t>
  </si>
  <si>
    <t>ml</t>
  </si>
  <si>
    <t>Retirada tanca existent</t>
  </si>
  <si>
    <t>ut</t>
  </si>
  <si>
    <t>Subministrament i instal·lació de porta encaixada</t>
  </si>
  <si>
    <t>Subministrament i instal·lació de tanca encaixada</t>
  </si>
  <si>
    <t>Plaça del Gas</t>
  </si>
  <si>
    <t>Pl. Vista Alegre</t>
  </si>
  <si>
    <t>Parc de Palau</t>
  </si>
  <si>
    <t>Can Gasol I (petits)</t>
  </si>
  <si>
    <t xml:space="preserve">Transport i instal.lacio Torre-tobogan </t>
  </si>
  <si>
    <t xml:space="preserve">Torre-tobogan </t>
  </si>
  <si>
    <t>Retirada torretobogant</t>
  </si>
  <si>
    <t>Can Gasol II (grans)</t>
  </si>
  <si>
    <t>Transport i instal.lacio de torre-tobogan de robinia</t>
  </si>
  <si>
    <t xml:space="preserve">Torre-tobogan de robinia </t>
  </si>
  <si>
    <t>Retirada gronxador</t>
  </si>
  <si>
    <t>Parc de la Llibertat</t>
  </si>
  <si>
    <t xml:space="preserve">Transport i instal.lació de joc de rotació </t>
  </si>
  <si>
    <t xml:space="preserve">Joc de rotació </t>
  </si>
  <si>
    <t xml:space="preserve">Transport i instal·lació joc molla gorila </t>
  </si>
  <si>
    <t xml:space="preserve">Joc molla gorila </t>
  </si>
  <si>
    <t>Transport i instal·lació d'estructura torre-tobogan</t>
  </si>
  <si>
    <t>Estructura torre-tobogan</t>
  </si>
  <si>
    <t>Retirada "Juego combinado Torre activa" i joc molla marieta</t>
  </si>
  <si>
    <t>Forn del Vidre</t>
  </si>
  <si>
    <t>Transport i instal.lació de joc molla</t>
  </si>
  <si>
    <t>Joc molla</t>
  </si>
  <si>
    <t>Retirada joc molla</t>
  </si>
  <si>
    <t>Plaça Molins</t>
  </si>
  <si>
    <t xml:space="preserve">Transport i instal·lació Molla estrella </t>
  </si>
  <si>
    <t>Molla estrella</t>
  </si>
  <si>
    <t xml:space="preserve">Transport i instal·lació Torre-tobogan </t>
  </si>
  <si>
    <t>Retirada tobogan</t>
  </si>
  <si>
    <t>Pl. Turó de Mata</t>
  </si>
  <si>
    <t>Transport i instal·lació de xarxa octogonal amb membrana</t>
  </si>
  <si>
    <t>Platjta II (varador)</t>
  </si>
  <si>
    <t>Transport i instal·lació torretobogant robinia</t>
  </si>
  <si>
    <t>Torretobogant robinia</t>
  </si>
  <si>
    <t>Jardins de Vicenç Ferrer</t>
  </si>
  <si>
    <t>Transport i instal.lació d'estructura Torre doble amb tobogan</t>
  </si>
  <si>
    <t>Estructura Torre doble amb tobogan</t>
  </si>
  <si>
    <t>Transport i instal.lació de joc de rotació</t>
  </si>
  <si>
    <t>Joc de rotació</t>
  </si>
  <si>
    <t>Transport i instal·lació de gronxador triple robínia</t>
  </si>
  <si>
    <t>Gronxador triple robínia</t>
  </si>
  <si>
    <t>Retirada gronxador i joc molla</t>
  </si>
  <si>
    <t>Parc Rafael Alberti</t>
  </si>
  <si>
    <t>Transport i instal·lació de gronxador metalic (1 seient normal i un bressol)</t>
  </si>
  <si>
    <t>Gronxador metalic (1 seient normal i un seient bressol)</t>
  </si>
  <si>
    <t>Parc de Cerdanyola Nord</t>
  </si>
  <si>
    <t>Transport i instal.lació de torretobogan doble</t>
  </si>
  <si>
    <t>Torre-tobogan doble</t>
  </si>
  <si>
    <t xml:space="preserve">Transmport i instal.lació de joc de rotació </t>
  </si>
  <si>
    <t>Transport i instal·lació del  gronxador metalic nou (2 seients normals)</t>
  </si>
  <si>
    <t>Gronxador metàl·lic (2 seients normals)</t>
  </si>
  <si>
    <t>Retirada gronxador, barres paral·leles i torretobogan</t>
  </si>
  <si>
    <t>Pl. Andalusia</t>
  </si>
  <si>
    <t>Preu final</t>
  </si>
  <si>
    <t>IVA</t>
  </si>
  <si>
    <t>cost/ut</t>
  </si>
  <si>
    <t>preu unitari</t>
  </si>
  <si>
    <t>unit.</t>
  </si>
  <si>
    <t>Nom àrea de joc</t>
  </si>
  <si>
    <t>OFERTA TOTAL (A+B)</t>
  </si>
  <si>
    <t>21% IVA (B)</t>
  </si>
  <si>
    <t>PREU UNITARI / UNITAT (A)</t>
  </si>
  <si>
    <t xml:space="preserve">OFERTA PER UNITAT </t>
  </si>
  <si>
    <t>VALOR DE REFERÈNCIA</t>
  </si>
  <si>
    <t>CONSUM APROXIMAT (A)</t>
  </si>
  <si>
    <t>PREU UNITARI MÀXIM (€)</t>
  </si>
  <si>
    <t>FAIG CONSTAR:</t>
  </si>
  <si>
    <t>COST TOTAL (IVA inc.)</t>
  </si>
  <si>
    <t>OFERTA TOTAL (IVA inc.)</t>
  </si>
  <si>
    <t>OFERTA TOTAL (sense IVA)</t>
  </si>
  <si>
    <t xml:space="preserve">ANNEX OFERTA ECONÒMICA DE PREUS UNITARIS </t>
  </si>
  <si>
    <t>En ....................... major d’edat, amb DNI núm. ......... en nom propi (o en representació de .............) amb capacitat jurídica i d'obrar, assabentat del plec de</t>
  </si>
  <si>
    <t>condicions i pressupost que han de regir l'adjudicació del contracte de subministrament de jocs a les àrees de jocs infantils del termini municipal de Mataró</t>
  </si>
  <si>
    <t>(Exp. 2025/000040264)</t>
  </si>
  <si>
    <t>1) Que ofereixo prestar el subministrament de jocs a les àrees de jocs infantils del terme municipal de Mataró, objecte del licitació amb els següents preus unitaris</t>
  </si>
  <si>
    <t>d'acord amb el detall següent: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</si>
</sst>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8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0"/>
      <name val="Times New Roman"/>
      <family val="1"/>
    </font>
    <font>
      <sz val="7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147">
    <xf numFmtId="0" fontId="0" fillId="0" borderId="0" xfId="0"/>
    <xf numFmtId="0" fontId="0" fillId="0" borderId="0" xfId="0" applyAlignment="1">
      <alignment wrapText="1"/>
    </xf>
    <xf numFmtId="44" fontId="0" fillId="0" borderId="0" xfId="0" applyNumberFormat="1"/>
    <xf numFmtId="44" fontId="3" fillId="2" borderId="1" xfId="0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44" fontId="4" fillId="0" borderId="0" xfId="0" applyNumberFormat="1" applyFont="1" applyAlignment="1">
      <alignment vertical="center"/>
    </xf>
    <xf numFmtId="44" fontId="4" fillId="0" borderId="0" xfId="2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44" fontId="4" fillId="2" borderId="3" xfId="0" applyNumberFormat="1" applyFont="1" applyFill="1" applyBorder="1" applyAlignment="1">
      <alignment vertical="center"/>
    </xf>
    <xf numFmtId="44" fontId="4" fillId="2" borderId="2" xfId="0" applyNumberFormat="1" applyFont="1" applyFill="1" applyBorder="1" applyAlignment="1">
      <alignment vertical="center"/>
    </xf>
    <xf numFmtId="44" fontId="4" fillId="2" borderId="1" xfId="0" applyNumberFormat="1" applyFont="1" applyFill="1" applyBorder="1" applyAlignment="1">
      <alignment vertical="center"/>
    </xf>
    <xf numFmtId="4" fontId="2" fillId="3" borderId="4" xfId="0" applyNumberFormat="1" applyFont="1" applyFill="1" applyBorder="1" applyAlignment="1">
      <alignment horizontal="center" vertical="center"/>
    </xf>
    <xf numFmtId="4" fontId="2" fillId="3" borderId="4" xfId="0" applyNumberFormat="1" applyFont="1" applyFill="1" applyBorder="1" applyAlignment="1">
      <alignment horizontal="right" vertical="center"/>
    </xf>
    <xf numFmtId="44" fontId="4" fillId="0" borderId="5" xfId="0" applyNumberFormat="1" applyFont="1" applyBorder="1" applyAlignment="1">
      <alignment vertical="center"/>
    </xf>
    <xf numFmtId="44" fontId="4" fillId="0" borderId="6" xfId="0" applyNumberFormat="1" applyFont="1" applyBorder="1" applyAlignment="1">
      <alignment vertical="center"/>
    </xf>
    <xf numFmtId="44" fontId="4" fillId="0" borderId="5" xfId="2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5" xfId="0" applyFont="1" applyBorder="1" applyAlignment="1">
      <alignment vertical="center" wrapText="1"/>
    </xf>
    <xf numFmtId="44" fontId="4" fillId="0" borderId="7" xfId="0" applyNumberFormat="1" applyFont="1" applyBorder="1" applyAlignment="1">
      <alignment vertical="center"/>
    </xf>
    <xf numFmtId="44" fontId="4" fillId="0" borderId="8" xfId="0" applyNumberFormat="1" applyFont="1" applyBorder="1" applyAlignment="1">
      <alignment vertical="center"/>
    </xf>
    <xf numFmtId="44" fontId="4" fillId="0" borderId="7" xfId="2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7" xfId="0" applyFont="1" applyBorder="1" applyAlignment="1">
      <alignment vertical="center" wrapText="1"/>
    </xf>
    <xf numFmtId="0" fontId="4" fillId="4" borderId="7" xfId="0" applyFont="1" applyFill="1" applyBorder="1" applyAlignment="1">
      <alignment vertical="center" wrapText="1"/>
    </xf>
    <xf numFmtId="44" fontId="4" fillId="0" borderId="0" xfId="0" applyNumberFormat="1" applyFont="1" applyFill="1" applyBorder="1" applyAlignment="1">
      <alignment vertical="center"/>
    </xf>
    <xf numFmtId="44" fontId="4" fillId="0" borderId="9" xfId="0" applyNumberFormat="1" applyFont="1" applyBorder="1" applyAlignment="1">
      <alignment vertical="center"/>
    </xf>
    <xf numFmtId="44" fontId="4" fillId="0" borderId="3" xfId="0" applyNumberFormat="1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6" xfId="0" applyFont="1" applyBorder="1" applyAlignment="1">
      <alignment vertical="center" wrapText="1"/>
    </xf>
    <xf numFmtId="44" fontId="4" fillId="0" borderId="10" xfId="0" applyNumberFormat="1" applyFont="1" applyBorder="1" applyAlignment="1">
      <alignment vertical="center"/>
    </xf>
    <xf numFmtId="44" fontId="4" fillId="0" borderId="0" xfId="0" applyNumberFormat="1" applyFont="1" applyBorder="1" applyAlignment="1">
      <alignment vertical="center"/>
    </xf>
    <xf numFmtId="44" fontId="4" fillId="0" borderId="11" xfId="0" applyNumberFormat="1" applyFont="1" applyBorder="1" applyAlignment="1">
      <alignment vertical="center"/>
    </xf>
    <xf numFmtId="44" fontId="4" fillId="0" borderId="10" xfId="2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12" xfId="0" applyFont="1" applyBorder="1" applyAlignment="1">
      <alignment vertical="center" wrapText="1"/>
    </xf>
    <xf numFmtId="44" fontId="4" fillId="0" borderId="13" xfId="0" applyNumberFormat="1" applyFont="1" applyBorder="1" applyAlignment="1">
      <alignment vertical="center"/>
    </xf>
    <xf numFmtId="44" fontId="4" fillId="0" borderId="14" xfId="0" applyNumberFormat="1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8" xfId="0" applyFont="1" applyBorder="1" applyAlignment="1">
      <alignment vertical="center" wrapText="1"/>
    </xf>
    <xf numFmtId="44" fontId="4" fillId="0" borderId="9" xfId="2" applyFont="1" applyBorder="1" applyAlignment="1">
      <alignment vertical="center"/>
    </xf>
    <xf numFmtId="0" fontId="4" fillId="0" borderId="10" xfId="0" applyFont="1" applyBorder="1" applyAlignment="1">
      <alignment vertical="center" wrapText="1"/>
    </xf>
    <xf numFmtId="44" fontId="4" fillId="0" borderId="13" xfId="2" applyFont="1" applyBorder="1" applyAlignment="1">
      <alignment vertical="center"/>
    </xf>
    <xf numFmtId="44" fontId="4" fillId="0" borderId="6" xfId="2" applyFont="1" applyBorder="1" applyAlignment="1">
      <alignment vertical="center"/>
    </xf>
    <xf numFmtId="44" fontId="4" fillId="0" borderId="12" xfId="2" applyFont="1" applyBorder="1" applyAlignment="1">
      <alignment vertical="center"/>
    </xf>
    <xf numFmtId="44" fontId="4" fillId="0" borderId="8" xfId="2" applyFont="1" applyBorder="1" applyAlignment="1">
      <alignment vertical="center"/>
    </xf>
    <xf numFmtId="0" fontId="4" fillId="4" borderId="4" xfId="0" applyFont="1" applyFill="1" applyBorder="1" applyAlignment="1">
      <alignment vertical="center" wrapText="1"/>
    </xf>
    <xf numFmtId="44" fontId="4" fillId="0" borderId="5" xfId="0" applyNumberFormat="1" applyFont="1" applyBorder="1" applyAlignment="1"/>
    <xf numFmtId="44" fontId="4" fillId="0" borderId="5" xfId="2" applyFont="1" applyBorder="1" applyAlignment="1"/>
    <xf numFmtId="0" fontId="4" fillId="0" borderId="5" xfId="0" applyFont="1" applyBorder="1" applyAlignment="1"/>
    <xf numFmtId="0" fontId="4" fillId="0" borderId="5" xfId="0" applyFont="1" applyBorder="1" applyAlignment="1">
      <alignment wrapText="1"/>
    </xf>
    <xf numFmtId="0" fontId="0" fillId="0" borderId="0" xfId="0" applyFill="1"/>
    <xf numFmtId="44" fontId="4" fillId="0" borderId="7" xfId="0" applyNumberFormat="1" applyFont="1" applyFill="1" applyBorder="1" applyAlignment="1">
      <alignment vertical="center"/>
    </xf>
    <xf numFmtId="44" fontId="4" fillId="0" borderId="7" xfId="2" applyFont="1" applyFill="1" applyBorder="1" applyAlignment="1">
      <alignment vertical="center"/>
    </xf>
    <xf numFmtId="0" fontId="4" fillId="0" borderId="7" xfId="0" applyFont="1" applyFill="1" applyBorder="1" applyAlignment="1">
      <alignment vertical="center"/>
    </xf>
    <xf numFmtId="0" fontId="4" fillId="0" borderId="7" xfId="0" applyFont="1" applyFill="1" applyBorder="1" applyAlignment="1">
      <alignment vertical="center" wrapText="1"/>
    </xf>
    <xf numFmtId="44" fontId="4" fillId="0" borderId="5" xfId="0" applyNumberFormat="1" applyFont="1" applyBorder="1"/>
    <xf numFmtId="44" fontId="4" fillId="0" borderId="5" xfId="2" applyFont="1" applyBorder="1"/>
    <xf numFmtId="0" fontId="4" fillId="0" borderId="9" xfId="0" applyFont="1" applyBorder="1"/>
    <xf numFmtId="0" fontId="4" fillId="0" borderId="5" xfId="0" applyFont="1" applyBorder="1"/>
    <xf numFmtId="0" fontId="4" fillId="0" borderId="6" xfId="0" applyFont="1" applyBorder="1" applyAlignment="1">
      <alignment wrapText="1"/>
    </xf>
    <xf numFmtId="44" fontId="4" fillId="0" borderId="10" xfId="0" applyNumberFormat="1" applyFont="1" applyBorder="1"/>
    <xf numFmtId="44" fontId="4" fillId="0" borderId="10" xfId="2" applyFont="1" applyBorder="1"/>
    <xf numFmtId="0" fontId="4" fillId="0" borderId="0" xfId="0" applyFont="1" applyBorder="1"/>
    <xf numFmtId="0" fontId="4" fillId="0" borderId="10" xfId="0" applyFont="1" applyBorder="1"/>
    <xf numFmtId="0" fontId="4" fillId="0" borderId="12" xfId="0" applyFont="1" applyBorder="1" applyAlignment="1">
      <alignment wrapText="1"/>
    </xf>
    <xf numFmtId="44" fontId="4" fillId="0" borderId="10" xfId="2" applyFont="1" applyBorder="1" applyAlignment="1">
      <alignment horizontal="right"/>
    </xf>
    <xf numFmtId="44" fontId="4" fillId="0" borderId="0" xfId="2" applyFont="1" applyBorder="1"/>
    <xf numFmtId="0" fontId="4" fillId="0" borderId="0" xfId="0" applyFont="1"/>
    <xf numFmtId="0" fontId="4" fillId="0" borderId="0" xfId="0" applyFont="1" applyAlignment="1">
      <alignment wrapText="1"/>
    </xf>
    <xf numFmtId="44" fontId="4" fillId="0" borderId="3" xfId="0" applyNumberFormat="1" applyFont="1" applyFill="1" applyBorder="1"/>
    <xf numFmtId="44" fontId="4" fillId="0" borderId="5" xfId="0" applyNumberFormat="1" applyFont="1" applyFill="1" applyBorder="1"/>
    <xf numFmtId="44" fontId="4" fillId="0" borderId="9" xfId="2" applyFont="1" applyFill="1" applyBorder="1"/>
    <xf numFmtId="44" fontId="4" fillId="0" borderId="5" xfId="2" applyFont="1" applyFill="1" applyBorder="1"/>
    <xf numFmtId="0" fontId="4" fillId="0" borderId="9" xfId="0" applyFont="1" applyFill="1" applyBorder="1"/>
    <xf numFmtId="0" fontId="4" fillId="0" borderId="5" xfId="0" applyFont="1" applyFill="1" applyBorder="1"/>
    <xf numFmtId="0" fontId="4" fillId="0" borderId="6" xfId="0" applyFont="1" applyFill="1" applyBorder="1" applyAlignment="1">
      <alignment wrapText="1"/>
    </xf>
    <xf numFmtId="44" fontId="4" fillId="0" borderId="11" xfId="0" applyNumberFormat="1" applyFont="1" applyFill="1" applyBorder="1"/>
    <xf numFmtId="44" fontId="4" fillId="0" borderId="10" xfId="0" applyNumberFormat="1" applyFont="1" applyFill="1" applyBorder="1"/>
    <xf numFmtId="44" fontId="4" fillId="0" borderId="0" xfId="2" applyFont="1" applyFill="1" applyBorder="1"/>
    <xf numFmtId="44" fontId="4" fillId="0" borderId="10" xfId="2" applyFont="1" applyFill="1" applyBorder="1"/>
    <xf numFmtId="0" fontId="4" fillId="0" borderId="0" xfId="0" applyFont="1" applyFill="1" applyBorder="1"/>
    <xf numFmtId="0" fontId="4" fillId="0" borderId="10" xfId="0" applyFont="1" applyFill="1" applyBorder="1"/>
    <xf numFmtId="0" fontId="4" fillId="0" borderId="12" xfId="0" applyFont="1" applyFill="1" applyBorder="1" applyAlignment="1">
      <alignment wrapText="1"/>
    </xf>
    <xf numFmtId="44" fontId="4" fillId="0" borderId="14" xfId="0" applyNumberFormat="1" applyFont="1" applyFill="1" applyBorder="1" applyAlignment="1">
      <alignment vertical="center"/>
    </xf>
    <xf numFmtId="44" fontId="4" fillId="0" borderId="13" xfId="0" applyNumberFormat="1" applyFont="1" applyFill="1" applyBorder="1" applyAlignment="1">
      <alignment vertical="center"/>
    </xf>
    <xf numFmtId="44" fontId="4" fillId="0" borderId="14" xfId="2" applyFont="1" applyFill="1" applyBorder="1" applyAlignment="1">
      <alignment vertical="center"/>
    </xf>
    <xf numFmtId="0" fontId="4" fillId="0" borderId="13" xfId="0" applyFont="1" applyFill="1" applyBorder="1" applyAlignment="1">
      <alignment vertical="center"/>
    </xf>
    <xf numFmtId="0" fontId="4" fillId="0" borderId="8" xfId="0" applyFont="1" applyFill="1" applyBorder="1" applyAlignment="1">
      <alignment vertical="center" wrapText="1"/>
    </xf>
    <xf numFmtId="44" fontId="4" fillId="0" borderId="4" xfId="0" applyNumberFormat="1" applyFont="1" applyBorder="1" applyAlignment="1">
      <alignment vertical="center"/>
    </xf>
    <xf numFmtId="44" fontId="4" fillId="0" borderId="4" xfId="2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4" xfId="0" applyFont="1" applyBorder="1" applyAlignment="1">
      <alignment vertical="center" wrapText="1"/>
    </xf>
    <xf numFmtId="44" fontId="4" fillId="0" borderId="5" xfId="1" applyFont="1" applyFill="1" applyBorder="1" applyAlignment="1">
      <alignment vertical="center"/>
    </xf>
    <xf numFmtId="0" fontId="4" fillId="0" borderId="9" xfId="0" applyFont="1" applyFill="1" applyBorder="1" applyAlignment="1">
      <alignment vertical="center"/>
    </xf>
    <xf numFmtId="0" fontId="4" fillId="0" borderId="5" xfId="0" applyFont="1" applyFill="1" applyBorder="1" applyAlignment="1">
      <alignment vertical="center"/>
    </xf>
    <xf numFmtId="0" fontId="4" fillId="0" borderId="6" xfId="0" applyFont="1" applyFill="1" applyBorder="1" applyAlignment="1">
      <alignment vertical="center" wrapText="1"/>
    </xf>
    <xf numFmtId="44" fontId="4" fillId="0" borderId="0" xfId="0" applyNumberFormat="1" applyFont="1" applyBorder="1"/>
    <xf numFmtId="44" fontId="4" fillId="0" borderId="12" xfId="2" applyFont="1" applyBorder="1"/>
    <xf numFmtId="0" fontId="4" fillId="0" borderId="10" xfId="0" applyFont="1" applyBorder="1" applyAlignment="1">
      <alignment wrapText="1"/>
    </xf>
    <xf numFmtId="44" fontId="4" fillId="0" borderId="6" xfId="0" applyNumberFormat="1" applyFont="1" applyBorder="1"/>
    <xf numFmtId="44" fontId="4" fillId="0" borderId="6" xfId="2" applyFont="1" applyBorder="1"/>
    <xf numFmtId="44" fontId="4" fillId="0" borderId="12" xfId="0" applyNumberFormat="1" applyFont="1" applyBorder="1" applyAlignment="1">
      <alignment vertical="center"/>
    </xf>
    <xf numFmtId="44" fontId="4" fillId="0" borderId="6" xfId="2" applyFont="1" applyBorder="1" applyAlignment="1"/>
    <xf numFmtId="0" fontId="4" fillId="0" borderId="9" xfId="0" applyFont="1" applyBorder="1" applyAlignment="1"/>
    <xf numFmtId="44" fontId="4" fillId="0" borderId="10" xfId="2" applyFont="1" applyBorder="1" applyAlignment="1"/>
    <xf numFmtId="44" fontId="4" fillId="0" borderId="12" xfId="2" applyFont="1" applyBorder="1" applyAlignment="1">
      <alignment wrapText="1"/>
    </xf>
    <xf numFmtId="0" fontId="4" fillId="0" borderId="0" xfId="0" applyFont="1" applyBorder="1" applyAlignment="1">
      <alignment wrapText="1"/>
    </xf>
    <xf numFmtId="44" fontId="4" fillId="0" borderId="10" xfId="2" applyFont="1" applyBorder="1" applyAlignment="1">
      <alignment wrapText="1"/>
    </xf>
    <xf numFmtId="44" fontId="4" fillId="0" borderId="7" xfId="0" applyNumberFormat="1" applyFont="1" applyBorder="1"/>
    <xf numFmtId="44" fontId="4" fillId="0" borderId="13" xfId="0" applyNumberFormat="1" applyFont="1" applyBorder="1"/>
    <xf numFmtId="44" fontId="4" fillId="0" borderId="7" xfId="2" applyFont="1" applyBorder="1"/>
    <xf numFmtId="44" fontId="4" fillId="0" borderId="8" xfId="2" applyFont="1" applyBorder="1"/>
    <xf numFmtId="0" fontId="4" fillId="0" borderId="13" xfId="0" applyFont="1" applyBorder="1"/>
    <xf numFmtId="0" fontId="4" fillId="0" borderId="7" xfId="0" applyFont="1" applyBorder="1"/>
    <xf numFmtId="0" fontId="4" fillId="0" borderId="7" xfId="0" applyFont="1" applyBorder="1" applyAlignment="1">
      <alignment wrapText="1"/>
    </xf>
    <xf numFmtId="0" fontId="4" fillId="4" borderId="5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vertical="center" wrapText="1"/>
    </xf>
    <xf numFmtId="4" fontId="4" fillId="5" borderId="4" xfId="0" applyNumberFormat="1" applyFont="1" applyFill="1" applyBorder="1" applyAlignment="1">
      <alignment horizontal="center" vertical="center" wrapText="1"/>
    </xf>
    <xf numFmtId="4" fontId="4" fillId="0" borderId="10" xfId="0" applyNumberFormat="1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1" fontId="4" fillId="5" borderId="4" xfId="0" applyNumberFormat="1" applyFont="1" applyFill="1" applyBorder="1" applyAlignment="1">
      <alignment horizontal="center" vertical="center" wrapText="1"/>
    </xf>
    <xf numFmtId="0" fontId="2" fillId="0" borderId="0" xfId="0" applyFont="1"/>
    <xf numFmtId="0" fontId="5" fillId="0" borderId="0" xfId="0" applyFont="1"/>
    <xf numFmtId="0" fontId="5" fillId="0" borderId="0" xfId="0" applyFont="1" applyAlignment="1">
      <alignment wrapText="1"/>
    </xf>
    <xf numFmtId="0" fontId="2" fillId="0" borderId="0" xfId="0" applyFont="1" applyAlignment="1">
      <alignment horizontal="center"/>
    </xf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Alignment="1">
      <alignment wrapText="1"/>
    </xf>
    <xf numFmtId="0" fontId="5" fillId="0" borderId="0" xfId="0" applyFont="1"/>
    <xf numFmtId="0" fontId="2" fillId="0" borderId="0" xfId="0" applyFont="1"/>
    <xf numFmtId="0" fontId="2" fillId="0" borderId="0" xfId="0" applyFont="1" applyAlignment="1">
      <alignment horizontal="justify"/>
    </xf>
    <xf numFmtId="44" fontId="3" fillId="2" borderId="2" xfId="0" applyNumberFormat="1" applyFont="1" applyFill="1" applyBorder="1" applyAlignment="1">
      <alignment vertical="center" wrapText="1"/>
    </xf>
    <xf numFmtId="0" fontId="4" fillId="2" borderId="4" xfId="0" applyFont="1" applyFill="1" applyBorder="1" applyAlignment="1">
      <alignment horizontal="center" vertical="center"/>
    </xf>
    <xf numFmtId="44" fontId="4" fillId="2" borderId="4" xfId="0" applyNumberFormat="1" applyFont="1" applyFill="1" applyBorder="1" applyAlignment="1">
      <alignment vertical="center"/>
    </xf>
    <xf numFmtId="0" fontId="5" fillId="0" borderId="0" xfId="0" applyFont="1"/>
    <xf numFmtId="0" fontId="2" fillId="0" borderId="0" xfId="0" applyFont="1"/>
    <xf numFmtId="0" fontId="5" fillId="0" borderId="0" xfId="0" applyFont="1" applyAlignment="1">
      <alignment horizontal="left" vertical="center" wrapText="1"/>
    </xf>
    <xf numFmtId="0" fontId="7" fillId="0" borderId="0" xfId="0" applyFont="1"/>
    <xf numFmtId="0" fontId="0" fillId="0" borderId="0" xfId="0" applyFont="1" applyAlignment="1"/>
    <xf numFmtId="0" fontId="2" fillId="0" borderId="0" xfId="0" applyFont="1" applyAlignment="1"/>
  </cellXfs>
  <cellStyles count="3">
    <cellStyle name="Euro" xfId="2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file:///C:\WINDOWS\Escritorio\simbol2.tif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19050</xdr:rowOff>
    </xdr:from>
    <xdr:to>
      <xdr:col>0</xdr:col>
      <xdr:colOff>1143000</xdr:colOff>
      <xdr:row>7</xdr:row>
      <xdr:rowOff>63500</xdr:rowOff>
    </xdr:to>
    <xdr:pic>
      <xdr:nvPicPr>
        <xdr:cNvPr id="2" name="Picture 1" descr="C:\WINDOWS\Escritorio\simbol2.t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19050"/>
          <a:ext cx="704850" cy="1177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8</xdr:row>
      <xdr:rowOff>9524</xdr:rowOff>
    </xdr:from>
    <xdr:to>
      <xdr:col>11</xdr:col>
      <xdr:colOff>866775</xdr:colOff>
      <xdr:row>8</xdr:row>
      <xdr:rowOff>19049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0" y="1304924"/>
          <a:ext cx="9144000" cy="9525"/>
        </a:xfrm>
        <a:prstGeom prst="line">
          <a:avLst/>
        </a:prstGeom>
        <a:noFill/>
        <a:ln w="8509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4"/>
  <sheetViews>
    <sheetView tabSelected="1" workbookViewId="0">
      <selection activeCell="A19" sqref="A19"/>
    </sheetView>
  </sheetViews>
  <sheetFormatPr baseColWidth="10" defaultRowHeight="12.75" x14ac:dyDescent="0.2"/>
  <cols>
    <col min="1" max="1" width="19.85546875" style="1" customWidth="1"/>
    <col min="2" max="2" width="3.5703125" customWidth="1"/>
    <col min="3" max="3" width="4.42578125" customWidth="1"/>
    <col min="5" max="5" width="12.42578125" bestFit="1" customWidth="1"/>
    <col min="7" max="7" width="13.28515625" customWidth="1"/>
    <col min="11" max="11" width="14" customWidth="1"/>
    <col min="12" max="12" width="13.28515625" customWidth="1"/>
  </cols>
  <sheetData>
    <row r="1" spans="1:12" x14ac:dyDescent="0.2">
      <c r="A1" s="144"/>
      <c r="B1" s="144"/>
      <c r="C1" s="132"/>
      <c r="D1" s="132"/>
      <c r="E1" s="133"/>
      <c r="F1" s="132"/>
      <c r="G1" s="144"/>
      <c r="H1" s="144"/>
      <c r="I1" s="132"/>
      <c r="J1" s="132"/>
      <c r="K1" s="132"/>
    </row>
    <row r="2" spans="1:12" x14ac:dyDescent="0.2">
      <c r="A2" s="134"/>
      <c r="B2" s="132"/>
      <c r="C2" s="132"/>
      <c r="D2" s="132"/>
      <c r="E2" s="133"/>
      <c r="F2" s="132"/>
      <c r="G2" s="132"/>
      <c r="H2" s="132"/>
      <c r="I2" s="132"/>
      <c r="J2" s="132"/>
      <c r="K2" s="132"/>
    </row>
    <row r="3" spans="1:12" x14ac:dyDescent="0.2">
      <c r="A3" s="134"/>
      <c r="B3" s="132"/>
      <c r="C3" s="132"/>
      <c r="D3" s="132"/>
      <c r="E3" s="133"/>
      <c r="F3" s="132"/>
      <c r="G3" s="132"/>
      <c r="H3" s="132"/>
      <c r="I3" s="132"/>
      <c r="J3" s="132"/>
      <c r="K3" s="132"/>
    </row>
    <row r="4" spans="1:12" x14ac:dyDescent="0.2">
      <c r="A4" s="134"/>
      <c r="B4" s="132"/>
      <c r="C4" s="132"/>
      <c r="D4" s="132"/>
      <c r="E4" s="133"/>
      <c r="F4" s="132"/>
      <c r="G4" s="132"/>
      <c r="H4" s="132"/>
      <c r="I4" s="132"/>
      <c r="J4" s="132"/>
      <c r="K4" s="132"/>
    </row>
    <row r="5" spans="1:12" x14ac:dyDescent="0.2">
      <c r="A5" s="134"/>
      <c r="B5" s="132"/>
      <c r="C5" s="132"/>
      <c r="D5" s="132"/>
      <c r="E5" s="133"/>
      <c r="F5" s="132"/>
      <c r="G5" s="132"/>
      <c r="H5" s="132"/>
      <c r="I5" s="132"/>
      <c r="J5" s="132"/>
      <c r="K5" s="132"/>
    </row>
    <row r="6" spans="1:12" x14ac:dyDescent="0.2">
      <c r="A6" s="144"/>
      <c r="B6" s="144"/>
      <c r="C6" s="132"/>
      <c r="D6" s="132"/>
      <c r="E6" s="133"/>
      <c r="F6" s="132"/>
      <c r="G6" s="144"/>
      <c r="H6" s="144"/>
      <c r="I6" s="132"/>
      <c r="J6" s="132"/>
      <c r="K6" s="132"/>
    </row>
    <row r="7" spans="1:12" x14ac:dyDescent="0.2">
      <c r="A7" s="144"/>
      <c r="B7" s="144"/>
      <c r="C7" s="132"/>
      <c r="D7" s="132"/>
      <c r="E7" s="133"/>
      <c r="F7" s="132"/>
      <c r="G7" s="144"/>
      <c r="H7" s="144"/>
      <c r="I7" s="132"/>
      <c r="J7" s="132"/>
      <c r="K7" s="132"/>
    </row>
    <row r="8" spans="1:12" x14ac:dyDescent="0.2">
      <c r="A8" s="144"/>
      <c r="B8" s="144"/>
      <c r="C8" s="132"/>
      <c r="D8" s="132"/>
      <c r="E8" s="133"/>
      <c r="F8" s="132"/>
      <c r="G8" s="144"/>
      <c r="H8" s="144"/>
      <c r="I8" s="132"/>
      <c r="J8" s="132"/>
      <c r="K8" s="132"/>
    </row>
    <row r="9" spans="1:12" x14ac:dyDescent="0.2">
      <c r="A9" s="144"/>
      <c r="B9" s="144"/>
      <c r="C9" s="132"/>
      <c r="D9" s="132"/>
      <c r="E9" s="133"/>
      <c r="F9" s="132"/>
      <c r="G9" s="144"/>
      <c r="H9" s="144"/>
      <c r="I9" s="132"/>
      <c r="J9" s="132"/>
      <c r="K9" s="132"/>
    </row>
    <row r="10" spans="1:12" x14ac:dyDescent="0.2">
      <c r="A10" s="141"/>
      <c r="B10" s="141"/>
      <c r="C10" s="127"/>
      <c r="D10" s="127"/>
      <c r="E10" s="130"/>
      <c r="F10" s="127"/>
      <c r="G10" s="142"/>
      <c r="H10" s="142"/>
      <c r="I10" s="127"/>
      <c r="J10" s="127"/>
      <c r="K10" s="127"/>
    </row>
    <row r="11" spans="1:12" ht="25.5" customHeight="1" x14ac:dyDescent="0.2">
      <c r="A11" s="143" t="s">
        <v>81</v>
      </c>
      <c r="B11" s="143"/>
      <c r="C11" s="143"/>
      <c r="D11" s="143"/>
      <c r="E11" s="143"/>
      <c r="F11" s="143"/>
      <c r="G11" s="143"/>
      <c r="H11" s="143"/>
      <c r="I11" s="143"/>
      <c r="J11" s="143"/>
      <c r="K11" s="143"/>
      <c r="L11" s="143"/>
    </row>
    <row r="12" spans="1:12" x14ac:dyDescent="0.2">
      <c r="A12" s="143"/>
      <c r="B12" s="143"/>
      <c r="C12" s="143"/>
      <c r="D12" s="143"/>
      <c r="E12" s="143"/>
      <c r="F12" s="143"/>
      <c r="G12" s="143"/>
      <c r="H12" s="143"/>
      <c r="I12" s="143"/>
      <c r="J12" s="143"/>
      <c r="K12" s="143"/>
      <c r="L12" s="143"/>
    </row>
    <row r="13" spans="1:12" x14ac:dyDescent="0.2">
      <c r="A13" s="145" t="s">
        <v>82</v>
      </c>
      <c r="B13" s="146"/>
      <c r="C13" s="146"/>
      <c r="D13" s="146"/>
      <c r="E13" s="146"/>
      <c r="F13" s="146"/>
      <c r="G13" s="146"/>
      <c r="H13" s="146"/>
      <c r="I13" s="146"/>
      <c r="J13" s="137"/>
      <c r="K13" s="137"/>
    </row>
    <row r="14" spans="1:12" x14ac:dyDescent="0.2">
      <c r="A14" s="145" t="s">
        <v>83</v>
      </c>
      <c r="B14" s="146"/>
      <c r="C14" s="146"/>
      <c r="D14" s="146"/>
      <c r="E14" s="146"/>
      <c r="F14" s="146"/>
      <c r="G14" s="146"/>
      <c r="H14" s="146"/>
      <c r="I14" s="146"/>
      <c r="J14" s="137"/>
      <c r="K14" s="137"/>
    </row>
    <row r="15" spans="1:12" x14ac:dyDescent="0.2">
      <c r="A15" s="141" t="s">
        <v>84</v>
      </c>
      <c r="B15" s="141"/>
      <c r="C15" s="136"/>
      <c r="D15" s="136"/>
      <c r="E15" s="130"/>
      <c r="F15" s="136"/>
      <c r="G15" s="142"/>
      <c r="H15" s="142"/>
      <c r="I15" s="136"/>
      <c r="J15" s="136"/>
      <c r="K15" s="136"/>
    </row>
    <row r="16" spans="1:12" x14ac:dyDescent="0.2">
      <c r="A16" s="142"/>
      <c r="B16" s="142"/>
      <c r="C16" s="136"/>
      <c r="D16" s="136"/>
      <c r="E16" s="130"/>
      <c r="F16" s="136"/>
      <c r="G16" s="142"/>
      <c r="H16" s="142"/>
      <c r="I16" s="136"/>
      <c r="J16" s="136"/>
      <c r="K16" s="136"/>
    </row>
    <row r="17" spans="1:12" x14ac:dyDescent="0.2">
      <c r="A17" s="141" t="s">
        <v>77</v>
      </c>
      <c r="B17" s="141"/>
      <c r="C17" s="131"/>
      <c r="D17" s="136"/>
      <c r="E17" s="130"/>
      <c r="F17" s="136"/>
      <c r="G17" s="142"/>
      <c r="H17" s="142"/>
      <c r="I17" s="136"/>
      <c r="J17" s="136"/>
      <c r="K17" s="136"/>
    </row>
    <row r="18" spans="1:12" x14ac:dyDescent="0.2">
      <c r="A18" s="135"/>
      <c r="B18" s="135"/>
      <c r="C18" s="131"/>
      <c r="D18" s="136"/>
      <c r="E18" s="130"/>
      <c r="F18" s="136"/>
      <c r="G18" s="136"/>
      <c r="H18" s="136"/>
      <c r="I18" s="136"/>
      <c r="J18" s="136"/>
      <c r="K18" s="136"/>
    </row>
    <row r="19" spans="1:12" x14ac:dyDescent="0.2">
      <c r="A19" s="145" t="s">
        <v>85</v>
      </c>
      <c r="B19" s="146"/>
      <c r="C19" s="136"/>
      <c r="D19" s="136"/>
      <c r="E19" s="130"/>
      <c r="F19" s="136"/>
      <c r="G19" s="146"/>
      <c r="H19" s="146"/>
      <c r="I19" s="136"/>
      <c r="J19" s="136"/>
      <c r="K19" s="136"/>
    </row>
    <row r="20" spans="1:12" x14ac:dyDescent="0.2">
      <c r="A20" s="145" t="s">
        <v>86</v>
      </c>
      <c r="B20" s="146"/>
      <c r="C20" s="136"/>
      <c r="D20" s="136"/>
      <c r="E20" s="130"/>
      <c r="F20" s="136"/>
      <c r="G20" s="146"/>
      <c r="H20" s="146"/>
      <c r="I20" s="136"/>
      <c r="J20" s="136"/>
      <c r="K20" s="136"/>
    </row>
    <row r="21" spans="1:12" x14ac:dyDescent="0.2">
      <c r="A21" s="142"/>
      <c r="B21" s="142"/>
      <c r="C21" s="127"/>
      <c r="D21" s="127"/>
      <c r="E21" s="130"/>
      <c r="F21" s="127"/>
      <c r="G21" s="142"/>
      <c r="H21" s="142"/>
      <c r="I21" s="127"/>
      <c r="J21" s="127"/>
      <c r="K21" s="127"/>
    </row>
    <row r="22" spans="1:12" x14ac:dyDescent="0.2">
      <c r="A22" s="141"/>
      <c r="B22" s="141"/>
      <c r="C22" s="127"/>
      <c r="D22" s="127"/>
      <c r="E22" s="130"/>
      <c r="F22" s="127"/>
      <c r="G22" s="142"/>
      <c r="H22" s="142"/>
      <c r="I22" s="127"/>
      <c r="J22" s="127"/>
      <c r="K22" s="127"/>
    </row>
    <row r="23" spans="1:12" ht="22.5" x14ac:dyDescent="0.2">
      <c r="A23" s="129"/>
      <c r="B23" s="128"/>
      <c r="C23" s="127"/>
      <c r="D23" s="123" t="s">
        <v>76</v>
      </c>
      <c r="E23" s="126" t="s">
        <v>75</v>
      </c>
      <c r="F23" s="126"/>
      <c r="G23" s="125" t="s">
        <v>74</v>
      </c>
      <c r="H23" s="124"/>
      <c r="I23" s="123" t="s">
        <v>73</v>
      </c>
      <c r="J23" s="123" t="s">
        <v>72</v>
      </c>
      <c r="K23" s="123" t="s">
        <v>71</v>
      </c>
      <c r="L23" s="123" t="s">
        <v>70</v>
      </c>
    </row>
    <row r="24" spans="1:12" x14ac:dyDescent="0.2">
      <c r="A24" s="122" t="s">
        <v>69</v>
      </c>
      <c r="B24" s="121"/>
      <c r="C24" s="120" t="s">
        <v>68</v>
      </c>
      <c r="D24" s="121" t="s">
        <v>67</v>
      </c>
      <c r="E24" s="120" t="s">
        <v>66</v>
      </c>
      <c r="F24" s="120" t="s">
        <v>65</v>
      </c>
      <c r="G24" s="119" t="s">
        <v>64</v>
      </c>
      <c r="I24" s="139" t="s">
        <v>67</v>
      </c>
      <c r="J24" s="120" t="s">
        <v>66</v>
      </c>
      <c r="K24" s="120" t="s">
        <v>65</v>
      </c>
      <c r="L24" s="119" t="s">
        <v>64</v>
      </c>
    </row>
    <row r="25" spans="1:12" x14ac:dyDescent="0.2">
      <c r="A25" s="118" t="s">
        <v>63</v>
      </c>
      <c r="B25" s="6"/>
      <c r="C25" s="6"/>
      <c r="D25" s="6"/>
      <c r="E25" s="6"/>
      <c r="F25" s="6"/>
    </row>
    <row r="26" spans="1:12" ht="22.5" x14ac:dyDescent="0.2">
      <c r="A26" s="117" t="s">
        <v>62</v>
      </c>
      <c r="B26" s="116" t="s">
        <v>2</v>
      </c>
      <c r="C26" s="115">
        <v>1</v>
      </c>
      <c r="D26" s="114">
        <v>1500</v>
      </c>
      <c r="E26" s="113">
        <f t="shared" ref="E26:E32" si="0">D26*C26</f>
        <v>1500</v>
      </c>
      <c r="F26" s="112">
        <f t="shared" ref="F26:F32" si="1">E26*21/100</f>
        <v>315</v>
      </c>
      <c r="G26" s="111">
        <f>SUM(E26:F26)</f>
        <v>1815</v>
      </c>
      <c r="I26" s="14"/>
      <c r="J26" s="14">
        <f t="shared" ref="J26:J32" si="2">I26*C26</f>
        <v>0</v>
      </c>
      <c r="K26" s="14">
        <f t="shared" ref="K26:K32" si="3">J26*21/100</f>
        <v>0</v>
      </c>
      <c r="L26" s="13">
        <f t="shared" ref="L26:L32" si="4">J26+K26</f>
        <v>0</v>
      </c>
    </row>
    <row r="27" spans="1:12" ht="22.5" x14ac:dyDescent="0.2">
      <c r="A27" s="101" t="s">
        <v>61</v>
      </c>
      <c r="B27" s="66" t="s">
        <v>9</v>
      </c>
      <c r="C27" s="65">
        <v>1</v>
      </c>
      <c r="D27" s="100">
        <v>2086</v>
      </c>
      <c r="E27" s="64">
        <f t="shared" si="0"/>
        <v>2086</v>
      </c>
      <c r="F27" s="99">
        <f t="shared" si="1"/>
        <v>438.06</v>
      </c>
      <c r="G27" s="63">
        <f>SUM(E27+F27)</f>
        <v>2524.06</v>
      </c>
      <c r="I27" s="14"/>
      <c r="J27" s="14">
        <f t="shared" si="2"/>
        <v>0</v>
      </c>
      <c r="K27" s="14">
        <f t="shared" si="3"/>
        <v>0</v>
      </c>
      <c r="L27" s="13">
        <f t="shared" si="4"/>
        <v>0</v>
      </c>
    </row>
    <row r="28" spans="1:12" ht="33.75" x14ac:dyDescent="0.2">
      <c r="A28" s="101" t="s">
        <v>60</v>
      </c>
      <c r="B28" s="66" t="s">
        <v>9</v>
      </c>
      <c r="C28" s="66">
        <v>1</v>
      </c>
      <c r="D28" s="100">
        <f>(E27*16/100)</f>
        <v>333.76</v>
      </c>
      <c r="E28" s="64">
        <f t="shared" si="0"/>
        <v>333.76</v>
      </c>
      <c r="F28" s="99">
        <f t="shared" si="1"/>
        <v>70.089600000000004</v>
      </c>
      <c r="G28" s="63">
        <f>SUM(E28+F28)</f>
        <v>403.84960000000001</v>
      </c>
      <c r="I28" s="14"/>
      <c r="J28" s="14">
        <f t="shared" si="2"/>
        <v>0</v>
      </c>
      <c r="K28" s="14">
        <f t="shared" si="3"/>
        <v>0</v>
      </c>
      <c r="L28" s="13">
        <f t="shared" si="4"/>
        <v>0</v>
      </c>
    </row>
    <row r="29" spans="1:12" x14ac:dyDescent="0.2">
      <c r="A29" s="101" t="s">
        <v>49</v>
      </c>
      <c r="B29" s="66" t="s">
        <v>9</v>
      </c>
      <c r="C29" s="65">
        <v>1</v>
      </c>
      <c r="D29" s="108">
        <v>3777</v>
      </c>
      <c r="E29" s="110">
        <f t="shared" si="0"/>
        <v>3777</v>
      </c>
      <c r="F29" s="99">
        <f t="shared" si="1"/>
        <v>793.17</v>
      </c>
      <c r="G29" s="63">
        <f>SUM(E29+F29)</f>
        <v>4570.17</v>
      </c>
      <c r="I29" s="14"/>
      <c r="J29" s="14">
        <f t="shared" si="2"/>
        <v>0</v>
      </c>
      <c r="K29" s="14">
        <f t="shared" si="3"/>
        <v>0</v>
      </c>
      <c r="L29" s="13">
        <f t="shared" si="4"/>
        <v>0</v>
      </c>
    </row>
    <row r="30" spans="1:12" ht="22.5" x14ac:dyDescent="0.2">
      <c r="A30" s="101" t="s">
        <v>59</v>
      </c>
      <c r="B30" s="101" t="s">
        <v>9</v>
      </c>
      <c r="C30" s="101">
        <v>1</v>
      </c>
      <c r="D30" s="100">
        <f>(E29*16/100)</f>
        <v>604.32000000000005</v>
      </c>
      <c r="E30" s="110">
        <f t="shared" si="0"/>
        <v>604.32000000000005</v>
      </c>
      <c r="F30" s="99">
        <f t="shared" si="1"/>
        <v>126.90720000000002</v>
      </c>
      <c r="G30" s="63">
        <f>SUM(E30:F30)</f>
        <v>731.22720000000004</v>
      </c>
      <c r="I30" s="14"/>
      <c r="J30" s="14">
        <f t="shared" si="2"/>
        <v>0</v>
      </c>
      <c r="K30" s="14">
        <f t="shared" si="3"/>
        <v>0</v>
      </c>
      <c r="L30" s="13">
        <f t="shared" si="4"/>
        <v>0</v>
      </c>
    </row>
    <row r="31" spans="1:12" x14ac:dyDescent="0.2">
      <c r="A31" s="101" t="s">
        <v>58</v>
      </c>
      <c r="B31" s="101" t="s">
        <v>9</v>
      </c>
      <c r="C31" s="109">
        <v>1</v>
      </c>
      <c r="D31" s="108">
        <v>29100</v>
      </c>
      <c r="E31" s="107">
        <f t="shared" si="0"/>
        <v>29100</v>
      </c>
      <c r="F31" s="99">
        <f t="shared" si="1"/>
        <v>6111</v>
      </c>
      <c r="G31" s="63">
        <f>SUM(E31:F31)</f>
        <v>35211</v>
      </c>
      <c r="I31" s="14"/>
      <c r="J31" s="14">
        <f t="shared" si="2"/>
        <v>0</v>
      </c>
      <c r="K31" s="14">
        <f t="shared" si="3"/>
        <v>0</v>
      </c>
      <c r="L31" s="13">
        <f t="shared" si="4"/>
        <v>0</v>
      </c>
    </row>
    <row r="32" spans="1:12" ht="22.5" x14ac:dyDescent="0.2">
      <c r="A32" s="52" t="s">
        <v>57</v>
      </c>
      <c r="B32" s="51" t="s">
        <v>9</v>
      </c>
      <c r="C32" s="106">
        <v>1</v>
      </c>
      <c r="D32" s="105">
        <f>1624+(E31*7/100)</f>
        <v>3661</v>
      </c>
      <c r="E32" s="50">
        <f t="shared" si="0"/>
        <v>3661</v>
      </c>
      <c r="F32" s="58">
        <f t="shared" si="1"/>
        <v>768.81</v>
      </c>
      <c r="G32" s="63">
        <f>SUM(E32:F32)</f>
        <v>4429.8099999999995</v>
      </c>
      <c r="I32" s="14"/>
      <c r="J32" s="14">
        <f t="shared" si="2"/>
        <v>0</v>
      </c>
      <c r="K32" s="14">
        <f t="shared" si="3"/>
        <v>0</v>
      </c>
      <c r="L32" s="13">
        <f t="shared" si="4"/>
        <v>0</v>
      </c>
    </row>
    <row r="33" spans="1:12" x14ac:dyDescent="0.2">
      <c r="A33" s="71"/>
      <c r="B33" s="70"/>
      <c r="C33" s="70"/>
      <c r="D33" s="69"/>
      <c r="E33" s="140">
        <f>SUM(E26:E32)</f>
        <v>41062.080000000002</v>
      </c>
      <c r="F33" s="69"/>
      <c r="G33" s="140">
        <f>SUM(G26:G32)</f>
        <v>49685.116799999996</v>
      </c>
      <c r="I33" s="11" t="s">
        <v>1</v>
      </c>
      <c r="J33" s="12">
        <f t="shared" ref="J33:K33" si="5">SUM(J26:J32)</f>
        <v>0</v>
      </c>
      <c r="K33" s="12">
        <f t="shared" si="5"/>
        <v>0</v>
      </c>
      <c r="L33" s="12">
        <f>SUM(L26:L32)</f>
        <v>0</v>
      </c>
    </row>
    <row r="34" spans="1:12" x14ac:dyDescent="0.2">
      <c r="A34" s="25" t="s">
        <v>56</v>
      </c>
      <c r="B34" s="6"/>
      <c r="C34" s="6"/>
      <c r="D34" s="6"/>
      <c r="E34" s="6"/>
      <c r="F34" s="6"/>
    </row>
    <row r="35" spans="1:12" x14ac:dyDescent="0.2">
      <c r="A35" s="41" t="s">
        <v>39</v>
      </c>
      <c r="B35" s="23" t="s">
        <v>9</v>
      </c>
      <c r="C35" s="40">
        <v>1</v>
      </c>
      <c r="D35" s="47">
        <v>500</v>
      </c>
      <c r="E35" s="20">
        <f>D35*C35</f>
        <v>500</v>
      </c>
      <c r="F35" s="21">
        <f>E35*21/100</f>
        <v>105</v>
      </c>
      <c r="G35" s="20">
        <f>SUM(E35:F35)</f>
        <v>605</v>
      </c>
      <c r="I35" s="14"/>
      <c r="J35" s="14">
        <f>I35*C35</f>
        <v>0</v>
      </c>
      <c r="K35" s="14">
        <f>J35*21/100</f>
        <v>0</v>
      </c>
      <c r="L35" s="13">
        <f>J35+K35</f>
        <v>0</v>
      </c>
    </row>
    <row r="36" spans="1:12" ht="33.75" x14ac:dyDescent="0.2">
      <c r="A36" s="37" t="s">
        <v>55</v>
      </c>
      <c r="B36" s="36" t="s">
        <v>9</v>
      </c>
      <c r="C36" s="35">
        <v>1</v>
      </c>
      <c r="D36" s="46">
        <v>2273</v>
      </c>
      <c r="E36" s="31">
        <f>D36*C36</f>
        <v>2273</v>
      </c>
      <c r="F36" s="104">
        <f>E36*21/100</f>
        <v>477.33</v>
      </c>
      <c r="G36" s="31">
        <f>SUM(E36:F36)</f>
        <v>2750.33</v>
      </c>
      <c r="I36" s="14"/>
      <c r="J36" s="14">
        <f>I36*C36</f>
        <v>0</v>
      </c>
      <c r="K36" s="14">
        <f>J36*21/100</f>
        <v>0</v>
      </c>
      <c r="L36" s="13">
        <f>J36+K36</f>
        <v>0</v>
      </c>
    </row>
    <row r="37" spans="1:12" ht="33.75" x14ac:dyDescent="0.2">
      <c r="A37" s="62" t="s">
        <v>54</v>
      </c>
      <c r="B37" s="61" t="s">
        <v>9</v>
      </c>
      <c r="C37" s="60">
        <v>1</v>
      </c>
      <c r="D37" s="103">
        <f>(E36*16/100)</f>
        <v>363.68</v>
      </c>
      <c r="E37" s="15">
        <f>D37*C37</f>
        <v>363.68</v>
      </c>
      <c r="F37" s="102">
        <f>E37*21/100</f>
        <v>76.372799999999998</v>
      </c>
      <c r="G37" s="58">
        <f>SUM(E37:F37)</f>
        <v>440.05279999999999</v>
      </c>
      <c r="I37" s="14"/>
      <c r="J37" s="14">
        <f>I37*C37</f>
        <v>0</v>
      </c>
      <c r="K37" s="14">
        <f>J37*21/100</f>
        <v>0</v>
      </c>
      <c r="L37" s="13">
        <f>J37+K37</f>
        <v>0</v>
      </c>
    </row>
    <row r="38" spans="1:12" x14ac:dyDescent="0.2">
      <c r="A38" s="71"/>
      <c r="B38" s="70"/>
      <c r="C38" s="70"/>
      <c r="D38" s="69"/>
      <c r="E38" s="140">
        <f>SUM(E35:E37)</f>
        <v>3136.68</v>
      </c>
      <c r="F38" s="69"/>
      <c r="G38" s="140">
        <f>SUM(G35:G37)</f>
        <v>3795.3827999999999</v>
      </c>
      <c r="I38" s="11" t="s">
        <v>1</v>
      </c>
      <c r="J38" s="12">
        <f t="shared" ref="J38:K38" si="6">SUM(J35:J37)</f>
        <v>0</v>
      </c>
      <c r="K38" s="12">
        <f t="shared" si="6"/>
        <v>0</v>
      </c>
      <c r="L38" s="12">
        <f>SUM(L35:L37)</f>
        <v>0</v>
      </c>
    </row>
    <row r="39" spans="1:12" x14ac:dyDescent="0.2">
      <c r="A39" s="48" t="s">
        <v>53</v>
      </c>
      <c r="B39" s="6"/>
      <c r="C39" s="6"/>
      <c r="D39" s="6"/>
      <c r="E39" s="6"/>
      <c r="F39" s="6"/>
    </row>
    <row r="40" spans="1:12" ht="22.5" x14ac:dyDescent="0.2">
      <c r="A40" s="24" t="s">
        <v>52</v>
      </c>
      <c r="B40" s="23" t="s">
        <v>2</v>
      </c>
      <c r="C40" s="40">
        <v>1</v>
      </c>
      <c r="D40" s="47">
        <v>1000</v>
      </c>
      <c r="E40" s="20">
        <f t="shared" ref="E40:E46" si="7">D40*C40</f>
        <v>1000</v>
      </c>
      <c r="F40" s="38">
        <f t="shared" ref="F40:F46" si="8">E40*21/100</f>
        <v>210</v>
      </c>
      <c r="G40" s="20">
        <f t="shared" ref="G40:G46" si="9">SUM(E40:F40)</f>
        <v>1210</v>
      </c>
      <c r="I40" s="14"/>
      <c r="J40" s="14">
        <f t="shared" ref="J40:J46" si="10">I40*C40</f>
        <v>0</v>
      </c>
      <c r="K40" s="14">
        <f t="shared" ref="K40:K46" si="11">J40*21/100</f>
        <v>0</v>
      </c>
      <c r="L40" s="13">
        <f t="shared" ref="L40:L46" si="12">J40+K40</f>
        <v>0</v>
      </c>
    </row>
    <row r="41" spans="1:12" x14ac:dyDescent="0.2">
      <c r="A41" s="43" t="s">
        <v>51</v>
      </c>
      <c r="B41" s="36" t="s">
        <v>9</v>
      </c>
      <c r="C41" s="35">
        <v>1</v>
      </c>
      <c r="D41" s="46">
        <v>6320</v>
      </c>
      <c r="E41" s="31">
        <f t="shared" si="7"/>
        <v>6320</v>
      </c>
      <c r="F41" s="32">
        <f t="shared" si="8"/>
        <v>1327.2</v>
      </c>
      <c r="G41" s="31">
        <f t="shared" si="9"/>
        <v>7647.2</v>
      </c>
      <c r="I41" s="14"/>
      <c r="J41" s="14">
        <f t="shared" si="10"/>
        <v>0</v>
      </c>
      <c r="K41" s="14">
        <f t="shared" si="11"/>
        <v>0</v>
      </c>
      <c r="L41" s="13">
        <f t="shared" si="12"/>
        <v>0</v>
      </c>
    </row>
    <row r="42" spans="1:12" ht="22.5" x14ac:dyDescent="0.2">
      <c r="A42" s="43" t="s">
        <v>50</v>
      </c>
      <c r="B42" s="36" t="s">
        <v>9</v>
      </c>
      <c r="C42" s="35">
        <v>1</v>
      </c>
      <c r="D42" s="46">
        <f>1786+(E41*7/100)</f>
        <v>2228.4</v>
      </c>
      <c r="E42" s="31">
        <f t="shared" si="7"/>
        <v>2228.4</v>
      </c>
      <c r="F42" s="32">
        <f t="shared" si="8"/>
        <v>467.964</v>
      </c>
      <c r="G42" s="31">
        <f t="shared" si="9"/>
        <v>2696.364</v>
      </c>
      <c r="I42" s="14"/>
      <c r="J42" s="14">
        <f t="shared" si="10"/>
        <v>0</v>
      </c>
      <c r="K42" s="14">
        <f t="shared" si="11"/>
        <v>0</v>
      </c>
      <c r="L42" s="13">
        <f t="shared" si="12"/>
        <v>0</v>
      </c>
    </row>
    <row r="43" spans="1:12" x14ac:dyDescent="0.2">
      <c r="A43" s="43" t="s">
        <v>49</v>
      </c>
      <c r="B43" s="36" t="s">
        <v>9</v>
      </c>
      <c r="C43" s="35">
        <v>1</v>
      </c>
      <c r="D43" s="46">
        <v>3777</v>
      </c>
      <c r="E43" s="64">
        <f t="shared" si="7"/>
        <v>3777</v>
      </c>
      <c r="F43" s="32">
        <f t="shared" si="8"/>
        <v>793.17</v>
      </c>
      <c r="G43" s="31">
        <f t="shared" si="9"/>
        <v>4570.17</v>
      </c>
      <c r="I43" s="14"/>
      <c r="J43" s="14">
        <f t="shared" si="10"/>
        <v>0</v>
      </c>
      <c r="K43" s="14">
        <f t="shared" si="11"/>
        <v>0</v>
      </c>
      <c r="L43" s="13">
        <f t="shared" si="12"/>
        <v>0</v>
      </c>
    </row>
    <row r="44" spans="1:12" ht="22.5" x14ac:dyDescent="0.2">
      <c r="A44" s="101" t="s">
        <v>48</v>
      </c>
      <c r="B44" s="66" t="s">
        <v>9</v>
      </c>
      <c r="C44" s="65">
        <v>1</v>
      </c>
      <c r="D44" s="100">
        <f>(E43*16/100)</f>
        <v>604.32000000000005</v>
      </c>
      <c r="E44" s="64">
        <f t="shared" si="7"/>
        <v>604.32000000000005</v>
      </c>
      <c r="F44" s="99">
        <f t="shared" si="8"/>
        <v>126.90720000000002</v>
      </c>
      <c r="G44" s="63">
        <f t="shared" si="9"/>
        <v>731.22720000000004</v>
      </c>
      <c r="I44" s="14"/>
      <c r="J44" s="14">
        <f t="shared" si="10"/>
        <v>0</v>
      </c>
      <c r="K44" s="14">
        <f t="shared" si="11"/>
        <v>0</v>
      </c>
      <c r="L44" s="13">
        <f t="shared" si="12"/>
        <v>0</v>
      </c>
    </row>
    <row r="45" spans="1:12" ht="22.5" x14ac:dyDescent="0.2">
      <c r="A45" s="101" t="s">
        <v>47</v>
      </c>
      <c r="B45" s="66" t="s">
        <v>9</v>
      </c>
      <c r="C45" s="65">
        <v>1</v>
      </c>
      <c r="D45" s="100">
        <v>11800</v>
      </c>
      <c r="E45" s="31">
        <f t="shared" si="7"/>
        <v>11800</v>
      </c>
      <c r="F45" s="99">
        <f t="shared" si="8"/>
        <v>2478</v>
      </c>
      <c r="G45" s="63">
        <f t="shared" si="9"/>
        <v>14278</v>
      </c>
      <c r="I45" s="14"/>
      <c r="J45" s="14">
        <f t="shared" si="10"/>
        <v>0</v>
      </c>
      <c r="K45" s="14">
        <f t="shared" si="11"/>
        <v>0</v>
      </c>
      <c r="L45" s="13">
        <f t="shared" si="12"/>
        <v>0</v>
      </c>
    </row>
    <row r="46" spans="1:12" ht="33.75" x14ac:dyDescent="0.2">
      <c r="A46" s="19" t="s">
        <v>46</v>
      </c>
      <c r="B46" s="18" t="s">
        <v>9</v>
      </c>
      <c r="C46" s="29">
        <v>1</v>
      </c>
      <c r="D46" s="45">
        <f>2401+(E45*7/100)</f>
        <v>3227</v>
      </c>
      <c r="E46" s="15">
        <f t="shared" si="7"/>
        <v>3227</v>
      </c>
      <c r="F46" s="27">
        <f t="shared" si="8"/>
        <v>677.67</v>
      </c>
      <c r="G46" s="15">
        <f t="shared" si="9"/>
        <v>3904.67</v>
      </c>
      <c r="I46" s="14"/>
      <c r="J46" s="14">
        <f t="shared" si="10"/>
        <v>0</v>
      </c>
      <c r="K46" s="14">
        <f t="shared" si="11"/>
        <v>0</v>
      </c>
      <c r="L46" s="13">
        <f t="shared" si="12"/>
        <v>0</v>
      </c>
    </row>
    <row r="47" spans="1:12" x14ac:dyDescent="0.2">
      <c r="A47" s="9"/>
      <c r="B47" s="8"/>
      <c r="C47" s="8"/>
      <c r="D47" s="69"/>
      <c r="E47" s="140">
        <f>SUM(E40:E46)</f>
        <v>28956.720000000001</v>
      </c>
      <c r="F47" s="69"/>
      <c r="G47" s="140">
        <f>SUM(G40:G46)</f>
        <v>35037.631200000003</v>
      </c>
      <c r="I47" s="11" t="s">
        <v>1</v>
      </c>
      <c r="J47" s="12">
        <f t="shared" ref="J47:K47" si="13">SUM(J40:J46)</f>
        <v>0</v>
      </c>
      <c r="K47" s="12">
        <f t="shared" si="13"/>
        <v>0</v>
      </c>
      <c r="L47" s="12">
        <f>SUM(L40:L46)</f>
        <v>0</v>
      </c>
    </row>
    <row r="48" spans="1:12" x14ac:dyDescent="0.2">
      <c r="A48" s="25" t="s">
        <v>45</v>
      </c>
      <c r="B48" s="6"/>
      <c r="C48" s="6"/>
      <c r="D48" s="6"/>
      <c r="E48" s="6"/>
      <c r="F48" s="6"/>
    </row>
    <row r="49" spans="1:12" x14ac:dyDescent="0.2">
      <c r="A49" s="41" t="s">
        <v>22</v>
      </c>
      <c r="B49" s="23" t="s">
        <v>9</v>
      </c>
      <c r="C49" s="40">
        <v>1</v>
      </c>
      <c r="D49" s="22">
        <v>500</v>
      </c>
      <c r="E49" s="20">
        <f>D49*C49</f>
        <v>500</v>
      </c>
      <c r="F49" s="38">
        <f>E49*21/100</f>
        <v>105</v>
      </c>
      <c r="G49" s="20">
        <f>SUM(E49:F49)</f>
        <v>605</v>
      </c>
      <c r="I49" s="14"/>
      <c r="J49" s="14">
        <f>I49*C49</f>
        <v>0</v>
      </c>
      <c r="K49" s="14">
        <f>J49*21/100</f>
        <v>0</v>
      </c>
      <c r="L49" s="13">
        <f>J49+K49</f>
        <v>0</v>
      </c>
    </row>
    <row r="50" spans="1:12" x14ac:dyDescent="0.2">
      <c r="A50" s="37" t="s">
        <v>44</v>
      </c>
      <c r="B50" s="36" t="s">
        <v>9</v>
      </c>
      <c r="C50" s="35">
        <v>1</v>
      </c>
      <c r="D50" s="34">
        <v>11200</v>
      </c>
      <c r="E50" s="31">
        <f>C50*D50</f>
        <v>11200</v>
      </c>
      <c r="F50" s="32">
        <f>E50*21/100</f>
        <v>2352</v>
      </c>
      <c r="G50" s="31">
        <f>SUM(E50:F50)</f>
        <v>13552</v>
      </c>
      <c r="I50" s="14"/>
      <c r="J50" s="14">
        <f>I50*C50</f>
        <v>0</v>
      </c>
      <c r="K50" s="14">
        <f>J50*21/100</f>
        <v>0</v>
      </c>
      <c r="L50" s="13">
        <f>J50+K50</f>
        <v>0</v>
      </c>
    </row>
    <row r="51" spans="1:12" ht="22.5" x14ac:dyDescent="0.2">
      <c r="A51" s="98" t="s">
        <v>43</v>
      </c>
      <c r="B51" s="97" t="s">
        <v>9</v>
      </c>
      <c r="C51" s="96">
        <v>1</v>
      </c>
      <c r="D51" s="95">
        <f>1546+(E50*7/100)</f>
        <v>2330</v>
      </c>
      <c r="E51" s="15">
        <f>C51*D51</f>
        <v>2330</v>
      </c>
      <c r="F51" s="27">
        <f>E51*21/100</f>
        <v>489.3</v>
      </c>
      <c r="G51" s="15">
        <f>SUM(E51:F51)</f>
        <v>2819.3</v>
      </c>
      <c r="I51" s="14"/>
      <c r="J51" s="14">
        <f>I51*C51</f>
        <v>0</v>
      </c>
      <c r="K51" s="14">
        <f>J51*21/100</f>
        <v>0</v>
      </c>
      <c r="L51" s="13">
        <f>J51+K51</f>
        <v>0</v>
      </c>
    </row>
    <row r="52" spans="1:12" x14ac:dyDescent="0.2">
      <c r="A52" s="9"/>
      <c r="B52" s="8"/>
      <c r="C52" s="8"/>
      <c r="D52" s="69"/>
      <c r="E52" s="140">
        <f>SUM(E49:E51)</f>
        <v>14030</v>
      </c>
      <c r="F52" s="69"/>
      <c r="G52" s="140">
        <f>SUM(G49:G51)</f>
        <v>16976.3</v>
      </c>
      <c r="I52" s="11" t="s">
        <v>1</v>
      </c>
      <c r="J52" s="10">
        <f t="shared" ref="J52:K52" si="14">SUM(J49:J51)</f>
        <v>0</v>
      </c>
      <c r="K52" s="10">
        <f t="shared" si="14"/>
        <v>0</v>
      </c>
      <c r="L52" s="10">
        <f>SUM(L49:L51)</f>
        <v>0</v>
      </c>
    </row>
    <row r="53" spans="1:12" x14ac:dyDescent="0.2">
      <c r="A53" s="25" t="s">
        <v>42</v>
      </c>
      <c r="B53" s="6"/>
      <c r="C53" s="6"/>
      <c r="D53" s="6"/>
      <c r="E53" s="6"/>
      <c r="F53" s="6"/>
    </row>
    <row r="54" spans="1:12" ht="33.75" x14ac:dyDescent="0.2">
      <c r="A54" s="94" t="s">
        <v>41</v>
      </c>
      <c r="B54" s="93" t="s">
        <v>9</v>
      </c>
      <c r="C54" s="93">
        <v>1</v>
      </c>
      <c r="D54" s="92">
        <v>53985</v>
      </c>
      <c r="E54" s="91">
        <f>D54*C54</f>
        <v>53985</v>
      </c>
      <c r="F54" s="91">
        <f>E54*21/100</f>
        <v>11336.85</v>
      </c>
      <c r="G54" s="91">
        <f>SUM(E54:F54)</f>
        <v>65321.85</v>
      </c>
      <c r="I54" s="14"/>
      <c r="J54" s="14">
        <f>I54*C54</f>
        <v>0</v>
      </c>
      <c r="K54" s="14">
        <f>J54*21/100</f>
        <v>0</v>
      </c>
      <c r="L54" s="13">
        <f>J54+K54</f>
        <v>0</v>
      </c>
    </row>
    <row r="55" spans="1:12" x14ac:dyDescent="0.2">
      <c r="A55" s="9"/>
      <c r="B55" s="8"/>
      <c r="C55" s="8"/>
      <c r="D55" s="7"/>
      <c r="E55" s="140">
        <f>SUM(E54:E54)</f>
        <v>53985</v>
      </c>
      <c r="F55" s="69"/>
      <c r="G55" s="140">
        <f>SUM(G54:G54)</f>
        <v>65321.85</v>
      </c>
      <c r="I55" s="11" t="s">
        <v>1</v>
      </c>
      <c r="J55" s="10">
        <f t="shared" ref="J55:K55" si="15">SUM(J54)</f>
        <v>0</v>
      </c>
      <c r="K55" s="10">
        <f t="shared" si="15"/>
        <v>0</v>
      </c>
      <c r="L55" s="10">
        <f>SUM(L54)</f>
        <v>0</v>
      </c>
    </row>
    <row r="56" spans="1:12" x14ac:dyDescent="0.2">
      <c r="A56" s="48" t="s">
        <v>40</v>
      </c>
      <c r="B56" s="6"/>
      <c r="C56" s="6"/>
      <c r="D56" s="6"/>
      <c r="E56" s="6"/>
      <c r="F56" s="6"/>
    </row>
    <row r="57" spans="1:12" x14ac:dyDescent="0.2">
      <c r="A57" s="24" t="s">
        <v>39</v>
      </c>
      <c r="B57" s="23" t="s">
        <v>9</v>
      </c>
      <c r="C57" s="40">
        <v>1</v>
      </c>
      <c r="D57" s="22">
        <v>500</v>
      </c>
      <c r="E57" s="20">
        <f>D57*C57</f>
        <v>500</v>
      </c>
      <c r="F57" s="38">
        <f>E57*21/100</f>
        <v>105</v>
      </c>
      <c r="G57" s="20">
        <f>SUM(E57:F57)</f>
        <v>605</v>
      </c>
      <c r="I57" s="14"/>
      <c r="J57" s="14">
        <f>I57*C57</f>
        <v>0</v>
      </c>
      <c r="K57" s="14">
        <f>J57*21/100</f>
        <v>0</v>
      </c>
      <c r="L57" s="13">
        <f>J57+K57</f>
        <v>0</v>
      </c>
    </row>
    <row r="58" spans="1:12" x14ac:dyDescent="0.2">
      <c r="A58" s="43" t="s">
        <v>17</v>
      </c>
      <c r="B58" s="36" t="s">
        <v>9</v>
      </c>
      <c r="C58" s="35">
        <v>1</v>
      </c>
      <c r="D58" s="34">
        <v>14172</v>
      </c>
      <c r="E58" s="31">
        <f>D58*C58</f>
        <v>14172</v>
      </c>
      <c r="F58" s="32">
        <f>E58*21/100</f>
        <v>2976.12</v>
      </c>
      <c r="G58" s="31">
        <f>SUM(E58:F58)</f>
        <v>17148.12</v>
      </c>
      <c r="I58" s="14"/>
      <c r="J58" s="14">
        <f>I58*C58</f>
        <v>0</v>
      </c>
      <c r="K58" s="14">
        <f>J58*21/100</f>
        <v>0</v>
      </c>
      <c r="L58" s="13">
        <f>J58+K58</f>
        <v>0</v>
      </c>
    </row>
    <row r="59" spans="1:12" ht="22.5" x14ac:dyDescent="0.2">
      <c r="A59" s="43" t="s">
        <v>38</v>
      </c>
      <c r="B59" s="36" t="s">
        <v>9</v>
      </c>
      <c r="C59" s="35">
        <v>1</v>
      </c>
      <c r="D59" s="34">
        <f>(E58*16/100)</f>
        <v>2267.52</v>
      </c>
      <c r="E59" s="31">
        <f>D59*C59</f>
        <v>2267.52</v>
      </c>
      <c r="F59" s="32">
        <f>E59*21/100</f>
        <v>476.17919999999998</v>
      </c>
      <c r="G59" s="31">
        <f>SUM(E59:F59)</f>
        <v>2743.6992</v>
      </c>
      <c r="I59" s="14"/>
      <c r="J59" s="14">
        <f>I59*C59</f>
        <v>0</v>
      </c>
      <c r="K59" s="14">
        <f>J59*21/100</f>
        <v>0</v>
      </c>
      <c r="L59" s="13">
        <f>J59+K59</f>
        <v>0</v>
      </c>
    </row>
    <row r="60" spans="1:12" x14ac:dyDescent="0.2">
      <c r="A60" s="43" t="s">
        <v>37</v>
      </c>
      <c r="B60" s="36" t="s">
        <v>9</v>
      </c>
      <c r="C60" s="35">
        <v>1</v>
      </c>
      <c r="D60" s="34">
        <v>811</v>
      </c>
      <c r="E60" s="31">
        <f>D60*C60</f>
        <v>811</v>
      </c>
      <c r="F60" s="32">
        <f>E60*21/100</f>
        <v>170.31</v>
      </c>
      <c r="G60" s="31">
        <f>SUM(E60:F60)</f>
        <v>981.31</v>
      </c>
      <c r="I60" s="14"/>
      <c r="J60" s="14">
        <f>I60*C60</f>
        <v>0</v>
      </c>
      <c r="K60" s="14">
        <f>J60*21/100</f>
        <v>0</v>
      </c>
      <c r="L60" s="13">
        <f>J60+K60</f>
        <v>0</v>
      </c>
    </row>
    <row r="61" spans="1:12" ht="22.5" x14ac:dyDescent="0.2">
      <c r="A61" s="19" t="s">
        <v>36</v>
      </c>
      <c r="B61" s="18" t="s">
        <v>9</v>
      </c>
      <c r="C61" s="29">
        <v>1</v>
      </c>
      <c r="D61" s="17">
        <f>(E60*16/100)</f>
        <v>129.76</v>
      </c>
      <c r="E61" s="15">
        <f>D61*C61</f>
        <v>129.76</v>
      </c>
      <c r="F61" s="32">
        <f>E61*21/100</f>
        <v>27.249600000000001</v>
      </c>
      <c r="G61" s="31">
        <f>SUM(E61:F61)</f>
        <v>157.00959999999998</v>
      </c>
      <c r="I61" s="14"/>
      <c r="J61" s="14">
        <f>I61*C61</f>
        <v>0</v>
      </c>
      <c r="K61" s="14">
        <f>J61*21/100</f>
        <v>0</v>
      </c>
      <c r="L61" s="13">
        <f>J61+K61</f>
        <v>0</v>
      </c>
    </row>
    <row r="62" spans="1:12" x14ac:dyDescent="0.2">
      <c r="A62" s="9"/>
      <c r="B62" s="8"/>
      <c r="C62" s="8"/>
      <c r="D62" s="7"/>
      <c r="E62" s="140">
        <f t="shared" ref="E62" si="16">SUM(E57:E61)</f>
        <v>17880.28</v>
      </c>
      <c r="F62" s="69"/>
      <c r="G62" s="140">
        <f>SUM(G57:G61)</f>
        <v>21635.138800000001</v>
      </c>
      <c r="I62" s="11" t="s">
        <v>1</v>
      </c>
      <c r="J62" s="10">
        <f t="shared" ref="J62:K62" si="17">SUM(J57:J61)</f>
        <v>0</v>
      </c>
      <c r="K62" s="10">
        <f t="shared" si="17"/>
        <v>0</v>
      </c>
      <c r="L62" s="10">
        <f>SUM(L57:L61)</f>
        <v>0</v>
      </c>
    </row>
    <row r="63" spans="1:12" x14ac:dyDescent="0.2">
      <c r="A63" s="25" t="s">
        <v>35</v>
      </c>
      <c r="B63" s="6"/>
      <c r="C63" s="6"/>
      <c r="D63" s="6"/>
      <c r="E63" s="6"/>
      <c r="F63" s="6"/>
    </row>
    <row r="64" spans="1:12" s="53" customFormat="1" x14ac:dyDescent="0.2">
      <c r="A64" s="90" t="s">
        <v>34</v>
      </c>
      <c r="B64" s="56" t="s">
        <v>2</v>
      </c>
      <c r="C64" s="89">
        <v>1</v>
      </c>
      <c r="D64" s="88">
        <v>200</v>
      </c>
      <c r="E64" s="87">
        <f>D64*C64</f>
        <v>200</v>
      </c>
      <c r="F64" s="54">
        <f>E64*21/100</f>
        <v>42</v>
      </c>
      <c r="G64" s="86">
        <f>SUM(E64:F64)</f>
        <v>242</v>
      </c>
      <c r="I64" s="14"/>
      <c r="J64" s="14">
        <f>I64*C64</f>
        <v>0</v>
      </c>
      <c r="K64" s="14">
        <f>J64*21/100</f>
        <v>0</v>
      </c>
      <c r="L64" s="13">
        <f>J64+K64</f>
        <v>0</v>
      </c>
    </row>
    <row r="65" spans="1:12" s="53" customFormat="1" x14ac:dyDescent="0.2">
      <c r="A65" s="85" t="s">
        <v>33</v>
      </c>
      <c r="B65" s="84" t="s">
        <v>9</v>
      </c>
      <c r="C65" s="83">
        <v>1</v>
      </c>
      <c r="D65" s="82">
        <v>1030</v>
      </c>
      <c r="E65" s="81">
        <f>D65*C65</f>
        <v>1030</v>
      </c>
      <c r="F65" s="80">
        <f>E65*21/100</f>
        <v>216.3</v>
      </c>
      <c r="G65" s="79">
        <f>SUM(E65:F65)</f>
        <v>1246.3</v>
      </c>
      <c r="I65" s="14"/>
      <c r="J65" s="14">
        <f>I65*C65</f>
        <v>0</v>
      </c>
      <c r="K65" s="14">
        <f>J65*21/100</f>
        <v>0</v>
      </c>
      <c r="L65" s="13">
        <f>J65+K65</f>
        <v>0</v>
      </c>
    </row>
    <row r="66" spans="1:12" s="53" customFormat="1" ht="22.5" x14ac:dyDescent="0.2">
      <c r="A66" s="78" t="s">
        <v>32</v>
      </c>
      <c r="B66" s="77" t="s">
        <v>9</v>
      </c>
      <c r="C66" s="76">
        <v>1</v>
      </c>
      <c r="D66" s="75">
        <f>274+(E65*7/100)</f>
        <v>346.1</v>
      </c>
      <c r="E66" s="74">
        <f>D66*C66</f>
        <v>346.1</v>
      </c>
      <c r="F66" s="73">
        <f>E66*21/100</f>
        <v>72.680999999999997</v>
      </c>
      <c r="G66" s="72">
        <f>SUM(E66:F66)</f>
        <v>418.78100000000001</v>
      </c>
      <c r="I66" s="14"/>
      <c r="J66" s="14">
        <f>I66*C66</f>
        <v>0</v>
      </c>
      <c r="K66" s="14">
        <f>J66*21/100</f>
        <v>0</v>
      </c>
      <c r="L66" s="13">
        <f>J66+K66</f>
        <v>0</v>
      </c>
    </row>
    <row r="67" spans="1:12" x14ac:dyDescent="0.2">
      <c r="A67" s="71"/>
      <c r="B67" s="70"/>
      <c r="C67" s="70"/>
      <c r="D67" s="69"/>
      <c r="E67" s="140">
        <f t="shared" ref="E67" si="18">SUM(E64:E66)</f>
        <v>1576.1</v>
      </c>
      <c r="F67" s="69"/>
      <c r="G67" s="140">
        <f>SUM(G64:G66)</f>
        <v>1907.0809999999999</v>
      </c>
      <c r="I67" s="11" t="s">
        <v>1</v>
      </c>
      <c r="J67" s="10">
        <f t="shared" ref="J67:K67" si="19">SUM(J64:J66)</f>
        <v>0</v>
      </c>
      <c r="K67" s="10">
        <f t="shared" si="19"/>
        <v>0</v>
      </c>
      <c r="L67" s="10">
        <f>SUM(L64:L66)</f>
        <v>0</v>
      </c>
    </row>
    <row r="68" spans="1:12" x14ac:dyDescent="0.2">
      <c r="A68" s="48" t="s">
        <v>31</v>
      </c>
      <c r="B68" s="6"/>
      <c r="C68" s="6"/>
      <c r="D68" s="6"/>
      <c r="E68" s="6"/>
      <c r="F68" s="6"/>
    </row>
    <row r="69" spans="1:12" ht="33.75" x14ac:dyDescent="0.2">
      <c r="A69" s="41" t="s">
        <v>11</v>
      </c>
      <c r="B69" s="23" t="s">
        <v>9</v>
      </c>
      <c r="C69" s="40">
        <v>120</v>
      </c>
      <c r="D69" s="22">
        <v>100.5</v>
      </c>
      <c r="E69" s="20">
        <f>D69*C69</f>
        <v>12060</v>
      </c>
      <c r="F69" s="38">
        <f t="shared" ref="F69:F78" si="20">E69*21/100</f>
        <v>2532.6</v>
      </c>
      <c r="G69" s="20">
        <f t="shared" ref="G69:G78" si="21">SUM(E69:F69)</f>
        <v>14592.6</v>
      </c>
      <c r="I69" s="14"/>
      <c r="J69" s="14">
        <f t="shared" ref="J69:J78" si="22">I69*C69</f>
        <v>0</v>
      </c>
      <c r="K69" s="14">
        <f t="shared" ref="K69:K78" si="23">J69*21/100</f>
        <v>0</v>
      </c>
      <c r="L69" s="13">
        <f t="shared" ref="L69:L78" si="24">J69+K69</f>
        <v>0</v>
      </c>
    </row>
    <row r="70" spans="1:12" ht="33.75" x14ac:dyDescent="0.2">
      <c r="A70" s="37" t="s">
        <v>10</v>
      </c>
      <c r="B70" s="36" t="s">
        <v>9</v>
      </c>
      <c r="C70" s="35">
        <v>2</v>
      </c>
      <c r="D70" s="34">
        <v>250</v>
      </c>
      <c r="E70" s="31">
        <f>D70*C70</f>
        <v>500</v>
      </c>
      <c r="F70" s="32">
        <f t="shared" si="20"/>
        <v>105</v>
      </c>
      <c r="G70" s="31">
        <f t="shared" si="21"/>
        <v>605</v>
      </c>
      <c r="I70" s="14"/>
      <c r="J70" s="14">
        <f t="shared" si="22"/>
        <v>0</v>
      </c>
      <c r="K70" s="14">
        <f t="shared" si="23"/>
        <v>0</v>
      </c>
      <c r="L70" s="13">
        <f t="shared" si="24"/>
        <v>0</v>
      </c>
    </row>
    <row r="71" spans="1:12" x14ac:dyDescent="0.2">
      <c r="A71" s="37" t="s">
        <v>8</v>
      </c>
      <c r="B71" s="36" t="s">
        <v>7</v>
      </c>
      <c r="C71" s="35">
        <v>120</v>
      </c>
      <c r="D71" s="34">
        <v>10</v>
      </c>
      <c r="E71" s="31">
        <f>D71*C71</f>
        <v>1200</v>
      </c>
      <c r="F71" s="32">
        <f t="shared" si="20"/>
        <v>252</v>
      </c>
      <c r="G71" s="31">
        <f t="shared" si="21"/>
        <v>1452</v>
      </c>
      <c r="I71" s="14"/>
      <c r="J71" s="14">
        <f t="shared" si="22"/>
        <v>0</v>
      </c>
      <c r="K71" s="14">
        <f t="shared" si="23"/>
        <v>0</v>
      </c>
      <c r="L71" s="13">
        <f t="shared" si="24"/>
        <v>0</v>
      </c>
    </row>
    <row r="72" spans="1:12" ht="33.75" x14ac:dyDescent="0.2">
      <c r="A72" s="37" t="s">
        <v>30</v>
      </c>
      <c r="B72" s="36" t="s">
        <v>2</v>
      </c>
      <c r="C72" s="35">
        <v>1</v>
      </c>
      <c r="D72" s="34">
        <v>1000</v>
      </c>
      <c r="E72" s="31">
        <v>1000</v>
      </c>
      <c r="F72" s="32">
        <f t="shared" si="20"/>
        <v>210</v>
      </c>
      <c r="G72" s="31">
        <f t="shared" si="21"/>
        <v>1210</v>
      </c>
      <c r="I72" s="14"/>
      <c r="J72" s="14">
        <f t="shared" si="22"/>
        <v>0</v>
      </c>
      <c r="K72" s="14">
        <f t="shared" si="23"/>
        <v>0</v>
      </c>
      <c r="L72" s="13">
        <f t="shared" si="24"/>
        <v>0</v>
      </c>
    </row>
    <row r="73" spans="1:12" x14ac:dyDescent="0.2">
      <c r="A73" s="37" t="s">
        <v>29</v>
      </c>
      <c r="B73" s="36" t="s">
        <v>9</v>
      </c>
      <c r="C73" s="35">
        <v>1</v>
      </c>
      <c r="D73" s="34">
        <v>37930</v>
      </c>
      <c r="E73" s="63">
        <f t="shared" ref="E73:E78" si="25">D73*C73</f>
        <v>37930</v>
      </c>
      <c r="F73" s="32">
        <f t="shared" si="20"/>
        <v>7965.3</v>
      </c>
      <c r="G73" s="31">
        <f t="shared" si="21"/>
        <v>45895.3</v>
      </c>
      <c r="I73" s="14"/>
      <c r="J73" s="14">
        <f t="shared" si="22"/>
        <v>0</v>
      </c>
      <c r="K73" s="14">
        <f t="shared" si="23"/>
        <v>0</v>
      </c>
      <c r="L73" s="13">
        <f t="shared" si="24"/>
        <v>0</v>
      </c>
    </row>
    <row r="74" spans="1:12" ht="22.5" x14ac:dyDescent="0.2">
      <c r="A74" s="67" t="s">
        <v>28</v>
      </c>
      <c r="B74" s="66" t="s">
        <v>9</v>
      </c>
      <c r="C74" s="65">
        <v>1</v>
      </c>
      <c r="D74" s="68">
        <f>(E73*16/100)</f>
        <v>6068.8</v>
      </c>
      <c r="E74" s="63">
        <f t="shared" si="25"/>
        <v>6068.8</v>
      </c>
      <c r="F74" s="32">
        <f t="shared" si="20"/>
        <v>1274.4480000000001</v>
      </c>
      <c r="G74" s="31">
        <f t="shared" si="21"/>
        <v>7343.2480000000005</v>
      </c>
      <c r="I74" s="14"/>
      <c r="J74" s="14">
        <f t="shared" si="22"/>
        <v>0</v>
      </c>
      <c r="K74" s="14">
        <f t="shared" si="23"/>
        <v>0</v>
      </c>
      <c r="L74" s="13">
        <f t="shared" si="24"/>
        <v>0</v>
      </c>
    </row>
    <row r="75" spans="1:12" x14ac:dyDescent="0.2">
      <c r="A75" s="67" t="s">
        <v>27</v>
      </c>
      <c r="B75" s="66" t="s">
        <v>9</v>
      </c>
      <c r="C75" s="65">
        <v>1</v>
      </c>
      <c r="D75" s="68">
        <v>980</v>
      </c>
      <c r="E75" s="63">
        <f t="shared" si="25"/>
        <v>980</v>
      </c>
      <c r="F75" s="32">
        <f t="shared" si="20"/>
        <v>205.8</v>
      </c>
      <c r="G75" s="31">
        <f t="shared" si="21"/>
        <v>1185.8</v>
      </c>
      <c r="I75" s="14"/>
      <c r="J75" s="14">
        <f t="shared" si="22"/>
        <v>0</v>
      </c>
      <c r="K75" s="14">
        <f t="shared" si="23"/>
        <v>0</v>
      </c>
      <c r="L75" s="13">
        <f t="shared" si="24"/>
        <v>0</v>
      </c>
    </row>
    <row r="76" spans="1:12" ht="22.5" x14ac:dyDescent="0.2">
      <c r="A76" s="67" t="s">
        <v>26</v>
      </c>
      <c r="B76" s="66" t="s">
        <v>9</v>
      </c>
      <c r="C76" s="65">
        <v>1</v>
      </c>
      <c r="D76" s="64">
        <f>274+(E75*7/100)</f>
        <v>342.6</v>
      </c>
      <c r="E76" s="63">
        <f t="shared" si="25"/>
        <v>342.6</v>
      </c>
      <c r="F76" s="32">
        <f t="shared" si="20"/>
        <v>71.945999999999998</v>
      </c>
      <c r="G76" s="31">
        <f t="shared" si="21"/>
        <v>414.54600000000005</v>
      </c>
      <c r="I76" s="14"/>
      <c r="J76" s="14">
        <f t="shared" si="22"/>
        <v>0</v>
      </c>
      <c r="K76" s="14">
        <f t="shared" si="23"/>
        <v>0</v>
      </c>
      <c r="L76" s="13">
        <f t="shared" si="24"/>
        <v>0</v>
      </c>
    </row>
    <row r="77" spans="1:12" x14ac:dyDescent="0.2">
      <c r="A77" s="67" t="s">
        <v>25</v>
      </c>
      <c r="B77" s="66" t="s">
        <v>9</v>
      </c>
      <c r="C77" s="65">
        <v>1</v>
      </c>
      <c r="D77" s="64">
        <v>3777</v>
      </c>
      <c r="E77" s="63">
        <f t="shared" si="25"/>
        <v>3777</v>
      </c>
      <c r="F77" s="32">
        <f t="shared" si="20"/>
        <v>793.17</v>
      </c>
      <c r="G77" s="31">
        <f t="shared" si="21"/>
        <v>4570.17</v>
      </c>
      <c r="I77" s="14"/>
      <c r="J77" s="14">
        <f t="shared" si="22"/>
        <v>0</v>
      </c>
      <c r="K77" s="14">
        <f t="shared" si="23"/>
        <v>0</v>
      </c>
      <c r="L77" s="13">
        <f t="shared" si="24"/>
        <v>0</v>
      </c>
    </row>
    <row r="78" spans="1:12" ht="22.5" x14ac:dyDescent="0.2">
      <c r="A78" s="62" t="s">
        <v>24</v>
      </c>
      <c r="B78" s="61" t="s">
        <v>9</v>
      </c>
      <c r="C78" s="60">
        <v>1</v>
      </c>
      <c r="D78" s="59">
        <f>(E77*16/100)</f>
        <v>604.32000000000005</v>
      </c>
      <c r="E78" s="58">
        <f t="shared" si="25"/>
        <v>604.32000000000005</v>
      </c>
      <c r="F78" s="15">
        <f t="shared" si="20"/>
        <v>126.90720000000002</v>
      </c>
      <c r="G78" s="31">
        <f t="shared" si="21"/>
        <v>731.22720000000004</v>
      </c>
      <c r="I78" s="14"/>
      <c r="J78" s="14">
        <f t="shared" si="22"/>
        <v>0</v>
      </c>
      <c r="K78" s="14">
        <f t="shared" si="23"/>
        <v>0</v>
      </c>
      <c r="L78" s="13">
        <f t="shared" si="24"/>
        <v>0</v>
      </c>
    </row>
    <row r="79" spans="1:12" x14ac:dyDescent="0.2">
      <c r="A79" s="9"/>
      <c r="B79" s="8"/>
      <c r="C79" s="8"/>
      <c r="D79" s="7"/>
      <c r="E79" s="140">
        <f>SUM(E69:E78)</f>
        <v>64462.720000000001</v>
      </c>
      <c r="F79" s="69"/>
      <c r="G79" s="140">
        <f>SUM(G69:G78)</f>
        <v>77999.891199999998</v>
      </c>
      <c r="I79" s="11" t="s">
        <v>1</v>
      </c>
      <c r="J79" s="10">
        <f t="shared" ref="J79:K79" si="26">SUM(J69:J78)</f>
        <v>0</v>
      </c>
      <c r="K79" s="10">
        <f t="shared" si="26"/>
        <v>0</v>
      </c>
      <c r="L79" s="10">
        <f>SUM(L69:L78)</f>
        <v>0</v>
      </c>
    </row>
    <row r="80" spans="1:12" x14ac:dyDescent="0.2">
      <c r="A80" s="25" t="s">
        <v>23</v>
      </c>
      <c r="B80" s="6"/>
      <c r="C80" s="6"/>
      <c r="D80" s="6"/>
      <c r="E80" s="6"/>
      <c r="F80" s="6"/>
    </row>
    <row r="81" spans="1:12" s="53" customFormat="1" x14ac:dyDescent="0.2">
      <c r="A81" s="57" t="s">
        <v>22</v>
      </c>
      <c r="B81" s="56" t="s">
        <v>2</v>
      </c>
      <c r="C81" s="56">
        <v>1</v>
      </c>
      <c r="D81" s="55">
        <v>500</v>
      </c>
      <c r="E81" s="54">
        <f t="shared" ref="E81:E86" si="27">D81*C81</f>
        <v>500</v>
      </c>
      <c r="F81" s="54">
        <f t="shared" ref="F81:F86" si="28">E81*21/100</f>
        <v>105</v>
      </c>
      <c r="G81" s="54">
        <f t="shared" ref="G81:G86" si="29">SUM(E81:F81)</f>
        <v>605</v>
      </c>
      <c r="I81" s="14"/>
      <c r="J81" s="14">
        <f t="shared" ref="J81:J86" si="30">I81*C81</f>
        <v>0</v>
      </c>
      <c r="K81" s="14">
        <f t="shared" ref="K81:K86" si="31">J81*21/100</f>
        <v>0</v>
      </c>
      <c r="L81" s="13">
        <f t="shared" ref="L81:L86" si="32">J81+K81</f>
        <v>0</v>
      </c>
    </row>
    <row r="82" spans="1:12" ht="33.75" x14ac:dyDescent="0.2">
      <c r="A82" s="43" t="s">
        <v>11</v>
      </c>
      <c r="B82" s="36" t="s">
        <v>7</v>
      </c>
      <c r="C82" s="36">
        <v>82</v>
      </c>
      <c r="D82" s="34">
        <v>100.5</v>
      </c>
      <c r="E82" s="31">
        <f>D82*C82</f>
        <v>8241</v>
      </c>
      <c r="F82" s="31">
        <f t="shared" si="28"/>
        <v>1730.61</v>
      </c>
      <c r="G82" s="31">
        <f t="shared" si="29"/>
        <v>9971.61</v>
      </c>
      <c r="I82" s="14"/>
      <c r="J82" s="14">
        <f t="shared" si="30"/>
        <v>0</v>
      </c>
      <c r="K82" s="14">
        <f t="shared" si="31"/>
        <v>0</v>
      </c>
      <c r="L82" s="13">
        <f t="shared" si="32"/>
        <v>0</v>
      </c>
    </row>
    <row r="83" spans="1:12" ht="33.75" x14ac:dyDescent="0.2">
      <c r="A83" s="43" t="s">
        <v>10</v>
      </c>
      <c r="B83" s="36" t="s">
        <v>9</v>
      </c>
      <c r="C83" s="36">
        <v>2</v>
      </c>
      <c r="D83" s="34">
        <v>250</v>
      </c>
      <c r="E83" s="31">
        <f>D83*C83</f>
        <v>500</v>
      </c>
      <c r="F83" s="31">
        <f t="shared" si="28"/>
        <v>105</v>
      </c>
      <c r="G83" s="31">
        <f t="shared" si="29"/>
        <v>605</v>
      </c>
      <c r="I83" s="14"/>
      <c r="J83" s="14">
        <f t="shared" si="30"/>
        <v>0</v>
      </c>
      <c r="K83" s="14">
        <f t="shared" si="31"/>
        <v>0</v>
      </c>
      <c r="L83" s="13">
        <f t="shared" si="32"/>
        <v>0</v>
      </c>
    </row>
    <row r="84" spans="1:12" x14ac:dyDescent="0.2">
      <c r="A84" s="43" t="s">
        <v>8</v>
      </c>
      <c r="B84" s="36" t="s">
        <v>7</v>
      </c>
      <c r="C84" s="36">
        <v>82</v>
      </c>
      <c r="D84" s="34">
        <v>10</v>
      </c>
      <c r="E84" s="31">
        <f>D84*C84</f>
        <v>820</v>
      </c>
      <c r="F84" s="31">
        <f t="shared" si="28"/>
        <v>172.2</v>
      </c>
      <c r="G84" s="31">
        <f t="shared" si="29"/>
        <v>992.2</v>
      </c>
      <c r="I84" s="14"/>
      <c r="J84" s="14">
        <f t="shared" si="30"/>
        <v>0</v>
      </c>
      <c r="K84" s="14">
        <f t="shared" si="31"/>
        <v>0</v>
      </c>
      <c r="L84" s="13">
        <f t="shared" si="32"/>
        <v>0</v>
      </c>
    </row>
    <row r="85" spans="1:12" x14ac:dyDescent="0.2">
      <c r="A85" s="43" t="s">
        <v>21</v>
      </c>
      <c r="B85" s="36" t="s">
        <v>9</v>
      </c>
      <c r="C85" s="36">
        <v>1</v>
      </c>
      <c r="D85" s="34">
        <v>28700</v>
      </c>
      <c r="E85" s="31">
        <f t="shared" si="27"/>
        <v>28700</v>
      </c>
      <c r="F85" s="31">
        <f t="shared" si="28"/>
        <v>6027</v>
      </c>
      <c r="G85" s="31">
        <f t="shared" si="29"/>
        <v>34727</v>
      </c>
      <c r="I85" s="14"/>
      <c r="J85" s="14">
        <f t="shared" si="30"/>
        <v>0</v>
      </c>
      <c r="K85" s="14">
        <f t="shared" si="31"/>
        <v>0</v>
      </c>
      <c r="L85" s="13">
        <f t="shared" si="32"/>
        <v>0</v>
      </c>
    </row>
    <row r="86" spans="1:12" ht="22.5" x14ac:dyDescent="0.2">
      <c r="A86" s="52" t="s">
        <v>20</v>
      </c>
      <c r="B86" s="51" t="s">
        <v>9</v>
      </c>
      <c r="C86" s="51">
        <v>1</v>
      </c>
      <c r="D86" s="50">
        <f>2833+(E85*7/100)</f>
        <v>4842</v>
      </c>
      <c r="E86" s="15">
        <f t="shared" si="27"/>
        <v>4842</v>
      </c>
      <c r="F86" s="49">
        <f t="shared" si="28"/>
        <v>1016.82</v>
      </c>
      <c r="G86" s="49">
        <f t="shared" si="29"/>
        <v>5858.82</v>
      </c>
      <c r="I86" s="14"/>
      <c r="J86" s="14">
        <f t="shared" si="30"/>
        <v>0</v>
      </c>
      <c r="K86" s="14">
        <f t="shared" si="31"/>
        <v>0</v>
      </c>
      <c r="L86" s="13">
        <f t="shared" si="32"/>
        <v>0</v>
      </c>
    </row>
    <row r="87" spans="1:12" x14ac:dyDescent="0.2">
      <c r="A87" s="9"/>
      <c r="B87" s="8"/>
      <c r="C87" s="8"/>
      <c r="D87" s="7"/>
      <c r="E87" s="140">
        <f>SUM(E81:E86)</f>
        <v>43603</v>
      </c>
      <c r="F87" s="69"/>
      <c r="G87" s="140">
        <f>SUM(G81:G86)</f>
        <v>52759.63</v>
      </c>
      <c r="I87" s="11" t="s">
        <v>1</v>
      </c>
      <c r="J87" s="10">
        <f t="shared" ref="J87:K87" si="33">SUM(J81:J86)</f>
        <v>0</v>
      </c>
      <c r="K87" s="10">
        <f t="shared" si="33"/>
        <v>0</v>
      </c>
      <c r="L87" s="10">
        <f>SUM(L81:L86)</f>
        <v>0</v>
      </c>
    </row>
    <row r="88" spans="1:12" x14ac:dyDescent="0.2">
      <c r="A88" s="48" t="s">
        <v>19</v>
      </c>
      <c r="B88" s="6"/>
      <c r="C88" s="6"/>
      <c r="D88" s="6"/>
      <c r="E88" s="6"/>
      <c r="F88" s="6"/>
    </row>
    <row r="89" spans="1:12" x14ac:dyDescent="0.2">
      <c r="A89" s="24" t="s">
        <v>18</v>
      </c>
      <c r="B89" s="23" t="s">
        <v>9</v>
      </c>
      <c r="C89" s="23">
        <v>1</v>
      </c>
      <c r="D89" s="47">
        <v>1000</v>
      </c>
      <c r="E89" s="20">
        <f t="shared" ref="E89:E94" si="34">D89*C89</f>
        <v>1000</v>
      </c>
      <c r="F89" s="20">
        <f t="shared" ref="F89:F94" si="35">E89*21/100</f>
        <v>210</v>
      </c>
      <c r="G89" s="39">
        <f t="shared" ref="G89:G94" si="36">SUM(E89:F89)</f>
        <v>1210</v>
      </c>
      <c r="I89" s="14"/>
      <c r="J89" s="14">
        <f t="shared" ref="J89:J94" si="37">I89*C89</f>
        <v>0</v>
      </c>
      <c r="K89" s="14">
        <f t="shared" ref="K89:K94" si="38">J89*21/100</f>
        <v>0</v>
      </c>
      <c r="L89" s="13">
        <f t="shared" ref="L89:L94" si="39">J89+K89</f>
        <v>0</v>
      </c>
    </row>
    <row r="90" spans="1:12" ht="33.75" x14ac:dyDescent="0.2">
      <c r="A90" s="43" t="s">
        <v>11</v>
      </c>
      <c r="B90" s="36" t="s">
        <v>7</v>
      </c>
      <c r="C90" s="36">
        <f>64</f>
        <v>64</v>
      </c>
      <c r="D90" s="46">
        <v>100.5</v>
      </c>
      <c r="E90" s="31">
        <f>D90*C90</f>
        <v>6432</v>
      </c>
      <c r="F90" s="31">
        <f t="shared" si="35"/>
        <v>1350.72</v>
      </c>
      <c r="G90" s="33">
        <f t="shared" si="36"/>
        <v>7782.72</v>
      </c>
      <c r="I90" s="14"/>
      <c r="J90" s="14">
        <f t="shared" si="37"/>
        <v>0</v>
      </c>
      <c r="K90" s="14">
        <f t="shared" si="38"/>
        <v>0</v>
      </c>
      <c r="L90" s="13">
        <f t="shared" si="39"/>
        <v>0</v>
      </c>
    </row>
    <row r="91" spans="1:12" ht="33.75" x14ac:dyDescent="0.2">
      <c r="A91" s="43" t="s">
        <v>10</v>
      </c>
      <c r="B91" s="36" t="s">
        <v>9</v>
      </c>
      <c r="C91" s="36">
        <v>1</v>
      </c>
      <c r="D91" s="46">
        <v>250</v>
      </c>
      <c r="E91" s="31">
        <f t="shared" si="34"/>
        <v>250</v>
      </c>
      <c r="F91" s="31">
        <f t="shared" si="35"/>
        <v>52.5</v>
      </c>
      <c r="G91" s="33">
        <f t="shared" si="36"/>
        <v>302.5</v>
      </c>
      <c r="I91" s="14"/>
      <c r="J91" s="14">
        <f t="shared" si="37"/>
        <v>0</v>
      </c>
      <c r="K91" s="14">
        <f t="shared" si="38"/>
        <v>0</v>
      </c>
      <c r="L91" s="13">
        <f t="shared" si="39"/>
        <v>0</v>
      </c>
    </row>
    <row r="92" spans="1:12" x14ac:dyDescent="0.2">
      <c r="A92" s="43" t="s">
        <v>8</v>
      </c>
      <c r="B92" s="36" t="s">
        <v>7</v>
      </c>
      <c r="C92" s="36">
        <f>64</f>
        <v>64</v>
      </c>
      <c r="D92" s="46">
        <v>10</v>
      </c>
      <c r="E92" s="31">
        <f>D92*C92</f>
        <v>640</v>
      </c>
      <c r="F92" s="31">
        <f t="shared" si="35"/>
        <v>134.4</v>
      </c>
      <c r="G92" s="33">
        <f t="shared" si="36"/>
        <v>774.4</v>
      </c>
      <c r="I92" s="14"/>
      <c r="J92" s="14">
        <f t="shared" si="37"/>
        <v>0</v>
      </c>
      <c r="K92" s="14">
        <f t="shared" si="38"/>
        <v>0</v>
      </c>
      <c r="L92" s="13">
        <f t="shared" si="39"/>
        <v>0</v>
      </c>
    </row>
    <row r="93" spans="1:12" x14ac:dyDescent="0.2">
      <c r="A93" s="43" t="s">
        <v>17</v>
      </c>
      <c r="B93" s="36" t="s">
        <v>9</v>
      </c>
      <c r="C93" s="36">
        <v>1</v>
      </c>
      <c r="D93" s="46">
        <v>19300</v>
      </c>
      <c r="E93" s="31">
        <f t="shared" si="34"/>
        <v>19300</v>
      </c>
      <c r="F93" s="31">
        <f t="shared" si="35"/>
        <v>4053</v>
      </c>
      <c r="G93" s="33">
        <f t="shared" si="36"/>
        <v>23353</v>
      </c>
      <c r="I93" s="14"/>
      <c r="J93" s="14">
        <f t="shared" si="37"/>
        <v>0</v>
      </c>
      <c r="K93" s="14">
        <f t="shared" si="38"/>
        <v>0</v>
      </c>
      <c r="L93" s="13">
        <f t="shared" si="39"/>
        <v>0</v>
      </c>
    </row>
    <row r="94" spans="1:12" ht="22.5" x14ac:dyDescent="0.2">
      <c r="A94" s="19" t="s">
        <v>16</v>
      </c>
      <c r="B94" s="18" t="s">
        <v>9</v>
      </c>
      <c r="C94" s="18">
        <v>1</v>
      </c>
      <c r="D94" s="45">
        <f>1259+(E93*7/100)</f>
        <v>2610</v>
      </c>
      <c r="E94" s="15">
        <f t="shared" si="34"/>
        <v>2610</v>
      </c>
      <c r="F94" s="15">
        <f t="shared" si="35"/>
        <v>548.1</v>
      </c>
      <c r="G94" s="33">
        <f t="shared" si="36"/>
        <v>3158.1</v>
      </c>
      <c r="I94" s="14"/>
      <c r="J94" s="14">
        <f t="shared" si="37"/>
        <v>0</v>
      </c>
      <c r="K94" s="14">
        <f t="shared" si="38"/>
        <v>0</v>
      </c>
      <c r="L94" s="13">
        <f t="shared" si="39"/>
        <v>0</v>
      </c>
    </row>
    <row r="95" spans="1:12" x14ac:dyDescent="0.2">
      <c r="A95" s="9"/>
      <c r="B95" s="8"/>
      <c r="C95" s="8"/>
      <c r="D95" s="7"/>
      <c r="E95" s="140">
        <f>SUM(E89:E94)</f>
        <v>30232</v>
      </c>
      <c r="F95" s="69"/>
      <c r="G95" s="140">
        <f>SUM(G89:G94)</f>
        <v>36580.720000000001</v>
      </c>
      <c r="I95" s="11" t="s">
        <v>1</v>
      </c>
      <c r="J95" s="10">
        <f t="shared" ref="J95:K95" si="40">SUM(J89:J94)</f>
        <v>0</v>
      </c>
      <c r="K95" s="10">
        <f t="shared" si="40"/>
        <v>0</v>
      </c>
      <c r="L95" s="10">
        <f>SUM(L89:L94)</f>
        <v>0</v>
      </c>
    </row>
    <row r="96" spans="1:12" x14ac:dyDescent="0.2">
      <c r="A96" s="25" t="s">
        <v>15</v>
      </c>
      <c r="B96" s="6"/>
      <c r="C96" s="6"/>
      <c r="D96" s="6"/>
      <c r="E96" s="6"/>
      <c r="F96" s="6"/>
    </row>
    <row r="97" spans="1:12" ht="33.75" x14ac:dyDescent="0.2">
      <c r="A97" s="41" t="s">
        <v>11</v>
      </c>
      <c r="B97" s="23" t="s">
        <v>7</v>
      </c>
      <c r="C97" s="40">
        <f>92</f>
        <v>92</v>
      </c>
      <c r="D97" s="22">
        <v>100.5</v>
      </c>
      <c r="E97" s="20">
        <f>D97*C97</f>
        <v>9246</v>
      </c>
      <c r="F97" s="38">
        <f>E97*21/100</f>
        <v>1941.66</v>
      </c>
      <c r="G97" s="20">
        <f>SUM(E97:F97)</f>
        <v>11187.66</v>
      </c>
      <c r="I97" s="14"/>
      <c r="J97" s="14">
        <f>I97*C97</f>
        <v>0</v>
      </c>
      <c r="K97" s="14">
        <f>J97*21/100</f>
        <v>0</v>
      </c>
      <c r="L97" s="13">
        <f>J97+K97</f>
        <v>0</v>
      </c>
    </row>
    <row r="98" spans="1:12" ht="33.75" x14ac:dyDescent="0.2">
      <c r="A98" s="37" t="s">
        <v>10</v>
      </c>
      <c r="B98" s="36" t="s">
        <v>9</v>
      </c>
      <c r="C98" s="35">
        <v>2</v>
      </c>
      <c r="D98" s="34">
        <v>250</v>
      </c>
      <c r="E98" s="31">
        <f>D98*C98</f>
        <v>500</v>
      </c>
      <c r="F98" s="32">
        <f>E98*21/100</f>
        <v>105</v>
      </c>
      <c r="G98" s="31">
        <f>SUM(E98:F98)</f>
        <v>605</v>
      </c>
      <c r="I98" s="14"/>
      <c r="J98" s="14">
        <f>I98*C98</f>
        <v>0</v>
      </c>
      <c r="K98" s="14">
        <f>J98*21/100</f>
        <v>0</v>
      </c>
      <c r="L98" s="13">
        <f>J98+K98</f>
        <v>0</v>
      </c>
    </row>
    <row r="99" spans="1:12" x14ac:dyDescent="0.2">
      <c r="A99" s="30" t="s">
        <v>8</v>
      </c>
      <c r="B99" s="18" t="s">
        <v>7</v>
      </c>
      <c r="C99" s="29">
        <v>92</v>
      </c>
      <c r="D99" s="17">
        <v>10</v>
      </c>
      <c r="E99" s="15">
        <f>D99*C99</f>
        <v>920</v>
      </c>
      <c r="F99" s="27">
        <f>E99*21/100</f>
        <v>193.2</v>
      </c>
      <c r="G99" s="15">
        <f>SUM(E99:F99)</f>
        <v>1113.2</v>
      </c>
      <c r="I99" s="14"/>
      <c r="J99" s="14">
        <f>I99*C99</f>
        <v>0</v>
      </c>
      <c r="K99" s="14">
        <f>J99*21/100</f>
        <v>0</v>
      </c>
      <c r="L99" s="13">
        <f>J99+K99</f>
        <v>0</v>
      </c>
    </row>
    <row r="100" spans="1:12" x14ac:dyDescent="0.2">
      <c r="A100" s="9"/>
      <c r="B100" s="8"/>
      <c r="C100" s="8"/>
      <c r="D100" s="7"/>
      <c r="E100" s="140">
        <f>SUM(E97:E99)</f>
        <v>10666</v>
      </c>
      <c r="F100" s="69"/>
      <c r="G100" s="140">
        <f>SUM(G97:G99)</f>
        <v>12905.86</v>
      </c>
      <c r="I100" s="11" t="s">
        <v>1</v>
      </c>
      <c r="J100" s="10">
        <f t="shared" ref="J100:K100" si="41">SUM(J97:J99)</f>
        <v>0</v>
      </c>
      <c r="K100" s="10">
        <f t="shared" si="41"/>
        <v>0</v>
      </c>
      <c r="L100" s="10">
        <f>SUM(L97:L99)</f>
        <v>0</v>
      </c>
    </row>
    <row r="101" spans="1:12" x14ac:dyDescent="0.2">
      <c r="A101" s="25" t="s">
        <v>14</v>
      </c>
      <c r="B101" s="6"/>
      <c r="C101" s="6"/>
      <c r="D101" s="6"/>
      <c r="E101" s="6"/>
      <c r="F101" s="6"/>
    </row>
    <row r="102" spans="1:12" ht="33.75" x14ac:dyDescent="0.2">
      <c r="A102" s="41" t="s">
        <v>11</v>
      </c>
      <c r="B102" s="23" t="s">
        <v>7</v>
      </c>
      <c r="C102" s="40">
        <v>100</v>
      </c>
      <c r="D102" s="22">
        <v>100.5</v>
      </c>
      <c r="E102" s="20">
        <f>D102*C102</f>
        <v>10050</v>
      </c>
      <c r="F102" s="38">
        <f>E102*21/100</f>
        <v>2110.5</v>
      </c>
      <c r="G102" s="20">
        <f>SUM(E102:F102)</f>
        <v>12160.5</v>
      </c>
      <c r="I102" s="14"/>
      <c r="J102" s="14">
        <f>I102*C102</f>
        <v>0</v>
      </c>
      <c r="K102" s="14">
        <f>J102*21/100</f>
        <v>0</v>
      </c>
      <c r="L102" s="13">
        <f>J102+K102</f>
        <v>0</v>
      </c>
    </row>
    <row r="103" spans="1:12" ht="33.75" x14ac:dyDescent="0.2">
      <c r="A103" s="37" t="s">
        <v>10</v>
      </c>
      <c r="B103" s="36" t="s">
        <v>9</v>
      </c>
      <c r="C103" s="35">
        <v>2</v>
      </c>
      <c r="D103" s="34">
        <v>250</v>
      </c>
      <c r="E103" s="31">
        <f>D103*C103</f>
        <v>500</v>
      </c>
      <c r="F103" s="32">
        <f>E103*21/100</f>
        <v>105</v>
      </c>
      <c r="G103" s="31">
        <f>SUM(E103:F103)</f>
        <v>605</v>
      </c>
      <c r="I103" s="14"/>
      <c r="J103" s="14">
        <f>I103*C103</f>
        <v>0</v>
      </c>
      <c r="K103" s="14">
        <f>J103*21/100</f>
        <v>0</v>
      </c>
      <c r="L103" s="13">
        <f>J103+K103</f>
        <v>0</v>
      </c>
    </row>
    <row r="104" spans="1:12" x14ac:dyDescent="0.2">
      <c r="A104" s="30" t="s">
        <v>8</v>
      </c>
      <c r="B104" s="18" t="s">
        <v>7</v>
      </c>
      <c r="C104" s="29">
        <v>100</v>
      </c>
      <c r="D104" s="17">
        <v>10</v>
      </c>
      <c r="E104" s="15">
        <f>D104*C104</f>
        <v>1000</v>
      </c>
      <c r="F104" s="27">
        <f>E104*21/100</f>
        <v>210</v>
      </c>
      <c r="G104" s="15">
        <f>SUM(E104:F104)</f>
        <v>1210</v>
      </c>
      <c r="I104" s="14"/>
      <c r="J104" s="14">
        <f>I104*C104</f>
        <v>0</v>
      </c>
      <c r="K104" s="14">
        <f>J104*21/100</f>
        <v>0</v>
      </c>
      <c r="L104" s="13">
        <f>J104+K104</f>
        <v>0</v>
      </c>
    </row>
    <row r="105" spans="1:12" x14ac:dyDescent="0.2">
      <c r="A105" s="9"/>
      <c r="B105" s="8"/>
      <c r="C105" s="8"/>
      <c r="D105" s="7"/>
      <c r="E105" s="140">
        <f>SUM(E102:E104)</f>
        <v>11550</v>
      </c>
      <c r="F105" s="69"/>
      <c r="G105" s="140">
        <f>SUM(G102:G104)</f>
        <v>13975.5</v>
      </c>
      <c r="I105" s="11" t="s">
        <v>1</v>
      </c>
      <c r="J105" s="10">
        <f t="shared" ref="J105:K105" si="42">SUM(J102:J104)</f>
        <v>0</v>
      </c>
      <c r="K105" s="10">
        <f t="shared" si="42"/>
        <v>0</v>
      </c>
      <c r="L105" s="10">
        <f>SUM(L102:L104)</f>
        <v>0</v>
      </c>
    </row>
    <row r="106" spans="1:12" x14ac:dyDescent="0.2">
      <c r="A106" s="25" t="s">
        <v>13</v>
      </c>
      <c r="B106" s="6"/>
      <c r="C106" s="6"/>
      <c r="D106" s="6"/>
      <c r="E106" s="6"/>
      <c r="F106" s="6"/>
    </row>
    <row r="107" spans="1:12" ht="33.75" x14ac:dyDescent="0.2">
      <c r="A107" s="24" t="s">
        <v>11</v>
      </c>
      <c r="B107" s="40" t="s">
        <v>7</v>
      </c>
      <c r="C107" s="23">
        <v>86</v>
      </c>
      <c r="D107" s="44">
        <v>100.5</v>
      </c>
      <c r="E107" s="20">
        <f>D107*C107</f>
        <v>8643</v>
      </c>
      <c r="F107" s="20">
        <f>E107*21/100</f>
        <v>1815.03</v>
      </c>
      <c r="G107" s="39">
        <f>SUM(E107:F107)</f>
        <v>10458.030000000001</v>
      </c>
      <c r="I107" s="14"/>
      <c r="J107" s="14">
        <f>I107*C107</f>
        <v>0</v>
      </c>
      <c r="K107" s="14">
        <f>J107*21/100</f>
        <v>0</v>
      </c>
      <c r="L107" s="13">
        <f>J107+K107</f>
        <v>0</v>
      </c>
    </row>
    <row r="108" spans="1:12" ht="33.75" x14ac:dyDescent="0.2">
      <c r="A108" s="43" t="s">
        <v>10</v>
      </c>
      <c r="B108" s="35" t="s">
        <v>9</v>
      </c>
      <c r="C108" s="36">
        <v>2</v>
      </c>
      <c r="D108" s="7">
        <v>250</v>
      </c>
      <c r="E108" s="31">
        <f>D108*C108</f>
        <v>500</v>
      </c>
      <c r="F108" s="31">
        <f>E108*21/100</f>
        <v>105</v>
      </c>
      <c r="G108" s="33">
        <f>SUM(E108:F108)</f>
        <v>605</v>
      </c>
      <c r="I108" s="14"/>
      <c r="J108" s="14">
        <f>I108*C108</f>
        <v>0</v>
      </c>
      <c r="K108" s="14">
        <f>J108*21/100</f>
        <v>0</v>
      </c>
      <c r="L108" s="13">
        <f>J108+K108</f>
        <v>0</v>
      </c>
    </row>
    <row r="109" spans="1:12" x14ac:dyDescent="0.2">
      <c r="A109" s="19" t="s">
        <v>8</v>
      </c>
      <c r="B109" s="29" t="s">
        <v>7</v>
      </c>
      <c r="C109" s="18">
        <v>86</v>
      </c>
      <c r="D109" s="42">
        <v>10</v>
      </c>
      <c r="E109" s="15">
        <f>D109*C109</f>
        <v>860</v>
      </c>
      <c r="F109" s="15">
        <f>E109*21/100</f>
        <v>180.6</v>
      </c>
      <c r="G109" s="28">
        <f>SUM(E109:F109)</f>
        <v>1040.5999999999999</v>
      </c>
      <c r="I109" s="14"/>
      <c r="J109" s="14">
        <f>I109*C109</f>
        <v>0</v>
      </c>
      <c r="K109" s="14">
        <f>J109*21/100</f>
        <v>0</v>
      </c>
      <c r="L109" s="13">
        <f>J109+K109</f>
        <v>0</v>
      </c>
    </row>
    <row r="110" spans="1:12" x14ac:dyDescent="0.2">
      <c r="A110" s="9"/>
      <c r="B110" s="8"/>
      <c r="C110" s="8"/>
      <c r="D110" s="7"/>
      <c r="E110" s="140">
        <f>SUM(E107:E109)</f>
        <v>10003</v>
      </c>
      <c r="F110" s="69"/>
      <c r="G110" s="140">
        <f>SUM(G107:G109)</f>
        <v>12103.630000000001</v>
      </c>
      <c r="I110" s="11" t="s">
        <v>1</v>
      </c>
      <c r="J110" s="10">
        <f t="shared" ref="J110:K110" si="43">SUM(J107:J109)</f>
        <v>0</v>
      </c>
      <c r="K110" s="10">
        <f t="shared" si="43"/>
        <v>0</v>
      </c>
      <c r="L110" s="10">
        <f>SUM(L107:L109)</f>
        <v>0</v>
      </c>
    </row>
    <row r="111" spans="1:12" x14ac:dyDescent="0.2">
      <c r="A111" s="25" t="s">
        <v>12</v>
      </c>
      <c r="B111" s="6"/>
      <c r="C111" s="6"/>
      <c r="D111" s="6"/>
      <c r="E111" s="33"/>
      <c r="F111" s="6"/>
    </row>
    <row r="112" spans="1:12" ht="33.75" x14ac:dyDescent="0.2">
      <c r="A112" s="41" t="s">
        <v>11</v>
      </c>
      <c r="B112" s="23" t="s">
        <v>7</v>
      </c>
      <c r="C112" s="40">
        <v>42</v>
      </c>
      <c r="D112" s="22">
        <v>100.5</v>
      </c>
      <c r="E112" s="39">
        <f>D112*C112</f>
        <v>4221</v>
      </c>
      <c r="F112" s="38">
        <f>E112*21/100</f>
        <v>886.41</v>
      </c>
      <c r="G112" s="20">
        <f>SUM(E112:F112)</f>
        <v>5107.41</v>
      </c>
      <c r="I112" s="14"/>
      <c r="J112" s="14">
        <f>I112*C112</f>
        <v>0</v>
      </c>
      <c r="K112" s="14">
        <f>J112*21/100</f>
        <v>0</v>
      </c>
      <c r="L112" s="13">
        <f>J112+K112</f>
        <v>0</v>
      </c>
    </row>
    <row r="113" spans="1:12" ht="33.75" x14ac:dyDescent="0.2">
      <c r="A113" s="37" t="s">
        <v>10</v>
      </c>
      <c r="B113" s="36" t="s">
        <v>9</v>
      </c>
      <c r="C113" s="35">
        <v>2</v>
      </c>
      <c r="D113" s="34">
        <v>250</v>
      </c>
      <c r="E113" s="33">
        <f>D113*C113</f>
        <v>500</v>
      </c>
      <c r="F113" s="32">
        <f>E113*21/100</f>
        <v>105</v>
      </c>
      <c r="G113" s="31">
        <f>SUM(E113:F113)</f>
        <v>605</v>
      </c>
      <c r="I113" s="14"/>
      <c r="J113" s="14">
        <f>I113*C113</f>
        <v>0</v>
      </c>
      <c r="K113" s="14">
        <f>J113*21/100</f>
        <v>0</v>
      </c>
      <c r="L113" s="13">
        <f>J113+K113</f>
        <v>0</v>
      </c>
    </row>
    <row r="114" spans="1:12" x14ac:dyDescent="0.2">
      <c r="A114" s="30" t="s">
        <v>8</v>
      </c>
      <c r="B114" s="18" t="s">
        <v>7</v>
      </c>
      <c r="C114" s="29">
        <v>42</v>
      </c>
      <c r="D114" s="17">
        <v>10</v>
      </c>
      <c r="E114" s="28">
        <f>D114*C114</f>
        <v>420</v>
      </c>
      <c r="F114" s="27">
        <f>E114*21/100</f>
        <v>88.2</v>
      </c>
      <c r="G114" s="15">
        <f>SUM(E114:F114)</f>
        <v>508.2</v>
      </c>
      <c r="I114" s="14"/>
      <c r="J114" s="14">
        <f>I114*C114</f>
        <v>0</v>
      </c>
      <c r="K114" s="14">
        <f>J114*21/100</f>
        <v>0</v>
      </c>
      <c r="L114" s="13">
        <f>J114+K114</f>
        <v>0</v>
      </c>
    </row>
    <row r="115" spans="1:12" x14ac:dyDescent="0.2">
      <c r="A115" s="9"/>
      <c r="B115" s="8"/>
      <c r="C115" s="8"/>
      <c r="D115" s="7"/>
      <c r="E115" s="140">
        <f>SUM(E112:E114)</f>
        <v>5141</v>
      </c>
      <c r="F115" s="69"/>
      <c r="G115" s="140">
        <f>SUM(G112:G114)</f>
        <v>6220.61</v>
      </c>
      <c r="I115" s="11" t="s">
        <v>1</v>
      </c>
      <c r="J115" s="10">
        <f t="shared" ref="J115" si="44">SUM(J112:J114)</f>
        <v>0</v>
      </c>
      <c r="K115" s="10">
        <f>SUM(K112:K114)</f>
        <v>0</v>
      </c>
      <c r="L115" s="10">
        <f>SUM(L112:L114)</f>
        <v>0</v>
      </c>
    </row>
    <row r="116" spans="1:12" x14ac:dyDescent="0.2">
      <c r="A116" s="9"/>
      <c r="B116" s="8"/>
      <c r="C116" s="8"/>
      <c r="D116" s="7"/>
      <c r="E116" s="6"/>
      <c r="F116" s="26"/>
      <c r="G116" s="26"/>
      <c r="K116" s="26"/>
      <c r="L116" s="26"/>
    </row>
    <row r="117" spans="1:12" x14ac:dyDescent="0.2">
      <c r="A117" s="25" t="s">
        <v>6</v>
      </c>
      <c r="B117" s="6"/>
      <c r="C117" s="6"/>
      <c r="D117" s="6"/>
      <c r="E117" s="6"/>
      <c r="F117" s="6"/>
    </row>
    <row r="118" spans="1:12" ht="112.5" x14ac:dyDescent="0.2">
      <c r="A118" s="24" t="s">
        <v>5</v>
      </c>
      <c r="B118" s="23" t="s">
        <v>4</v>
      </c>
      <c r="C118" s="23">
        <v>206</v>
      </c>
      <c r="D118" s="22">
        <v>50</v>
      </c>
      <c r="E118" s="21">
        <f>D118*C118</f>
        <v>10300</v>
      </c>
      <c r="F118" s="20">
        <f>E118*21/100</f>
        <v>2163</v>
      </c>
      <c r="G118" s="20">
        <f>SUM(E118:F118)</f>
        <v>12463</v>
      </c>
      <c r="I118" s="14"/>
      <c r="J118" s="14">
        <f>I118*C118</f>
        <v>0</v>
      </c>
      <c r="K118" s="14">
        <f>J118*21/100</f>
        <v>0</v>
      </c>
      <c r="L118" s="13">
        <f>J118+K118</f>
        <v>0</v>
      </c>
    </row>
    <row r="119" spans="1:12" ht="22.5" x14ac:dyDescent="0.2">
      <c r="A119" s="19" t="s">
        <v>3</v>
      </c>
      <c r="B119" s="18" t="s">
        <v>2</v>
      </c>
      <c r="C119" s="18">
        <v>1</v>
      </c>
      <c r="D119" s="17">
        <v>300</v>
      </c>
      <c r="E119" s="16">
        <f>D119*C119</f>
        <v>300</v>
      </c>
      <c r="F119" s="15">
        <f>E119*21/100</f>
        <v>63</v>
      </c>
      <c r="G119" s="15">
        <f>SUM(E119:F119)</f>
        <v>363</v>
      </c>
      <c r="I119" s="14"/>
      <c r="J119" s="14">
        <f>I119*C119</f>
        <v>0</v>
      </c>
      <c r="K119" s="14">
        <f>J119*21/100</f>
        <v>0</v>
      </c>
      <c r="L119" s="13">
        <f>J119+K119</f>
        <v>0</v>
      </c>
    </row>
    <row r="120" spans="1:12" x14ac:dyDescent="0.2">
      <c r="A120" s="9"/>
      <c r="B120" s="8"/>
      <c r="C120" s="8"/>
      <c r="D120" s="11" t="s">
        <v>1</v>
      </c>
      <c r="E120" s="12">
        <f>SUM(E118:E119)</f>
        <v>10600</v>
      </c>
      <c r="F120" s="11" t="s">
        <v>1</v>
      </c>
      <c r="G120" s="12">
        <f>SUM(G118:G119)</f>
        <v>12826</v>
      </c>
      <c r="I120" s="11" t="s">
        <v>1</v>
      </c>
      <c r="J120" s="10">
        <f>SUM(J118:J119)</f>
        <v>0</v>
      </c>
      <c r="K120" s="11" t="s">
        <v>1</v>
      </c>
      <c r="L120" s="10">
        <f>SUM(L118:L119)</f>
        <v>0</v>
      </c>
    </row>
    <row r="121" spans="1:12" x14ac:dyDescent="0.2">
      <c r="A121" s="9"/>
      <c r="B121" s="8"/>
      <c r="C121" s="8"/>
      <c r="D121" s="6"/>
      <c r="E121" s="6"/>
      <c r="F121" s="6"/>
      <c r="G121" s="6"/>
    </row>
    <row r="122" spans="1:12" ht="36" x14ac:dyDescent="0.2">
      <c r="A122" s="5"/>
      <c r="B122" s="4"/>
      <c r="C122" s="4"/>
      <c r="D122" s="138" t="s">
        <v>0</v>
      </c>
      <c r="E122" s="3">
        <f>SUM(E115+E100+E87+E95+E55+E110+E62+E47+E33+E105+E79+E52+E38+E67+E120)</f>
        <v>346884.58</v>
      </c>
      <c r="F122" s="138" t="s">
        <v>78</v>
      </c>
      <c r="G122" s="3">
        <f>SUM(G115+G100+G87+G95+G55+G110+G62+G47+G33+G105+G79+G52+G38+G67+G120)</f>
        <v>419730.34180000005</v>
      </c>
      <c r="I122" s="138" t="s">
        <v>80</v>
      </c>
      <c r="J122" s="3">
        <f>SUM(J115+J100+J87+J95+J55+J110+J62+J47+J33+J105+J79+J52+J38+J67+J120)</f>
        <v>0</v>
      </c>
      <c r="K122" s="138" t="s">
        <v>79</v>
      </c>
      <c r="L122" s="3">
        <f>SUM(L115+L100+L87+L95+L55+L110+L62+L47+L33+L105+L79+L52+L38+L67+L120)</f>
        <v>0</v>
      </c>
    </row>
    <row r="124" spans="1:12" x14ac:dyDescent="0.2">
      <c r="I124" s="2"/>
    </row>
  </sheetData>
  <mergeCells count="23">
    <mergeCell ref="A1:B1"/>
    <mergeCell ref="G1:H1"/>
    <mergeCell ref="A6:B6"/>
    <mergeCell ref="G6:H6"/>
    <mergeCell ref="A7:B7"/>
    <mergeCell ref="G7:H7"/>
    <mergeCell ref="A8:B8"/>
    <mergeCell ref="G8:H8"/>
    <mergeCell ref="A9:B9"/>
    <mergeCell ref="G9:H9"/>
    <mergeCell ref="A10:B10"/>
    <mergeCell ref="G10:H10"/>
    <mergeCell ref="A21:B21"/>
    <mergeCell ref="G21:H21"/>
    <mergeCell ref="A11:L12"/>
    <mergeCell ref="A15:B15"/>
    <mergeCell ref="G15:H15"/>
    <mergeCell ref="A16:B16"/>
    <mergeCell ref="G16:H16"/>
    <mergeCell ref="A17:B17"/>
    <mergeCell ref="G17:H17"/>
    <mergeCell ref="A22:B22"/>
    <mergeCell ref="G22:H22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09B3D7587CA3D4FB0564F7D0C54EAB7" ma:contentTypeVersion="7" ma:contentTypeDescription="Crear nuevo documento." ma:contentTypeScope="" ma:versionID="a47b131d4d3d71862358578c23a3eb8b">
  <xsd:schema xmlns:xsd="http://www.w3.org/2001/XMLSchema" xmlns:xs="http://www.w3.org/2001/XMLSchema" xmlns:p="http://schemas.microsoft.com/office/2006/metadata/properties" xmlns:ns2="bd6b893e-6d98-4710-92c2-389b59b64829" targetNamespace="http://schemas.microsoft.com/office/2006/metadata/properties" ma:root="true" ma:fieldsID="fe10ea45b35094e15f4db7e894b2598d" ns2:_="">
    <xsd:import namespace="bd6b893e-6d98-4710-92c2-389b59b6482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Creaci_x00f3_" minOccurs="0"/>
                <xsd:element ref="ns2:GTM" minOccurs="0"/>
                <xsd:element ref="ns2:Assessor" minOccurs="0"/>
                <xsd:element ref="ns2:Observac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b893e-6d98-4710-92c2-389b59b648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Creaci_x00f3_" ma:index="11" nillable="true" ma:displayName="Creació" ma:format="DateOnly" ma:internalName="Creaci_x00f3_">
      <xsd:simpleType>
        <xsd:restriction base="dms:DateTime"/>
      </xsd:simpleType>
    </xsd:element>
    <xsd:element name="GTM" ma:index="12" nillable="true" ma:displayName="GTM" ma:default="2025/0000" ma:description="2025/000028826" ma:format="Dropdown" ma:internalName="GTM">
      <xsd:simpleType>
        <xsd:restriction base="dms:Text">
          <xsd:maxLength value="255"/>
        </xsd:restriction>
      </xsd:simpleType>
    </xsd:element>
    <xsd:element name="Assessor" ma:index="13" nillable="true" ma:displayName="Assessor" ma:format="Dropdown" ma:internalName="Assessor">
      <xsd:simpleType>
        <xsd:restriction base="dms:Text">
          <xsd:maxLength value="255"/>
        </xsd:restriction>
      </xsd:simpleType>
    </xsd:element>
    <xsd:element name="Observacions" ma:index="14" nillable="true" ma:displayName="Observacions" ma:description="Per tramesa invitació" ma:format="Dropdown" ma:internalName="Observacion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GTM xmlns="bd6b893e-6d98-4710-92c2-389b59b64829">2025/0000</GTM>
    <Assessor xmlns="bd6b893e-6d98-4710-92c2-389b59b64829" xsi:nil="true"/>
    <Creaci_x00f3_ xmlns="bd6b893e-6d98-4710-92c2-389b59b64829" xsi:nil="true"/>
    <Observacions xmlns="bd6b893e-6d98-4710-92c2-389b59b64829" xsi:nil="true"/>
  </documentManagement>
</p:properties>
</file>

<file path=customXml/itemProps1.xml><?xml version="1.0" encoding="utf-8"?>
<ds:datastoreItem xmlns:ds="http://schemas.openxmlformats.org/officeDocument/2006/customXml" ds:itemID="{73B28B61-BDDA-42AB-B93E-84B3EEEDA1B2}"/>
</file>

<file path=customXml/itemProps2.xml><?xml version="1.0" encoding="utf-8"?>
<ds:datastoreItem xmlns:ds="http://schemas.openxmlformats.org/officeDocument/2006/customXml" ds:itemID="{275B9D31-8D00-420F-9F16-5F297B59DFE1}"/>
</file>

<file path=customXml/itemProps3.xml><?xml version="1.0" encoding="utf-8"?>
<ds:datastoreItem xmlns:ds="http://schemas.openxmlformats.org/officeDocument/2006/customXml" ds:itemID="{E28BD0B1-EF3A-4365-938A-17B1BBBA1E3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Annex_preus unitaris</vt:lpstr>
    </vt:vector>
  </TitlesOfParts>
  <Company>Ajuntament de Mataró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Servei de Sistemes d'Informació i Telecomunicacions</dc:creator>
  <cp:lastModifiedBy>Servei de Sistemes d'Informació i Telecomunicacions</cp:lastModifiedBy>
  <dcterms:created xsi:type="dcterms:W3CDTF">2025-10-03T10:23:13Z</dcterms:created>
  <dcterms:modified xsi:type="dcterms:W3CDTF">2025-10-03T11:25:21Z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0x010100009B3D7587CA3D4FB0564F7D0C54EAB7</vt:lpwstr>
  </property>
</Properties>
</file>