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gccat.sharepoint.com/sites/XF-Licitacions/Aprovat tcnic/03_INFR/PI2025/_CONTR_25_353_OBRA_Vessant VE05 i VE17 LPS/05_En_edicio_AJ/"/>
    </mc:Choice>
  </mc:AlternateContent>
  <xr:revisionPtr revIDLastSave="170" documentId="8_{F500E46C-30D4-49AE-B825-EBC5A828840F}" xr6:coauthVersionLast="47" xr6:coauthVersionMax="47" xr10:uidLastSave="{E99C4BA0-B1C5-4E73-A47A-424DB91B0E2D}"/>
  <bookViews>
    <workbookView xWindow="-98" yWindow="-98" windowWidth="20715" windowHeight="13276" xr2:uid="{23B3B575-57A1-4890-B988-8689E2D3621B}"/>
  </bookViews>
  <sheets>
    <sheet name="Lot 1" sheetId="2" r:id="rId1"/>
    <sheet name="Lot 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3" l="1"/>
  <c r="F33" i="3"/>
  <c r="F34" i="3"/>
  <c r="F35" i="3"/>
  <c r="F31" i="2"/>
  <c r="F33" i="2" s="1"/>
  <c r="F32" i="2"/>
  <c r="F34" i="2"/>
  <c r="G33" i="3" l="1"/>
  <c r="G35" i="3" s="1"/>
  <c r="G32" i="3"/>
  <c r="G34" i="3" s="1"/>
  <c r="G21" i="3" l="1"/>
  <c r="G22" i="3" l="1"/>
  <c r="G23" i="3"/>
  <c r="G24" i="3" l="1"/>
  <c r="G25" i="3" s="1"/>
  <c r="G26" i="3" s="1"/>
  <c r="G32" i="2"/>
  <c r="G31" i="2"/>
  <c r="G33" i="2" s="1"/>
  <c r="G34" i="2" l="1"/>
  <c r="G20" i="2" l="1"/>
  <c r="G21" i="2" s="1"/>
  <c r="G22" i="2" l="1"/>
  <c r="G23" i="2" s="1"/>
  <c r="G24" i="2" s="1"/>
  <c r="G25" i="2" s="1"/>
</calcChain>
</file>

<file path=xl/sharedStrings.xml><?xml version="1.0" encoding="utf-8"?>
<sst xmlns="http://schemas.openxmlformats.org/spreadsheetml/2006/main" count="47" uniqueCount="30">
  <si>
    <t>EMPRESA LICITADORA:</t>
  </si>
  <si>
    <t>21% IVA</t>
  </si>
  <si>
    <t>Total (amb IVA)</t>
  </si>
  <si>
    <t>Total (abans d’IVA)</t>
  </si>
  <si>
    <t>Oferta en concepte del preu corresponent al pressupost de licitació</t>
  </si>
  <si>
    <t>Capítol i concepte</t>
  </si>
  <si>
    <t>Total PEM</t>
  </si>
  <si>
    <t>Oferta TOTAL PEM (oferta en 2 decimals)</t>
  </si>
  <si>
    <t>Despeses generals (13%)</t>
  </si>
  <si>
    <t>Benefici industrial (6%)</t>
  </si>
  <si>
    <t>(*) Les partides alçades a justificar, no admeten baixa i per tant cal fer oferta per elles al preu  indicat al model d’oferta d’aquest plec. En cas contrari l’oferta quedarà exclosa, a excepció que l’oferta global no es modifiqui, un cop realitzada la homogeneïtzació.</t>
  </si>
  <si>
    <t>Subtotal OFERTA PEM partides que admeten baixa</t>
  </si>
  <si>
    <t>Subtotal OFERTA PEM partides que NO admeten baixa</t>
  </si>
  <si>
    <t>Subtotal OFERTA (abans d'IVA) partides que admeten baixa</t>
  </si>
  <si>
    <t>Subtotal OFERTA  (abans d'IVA) partides que NO admeten baixa</t>
  </si>
  <si>
    <t>01.00 CONCEPTES GENERALS</t>
  </si>
  <si>
    <t>01.01 BARRERES</t>
  </si>
  <si>
    <t>01.02 RETIRADA BLOC CAIGUT</t>
  </si>
  <si>
    <t>01.03 ACCESSOS MANTENIMENT</t>
  </si>
  <si>
    <t>*01.00.3 XPAI0101 Partida alçada a justificar per a riscos a tractar no observables fins a la implantació en obra, a aprovar per Direcció d’obra</t>
  </si>
  <si>
    <t>*01.01.11.4 XPA1ACCE Partida alçada accessos permanents</t>
  </si>
  <si>
    <t>*01.01.12.4 M143CB191XI Partida alçada accessos permanents</t>
  </si>
  <si>
    <t>01.02 BARRERA ESTÀTICA TU39</t>
  </si>
  <si>
    <t>Licitació</t>
  </si>
  <si>
    <t>Oferta</t>
  </si>
  <si>
    <t>Subtotal PEM partides que admeten baixa</t>
  </si>
  <si>
    <t>Subtotal PEM partides que NO admeten baixa</t>
  </si>
  <si>
    <t>Subtotal (abans d'IVA) partides que admeten baixa</t>
  </si>
  <si>
    <t>Subtotal (abans d'IVA) partides que NO admeten baixa</t>
  </si>
  <si>
    <t>Pressupost PEM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</si>
</sst>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1"/>
      <color rgb="FFFF0000"/>
      <name val="Aptos Narrow"/>
      <family val="2"/>
      <scheme val="minor"/>
    </font>
    <font>
      <i/>
      <sz val="10"/>
      <color rgb="FF000000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8" fontId="9" fillId="4" borderId="1" xfId="1" applyNumberFormat="1" applyFont="1" applyFill="1" applyBorder="1" applyAlignment="1" applyProtection="1">
      <alignment vertical="center" wrapText="1"/>
    </xf>
    <xf numFmtId="44" fontId="8" fillId="0" borderId="22" xfId="1" applyFont="1" applyFill="1" applyBorder="1" applyAlignment="1" applyProtection="1">
      <alignment horizontal="right" vertical="center" wrapText="1"/>
    </xf>
    <xf numFmtId="44" fontId="8" fillId="0" borderId="0" xfId="1" applyFont="1" applyFill="1" applyBorder="1" applyAlignment="1" applyProtection="1">
      <alignment horizontal="right" vertical="center" wrapText="1"/>
    </xf>
    <xf numFmtId="44" fontId="8" fillId="0" borderId="2" xfId="1" applyFont="1" applyFill="1" applyBorder="1" applyAlignment="1" applyProtection="1">
      <alignment horizontal="center" vertical="center" wrapText="1"/>
    </xf>
    <xf numFmtId="44" fontId="8" fillId="0" borderId="0" xfId="1" applyFont="1" applyFill="1" applyBorder="1" applyAlignment="1" applyProtection="1">
      <alignment horizontal="center" vertical="center" wrapText="1"/>
    </xf>
    <xf numFmtId="8" fontId="5" fillId="0" borderId="24" xfId="0" applyNumberFormat="1" applyFont="1" applyBorder="1" applyAlignment="1" applyProtection="1">
      <alignment horizontal="right" vertical="center" wrapText="1"/>
      <protection locked="0"/>
    </xf>
    <xf numFmtId="8" fontId="4" fillId="0" borderId="25" xfId="0" applyNumberFormat="1" applyFont="1" applyBorder="1" applyAlignment="1" applyProtection="1">
      <alignment horizontal="right" vertical="center" wrapText="1"/>
      <protection locked="0"/>
    </xf>
    <xf numFmtId="44" fontId="5" fillId="0" borderId="24" xfId="1" applyFont="1" applyBorder="1" applyAlignment="1" applyProtection="1">
      <alignment horizontal="center" vertical="center" wrapText="1"/>
      <protection locked="0"/>
    </xf>
    <xf numFmtId="8" fontId="3" fillId="0" borderId="2" xfId="0" applyNumberFormat="1" applyFont="1" applyBorder="1" applyAlignment="1">
      <alignment horizontal="right" vertical="center" wrapText="1"/>
    </xf>
    <xf numFmtId="0" fontId="7" fillId="0" borderId="0" xfId="0" applyFont="1"/>
    <xf numFmtId="44" fontId="0" fillId="0" borderId="0" xfId="0" applyNumberFormat="1"/>
    <xf numFmtId="8" fontId="4" fillId="5" borderId="2" xfId="0" applyNumberFormat="1" applyFont="1" applyFill="1" applyBorder="1" applyAlignment="1">
      <alignment horizontal="right" vertical="center" wrapText="1"/>
    </xf>
    <xf numFmtId="8" fontId="8" fillId="5" borderId="2" xfId="0" applyNumberFormat="1" applyFont="1" applyFill="1" applyBorder="1" applyAlignment="1">
      <alignment horizontal="right" vertical="center" wrapText="1"/>
    </xf>
    <xf numFmtId="8" fontId="3" fillId="5" borderId="3" xfId="0" applyNumberFormat="1" applyFont="1" applyFill="1" applyBorder="1" applyAlignment="1">
      <alignment horizontal="right" vertical="center" wrapText="1"/>
    </xf>
    <xf numFmtId="8" fontId="8" fillId="4" borderId="1" xfId="0" applyNumberFormat="1" applyFont="1" applyFill="1" applyBorder="1" applyAlignment="1">
      <alignment horizontal="right" vertical="center" wrapText="1"/>
    </xf>
    <xf numFmtId="8" fontId="0" fillId="0" borderId="0" xfId="0" applyNumberFormat="1"/>
    <xf numFmtId="8" fontId="4" fillId="0" borderId="1" xfId="0" applyNumberFormat="1" applyFont="1" applyBorder="1" applyAlignment="1">
      <alignment horizontal="right" vertical="center" wrapText="1"/>
    </xf>
    <xf numFmtId="8" fontId="4" fillId="0" borderId="26" xfId="0" applyNumberFormat="1" applyFont="1" applyBorder="1" applyAlignment="1">
      <alignment horizontal="right" vertical="center" wrapText="1"/>
    </xf>
    <xf numFmtId="8" fontId="4" fillId="3" borderId="1" xfId="0" applyNumberFormat="1" applyFont="1" applyFill="1" applyBorder="1" applyAlignment="1">
      <alignment horizontal="right" vertical="center" wrapText="1"/>
    </xf>
    <xf numFmtId="8" fontId="5" fillId="3" borderId="24" xfId="0" applyNumberFormat="1" applyFont="1" applyFill="1" applyBorder="1" applyAlignment="1">
      <alignment horizontal="right" vertical="center" wrapText="1"/>
    </xf>
    <xf numFmtId="8" fontId="4" fillId="0" borderId="18" xfId="0" applyNumberFormat="1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right" vertical="center" wrapText="1"/>
    </xf>
    <xf numFmtId="0" fontId="3" fillId="5" borderId="13" xfId="0" applyFont="1" applyFill="1" applyBorder="1" applyAlignment="1">
      <alignment horizontal="right" vertical="center" wrapText="1"/>
    </xf>
    <xf numFmtId="0" fontId="3" fillId="5" borderId="5" xfId="0" applyFont="1" applyFill="1" applyBorder="1" applyAlignment="1">
      <alignment horizontal="right" vertical="center" wrapText="1"/>
    </xf>
    <xf numFmtId="0" fontId="3" fillId="5" borderId="6" xfId="0" applyFont="1" applyFill="1" applyBorder="1" applyAlignment="1">
      <alignment horizontal="right" vertical="center" wrapText="1"/>
    </xf>
    <xf numFmtId="0" fontId="8" fillId="5" borderId="13" xfId="0" applyFont="1" applyFill="1" applyBorder="1" applyAlignment="1">
      <alignment horizontal="right" vertical="center" wrapText="1"/>
    </xf>
    <xf numFmtId="0" fontId="8" fillId="5" borderId="5" xfId="0" applyFont="1" applyFill="1" applyBorder="1" applyAlignment="1">
      <alignment horizontal="right" vertical="center" wrapText="1"/>
    </xf>
    <xf numFmtId="0" fontId="8" fillId="5" borderId="6" xfId="0" applyFont="1" applyFill="1" applyBorder="1" applyAlignment="1">
      <alignment horizontal="right" vertical="center" wrapText="1"/>
    </xf>
    <xf numFmtId="0" fontId="3" fillId="5" borderId="19" xfId="0" applyFont="1" applyFill="1" applyBorder="1" applyAlignment="1">
      <alignment horizontal="right" vertical="center" wrapText="1"/>
    </xf>
    <xf numFmtId="0" fontId="3" fillId="5" borderId="20" xfId="0" applyFont="1" applyFill="1" applyBorder="1" applyAlignment="1">
      <alignment horizontal="right" vertical="center" wrapText="1"/>
    </xf>
    <xf numFmtId="0" fontId="3" fillId="5" borderId="21" xfId="0" applyFont="1" applyFill="1" applyBorder="1" applyAlignment="1">
      <alignment horizontal="right" vertical="center" wrapText="1"/>
    </xf>
    <xf numFmtId="0" fontId="0" fillId="0" borderId="16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4" fillId="0" borderId="1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6" fillId="0" borderId="0" xfId="0" applyFont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top" wrapText="1"/>
    </xf>
    <xf numFmtId="0" fontId="10" fillId="4" borderId="6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right" vertical="center" wrapText="1"/>
    </xf>
    <xf numFmtId="0" fontId="8" fillId="4" borderId="5" xfId="0" applyFont="1" applyFill="1" applyBorder="1" applyAlignment="1">
      <alignment horizontal="right" vertical="center" wrapText="1"/>
    </xf>
    <xf numFmtId="0" fontId="8" fillId="4" borderId="6" xfId="0" applyFont="1" applyFill="1" applyBorder="1" applyAlignment="1">
      <alignment horizontal="right" vertical="center" wrapText="1"/>
    </xf>
    <xf numFmtId="0" fontId="0" fillId="0" borderId="0" xfId="0" applyAlignment="1">
      <alignment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2</xdr:col>
      <xdr:colOff>543791</xdr:colOff>
      <xdr:row>6</xdr:row>
      <xdr:rowOff>76319</xdr:rowOff>
    </xdr:to>
    <xdr:pic>
      <xdr:nvPicPr>
        <xdr:cNvPr id="2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2689A27F-9F3B-4FBF-9B83-A954F0520B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43840"/>
          <a:ext cx="1374371" cy="9754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3</xdr:col>
      <xdr:colOff>253283</xdr:colOff>
      <xdr:row>1</xdr:row>
      <xdr:rowOff>80963</xdr:rowOff>
    </xdr:from>
    <xdr:to>
      <xdr:col>7</xdr:col>
      <xdr:colOff>484914</xdr:colOff>
      <xdr:row>6</xdr:row>
      <xdr:rowOff>88583</xdr:rowOff>
    </xdr:to>
    <xdr:sp macro="" textlink="">
      <xdr:nvSpPr>
        <xdr:cNvPr id="3" name="QuadreDeText 3">
          <a:extLst>
            <a:ext uri="{FF2B5EF4-FFF2-40B4-BE49-F238E27FC236}">
              <a16:creationId xmlns:a16="http://schemas.microsoft.com/office/drawing/2014/main" id="{62450B9C-6A5D-4468-BFE9-84CB5827AE52}"/>
            </a:ext>
          </a:extLst>
        </xdr:cNvPr>
        <xdr:cNvSpPr txBox="1"/>
      </xdr:nvSpPr>
      <xdr:spPr>
        <a:xfrm>
          <a:off x="2024933" y="271463"/>
          <a:ext cx="5460856" cy="9601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a-ES" sz="1100" b="1"/>
        </a:p>
        <a:p>
          <a:r>
            <a:rPr lang="ca-ES" sz="1100" b="1"/>
            <a:t>CONTR/2025/353 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Obres de protecció contra despreniments provinents dels vessants VE05 i VE17 de la línia Lleida - La Pobla de Segur de Ferrocarrils de la Generalitat de Catalunya.</a:t>
          </a:r>
        </a:p>
        <a:p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Lot 1 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VE05 </a:t>
          </a:r>
          <a:endParaRPr lang="ca-E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ca-ES" sz="11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2</xdr:col>
      <xdr:colOff>296141</xdr:colOff>
      <xdr:row>6</xdr:row>
      <xdr:rowOff>76319</xdr:rowOff>
    </xdr:to>
    <xdr:pic>
      <xdr:nvPicPr>
        <xdr:cNvPr id="2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336B2A78-4FD5-4D8F-B832-F2E1A5FC30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39077"/>
          <a:ext cx="1469621" cy="923092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3</xdr:col>
      <xdr:colOff>253283</xdr:colOff>
      <xdr:row>1</xdr:row>
      <xdr:rowOff>80963</xdr:rowOff>
    </xdr:from>
    <xdr:to>
      <xdr:col>7</xdr:col>
      <xdr:colOff>484914</xdr:colOff>
      <xdr:row>6</xdr:row>
      <xdr:rowOff>88583</xdr:rowOff>
    </xdr:to>
    <xdr:sp macro="" textlink="">
      <xdr:nvSpPr>
        <xdr:cNvPr id="3" name="QuadreDeText 3">
          <a:extLst>
            <a:ext uri="{FF2B5EF4-FFF2-40B4-BE49-F238E27FC236}">
              <a16:creationId xmlns:a16="http://schemas.microsoft.com/office/drawing/2014/main" id="{E08A6970-9D52-4AB6-B565-B83D66B5D21B}"/>
            </a:ext>
          </a:extLst>
        </xdr:cNvPr>
        <xdr:cNvSpPr txBox="1"/>
      </xdr:nvSpPr>
      <xdr:spPr>
        <a:xfrm>
          <a:off x="2172570" y="266700"/>
          <a:ext cx="5837094" cy="9124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a-ES" sz="1100" b="1"/>
        </a:p>
        <a:p>
          <a:r>
            <a:rPr lang="ca-ES" sz="1100" b="1"/>
            <a:t>CONTR/2025/353 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Obres de protecció contra despreniments provinents dels vessants VE05 i VE17 de la línia Lleida - La Pobla de Segur de Ferrocarrils de la Generalitat de Catalunya.</a:t>
          </a:r>
        </a:p>
        <a:p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Lot 2 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VE17 </a:t>
          </a:r>
          <a:endParaRPr lang="ca-E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ca-ES" sz="11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9E1FA-F19D-4784-B510-55888AB6F3F6}">
  <dimension ref="A9:J35"/>
  <sheetViews>
    <sheetView tabSelected="1" topLeftCell="A3" zoomScaleNormal="100" workbookViewId="0">
      <selection activeCell="F15" sqref="F15"/>
    </sheetView>
  </sheetViews>
  <sheetFormatPr baseColWidth="10" defaultColWidth="8.85546875" defaultRowHeight="15" x14ac:dyDescent="0.25"/>
  <cols>
    <col min="5" max="5" width="38.28515625" customWidth="1"/>
    <col min="6" max="6" width="14.42578125" customWidth="1"/>
    <col min="7" max="7" width="16.85546875" customWidth="1"/>
    <col min="8" max="8" width="14.140625" bestFit="1" customWidth="1"/>
    <col min="9" max="9" width="14.7109375" bestFit="1" customWidth="1"/>
    <col min="10" max="10" width="15.42578125" bestFit="1" customWidth="1"/>
    <col min="11" max="12" width="14.140625" bestFit="1" customWidth="1"/>
  </cols>
  <sheetData>
    <row r="9" spans="1:7" ht="24" customHeight="1" x14ac:dyDescent="0.25">
      <c r="B9" s="49" t="s">
        <v>0</v>
      </c>
      <c r="C9" s="49"/>
      <c r="D9" s="50"/>
      <c r="E9" s="51"/>
      <c r="F9" s="52"/>
      <c r="G9" s="53"/>
    </row>
    <row r="12" spans="1:7" ht="23.45" customHeight="1" x14ac:dyDescent="0.25">
      <c r="A12" s="54" t="s">
        <v>4</v>
      </c>
      <c r="B12" s="54"/>
      <c r="C12" s="54"/>
      <c r="D12" s="54"/>
      <c r="E12" s="54"/>
      <c r="F12" s="54"/>
      <c r="G12" s="54"/>
    </row>
    <row r="13" spans="1:7" ht="15.75" thickBot="1" x14ac:dyDescent="0.3"/>
    <row r="14" spans="1:7" ht="41.25" customHeight="1" thickBot="1" x14ac:dyDescent="0.3">
      <c r="B14" s="55" t="s">
        <v>5</v>
      </c>
      <c r="C14" s="56"/>
      <c r="D14" s="56"/>
      <c r="E14" s="56"/>
      <c r="F14" s="22" t="s">
        <v>29</v>
      </c>
      <c r="G14" s="23" t="s">
        <v>7</v>
      </c>
    </row>
    <row r="15" spans="1:7" ht="15.75" customHeight="1" x14ac:dyDescent="0.25">
      <c r="B15" s="57" t="s">
        <v>15</v>
      </c>
      <c r="C15" s="58"/>
      <c r="D15" s="58"/>
      <c r="E15" s="58"/>
      <c r="F15" s="21">
        <v>29088.95</v>
      </c>
      <c r="G15" s="7"/>
    </row>
    <row r="16" spans="1:7" ht="25.15" customHeight="1" x14ac:dyDescent="0.25">
      <c r="B16" s="47" t="s">
        <v>19</v>
      </c>
      <c r="C16" s="48"/>
      <c r="D16" s="48"/>
      <c r="E16" s="48"/>
      <c r="F16" s="19">
        <v>10000</v>
      </c>
      <c r="G16" s="20">
        <v>10000</v>
      </c>
    </row>
    <row r="17" spans="2:10" x14ac:dyDescent="0.25">
      <c r="B17" s="42" t="s">
        <v>16</v>
      </c>
      <c r="C17" s="43"/>
      <c r="D17" s="43"/>
      <c r="E17" s="43"/>
      <c r="F17" s="17">
        <v>177734.6</v>
      </c>
      <c r="G17" s="6"/>
    </row>
    <row r="18" spans="2:10" ht="14.25" customHeight="1" x14ac:dyDescent="0.25">
      <c r="B18" s="42" t="s">
        <v>17</v>
      </c>
      <c r="C18" s="43"/>
      <c r="D18" s="43"/>
      <c r="E18" s="43"/>
      <c r="F18" s="18">
        <v>796.18</v>
      </c>
      <c r="G18" s="6"/>
    </row>
    <row r="19" spans="2:10" ht="14.25" customHeight="1" x14ac:dyDescent="0.25">
      <c r="B19" s="42" t="s">
        <v>18</v>
      </c>
      <c r="C19" s="43"/>
      <c r="D19" s="43"/>
      <c r="E19" s="43"/>
      <c r="F19" s="17">
        <v>1145.7</v>
      </c>
      <c r="G19" s="8"/>
    </row>
    <row r="20" spans="2:10" ht="15" customHeight="1" x14ac:dyDescent="0.25">
      <c r="B20" s="44" t="s">
        <v>6</v>
      </c>
      <c r="C20" s="45"/>
      <c r="D20" s="45"/>
      <c r="E20" s="45"/>
      <c r="F20" s="46"/>
      <c r="G20" s="9">
        <f>G31+G32</f>
        <v>10000</v>
      </c>
      <c r="H20" s="10"/>
    </row>
    <row r="21" spans="2:10" ht="15" customHeight="1" x14ac:dyDescent="0.25">
      <c r="B21" s="24" t="s">
        <v>8</v>
      </c>
      <c r="C21" s="25"/>
      <c r="D21" s="25"/>
      <c r="E21" s="25"/>
      <c r="F21" s="26"/>
      <c r="G21" s="2">
        <f>ROUND(G20*0.13,2)</f>
        <v>1300</v>
      </c>
      <c r="H21" s="3"/>
      <c r="I21" s="3"/>
    </row>
    <row r="22" spans="2:10" ht="15" customHeight="1" x14ac:dyDescent="0.25">
      <c r="B22" s="24" t="s">
        <v>9</v>
      </c>
      <c r="C22" s="25"/>
      <c r="D22" s="25"/>
      <c r="E22" s="25"/>
      <c r="F22" s="26"/>
      <c r="G22" s="4">
        <f>ROUND(G20*0.06,2)</f>
        <v>600</v>
      </c>
      <c r="H22" s="5"/>
      <c r="I22" s="5"/>
      <c r="J22" s="11"/>
    </row>
    <row r="23" spans="2:10" ht="15" customHeight="1" x14ac:dyDescent="0.25">
      <c r="B23" s="27" t="s">
        <v>3</v>
      </c>
      <c r="C23" s="28"/>
      <c r="D23" s="28"/>
      <c r="E23" s="28"/>
      <c r="F23" s="29"/>
      <c r="G23" s="12">
        <f>G20+G21+G22</f>
        <v>11900</v>
      </c>
      <c r="H23" s="10"/>
    </row>
    <row r="24" spans="2:10" x14ac:dyDescent="0.25">
      <c r="B24" s="30" t="s">
        <v>1</v>
      </c>
      <c r="C24" s="31"/>
      <c r="D24" s="31"/>
      <c r="E24" s="31"/>
      <c r="F24" s="32"/>
      <c r="G24" s="13">
        <f>ROUND(G23*0.21,2)</f>
        <v>2499</v>
      </c>
    </row>
    <row r="25" spans="2:10" ht="15.75" customHeight="1" thickBot="1" x14ac:dyDescent="0.3">
      <c r="B25" s="33" t="s">
        <v>2</v>
      </c>
      <c r="C25" s="34"/>
      <c r="D25" s="34"/>
      <c r="E25" s="34"/>
      <c r="F25" s="35"/>
      <c r="G25" s="14">
        <f>G23+G24</f>
        <v>14399</v>
      </c>
    </row>
    <row r="26" spans="2:10" x14ac:dyDescent="0.25">
      <c r="G26" s="11"/>
    </row>
    <row r="27" spans="2:10" ht="15" customHeight="1" x14ac:dyDescent="0.25">
      <c r="B27" s="36" t="s">
        <v>10</v>
      </c>
      <c r="C27" s="37"/>
      <c r="D27" s="37"/>
      <c r="E27" s="37"/>
      <c r="F27" s="37"/>
      <c r="G27" s="38"/>
    </row>
    <row r="28" spans="2:10" x14ac:dyDescent="0.25">
      <c r="B28" s="39"/>
      <c r="C28" s="40"/>
      <c r="D28" s="40"/>
      <c r="E28" s="40"/>
      <c r="F28" s="40"/>
      <c r="G28" s="41"/>
    </row>
    <row r="29" spans="2:10" x14ac:dyDescent="0.25">
      <c r="B29" s="39"/>
      <c r="C29" s="40"/>
      <c r="D29" s="40"/>
      <c r="E29" s="40"/>
      <c r="F29" s="40"/>
      <c r="G29" s="41"/>
    </row>
    <row r="30" spans="2:10" x14ac:dyDescent="0.25">
      <c r="B30" s="64"/>
      <c r="C30" s="64"/>
      <c r="D30" s="64"/>
      <c r="E30" s="64"/>
      <c r="F30" s="59" t="s">
        <v>23</v>
      </c>
      <c r="G30" s="60" t="s">
        <v>24</v>
      </c>
    </row>
    <row r="31" spans="2:10" ht="15" customHeight="1" x14ac:dyDescent="0.25">
      <c r="B31" s="61" t="s">
        <v>25</v>
      </c>
      <c r="C31" s="62"/>
      <c r="D31" s="62"/>
      <c r="E31" s="63"/>
      <c r="F31" s="1">
        <f>ROUND(F15,2)+ROUND(F17,2)+ROUND(F18,2)+ROUND(F19,2)</f>
        <v>208765.43000000002</v>
      </c>
      <c r="G31" s="1">
        <f>ROUND(G15,2)+ROUND(G17,2)+ROUND(G18,2)+ROUND(G19,2)</f>
        <v>0</v>
      </c>
    </row>
    <row r="32" spans="2:10" ht="15" customHeight="1" x14ac:dyDescent="0.25">
      <c r="B32" s="61" t="s">
        <v>26</v>
      </c>
      <c r="C32" s="62"/>
      <c r="D32" s="62"/>
      <c r="E32" s="63"/>
      <c r="F32" s="15">
        <f>F16</f>
        <v>10000</v>
      </c>
      <c r="G32" s="15">
        <f>G16</f>
        <v>10000</v>
      </c>
    </row>
    <row r="33" spans="2:7" ht="15" customHeight="1" x14ac:dyDescent="0.25">
      <c r="B33" s="61" t="s">
        <v>27</v>
      </c>
      <c r="C33" s="62"/>
      <c r="D33" s="62"/>
      <c r="E33" s="63"/>
      <c r="F33" s="1">
        <f>ROUND(F31*0.13,2)+ROUND(F31*0.06,2)+F31</f>
        <v>248430.87000000002</v>
      </c>
      <c r="G33" s="1">
        <f>ROUND(G31*0.13,2)+ROUND(G31*0.06,2)+G31</f>
        <v>0</v>
      </c>
    </row>
    <row r="34" spans="2:7" ht="15" customHeight="1" x14ac:dyDescent="0.25">
      <c r="B34" s="61" t="s">
        <v>28</v>
      </c>
      <c r="C34" s="62"/>
      <c r="D34" s="62"/>
      <c r="E34" s="63"/>
      <c r="F34" s="1">
        <f>ROUND(F32*0.13,2)+ROUND(F32*0.06,2)+F32</f>
        <v>11900</v>
      </c>
      <c r="G34" s="1">
        <f>ROUND(G32*0.13,2)+ROUND(G32*0.06,2)+G32</f>
        <v>11900</v>
      </c>
    </row>
    <row r="35" spans="2:7" x14ac:dyDescent="0.25">
      <c r="G35" s="16"/>
    </row>
  </sheetData>
  <sheetProtection selectLockedCells="1"/>
  <mergeCells count="20">
    <mergeCell ref="B16:E16"/>
    <mergeCell ref="B9:D9"/>
    <mergeCell ref="E9:G9"/>
    <mergeCell ref="A12:G12"/>
    <mergeCell ref="B14:E14"/>
    <mergeCell ref="B15:E15"/>
    <mergeCell ref="B21:F21"/>
    <mergeCell ref="B17:E17"/>
    <mergeCell ref="B18:E18"/>
    <mergeCell ref="B19:E19"/>
    <mergeCell ref="B20:F20"/>
    <mergeCell ref="B31:E31"/>
    <mergeCell ref="B22:F22"/>
    <mergeCell ref="B23:F23"/>
    <mergeCell ref="B24:F24"/>
    <mergeCell ref="B25:F25"/>
    <mergeCell ref="B27:G29"/>
    <mergeCell ref="B32:E32"/>
    <mergeCell ref="B33:E33"/>
    <mergeCell ref="B34:E34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7A992-0709-413D-8566-946A4D0100F1}">
  <dimension ref="A9:J36"/>
  <sheetViews>
    <sheetView workbookViewId="0">
      <selection activeCell="F15" sqref="F15"/>
    </sheetView>
  </sheetViews>
  <sheetFormatPr baseColWidth="10" defaultColWidth="8.85546875" defaultRowHeight="15" x14ac:dyDescent="0.25"/>
  <cols>
    <col min="5" max="5" width="38.28515625" customWidth="1"/>
    <col min="6" max="6" width="14.42578125" customWidth="1"/>
    <col min="7" max="7" width="16.140625" customWidth="1"/>
    <col min="8" max="8" width="14.140625" bestFit="1" customWidth="1"/>
    <col min="9" max="9" width="14.7109375" bestFit="1" customWidth="1"/>
    <col min="10" max="10" width="15.42578125" bestFit="1" customWidth="1"/>
    <col min="11" max="12" width="14.140625" bestFit="1" customWidth="1"/>
  </cols>
  <sheetData>
    <row r="9" spans="1:7" ht="24" customHeight="1" x14ac:dyDescent="0.25">
      <c r="B9" s="49" t="s">
        <v>0</v>
      </c>
      <c r="C9" s="49"/>
      <c r="D9" s="50"/>
      <c r="E9" s="51"/>
      <c r="F9" s="52"/>
      <c r="G9" s="53"/>
    </row>
    <row r="12" spans="1:7" ht="23.45" customHeight="1" x14ac:dyDescent="0.25">
      <c r="A12" s="54" t="s">
        <v>4</v>
      </c>
      <c r="B12" s="54"/>
      <c r="C12" s="54"/>
      <c r="D12" s="54"/>
      <c r="E12" s="54"/>
      <c r="F12" s="54"/>
      <c r="G12" s="54"/>
    </row>
    <row r="13" spans="1:7" ht="15.75" thickBot="1" x14ac:dyDescent="0.3"/>
    <row r="14" spans="1:7" ht="39" thickBot="1" x14ac:dyDescent="0.3">
      <c r="B14" s="55" t="s">
        <v>5</v>
      </c>
      <c r="C14" s="56"/>
      <c r="D14" s="56"/>
      <c r="E14" s="56"/>
      <c r="F14" s="22" t="s">
        <v>29</v>
      </c>
      <c r="G14" s="23" t="s">
        <v>7</v>
      </c>
    </row>
    <row r="15" spans="1:7" ht="15.75" customHeight="1" x14ac:dyDescent="0.25">
      <c r="B15" s="57" t="s">
        <v>15</v>
      </c>
      <c r="C15" s="58"/>
      <c r="D15" s="58"/>
      <c r="E15" s="58"/>
      <c r="F15" s="21">
        <v>18758.419999999998</v>
      </c>
      <c r="G15" s="7"/>
    </row>
    <row r="16" spans="1:7" ht="26.25" customHeight="1" x14ac:dyDescent="0.25">
      <c r="B16" s="47" t="s">
        <v>19</v>
      </c>
      <c r="C16" s="48"/>
      <c r="D16" s="48"/>
      <c r="E16" s="48"/>
      <c r="F16" s="19">
        <v>8000</v>
      </c>
      <c r="G16" s="20">
        <v>8000</v>
      </c>
    </row>
    <row r="17" spans="2:10" x14ac:dyDescent="0.25">
      <c r="B17" s="42" t="s">
        <v>16</v>
      </c>
      <c r="C17" s="43"/>
      <c r="D17" s="43"/>
      <c r="E17" s="43"/>
      <c r="F17" s="17">
        <v>160400.63</v>
      </c>
      <c r="G17" s="6"/>
    </row>
    <row r="18" spans="2:10" x14ac:dyDescent="0.25">
      <c r="B18" s="47" t="s">
        <v>20</v>
      </c>
      <c r="C18" s="48"/>
      <c r="D18" s="48"/>
      <c r="E18" s="48"/>
      <c r="F18" s="19">
        <v>630</v>
      </c>
      <c r="G18" s="20">
        <v>630</v>
      </c>
    </row>
    <row r="19" spans="2:10" ht="14.25" customHeight="1" x14ac:dyDescent="0.25">
      <c r="B19" s="47" t="s">
        <v>21</v>
      </c>
      <c r="C19" s="48"/>
      <c r="D19" s="48"/>
      <c r="E19" s="48"/>
      <c r="F19" s="19">
        <v>1500</v>
      </c>
      <c r="G19" s="20">
        <v>1500</v>
      </c>
    </row>
    <row r="20" spans="2:10" ht="14.25" customHeight="1" x14ac:dyDescent="0.25">
      <c r="B20" s="42" t="s">
        <v>22</v>
      </c>
      <c r="C20" s="43"/>
      <c r="D20" s="43"/>
      <c r="E20" s="43"/>
      <c r="F20" s="17">
        <v>8815.1200000000008</v>
      </c>
      <c r="G20" s="8"/>
    </row>
    <row r="21" spans="2:10" ht="15" customHeight="1" x14ac:dyDescent="0.25">
      <c r="B21" s="44" t="s">
        <v>6</v>
      </c>
      <c r="C21" s="45"/>
      <c r="D21" s="45"/>
      <c r="E21" s="45"/>
      <c r="F21" s="46"/>
      <c r="G21" s="9">
        <f>G32+G33</f>
        <v>10130</v>
      </c>
      <c r="H21" s="10"/>
    </row>
    <row r="22" spans="2:10" ht="15" customHeight="1" x14ac:dyDescent="0.25">
      <c r="B22" s="24" t="s">
        <v>8</v>
      </c>
      <c r="C22" s="25"/>
      <c r="D22" s="25"/>
      <c r="E22" s="25"/>
      <c r="F22" s="26"/>
      <c r="G22" s="2">
        <f>ROUND(G21*0.13,2)</f>
        <v>1316.9</v>
      </c>
      <c r="H22" s="3"/>
      <c r="I22" s="3"/>
    </row>
    <row r="23" spans="2:10" ht="15" customHeight="1" x14ac:dyDescent="0.25">
      <c r="B23" s="24" t="s">
        <v>9</v>
      </c>
      <c r="C23" s="25"/>
      <c r="D23" s="25"/>
      <c r="E23" s="25"/>
      <c r="F23" s="26"/>
      <c r="G23" s="4">
        <f>ROUND(G21*0.06,2)</f>
        <v>607.79999999999995</v>
      </c>
      <c r="H23" s="5"/>
      <c r="I23" s="5"/>
      <c r="J23" s="11"/>
    </row>
    <row r="24" spans="2:10" ht="15" customHeight="1" x14ac:dyDescent="0.25">
      <c r="B24" s="27" t="s">
        <v>3</v>
      </c>
      <c r="C24" s="28"/>
      <c r="D24" s="28"/>
      <c r="E24" s="28"/>
      <c r="F24" s="29"/>
      <c r="G24" s="12">
        <f>G21+G22+G23</f>
        <v>12054.699999999999</v>
      </c>
      <c r="H24" s="10"/>
    </row>
    <row r="25" spans="2:10" x14ac:dyDescent="0.25">
      <c r="B25" s="30" t="s">
        <v>1</v>
      </c>
      <c r="C25" s="31"/>
      <c r="D25" s="31"/>
      <c r="E25" s="31"/>
      <c r="F25" s="32"/>
      <c r="G25" s="13">
        <f>ROUND(G24*0.21,2)</f>
        <v>2531.4899999999998</v>
      </c>
    </row>
    <row r="26" spans="2:10" ht="15.75" thickBot="1" x14ac:dyDescent="0.3">
      <c r="B26" s="33" t="s">
        <v>2</v>
      </c>
      <c r="C26" s="34"/>
      <c r="D26" s="34"/>
      <c r="E26" s="34"/>
      <c r="F26" s="35"/>
      <c r="G26" s="14">
        <f>G24+G25</f>
        <v>14586.189999999999</v>
      </c>
    </row>
    <row r="27" spans="2:10" x14ac:dyDescent="0.25">
      <c r="G27" s="11"/>
    </row>
    <row r="28" spans="2:10" ht="15" customHeight="1" x14ac:dyDescent="0.25">
      <c r="B28" s="36" t="s">
        <v>10</v>
      </c>
      <c r="C28" s="37"/>
      <c r="D28" s="37"/>
      <c r="E28" s="37"/>
      <c r="F28" s="37"/>
      <c r="G28" s="38"/>
    </row>
    <row r="29" spans="2:10" x14ac:dyDescent="0.25">
      <c r="B29" s="39"/>
      <c r="C29" s="40"/>
      <c r="D29" s="40"/>
      <c r="E29" s="40"/>
      <c r="F29" s="40"/>
      <c r="G29" s="41"/>
    </row>
    <row r="30" spans="2:10" x14ac:dyDescent="0.25">
      <c r="B30" s="39"/>
      <c r="C30" s="40"/>
      <c r="D30" s="40"/>
      <c r="E30" s="40"/>
      <c r="F30" s="40"/>
      <c r="G30" s="41"/>
    </row>
    <row r="31" spans="2:10" x14ac:dyDescent="0.25">
      <c r="B31" s="64"/>
      <c r="C31" s="64"/>
      <c r="D31" s="64"/>
      <c r="E31" s="64"/>
      <c r="F31" s="59" t="s">
        <v>23</v>
      </c>
      <c r="G31" s="60" t="s">
        <v>24</v>
      </c>
    </row>
    <row r="32" spans="2:10" ht="15" customHeight="1" x14ac:dyDescent="0.25">
      <c r="B32" s="61" t="s">
        <v>11</v>
      </c>
      <c r="C32" s="62"/>
      <c r="D32" s="62"/>
      <c r="E32" s="63"/>
      <c r="F32" s="1">
        <f>ROUND(F15,2)+ROUND(F17,2)+ROUND(F20,2)</f>
        <v>187974.16999999998</v>
      </c>
      <c r="G32" s="1">
        <f>ROUND(G15,2)+ROUND(G17,2)+ROUND(G20,2)</f>
        <v>0</v>
      </c>
    </row>
    <row r="33" spans="2:7" ht="15" customHeight="1" x14ac:dyDescent="0.25">
      <c r="B33" s="61" t="s">
        <v>12</v>
      </c>
      <c r="C33" s="62"/>
      <c r="D33" s="62"/>
      <c r="E33" s="63"/>
      <c r="F33" s="15">
        <f>F16+F18+F19</f>
        <v>10130</v>
      </c>
      <c r="G33" s="15">
        <f>G16+G18+G19</f>
        <v>10130</v>
      </c>
    </row>
    <row r="34" spans="2:7" ht="15" customHeight="1" x14ac:dyDescent="0.25">
      <c r="B34" s="61" t="s">
        <v>13</v>
      </c>
      <c r="C34" s="62"/>
      <c r="D34" s="62"/>
      <c r="E34" s="63"/>
      <c r="F34" s="1">
        <f>ROUND(F32*0.13,2)+ROUND(F32*0.06,2)+F32</f>
        <v>223689.25999999998</v>
      </c>
      <c r="G34" s="1">
        <f>ROUND(G32*0.13,2)+ROUND(G32*0.06,2)+G32</f>
        <v>0</v>
      </c>
    </row>
    <row r="35" spans="2:7" ht="15" customHeight="1" x14ac:dyDescent="0.25">
      <c r="B35" s="61" t="s">
        <v>14</v>
      </c>
      <c r="C35" s="62"/>
      <c r="D35" s="62"/>
      <c r="E35" s="63"/>
      <c r="F35" s="1">
        <f>ROUND(F33*0.13,2)+ROUND(F33*0.06,2)+F33</f>
        <v>12054.7</v>
      </c>
      <c r="G35" s="1">
        <f>ROUND(G33*0.13,2)+ROUND(G33*0.06,2)+G33</f>
        <v>12054.7</v>
      </c>
    </row>
    <row r="36" spans="2:7" x14ac:dyDescent="0.25">
      <c r="G36" s="16"/>
    </row>
  </sheetData>
  <mergeCells count="21">
    <mergeCell ref="B22:F22"/>
    <mergeCell ref="B9:D9"/>
    <mergeCell ref="E9:G9"/>
    <mergeCell ref="A12:G12"/>
    <mergeCell ref="B14:E14"/>
    <mergeCell ref="B15:E15"/>
    <mergeCell ref="B16:E16"/>
    <mergeCell ref="B17:E17"/>
    <mergeCell ref="B18:E18"/>
    <mergeCell ref="B19:E19"/>
    <mergeCell ref="B20:E20"/>
    <mergeCell ref="B21:F21"/>
    <mergeCell ref="B23:F23"/>
    <mergeCell ref="B24:F24"/>
    <mergeCell ref="B25:F25"/>
    <mergeCell ref="B26:F26"/>
    <mergeCell ref="B28:G30"/>
    <mergeCell ref="B32:E32"/>
    <mergeCell ref="B33:E33"/>
    <mergeCell ref="B34:E34"/>
    <mergeCell ref="B35:E3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5b5c50-6878-419c-aaee-f57d1b61cb07">
      <Terms xmlns="http://schemas.microsoft.com/office/infopath/2007/PartnerControls"/>
    </lcf76f155ced4ddcb4097134ff3c332f>
    <TaxCatchAll xmlns="c4d65d83-e6de-4071-ac96-3b9ea901594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f7c4e1deabcad4480322ca6537f706a5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5c296fc05eafae33ad7b80c15a4c9c5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87CD65-9508-4A0C-91AB-EBF8F7BF496C}">
  <ds:schemaRefs>
    <ds:schemaRef ds:uri="http://schemas.microsoft.com/office/2006/metadata/properties"/>
    <ds:schemaRef ds:uri="http://purl.org/dc/elements/1.1/"/>
    <ds:schemaRef ds:uri="d05b5c50-6878-419c-aaee-f57d1b61cb07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c4d65d83-e6de-4071-ac96-3b9ea9015942"/>
    <ds:schemaRef ds:uri="http://purl.org/dc/terms/"/>
    <ds:schemaRef ds:uri="a4e8c040-620f-42a2-8d8e-d59e2c082eaf"/>
    <ds:schemaRef ds:uri="c6cc41f6-4694-4999-a616-93cae258eccb"/>
  </ds:schemaRefs>
</ds:datastoreItem>
</file>

<file path=customXml/itemProps2.xml><?xml version="1.0" encoding="utf-8"?>
<ds:datastoreItem xmlns:ds="http://schemas.openxmlformats.org/officeDocument/2006/customXml" ds:itemID="{BD471694-008F-4D44-80EC-60EE8ABE2799}"/>
</file>

<file path=customXml/itemProps3.xml><?xml version="1.0" encoding="utf-8"?>
<ds:datastoreItem xmlns:ds="http://schemas.openxmlformats.org/officeDocument/2006/customXml" ds:itemID="{AE465E2D-0B8D-487C-9E2A-192219264D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Lot 1</vt:lpstr>
      <vt:lpstr>Lot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Belén Hidalgo Garcia</dc:creator>
  <cp:lastModifiedBy>Nuria Jurjo Villegas</cp:lastModifiedBy>
  <dcterms:created xsi:type="dcterms:W3CDTF">2025-03-31T06:26:07Z</dcterms:created>
  <dcterms:modified xsi:type="dcterms:W3CDTF">2025-10-07T08:42:56Z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