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UBMINISTRAMENTS\41514 Adquisició mobiliari\"/>
    </mc:Choice>
  </mc:AlternateContent>
  <xr:revisionPtr revIDLastSave="0" documentId="8_{8DDCE88C-D285-4C57-9976-52F528629672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ANNEX 01 - LLISTAT DE PREUS" sheetId="33" r:id="rId1"/>
    <sheet name="ANNEX 02 - OFERTA" sheetId="21" r:id="rId2"/>
    <sheet name="ANNEX 03" sheetId="13" r:id="rId3"/>
    <sheet name="ANNEX 04 - FITXES TÈCNIQUES" sheetId="35" r:id="rId4"/>
  </sheets>
  <definedNames>
    <definedName name="_xlnm.Print_Area" localSheetId="0">'ANNEX 01 - LLISTAT DE PREUS'!$A$1:$I$24</definedName>
    <definedName name="_xlnm.Print_Area" localSheetId="1">'ANNEX 02 - OFERTA'!$A$1:$F$43</definedName>
    <definedName name="_xlnm.Print_Area" localSheetId="2">'ANNEX 03'!$A$1:$E$48</definedName>
    <definedName name="_xlnm.Print_Area" localSheetId="3">'ANNEX 04 - FITXES TÈCNIQUES'!$A$1:$G$37</definedName>
    <definedName name="SAPBEXdnldView" hidden="1">"XLS_00O2TSCJC6FWBRBBLEGJU5BUJ"</definedName>
    <definedName name="SAPBEXsysID" hidden="1">"PB1"</definedName>
    <definedName name="_xlnm.Print_Titles" localSheetId="0">'ANNEX 01 - LLISTAT DE PREUS'!$1:$14</definedName>
    <definedName name="_xlnm.Print_Titles" localSheetId="1">'ANNEX 02 - OFERTA'!$1:$12</definedName>
    <definedName name="_xlnm.Print_Titles" localSheetId="2">'ANNEX 03'!$1:$16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3" l="1"/>
  <c r="I28" i="13"/>
  <c r="I27" i="13"/>
  <c r="I30" i="13" l="1"/>
  <c r="C30" i="13" s="1"/>
  <c r="C18" i="21"/>
  <c r="C19" i="21"/>
  <c r="C20" i="21"/>
  <c r="C21" i="21"/>
  <c r="C22" i="21"/>
  <c r="C17" i="21"/>
  <c r="A18" i="21"/>
  <c r="A19" i="21"/>
  <c r="A20" i="21"/>
  <c r="A21" i="21"/>
  <c r="A22" i="21"/>
  <c r="A17" i="21"/>
  <c r="F19" i="33" l="1"/>
  <c r="F20" i="33"/>
  <c r="D20" i="21" l="1"/>
  <c r="F20" i="21" s="1"/>
  <c r="D19" i="21"/>
  <c r="F19" i="21" s="1"/>
  <c r="F22" i="33"/>
  <c r="G22" i="33" s="1"/>
  <c r="F21" i="33"/>
  <c r="G19" i="33"/>
  <c r="I19" i="33" s="1"/>
  <c r="H19" i="33" s="1"/>
  <c r="G20" i="33"/>
  <c r="I20" i="33" s="1"/>
  <c r="H20" i="33" s="1"/>
  <c r="F18" i="33"/>
  <c r="F17" i="33"/>
  <c r="D21" i="21" l="1"/>
  <c r="F21" i="21" s="1"/>
  <c r="D22" i="21"/>
  <c r="F22" i="21" s="1"/>
  <c r="G17" i="33"/>
  <c r="I17" i="33" s="1"/>
  <c r="D17" i="21"/>
  <c r="F17" i="21" s="1"/>
  <c r="G21" i="33"/>
  <c r="I21" i="33" s="1"/>
  <c r="H21" i="33" s="1"/>
  <c r="G18" i="33"/>
  <c r="I18" i="33" s="1"/>
  <c r="H18" i="33" s="1"/>
  <c r="D18" i="21"/>
  <c r="F18" i="21" s="1"/>
  <c r="I22" i="33"/>
  <c r="G23" i="33" l="1"/>
  <c r="H22" i="33"/>
  <c r="I23" i="33"/>
  <c r="H17" i="33"/>
  <c r="H23" i="33" l="1"/>
  <c r="I21" i="13"/>
  <c r="I20" i="13"/>
  <c r="I22" i="13" l="1"/>
  <c r="C22" i="13" s="1"/>
  <c r="I36" i="13" l="1"/>
  <c r="I37" i="13"/>
  <c r="I38" i="13"/>
  <c r="I35" i="13"/>
  <c r="I39" i="13" l="1"/>
  <c r="C39" i="13" l="1"/>
  <c r="E10" i="13" s="1"/>
  <c r="F25" i="21" l="1"/>
  <c r="F27" i="21" s="1"/>
  <c r="F26" i="21" l="1"/>
</calcChain>
</file>

<file path=xl/sharedStrings.xml><?xml version="1.0" encoding="utf-8"?>
<sst xmlns="http://schemas.openxmlformats.org/spreadsheetml/2006/main" count="125" uniqueCount="84">
  <si>
    <t>TOTAL</t>
  </si>
  <si>
    <t>DADES GENERAL</t>
  </si>
  <si>
    <t>NOM DE L'EMPRESA</t>
  </si>
  <si>
    <t>PUNTUACIÓ MÀXIMA</t>
  </si>
  <si>
    <t>Cel·les a omplir per l'empresa</t>
  </si>
  <si>
    <t>Data i Signatura dels representats de l'empresa</t>
  </si>
  <si>
    <r>
      <t>(</t>
    </r>
    <r>
      <rPr>
        <i/>
        <sz val="10"/>
        <color theme="9"/>
        <rFont val="Arial"/>
        <family val="2"/>
      </rPr>
      <t>*</t>
    </r>
    <r>
      <rPr>
        <i/>
        <sz val="10"/>
        <color theme="1"/>
        <rFont val="Arial"/>
        <family val="2"/>
      </rPr>
      <t>Preu Unitari Màxim, inclou la despesa general i el benefici industrial)</t>
    </r>
  </si>
  <si>
    <r>
      <t xml:space="preserve">PREU UNITARI MÀXIM </t>
    </r>
    <r>
      <rPr>
        <sz val="11"/>
        <color theme="1"/>
        <rFont val="Arial"/>
        <family val="2"/>
      </rPr>
      <t>(sense IVA)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9"/>
        <rFont val="Arial"/>
        <family val="2"/>
      </rPr>
      <t>(*)</t>
    </r>
  </si>
  <si>
    <t>IVA</t>
  </si>
  <si>
    <t>DESCRIPCIÓ DEL MANTENIMENT</t>
  </si>
  <si>
    <r>
      <t xml:space="preserve">OFERTA DE PREU UNITARI </t>
    </r>
    <r>
      <rPr>
        <sz val="11"/>
        <color theme="1"/>
        <rFont val="Arial"/>
        <family val="2"/>
      </rPr>
      <t>(sense IVA)</t>
    </r>
  </si>
  <si>
    <r>
      <t xml:space="preserve">TOTAL IMPORT </t>
    </r>
    <r>
      <rPr>
        <sz val="11"/>
        <color theme="1"/>
        <rFont val="Arial"/>
        <family val="2"/>
      </rPr>
      <t>(PEC sense IVA)</t>
    </r>
  </si>
  <si>
    <t>ANNEXOS COMPLEMENTARIS AL PPT (PLEC DE PRESCRIPCIONS TÈCNIQUES)</t>
  </si>
  <si>
    <t>Marcar amb una "X"
la casella corresponen</t>
  </si>
  <si>
    <t>01</t>
  </si>
  <si>
    <t>02</t>
  </si>
  <si>
    <t>03</t>
  </si>
  <si>
    <t>04</t>
  </si>
  <si>
    <t>05</t>
  </si>
  <si>
    <t>06</t>
  </si>
  <si>
    <t>CRITERIS QUALITATIUS - Criteris automàtics</t>
  </si>
  <si>
    <t>Puntuació màxima del criteri d'adjudicació</t>
  </si>
  <si>
    <t>Marcar amb una "X" la garantia addicional que es compromet</t>
  </si>
  <si>
    <t>Garantia addicional</t>
  </si>
  <si>
    <t>Puntuació per cada any de garantia addicional</t>
  </si>
  <si>
    <t>ANNEX 01 - LLISTAT DE PREUS</t>
  </si>
  <si>
    <t>núm.</t>
  </si>
  <si>
    <t>Unitats</t>
  </si>
  <si>
    <t>Amidament</t>
  </si>
  <si>
    <t>Preu unitari màxim</t>
  </si>
  <si>
    <t>Pressupost base licitació (IVA exclòs)</t>
  </si>
  <si>
    <t xml:space="preserve">Import IVA (21%) </t>
  </si>
  <si>
    <t>Pressupost IVA inclòs</t>
  </si>
  <si>
    <t xml:space="preserve">Pressupost base de licitació total </t>
  </si>
  <si>
    <t>ANNEX 02 - PREUS MÀXIMS I OFERTA ECONÒMICA</t>
  </si>
  <si>
    <t>A continuació, es mostra el quadre de preus màxims corresponents al subministre i col·locació del mobiliari i la instal·lació d'audiovisual a renovar a la Sala Heura de l'Ajuntment de Sant Cugat del Vallès. A la columna "Oferta de Preu Unitari", el contractista haurà d'especificar el preu considerat per la tasca encomanada.</t>
  </si>
  <si>
    <t>PRESSUPOST DE CONTRACTE (PEC)</t>
  </si>
  <si>
    <t>PRESSUPOST DE CONTRACTE + IVA (PEC+IVA)</t>
  </si>
  <si>
    <t>AMIDAMENT</t>
  </si>
  <si>
    <t>Reducció de termini de subministrament</t>
  </si>
  <si>
    <t xml:space="preserve">LLISTAT DE FITXES TÈCNIQUES </t>
  </si>
  <si>
    <t>Marcar amb una "X" la fitxa tècnica aportada</t>
  </si>
  <si>
    <t>Fitxes Tècniques</t>
  </si>
  <si>
    <t>Núm.</t>
  </si>
  <si>
    <t>Reducció del termini d'execució</t>
  </si>
  <si>
    <t xml:space="preserve">Per una garantia de 1 anys addicionals </t>
  </si>
  <si>
    <t xml:space="preserve">Per una garantia de 2 anys addicionals </t>
  </si>
  <si>
    <t xml:space="preserve">Per una garantia de 3 anys addicionals </t>
  </si>
  <si>
    <t>La empresa haurà de presentar juntament amb la documentació requerida, aquest llistat signat i les fitxes tècniques corresponents. S'haurà d'especificar amb una "X" les fitxes tècniques incorporades a la documentació, i aquestes correspodran amb els elements valorats a l'annex 2 "PREUS MÀXIMS I OFERTA ECONÒMICA"del PPT.</t>
  </si>
  <si>
    <t>UT</t>
  </si>
  <si>
    <t>PA</t>
  </si>
  <si>
    <t>Subministrament de box de 4 elements amb tapa abatible metàl·lica, 3 presses elèctriques + 1 USP tipus A+C + 1 mòdul lliure. Aquesta partida inclou la realització dels forats que siguin necessaris per la incorporació dels box i l’adaptació del cablejat. Al PPT, s’indiquen especificacions concretes d’aquest element.</t>
  </si>
  <si>
    <t>UNITATS</t>
  </si>
  <si>
    <t>No aporta cap garantia addicional</t>
  </si>
  <si>
    <t>Subministrament de mobiliari divers per l’Ajuntament de Sant Cugat del Vallès</t>
  </si>
  <si>
    <t>Exp.: 41514/2025</t>
  </si>
  <si>
    <t xml:space="preserve">UBICACIÓ </t>
  </si>
  <si>
    <t>Ajuntament - Plaça de la Vila. Núm. 01, 08172, Sant Cugat del Vallès.</t>
  </si>
  <si>
    <t>SUBMINISTRAMENT</t>
  </si>
  <si>
    <t>A continuació, es mostra el quadre de preus màxims corresponents al subministrament de mobiliari per l'Ajuntament de Sant Cugat del Vallès.</t>
  </si>
  <si>
    <t>Subministrament de recanvi de rodes, compatibles amb les cadires existents i en mal estat. 
Les característiques de les rodes son: Rodes toves de 65mm; Pack de 5 rodes autofrenades toves per a cadires giratòries; Diàmetre de 65 mm; Dissenyades per a usar en terres de parquet, terratzo o ceràmic; La volandera de subjecció esta fabricada amb niló per a minorar el soroll produït en moure la cadira; Color negre amb banda de goma en color gris; Amb fre automàtic de seguretat que evita que la cadira es mogui amb facilitat quan NO suporta pes. Quan una persona se senti el fre s'allibera.</t>
  </si>
  <si>
    <t>Subministrament de taula de reunions model TAK de MOBEL LINEA, o equivalent, mida de 300x240cm estructura i sobre en melamina de 40mm de gruix. Amb safata passacables per endreçar el cablejat. Colors a escollir entre la gamma de MOBEL LINEA, o equivalent. Al PPT, s’indiquen especificacions concretes d’aquest element.</t>
  </si>
  <si>
    <t>Subministrament de fundes pels braços de les cadires existents. Model DEWIN "Cubiertas de Apoyabrazos, Cubiertas de Apoyabrazos de Silla Extraíble Protector Elástico Funda de Sillón de Oficina Negro 1 Par", o equivalent.</t>
  </si>
  <si>
    <t>Subministrament de cadira operativa model SignoPro de DILEOFFICE, o equivalent, respatller en malla tècnica color negra, seient entapissat en C5 negre + BR6 braços regulables.".</t>
  </si>
  <si>
    <t>Subministrament de buc metàl·lic calaix + calaix arxivador, tirador nansa, caixa i frontals metàl·lics en blanc B3 de JG GROUP, tirador ADB3 Blanc RAL 9003.
Ref. 1005-F-12AMT /1 B3 Blanc /3 B3 Blanc /5 S Sistema estàndard /6 ADB3 /8 RB, o equivalent.</t>
  </si>
  <si>
    <t>Utilització de forgonetes o camions de tranport sense distintiu "Zero emissions o Eco"</t>
  </si>
  <si>
    <t>L'empresa es compromet a emprar furgonetes o camions de transport amb distintiu "Zero emissions o Eco"</t>
  </si>
  <si>
    <t>X</t>
  </si>
  <si>
    <t>Serà motiu d'exclusió la manca d'alguna fitxa tècnica. Aquestes seran analitzades pels tècnics, i en cas de no existir equivalencies també podria ser motiu d'exclusió</t>
  </si>
  <si>
    <t>Subministrament de tot el material en un 1 mes, d’acord amb el PPT</t>
  </si>
  <si>
    <t>Subministrament de tot el material en 3 setmanes (reducció 1 setmana)</t>
  </si>
  <si>
    <t xml:space="preserve">Subministrament de tot el material en 2 setmanes (reducció 2 setmanes) </t>
  </si>
  <si>
    <r>
      <rPr>
        <b/>
        <sz val="11"/>
        <color theme="9"/>
        <rFont val="Arial"/>
        <family val="2"/>
      </rPr>
      <t>C)</t>
    </r>
    <r>
      <rPr>
        <sz val="11"/>
        <color theme="1"/>
        <rFont val="Arial"/>
        <family val="2"/>
      </rPr>
      <t xml:space="preserve"> </t>
    </r>
    <r>
      <rPr>
        <b/>
        <sz val="11"/>
        <color theme="9"/>
        <rFont val="Arial"/>
        <family val="2"/>
      </rPr>
      <t>CRITERI ADJUDICACIÓ 3</t>
    </r>
    <r>
      <rPr>
        <sz val="11"/>
        <color theme="1"/>
        <rFont val="Arial"/>
        <family val="2"/>
      </rPr>
      <t xml:space="preserve">: Ampliació del termini de garantia del mobiliari. </t>
    </r>
    <r>
      <rPr>
        <u/>
        <sz val="11"/>
        <color theme="1"/>
        <rFont val="Arial"/>
        <family val="2"/>
      </rPr>
      <t>Únicament s'ha de marcar una casella</t>
    </r>
    <r>
      <rPr>
        <sz val="11"/>
        <color theme="1"/>
        <rFont val="Arial"/>
        <family val="2"/>
      </rPr>
      <t xml:space="preserve">. </t>
    </r>
    <r>
      <rPr>
        <b/>
        <sz val="11"/>
        <color theme="1"/>
        <rFont val="Arial"/>
        <family val="2"/>
      </rPr>
      <t>Puntuació màxima fins a 10 punt.</t>
    </r>
  </si>
  <si>
    <r>
      <rPr>
        <b/>
        <sz val="11"/>
        <color theme="9"/>
        <rFont val="Arial"/>
        <family val="2"/>
      </rPr>
      <t>A) CRITERI D'ADJUDICACIÓ 1</t>
    </r>
    <r>
      <rPr>
        <sz val="11"/>
        <color theme="1"/>
        <rFont val="Arial"/>
        <family val="2"/>
      </rPr>
      <t xml:space="preserve"> - L’empresa és compromet a utilitzar vehicles de transports de mercaderies tipus furgoneta o camió amb distintiu "Zero emissions o Eco". </t>
    </r>
    <r>
      <rPr>
        <u/>
        <sz val="11"/>
        <color theme="1"/>
        <rFont val="Arial"/>
        <family val="2"/>
      </rPr>
      <t>Únicament s'ha de marcar una casella</t>
    </r>
    <r>
      <rPr>
        <sz val="11"/>
        <color theme="1"/>
        <rFont val="Arial"/>
        <family val="2"/>
      </rPr>
      <t xml:space="preserve">. </t>
    </r>
    <r>
      <rPr>
        <b/>
        <sz val="11"/>
        <color theme="1"/>
        <rFont val="Arial"/>
        <family val="2"/>
      </rPr>
      <t>La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puntuació màxima serà de 10 punt.</t>
    </r>
  </si>
  <si>
    <r>
      <rPr>
        <b/>
        <sz val="11"/>
        <color theme="9"/>
        <rFont val="Arial"/>
        <family val="2"/>
      </rPr>
      <t>B) CRITERI ADJUDICACIÓ 2:</t>
    </r>
    <r>
      <rPr>
        <sz val="11"/>
        <rFont val="Arial"/>
        <family val="2"/>
      </rPr>
      <t xml:space="preserve"> L'adjudicatari es compromet a reduir el termini de subministrament</t>
    </r>
    <r>
      <rPr>
        <sz val="11"/>
        <color theme="1"/>
        <rFont val="Arial"/>
        <family val="2"/>
      </rPr>
      <t xml:space="preserve">. </t>
    </r>
    <r>
      <rPr>
        <u/>
        <sz val="11"/>
        <color theme="1"/>
        <rFont val="Arial"/>
        <family val="2"/>
      </rPr>
      <t>Marcar la casella que correspongui</t>
    </r>
    <r>
      <rPr>
        <sz val="11"/>
        <color theme="1"/>
        <rFont val="Arial"/>
        <family val="2"/>
      </rPr>
      <t>.</t>
    </r>
    <r>
      <rPr>
        <b/>
        <sz val="11"/>
        <color theme="1"/>
        <rFont val="Arial"/>
        <family val="2"/>
      </rPr>
      <t xml:space="preserve"> Fins a un màxim de 10 punts.</t>
    </r>
  </si>
  <si>
    <t>Recanvi de rodes, segons especificacions del PPT</t>
  </si>
  <si>
    <t>Fundes pels reposabraços de les cadires, segons especificacions del PPT</t>
  </si>
  <si>
    <t>Box de 4 elements amb tapa, segons especificacions del PPT.</t>
  </si>
  <si>
    <t>Buc metàl·lic calaix + calaix arxivador, tirador nansa, color blanc, segons especificacions del PPT</t>
  </si>
  <si>
    <t>Taula de reunions, color blanc, segons especifocacions del PPT.</t>
  </si>
  <si>
    <t>Cadira operativa, color negre, segons especificacions del PPT.</t>
  </si>
  <si>
    <t xml:space="preserve">ANNEX 03 - CRITERIS QUALITATIUS </t>
  </si>
  <si>
    <t>Tots els criteris d'adjudicació que s'accepten en aquest annex 03 no tindran cap cost per l'administració i el fet d'acceptar, no implicarà la possibilitat de modificar els preus especificats a l'annex 02 (PREUS MÀXIMS I OFERTA ECONÒMICA). Aquestes criteris d'adjudicació són independents, i corresponen amb un increment de qualitat del servei.</t>
  </si>
  <si>
    <t>ANNEX 04 - FITXES TÈCNIQUES A APORTAR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</si>
</sst>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9"/>
      <name val="Arial"/>
      <family val="2"/>
    </font>
    <font>
      <i/>
      <sz val="10"/>
      <color theme="1"/>
      <name val="Arial"/>
      <family val="2"/>
    </font>
    <font>
      <i/>
      <sz val="10"/>
      <color theme="9"/>
      <name val="Arial"/>
      <family val="2"/>
    </font>
    <font>
      <sz val="11"/>
      <color theme="0" tint="-0.34998626667073579"/>
      <name val="Arial"/>
      <family val="2"/>
    </font>
    <font>
      <b/>
      <u/>
      <sz val="9"/>
      <color theme="1"/>
      <name val="Arial"/>
      <family val="2"/>
    </font>
    <font>
      <sz val="11"/>
      <name val="Arial"/>
      <family val="2"/>
    </font>
    <font>
      <b/>
      <u/>
      <sz val="8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u/>
      <sz val="11"/>
      <color theme="1"/>
      <name val="Arial"/>
      <family val="2"/>
    </font>
    <font>
      <b/>
      <sz val="1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rgb="FFA8D08D"/>
      </left>
      <right style="medium">
        <color rgb="FFA8D08D"/>
      </right>
      <top style="medium">
        <color rgb="FFA8D08D"/>
      </top>
      <bottom style="medium">
        <color rgb="FFA8D08D"/>
      </bottom>
      <diagonal/>
    </border>
    <border>
      <left/>
      <right style="medium">
        <color rgb="FFA8D08D"/>
      </right>
      <top style="medium">
        <color rgb="FFA8D08D"/>
      </top>
      <bottom style="medium">
        <color rgb="FFA8D08D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143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0" xfId="0" applyFont="1" applyBorder="1"/>
    <xf numFmtId="0" fontId="20" fillId="0" borderId="15" xfId="0" applyFont="1" applyBorder="1"/>
    <xf numFmtId="0" fontId="20" fillId="0" borderId="20" xfId="0" applyFont="1" applyBorder="1"/>
    <xf numFmtId="0" fontId="23" fillId="0" borderId="0" xfId="0" applyFont="1"/>
    <xf numFmtId="0" fontId="2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0" fillId="0" borderId="0" xfId="0" applyFont="1" applyFill="1" applyBorder="1"/>
    <xf numFmtId="0" fontId="24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1" fillId="35" borderId="15" xfId="0" applyFont="1" applyFill="1" applyBorder="1" applyAlignment="1">
      <alignment vertical="center" wrapText="1"/>
    </xf>
    <xf numFmtId="0" fontId="21" fillId="35" borderId="16" xfId="0" applyFont="1" applyFill="1" applyBorder="1" applyAlignment="1">
      <alignment horizontal="center" vertical="center" wrapText="1"/>
    </xf>
    <xf numFmtId="8" fontId="20" fillId="0" borderId="0" xfId="0" applyNumberFormat="1" applyFont="1" applyBorder="1"/>
    <xf numFmtId="0" fontId="21" fillId="0" borderId="0" xfId="0" applyFont="1"/>
    <xf numFmtId="0" fontId="22" fillId="0" borderId="0" xfId="0" applyFont="1" applyFill="1" applyBorder="1"/>
    <xf numFmtId="0" fontId="20" fillId="0" borderId="17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5" xfId="0" applyFont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wrapText="1"/>
    </xf>
    <xf numFmtId="0" fontId="27" fillId="0" borderId="0" xfId="0" applyFont="1"/>
    <xf numFmtId="0" fontId="18" fillId="33" borderId="0" xfId="0" applyFont="1" applyFill="1"/>
    <xf numFmtId="0" fontId="27" fillId="33" borderId="0" xfId="0" applyFont="1" applyFill="1"/>
    <xf numFmtId="0" fontId="29" fillId="0" borderId="0" xfId="0" applyFont="1" applyBorder="1"/>
    <xf numFmtId="0" fontId="29" fillId="0" borderId="0" xfId="0" applyFont="1" applyBorder="1" applyAlignment="1"/>
    <xf numFmtId="0" fontId="29" fillId="0" borderId="0" xfId="0" applyFont="1" applyFill="1" applyBorder="1"/>
    <xf numFmtId="0" fontId="27" fillId="0" borderId="0" xfId="0" applyFont="1" applyBorder="1"/>
    <xf numFmtId="164" fontId="20" fillId="0" borderId="0" xfId="0" applyNumberFormat="1" applyFont="1" applyBorder="1"/>
    <xf numFmtId="0" fontId="20" fillId="33" borderId="16" xfId="0" applyFont="1" applyFill="1" applyBorder="1" applyAlignment="1" applyProtection="1">
      <alignment horizontal="center" vertical="center"/>
      <protection locked="0"/>
    </xf>
    <xf numFmtId="0" fontId="20" fillId="33" borderId="21" xfId="0" applyFont="1" applyFill="1" applyBorder="1" applyAlignment="1" applyProtection="1">
      <alignment horizontal="center" vertical="center"/>
      <protection locked="0"/>
    </xf>
    <xf numFmtId="0" fontId="20" fillId="33" borderId="10" xfId="0" applyFont="1" applyFill="1" applyBorder="1" applyAlignment="1" applyProtection="1">
      <alignment horizontal="center" vertical="center"/>
      <protection locked="0"/>
    </xf>
    <xf numFmtId="0" fontId="22" fillId="34" borderId="14" xfId="0" applyFont="1" applyFill="1" applyBorder="1" applyAlignment="1">
      <alignment horizontal="right" wrapText="1"/>
    </xf>
    <xf numFmtId="0" fontId="22" fillId="34" borderId="12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 applyAlignment="1"/>
    <xf numFmtId="0" fontId="20" fillId="0" borderId="18" xfId="0" applyFont="1" applyBorder="1"/>
    <xf numFmtId="0" fontId="20" fillId="0" borderId="0" xfId="0" applyFont="1" applyProtection="1"/>
    <xf numFmtId="0" fontId="20" fillId="0" borderId="0" xfId="0" applyFont="1" applyBorder="1" applyProtection="1"/>
    <xf numFmtId="0" fontId="20" fillId="0" borderId="0" xfId="0" applyFont="1" applyBorder="1" applyAlignment="1" applyProtection="1"/>
    <xf numFmtId="0" fontId="27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0" fillId="36" borderId="26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20" fillId="36" borderId="24" xfId="0" applyFont="1" applyFill="1" applyBorder="1" applyAlignment="1">
      <alignment vertical="center"/>
    </xf>
    <xf numFmtId="0" fontId="20" fillId="36" borderId="23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25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0" fillId="0" borderId="27" xfId="0" applyFont="1" applyFill="1" applyBorder="1" applyAlignment="1">
      <alignment horizontal="center" vertical="center" wrapText="1" shrinkToFit="1"/>
    </xf>
    <xf numFmtId="0" fontId="21" fillId="0" borderId="0" xfId="0" applyFont="1" applyBorder="1" applyAlignment="1">
      <alignment horizontal="center"/>
    </xf>
    <xf numFmtId="8" fontId="21" fillId="0" borderId="0" xfId="0" applyNumberFormat="1" applyFont="1" applyBorder="1" applyAlignment="1">
      <alignment horizontal="center"/>
    </xf>
    <xf numFmtId="0" fontId="25" fillId="0" borderId="19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18" fillId="0" borderId="0" xfId="0" applyFont="1" applyFill="1"/>
    <xf numFmtId="0" fontId="20" fillId="0" borderId="0" xfId="0" applyFont="1" applyAlignment="1" applyProtection="1">
      <alignment horizontal="right"/>
    </xf>
    <xf numFmtId="0" fontId="24" fillId="0" borderId="0" xfId="0" applyFont="1" applyBorder="1" applyProtection="1"/>
    <xf numFmtId="8" fontId="20" fillId="0" borderId="10" xfId="0" applyNumberFormat="1" applyFont="1" applyFill="1" applyBorder="1" applyAlignment="1">
      <alignment horizontal="right" vertical="center"/>
    </xf>
    <xf numFmtId="8" fontId="21" fillId="0" borderId="0" xfId="0" applyNumberFormat="1" applyFont="1" applyFill="1" applyBorder="1" applyAlignment="1">
      <alignment horizontal="left" vertical="center"/>
    </xf>
    <xf numFmtId="8" fontId="20" fillId="37" borderId="10" xfId="0" applyNumberFormat="1" applyFont="1" applyFill="1" applyBorder="1" applyAlignment="1">
      <alignment horizontal="right" vertical="center"/>
    </xf>
    <xf numFmtId="0" fontId="22" fillId="38" borderId="11" xfId="0" applyFont="1" applyFill="1" applyBorder="1" applyProtection="1"/>
    <xf numFmtId="0" fontId="33" fillId="38" borderId="11" xfId="0" applyFont="1" applyFill="1" applyBorder="1" applyProtection="1"/>
    <xf numFmtId="0" fontId="34" fillId="38" borderId="11" xfId="0" applyFont="1" applyFill="1" applyBorder="1" applyProtection="1"/>
    <xf numFmtId="0" fontId="35" fillId="38" borderId="11" xfId="0" applyFont="1" applyFill="1" applyBorder="1"/>
    <xf numFmtId="0" fontId="35" fillId="38" borderId="0" xfId="0" applyFont="1" applyFill="1" applyBorder="1"/>
    <xf numFmtId="0" fontId="35" fillId="38" borderId="0" xfId="0" applyFont="1" applyFill="1"/>
    <xf numFmtId="0" fontId="33" fillId="38" borderId="11" xfId="0" applyFont="1" applyFill="1" applyBorder="1"/>
    <xf numFmtId="0" fontId="18" fillId="0" borderId="0" xfId="0" applyFont="1" applyProtection="1"/>
    <xf numFmtId="0" fontId="20" fillId="0" borderId="12" xfId="0" applyFont="1" applyBorder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20" fillId="0" borderId="14" xfId="0" applyFont="1" applyBorder="1" applyAlignment="1" applyProtection="1">
      <alignment horizontal="center"/>
      <protection locked="0"/>
    </xf>
    <xf numFmtId="0" fontId="20" fillId="0" borderId="18" xfId="0" applyFont="1" applyBorder="1" applyAlignment="1">
      <alignment wrapText="1"/>
    </xf>
    <xf numFmtId="0" fontId="31" fillId="0" borderId="0" xfId="0" applyFont="1" applyBorder="1"/>
    <xf numFmtId="0" fontId="31" fillId="0" borderId="0" xfId="0" applyFont="1"/>
    <xf numFmtId="0" fontId="31" fillId="0" borderId="0" xfId="0" applyFont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36" fillId="0" borderId="0" xfId="0" applyFont="1" applyBorder="1"/>
    <xf numFmtId="0" fontId="21" fillId="36" borderId="24" xfId="0" applyFont="1" applyFill="1" applyBorder="1" applyAlignment="1">
      <alignment vertical="center"/>
    </xf>
    <xf numFmtId="0" fontId="0" fillId="33" borderId="0" xfId="0" applyFill="1"/>
    <xf numFmtId="0" fontId="21" fillId="36" borderId="23" xfId="0" applyFont="1" applyFill="1" applyBorder="1" applyAlignment="1">
      <alignment horizontal="center" vertical="center" wrapText="1"/>
    </xf>
    <xf numFmtId="44" fontId="31" fillId="0" borderId="10" xfId="0" applyNumberFormat="1" applyFont="1" applyFill="1" applyBorder="1" applyAlignment="1" applyProtection="1">
      <alignment horizontal="justify" vertical="center" wrapText="1"/>
    </xf>
    <xf numFmtId="0" fontId="31" fillId="0" borderId="15" xfId="0" applyFont="1" applyFill="1" applyBorder="1" applyAlignment="1">
      <alignment wrapText="1"/>
    </xf>
    <xf numFmtId="0" fontId="31" fillId="0" borderId="18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1" fillId="0" borderId="15" xfId="0" quotePrefix="1" applyFont="1" applyFill="1" applyBorder="1" applyAlignment="1">
      <alignment wrapText="1"/>
    </xf>
    <xf numFmtId="0" fontId="31" fillId="0" borderId="18" xfId="0" quotePrefix="1" applyFont="1" applyFill="1" applyBorder="1" applyAlignment="1">
      <alignment wrapText="1"/>
    </xf>
    <xf numFmtId="0" fontId="31" fillId="0" borderId="20" xfId="0" quotePrefix="1" applyFont="1" applyFill="1" applyBorder="1" applyAlignment="1">
      <alignment wrapText="1"/>
    </xf>
    <xf numFmtId="0" fontId="20" fillId="33" borderId="17" xfId="0" applyFont="1" applyFill="1" applyBorder="1" applyAlignment="1" applyProtection="1">
      <alignment horizontal="center" vertical="center"/>
      <protection locked="0"/>
    </xf>
    <xf numFmtId="0" fontId="20" fillId="33" borderId="19" xfId="0" applyFont="1" applyFill="1" applyBorder="1" applyAlignment="1" applyProtection="1">
      <alignment horizontal="center" vertical="center"/>
      <protection locked="0"/>
    </xf>
    <xf numFmtId="0" fontId="20" fillId="33" borderId="22" xfId="0" applyFont="1" applyFill="1" applyBorder="1" applyAlignment="1" applyProtection="1">
      <alignment horizontal="center" vertical="center"/>
      <protection locked="0"/>
    </xf>
    <xf numFmtId="44" fontId="20" fillId="33" borderId="10" xfId="0" applyNumberFormat="1" applyFont="1" applyFill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horizontal="left"/>
      <protection locked="0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21" fillId="35" borderId="32" xfId="0" applyFont="1" applyFill="1" applyBorder="1" applyAlignment="1">
      <alignment horizontal="center" vertical="center" wrapText="1"/>
    </xf>
    <xf numFmtId="0" fontId="21" fillId="35" borderId="17" xfId="0" applyFont="1" applyFill="1" applyBorder="1" applyAlignment="1">
      <alignment horizontal="center" vertical="center" wrapText="1"/>
    </xf>
    <xf numFmtId="8" fontId="20" fillId="0" borderId="19" xfId="0" applyNumberFormat="1" applyFont="1" applyFill="1" applyBorder="1" applyAlignment="1">
      <alignment vertical="center"/>
    </xf>
    <xf numFmtId="0" fontId="31" fillId="0" borderId="30" xfId="0" quotePrefix="1" applyFont="1" applyBorder="1" applyAlignment="1" applyProtection="1">
      <alignment horizontal="justify" vertical="center" wrapText="1"/>
    </xf>
    <xf numFmtId="0" fontId="31" fillId="0" borderId="31" xfId="0" applyFont="1" applyBorder="1" applyAlignment="1" applyProtection="1">
      <alignment horizontal="center" vertical="center" wrapText="1"/>
    </xf>
    <xf numFmtId="44" fontId="31" fillId="0" borderId="31" xfId="0" applyNumberFormat="1" applyFont="1" applyFill="1" applyBorder="1" applyAlignment="1" applyProtection="1">
      <alignment horizontal="justify" vertical="center" wrapText="1"/>
    </xf>
    <xf numFmtId="44" fontId="31" fillId="0" borderId="31" xfId="0" applyNumberFormat="1" applyFont="1" applyBorder="1" applyAlignment="1" applyProtection="1">
      <alignment horizontal="justify" vertical="center" wrapText="1"/>
    </xf>
    <xf numFmtId="0" fontId="31" fillId="0" borderId="31" xfId="0" applyFont="1" applyFill="1" applyBorder="1" applyAlignment="1" applyProtection="1">
      <alignment horizontal="center" vertical="center" wrapText="1"/>
    </xf>
    <xf numFmtId="0" fontId="31" fillId="0" borderId="31" xfId="0" applyFont="1" applyBorder="1" applyAlignment="1" applyProtection="1">
      <alignment horizontal="left" vertical="center" wrapText="1"/>
    </xf>
    <xf numFmtId="44" fontId="38" fillId="41" borderId="0" xfId="0" applyNumberFormat="1" applyFont="1" applyFill="1" applyBorder="1" applyAlignment="1" applyProtection="1">
      <alignment horizontal="justify" vertical="center" wrapText="1"/>
    </xf>
    <xf numFmtId="0" fontId="21" fillId="41" borderId="0" xfId="0" applyFont="1" applyFill="1" applyBorder="1" applyProtection="1"/>
    <xf numFmtId="0" fontId="38" fillId="40" borderId="28" xfId="0" applyFont="1" applyFill="1" applyBorder="1" applyAlignment="1" applyProtection="1">
      <alignment horizontal="justify" vertical="center" wrapText="1"/>
    </xf>
    <xf numFmtId="0" fontId="38" fillId="40" borderId="29" xfId="0" applyFont="1" applyFill="1" applyBorder="1" applyAlignment="1" applyProtection="1">
      <alignment horizontal="center" vertical="center" wrapText="1"/>
    </xf>
    <xf numFmtId="0" fontId="25" fillId="39" borderId="15" xfId="0" applyFont="1" applyFill="1" applyBorder="1" applyAlignment="1">
      <alignment horizontal="left" vertical="center"/>
    </xf>
    <xf numFmtId="0" fontId="20" fillId="36" borderId="16" xfId="0" applyFont="1" applyFill="1" applyBorder="1" applyAlignment="1">
      <alignment horizontal="center" wrapText="1"/>
    </xf>
    <xf numFmtId="0" fontId="20" fillId="36" borderId="16" xfId="0" applyFont="1" applyFill="1" applyBorder="1" applyAlignment="1">
      <alignment horizontal="center" vertical="center" wrapText="1"/>
    </xf>
    <xf numFmtId="0" fontId="20" fillId="36" borderId="17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/>
    </xf>
    <xf numFmtId="0" fontId="20" fillId="36" borderId="15" xfId="0" applyFont="1" applyFill="1" applyBorder="1" applyAlignment="1">
      <alignment vertical="center"/>
    </xf>
    <xf numFmtId="0" fontId="20" fillId="0" borderId="21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left" wrapText="1"/>
    </xf>
    <xf numFmtId="0" fontId="20" fillId="0" borderId="0" xfId="0" applyFont="1" applyAlignment="1" applyProtection="1">
      <alignment horizontal="left" wrapText="1"/>
    </xf>
    <xf numFmtId="0" fontId="38" fillId="41" borderId="0" xfId="0" applyFont="1" applyFill="1" applyBorder="1" applyAlignment="1" applyProtection="1">
      <alignment horizontal="justify" vertical="center" wrapText="1"/>
    </xf>
    <xf numFmtId="8" fontId="21" fillId="37" borderId="10" xfId="0" applyNumberFormat="1" applyFont="1" applyFill="1" applyBorder="1" applyAlignment="1">
      <alignment horizontal="right" vertical="center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8" fontId="21" fillId="0" borderId="10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center"/>
    </xf>
    <xf numFmtId="0" fontId="20" fillId="0" borderId="14" xfId="0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left" wrapText="1"/>
    </xf>
    <xf numFmtId="0" fontId="22" fillId="34" borderId="13" xfId="0" applyFont="1" applyFill="1" applyBorder="1" applyAlignment="1">
      <alignment horizontal="left" wrapText="1"/>
    </xf>
    <xf numFmtId="0" fontId="22" fillId="34" borderId="14" xfId="0" applyFont="1" applyFill="1" applyBorder="1" applyAlignment="1">
      <alignment horizontal="left" wrapText="1"/>
    </xf>
    <xf numFmtId="0" fontId="32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43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1</xdr:rowOff>
    </xdr:from>
    <xdr:to>
      <xdr:col>1</xdr:col>
      <xdr:colOff>1035611</xdr:colOff>
      <xdr:row>4</xdr:row>
      <xdr:rowOff>162742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371476"/>
          <a:ext cx="1454150" cy="532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1</xdr:rowOff>
    </xdr:from>
    <xdr:to>
      <xdr:col>0</xdr:col>
      <xdr:colOff>1539876</xdr:colOff>
      <xdr:row>4</xdr:row>
      <xdr:rowOff>151536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80976"/>
          <a:ext cx="1454150" cy="532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1</xdr:rowOff>
    </xdr:from>
    <xdr:to>
      <xdr:col>1</xdr:col>
      <xdr:colOff>777876</xdr:colOff>
      <xdr:row>4</xdr:row>
      <xdr:rowOff>149338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90501"/>
          <a:ext cx="1454150" cy="5325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2</xdr:row>
      <xdr:rowOff>57151</xdr:rowOff>
    </xdr:from>
    <xdr:to>
      <xdr:col>1</xdr:col>
      <xdr:colOff>514350</xdr:colOff>
      <xdr:row>4</xdr:row>
      <xdr:rowOff>116696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9101"/>
          <a:ext cx="1209674" cy="440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view="pageBreakPreview" zoomScale="70" zoomScaleNormal="85" zoomScaleSheetLayoutView="70" workbookViewId="0">
      <selection activeCell="C21" sqref="C21"/>
    </sheetView>
  </sheetViews>
  <sheetFormatPr defaultColWidth="11.42578125" defaultRowHeight="14.25" x14ac:dyDescent="0.2"/>
  <cols>
    <col min="1" max="1" width="7.5703125" style="40" customWidth="1"/>
    <col min="2" max="2" width="53" style="40" customWidth="1"/>
    <col min="3" max="3" width="26.85546875" style="40" customWidth="1"/>
    <col min="4" max="4" width="10.5703125" style="40" customWidth="1"/>
    <col min="5" max="5" width="14.140625" style="40" customWidth="1"/>
    <col min="6" max="7" width="22" style="40" customWidth="1"/>
    <col min="8" max="8" width="24.140625" style="40" customWidth="1"/>
    <col min="9" max="9" width="20.7109375" style="40" customWidth="1"/>
    <col min="10" max="16384" width="11.42578125" style="40"/>
  </cols>
  <sheetData>
    <row r="1" spans="1:9" ht="15" x14ac:dyDescent="0.25">
      <c r="A1" s="126" t="s">
        <v>12</v>
      </c>
      <c r="B1" s="126"/>
      <c r="C1" s="126"/>
      <c r="D1" s="126"/>
      <c r="E1" s="126"/>
      <c r="F1" s="126"/>
      <c r="G1" s="126"/>
      <c r="H1" s="126"/>
      <c r="I1" s="126"/>
    </row>
    <row r="4" spans="1:9" s="41" customFormat="1" ht="15" x14ac:dyDescent="0.25">
      <c r="A4" s="40"/>
      <c r="B4" s="40"/>
      <c r="C4" s="40"/>
      <c r="D4" s="40"/>
      <c r="E4" s="40"/>
      <c r="F4" s="40"/>
      <c r="G4" s="62"/>
    </row>
    <row r="5" spans="1:9" s="41" customFormat="1" x14ac:dyDescent="0.2">
      <c r="A5" s="40"/>
      <c r="B5" s="40"/>
      <c r="C5" s="40"/>
      <c r="D5" s="40"/>
      <c r="E5" s="40"/>
      <c r="F5" s="40"/>
      <c r="H5" s="42"/>
      <c r="I5" s="42"/>
    </row>
    <row r="6" spans="1:9" x14ac:dyDescent="0.2">
      <c r="G6" s="41"/>
      <c r="H6" s="41"/>
      <c r="I6" s="41"/>
    </row>
    <row r="8" spans="1:9" s="41" customFormat="1" ht="15.75" x14ac:dyDescent="0.25">
      <c r="A8" s="67" t="s">
        <v>25</v>
      </c>
      <c r="B8" s="68"/>
      <c r="C8" s="68"/>
      <c r="D8" s="68"/>
      <c r="E8" s="68"/>
      <c r="F8" s="68"/>
      <c r="G8" s="68"/>
      <c r="H8" s="68"/>
      <c r="I8" s="68"/>
    </row>
    <row r="10" spans="1:9" s="41" customFormat="1" x14ac:dyDescent="0.2">
      <c r="A10" s="127" t="s">
        <v>54</v>
      </c>
      <c r="B10" s="127"/>
      <c r="C10" s="127"/>
      <c r="D10" s="127"/>
      <c r="E10" s="127"/>
      <c r="F10" s="127"/>
      <c r="G10" s="127"/>
      <c r="H10" s="127"/>
      <c r="I10" s="127"/>
    </row>
    <row r="11" spans="1:9" s="41" customFormat="1" x14ac:dyDescent="0.2">
      <c r="A11" s="73" t="s">
        <v>55</v>
      </c>
      <c r="B11" s="73"/>
      <c r="C11" s="73"/>
      <c r="D11" s="73"/>
      <c r="E11" s="73"/>
      <c r="F11" s="73"/>
      <c r="G11" s="73"/>
      <c r="H11" s="73"/>
      <c r="I11" s="73"/>
    </row>
    <row r="14" spans="1:9" s="41" customFormat="1" x14ac:dyDescent="0.2">
      <c r="A14" s="128" t="s">
        <v>59</v>
      </c>
      <c r="B14" s="128"/>
      <c r="C14" s="128"/>
      <c r="D14" s="128"/>
      <c r="E14" s="128"/>
      <c r="F14" s="128"/>
      <c r="G14" s="128"/>
      <c r="H14" s="128"/>
      <c r="I14" s="128"/>
    </row>
    <row r="15" spans="1:9" ht="15" thickBot="1" x14ac:dyDescent="0.25"/>
    <row r="16" spans="1:9" ht="30.75" thickBot="1" x14ac:dyDescent="0.25">
      <c r="A16" s="116" t="s">
        <v>26</v>
      </c>
      <c r="B16" s="116" t="s">
        <v>58</v>
      </c>
      <c r="C16" s="117" t="s">
        <v>56</v>
      </c>
      <c r="D16" s="117" t="s">
        <v>27</v>
      </c>
      <c r="E16" s="117" t="s">
        <v>28</v>
      </c>
      <c r="F16" s="117" t="s">
        <v>29</v>
      </c>
      <c r="G16" s="117" t="s">
        <v>30</v>
      </c>
      <c r="H16" s="117" t="s">
        <v>31</v>
      </c>
      <c r="I16" s="117" t="s">
        <v>32</v>
      </c>
    </row>
    <row r="17" spans="1:9" ht="100.5" thickBot="1" x14ac:dyDescent="0.25">
      <c r="A17" s="108" t="s">
        <v>14</v>
      </c>
      <c r="B17" s="113" t="s">
        <v>61</v>
      </c>
      <c r="C17" s="109" t="s">
        <v>57</v>
      </c>
      <c r="D17" s="109" t="s">
        <v>49</v>
      </c>
      <c r="E17" s="109">
        <v>1</v>
      </c>
      <c r="F17" s="110">
        <f>1477.98*1.1</f>
        <v>1625.78</v>
      </c>
      <c r="G17" s="111">
        <f>E17*F17</f>
        <v>1625.78</v>
      </c>
      <c r="H17" s="111">
        <f>I17-G17</f>
        <v>341.41</v>
      </c>
      <c r="I17" s="111">
        <f>G17*1.21</f>
        <v>1967.19</v>
      </c>
    </row>
    <row r="18" spans="1:9" ht="92.25" customHeight="1" thickBot="1" x14ac:dyDescent="0.25">
      <c r="A18" s="108" t="s">
        <v>15</v>
      </c>
      <c r="B18" s="113" t="s">
        <v>51</v>
      </c>
      <c r="C18" s="109" t="s">
        <v>57</v>
      </c>
      <c r="D18" s="109" t="s">
        <v>49</v>
      </c>
      <c r="E18" s="109">
        <v>4</v>
      </c>
      <c r="F18" s="110">
        <f>179.3*1.15</f>
        <v>206.2</v>
      </c>
      <c r="G18" s="111">
        <f t="shared" ref="G18:G20" si="0">E18*F18</f>
        <v>824.8</v>
      </c>
      <c r="H18" s="111">
        <f t="shared" ref="H18:H22" si="1">I18-G18</f>
        <v>173.21</v>
      </c>
      <c r="I18" s="111">
        <f t="shared" ref="I18:I22" si="2">G18*1.21</f>
        <v>998.01</v>
      </c>
    </row>
    <row r="19" spans="1:9" ht="57.75" thickBot="1" x14ac:dyDescent="0.25">
      <c r="A19" s="108" t="s">
        <v>16</v>
      </c>
      <c r="B19" s="113" t="s">
        <v>63</v>
      </c>
      <c r="C19" s="109" t="s">
        <v>57</v>
      </c>
      <c r="D19" s="109" t="s">
        <v>49</v>
      </c>
      <c r="E19" s="112">
        <v>43</v>
      </c>
      <c r="F19" s="110">
        <f>193*1.05</f>
        <v>202.65</v>
      </c>
      <c r="G19" s="111">
        <f t="shared" si="0"/>
        <v>8713.9500000000007</v>
      </c>
      <c r="H19" s="111">
        <f t="shared" si="1"/>
        <v>1829.93</v>
      </c>
      <c r="I19" s="111">
        <f t="shared" si="2"/>
        <v>10543.88</v>
      </c>
    </row>
    <row r="20" spans="1:9" ht="79.5" customHeight="1" thickBot="1" x14ac:dyDescent="0.25">
      <c r="A20" s="108" t="s">
        <v>17</v>
      </c>
      <c r="B20" s="113" t="s">
        <v>64</v>
      </c>
      <c r="C20" s="109" t="s">
        <v>57</v>
      </c>
      <c r="D20" s="109" t="s">
        <v>49</v>
      </c>
      <c r="E20" s="112">
        <v>10</v>
      </c>
      <c r="F20" s="110">
        <f>280</f>
        <v>280</v>
      </c>
      <c r="G20" s="111">
        <f t="shared" si="0"/>
        <v>2800</v>
      </c>
      <c r="H20" s="111">
        <f t="shared" si="1"/>
        <v>588</v>
      </c>
      <c r="I20" s="111">
        <f t="shared" si="2"/>
        <v>3388</v>
      </c>
    </row>
    <row r="21" spans="1:9" ht="176.25" customHeight="1" thickBot="1" x14ac:dyDescent="0.25">
      <c r="A21" s="108" t="s">
        <v>18</v>
      </c>
      <c r="B21" s="113" t="s">
        <v>60</v>
      </c>
      <c r="C21" s="109" t="s">
        <v>57</v>
      </c>
      <c r="D21" s="109" t="s">
        <v>49</v>
      </c>
      <c r="E21" s="112">
        <v>42</v>
      </c>
      <c r="F21" s="110">
        <f>15*1.1</f>
        <v>16.5</v>
      </c>
      <c r="G21" s="111">
        <f t="shared" ref="G21:G22" si="3">E21*F21</f>
        <v>693</v>
      </c>
      <c r="H21" s="111">
        <f t="shared" si="1"/>
        <v>145.53</v>
      </c>
      <c r="I21" s="111">
        <f t="shared" si="2"/>
        <v>838.53</v>
      </c>
    </row>
    <row r="22" spans="1:9" ht="72" thickBot="1" x14ac:dyDescent="0.25">
      <c r="A22" s="108" t="s">
        <v>19</v>
      </c>
      <c r="B22" s="113" t="s">
        <v>62</v>
      </c>
      <c r="C22" s="109" t="s">
        <v>57</v>
      </c>
      <c r="D22" s="109" t="s">
        <v>49</v>
      </c>
      <c r="E22" s="112">
        <v>28</v>
      </c>
      <c r="F22" s="110">
        <f>10*1.1</f>
        <v>11</v>
      </c>
      <c r="G22" s="111">
        <f t="shared" si="3"/>
        <v>308</v>
      </c>
      <c r="H22" s="111">
        <f t="shared" si="1"/>
        <v>64.680000000000007</v>
      </c>
      <c r="I22" s="111">
        <f t="shared" si="2"/>
        <v>372.68</v>
      </c>
    </row>
    <row r="23" spans="1:9" s="115" customFormat="1" ht="15" x14ac:dyDescent="0.25">
      <c r="B23" s="129" t="s">
        <v>33</v>
      </c>
      <c r="C23" s="129"/>
      <c r="D23" s="129"/>
      <c r="E23" s="129"/>
      <c r="F23" s="129"/>
      <c r="G23" s="114">
        <f t="shared" ref="G23:H23" si="4">SUM(G17:G22)</f>
        <v>14965.53</v>
      </c>
      <c r="H23" s="114">
        <f t="shared" si="4"/>
        <v>3142.76</v>
      </c>
      <c r="I23" s="114">
        <f>SUM(I17:I22)</f>
        <v>18108.29</v>
      </c>
    </row>
    <row r="24" spans="1:9" s="41" customFormat="1" x14ac:dyDescent="0.2"/>
  </sheetData>
  <sheetProtection algorithmName="SHA-512" hashValue="5zhJL8sQRqpiWqqyZJM9Xsh0Am2xi5O6xCjhujrxrrz9TIZuMSkAbc0LeZizkzMuJSwPujb0GYgrQQhYsKVCMg==" saltValue="JkDEQRCODBN6mwLLRmLGNA==" spinCount="100000" sheet="1" objects="1" scenarios="1"/>
  <mergeCells count="4">
    <mergeCell ref="A1:I1"/>
    <mergeCell ref="A10:I10"/>
    <mergeCell ref="A14:I14"/>
    <mergeCell ref="B23:F2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view="pageBreakPreview" zoomScale="70" zoomScaleNormal="70" zoomScaleSheetLayoutView="70" workbookViewId="0">
      <selection activeCell="A21" sqref="A21"/>
    </sheetView>
  </sheetViews>
  <sheetFormatPr defaultColWidth="11.42578125" defaultRowHeight="14.25" x14ac:dyDescent="0.2"/>
  <cols>
    <col min="1" max="1" width="60.140625" style="2" customWidth="1"/>
    <col min="2" max="2" width="15.7109375" style="2" customWidth="1"/>
    <col min="3" max="3" width="21.42578125" style="2" customWidth="1"/>
    <col min="4" max="4" width="29.5703125" style="2" customWidth="1"/>
    <col min="5" max="5" width="20.140625" style="2" customWidth="1"/>
    <col min="6" max="6" width="21.42578125" style="2" customWidth="1"/>
    <col min="7" max="9" width="13.28515625" style="3" bestFit="1" customWidth="1"/>
    <col min="10" max="10" width="11.42578125" style="3"/>
    <col min="11" max="11" width="15.7109375" style="3" customWidth="1"/>
    <col min="12" max="12" width="11.42578125" style="3"/>
    <col min="13" max="13" width="15.28515625" style="3" customWidth="1"/>
    <col min="14" max="16384" width="11.42578125" style="2"/>
  </cols>
  <sheetData>
    <row r="1" spans="1:13" ht="15" x14ac:dyDescent="0.25">
      <c r="A1" s="134" t="s">
        <v>12</v>
      </c>
      <c r="B1" s="134"/>
      <c r="C1" s="134"/>
      <c r="D1" s="134"/>
      <c r="E1" s="134"/>
      <c r="F1" s="134"/>
    </row>
    <row r="4" spans="1:13" ht="15.75" thickBot="1" x14ac:dyDescent="0.3">
      <c r="D4" s="11" t="s">
        <v>1</v>
      </c>
    </row>
    <row r="5" spans="1:13" ht="15" thickBot="1" x14ac:dyDescent="0.25">
      <c r="C5" s="40"/>
      <c r="D5" s="61" t="s">
        <v>2</v>
      </c>
      <c r="E5" s="131"/>
      <c r="F5" s="132"/>
    </row>
    <row r="8" spans="1:13" s="71" customFormat="1" ht="15.75" x14ac:dyDescent="0.25">
      <c r="A8" s="72" t="s">
        <v>34</v>
      </c>
      <c r="B8" s="72"/>
      <c r="C8" s="69"/>
      <c r="D8" s="69"/>
      <c r="E8" s="69"/>
      <c r="F8" s="69"/>
      <c r="G8" s="70"/>
      <c r="H8" s="70"/>
      <c r="I8" s="70"/>
      <c r="J8" s="70"/>
      <c r="K8" s="70"/>
      <c r="L8" s="70"/>
      <c r="M8" s="70"/>
    </row>
    <row r="10" spans="1:13" s="41" customFormat="1" x14ac:dyDescent="0.2">
      <c r="A10" s="127" t="s">
        <v>54</v>
      </c>
      <c r="B10" s="127"/>
      <c r="C10" s="127"/>
      <c r="D10" s="127"/>
      <c r="E10" s="127"/>
      <c r="F10" s="127"/>
      <c r="G10" s="127"/>
      <c r="H10" s="127"/>
      <c r="I10" s="127"/>
    </row>
    <row r="11" spans="1:13" s="41" customFormat="1" x14ac:dyDescent="0.2">
      <c r="A11" s="73" t="s">
        <v>55</v>
      </c>
      <c r="B11" s="73"/>
      <c r="C11" s="73"/>
      <c r="D11" s="73"/>
      <c r="E11" s="73"/>
      <c r="F11" s="73"/>
      <c r="G11" s="73"/>
      <c r="H11" s="73"/>
      <c r="I11" s="73"/>
    </row>
    <row r="14" spans="1:13" ht="15" x14ac:dyDescent="0.2">
      <c r="A14" s="133" t="s">
        <v>35</v>
      </c>
      <c r="B14" s="133"/>
      <c r="C14" s="133"/>
      <c r="D14" s="133"/>
      <c r="E14" s="133"/>
      <c r="F14" s="133"/>
      <c r="G14" s="7"/>
    </row>
    <row r="15" spans="1:13" ht="15.75" thickBot="1" x14ac:dyDescent="0.25">
      <c r="G15" s="7"/>
    </row>
    <row r="16" spans="1:13" ht="44.25" x14ac:dyDescent="0.2">
      <c r="A16" s="13" t="s">
        <v>9</v>
      </c>
      <c r="B16" s="105" t="s">
        <v>52</v>
      </c>
      <c r="C16" s="14" t="s">
        <v>38</v>
      </c>
      <c r="D16" s="14" t="s">
        <v>7</v>
      </c>
      <c r="E16" s="14" t="s">
        <v>10</v>
      </c>
      <c r="F16" s="106" t="s">
        <v>11</v>
      </c>
      <c r="G16" s="8"/>
    </row>
    <row r="17" spans="1:7" ht="85.5" x14ac:dyDescent="0.2">
      <c r="A17" s="103" t="str">
        <f>'ANNEX 01 - LLISTAT DE PREUS'!B17</f>
        <v>Subministrament de taula de reunions model TAK de MOBEL LINEA, o equivalent, mida de 300x240cm estructura i sobre en melamina de 40mm de gruix. Amb safata passacables per endreçar el cablejat. Colors a escollir entre la gamma de MOBEL LINEA, o equivalent. Al PPT, s’indiquen especificacions concretes d’aquest element.</v>
      </c>
      <c r="B17" s="104" t="s">
        <v>49</v>
      </c>
      <c r="C17" s="104">
        <f>'ANNEX 01 - LLISTAT DE PREUS'!E17</f>
        <v>1</v>
      </c>
      <c r="D17" s="91">
        <f>'ANNEX 01 - LLISTAT DE PREUS'!F17</f>
        <v>1625.78</v>
      </c>
      <c r="E17" s="101"/>
      <c r="F17" s="107">
        <f>E17*C17</f>
        <v>0</v>
      </c>
      <c r="G17" s="87"/>
    </row>
    <row r="18" spans="1:7" ht="85.5" x14ac:dyDescent="0.2">
      <c r="A18" s="103" t="str">
        <f>'ANNEX 01 - LLISTAT DE PREUS'!B18</f>
        <v>Subministrament de box de 4 elements amb tapa abatible metàl·lica, 3 presses elèctriques + 1 USP tipus A+C + 1 mòdul lliure. Aquesta partida inclou la realització dels forats que siguin necessaris per la incorporació dels box i l’adaptació del cablejat. Al PPT, s’indiquen especificacions concretes d’aquest element.</v>
      </c>
      <c r="B18" s="104" t="s">
        <v>49</v>
      </c>
      <c r="C18" s="104">
        <f>'ANNEX 01 - LLISTAT DE PREUS'!E18</f>
        <v>4</v>
      </c>
      <c r="D18" s="91">
        <f>'ANNEX 01 - LLISTAT DE PREUS'!F18</f>
        <v>206.2</v>
      </c>
      <c r="E18" s="101"/>
      <c r="F18" s="107">
        <f t="shared" ref="F18:F22" si="0">E18*C18</f>
        <v>0</v>
      </c>
    </row>
    <row r="19" spans="1:7" ht="57" x14ac:dyDescent="0.2">
      <c r="A19" s="103" t="str">
        <f>'ANNEX 01 - LLISTAT DE PREUS'!B19</f>
        <v>Subministrament de cadira operativa model SignoPro de DILEOFFICE, o equivalent, respatller en malla tècnica color negra, seient entapissat en C5 negre + BR6 braços regulables.".</v>
      </c>
      <c r="B19" s="104" t="s">
        <v>49</v>
      </c>
      <c r="C19" s="104">
        <f>'ANNEX 01 - LLISTAT DE PREUS'!E19</f>
        <v>43</v>
      </c>
      <c r="D19" s="91">
        <f>'ANNEX 01 - LLISTAT DE PREUS'!F19</f>
        <v>202.65</v>
      </c>
      <c r="E19" s="101"/>
      <c r="F19" s="107">
        <f t="shared" si="0"/>
        <v>0</v>
      </c>
    </row>
    <row r="20" spans="1:7" ht="71.25" x14ac:dyDescent="0.2">
      <c r="A20" s="103" t="str">
        <f>'ANNEX 01 - LLISTAT DE PREUS'!B20</f>
        <v>Subministrament de buc metàl·lic calaix + calaix arxivador, tirador nansa, caixa i frontals metàl·lics en blanc B3 de JG GROUP, tirador ADB3 Blanc RAL 9003.
Ref. 1005-F-12AMT /1 B3 Blanc /3 B3 Blanc /5 S Sistema estàndard /6 ADB3 /8 RB, o equivalent.</v>
      </c>
      <c r="B20" s="104" t="s">
        <v>49</v>
      </c>
      <c r="C20" s="104">
        <f>'ANNEX 01 - LLISTAT DE PREUS'!E20</f>
        <v>10</v>
      </c>
      <c r="D20" s="91">
        <f>'ANNEX 01 - LLISTAT DE PREUS'!F20</f>
        <v>280</v>
      </c>
      <c r="E20" s="101"/>
      <c r="F20" s="107">
        <f t="shared" si="0"/>
        <v>0</v>
      </c>
    </row>
    <row r="21" spans="1:7" ht="156.75" x14ac:dyDescent="0.2">
      <c r="A21" s="103" t="str">
        <f>'ANNEX 01 - LLISTAT DE PREUS'!B21</f>
        <v>Subministrament de recanvi de rodes, compatibles amb les cadires existents i en mal estat. 
Les característiques de les rodes son: Rodes toves de 65mm; Pack de 5 rodes autofrenades toves per a cadires giratòries; Diàmetre de 65 mm; Dissenyades per a usar en terres de parquet, terratzo o ceràmic; La volandera de subjecció esta fabricada amb niló per a minorar el soroll produït en moure la cadira; Color negre amb banda de goma en color gris; Amb fre automàtic de seguretat que evita que la cadira es mogui amb facilitat quan NO suporta pes. Quan una persona se senti el fre s'allibera.</v>
      </c>
      <c r="B21" s="104" t="s">
        <v>50</v>
      </c>
      <c r="C21" s="104">
        <f>'ANNEX 01 - LLISTAT DE PREUS'!E21</f>
        <v>42</v>
      </c>
      <c r="D21" s="91">
        <f>'ANNEX 01 - LLISTAT DE PREUS'!F21</f>
        <v>16.5</v>
      </c>
      <c r="E21" s="101"/>
      <c r="F21" s="107">
        <f t="shared" si="0"/>
        <v>0</v>
      </c>
    </row>
    <row r="22" spans="1:7" ht="57" x14ac:dyDescent="0.2">
      <c r="A22" s="103" t="str">
        <f>'ANNEX 01 - LLISTAT DE PREUS'!B22</f>
        <v>Subministrament de fundes pels braços de les cadires existents. Model DEWIN "Cubiertas de Apoyabrazos, Cubiertas de Apoyabrazos de Silla Extraíble Protector Elástico Funda de Sillón de Oficina Negro 1 Par", o equivalent.</v>
      </c>
      <c r="B22" s="104" t="s">
        <v>50</v>
      </c>
      <c r="C22" s="104">
        <f>'ANNEX 01 - LLISTAT DE PREUS'!E22</f>
        <v>28</v>
      </c>
      <c r="D22" s="91">
        <f>'ANNEX 01 - LLISTAT DE PREUS'!F22</f>
        <v>11</v>
      </c>
      <c r="E22" s="101"/>
      <c r="F22" s="107">
        <f t="shared" si="0"/>
        <v>0</v>
      </c>
    </row>
    <row r="25" spans="1:7" ht="15" x14ac:dyDescent="0.2">
      <c r="C25" s="135" t="s">
        <v>36</v>
      </c>
      <c r="D25" s="135"/>
      <c r="E25" s="135"/>
      <c r="F25" s="63">
        <f>SUM(F17:F22)</f>
        <v>0</v>
      </c>
    </row>
    <row r="26" spans="1:7" ht="15" x14ac:dyDescent="0.2">
      <c r="A26" s="64"/>
      <c r="B26" s="64"/>
      <c r="C26" s="135" t="s">
        <v>8</v>
      </c>
      <c r="D26" s="135"/>
      <c r="E26" s="135"/>
      <c r="F26" s="63">
        <f>F27-F25</f>
        <v>0</v>
      </c>
    </row>
    <row r="27" spans="1:7" ht="15" x14ac:dyDescent="0.2">
      <c r="C27" s="130" t="s">
        <v>37</v>
      </c>
      <c r="D27" s="130"/>
      <c r="E27" s="130"/>
      <c r="F27" s="65">
        <f>F25*1.21</f>
        <v>0</v>
      </c>
    </row>
    <row r="34" spans="1:14" s="1" customFormat="1" ht="12.75" x14ac:dyDescent="0.2">
      <c r="A34" s="24" t="s">
        <v>6</v>
      </c>
      <c r="B34" s="24"/>
      <c r="G34" s="30"/>
      <c r="H34" s="30"/>
      <c r="I34" s="43"/>
      <c r="J34" s="43"/>
      <c r="K34" s="43"/>
      <c r="L34" s="43"/>
      <c r="M34" s="43"/>
      <c r="N34" s="60"/>
    </row>
    <row r="35" spans="1:14" s="24" customFormat="1" ht="15" x14ac:dyDescent="0.25">
      <c r="A35" s="26" t="s">
        <v>4</v>
      </c>
      <c r="B35" s="26"/>
      <c r="G35" s="57"/>
      <c r="H35" s="15"/>
      <c r="I35" s="31"/>
      <c r="J35" s="31"/>
      <c r="K35" s="31"/>
      <c r="L35" s="31"/>
      <c r="M35" s="31"/>
    </row>
    <row r="36" spans="1:14" ht="15" x14ac:dyDescent="0.25">
      <c r="G36" s="56"/>
      <c r="H36" s="15"/>
    </row>
  </sheetData>
  <sheetProtection algorithmName="SHA-512" hashValue="xEhAot9UPz8c9dZqUaf692YkcnEajAjKDexGeyw3TK3wboy1nRzLk0I0UI4S+vH95o3U0nZl46j5s8YNEbOHlA==" saltValue="DYA5WoDe+3GXmBhjPCoVZA==" spinCount="100000" sheet="1" objects="1" scenarios="1"/>
  <mergeCells count="7">
    <mergeCell ref="C27:E27"/>
    <mergeCell ref="E5:F5"/>
    <mergeCell ref="A14:F14"/>
    <mergeCell ref="A1:F1"/>
    <mergeCell ref="C26:E26"/>
    <mergeCell ref="C25:E25"/>
    <mergeCell ref="A10:I10"/>
  </mergeCells>
  <dataValidations count="1">
    <dataValidation type="decimal" operator="lessThanOrEqual" allowBlank="1" showInputMessage="1" showErrorMessage="1" sqref="E17:E22" xr:uid="{00000000-0002-0000-0100-000000000000}">
      <formula1>D17</formula1>
    </dataValidation>
  </dataValidations>
  <pageMargins left="0.47244094488188981" right="0.47244094488188981" top="0.47244094488188981" bottom="0.47244094488188981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view="pageBreakPreview" zoomScale="85" zoomScaleNormal="100" zoomScaleSheetLayoutView="85" workbookViewId="0">
      <selection activeCell="A15" sqref="A15:E15"/>
    </sheetView>
  </sheetViews>
  <sheetFormatPr defaultColWidth="11.42578125" defaultRowHeight="14.25" x14ac:dyDescent="0.2"/>
  <cols>
    <col min="1" max="1" width="11.42578125" style="2"/>
    <col min="2" max="2" width="59.5703125" style="2" customWidth="1"/>
    <col min="3" max="3" width="19.7109375" style="2" customWidth="1"/>
    <col min="4" max="4" width="18.7109375" style="2" customWidth="1"/>
    <col min="5" max="5" width="12.7109375" style="2" customWidth="1"/>
    <col min="6" max="6" width="11.42578125" style="27"/>
    <col min="7" max="8" width="11.42578125" style="2"/>
    <col min="9" max="9" width="11.42578125" style="2" hidden="1" customWidth="1"/>
    <col min="10" max="16384" width="11.42578125" style="2"/>
  </cols>
  <sheetData>
    <row r="1" spans="1:9" ht="15" customHeight="1" x14ac:dyDescent="0.2">
      <c r="A1" s="136" t="s">
        <v>12</v>
      </c>
      <c r="B1" s="136"/>
      <c r="C1" s="136"/>
      <c r="D1" s="136"/>
      <c r="E1" s="136"/>
      <c r="F1" s="38"/>
      <c r="G1" s="38"/>
      <c r="H1" s="38"/>
      <c r="I1" s="38"/>
    </row>
    <row r="2" spans="1:9" ht="15" customHeight="1" x14ac:dyDescent="0.2">
      <c r="A2" s="37"/>
      <c r="B2" s="37"/>
      <c r="C2" s="37"/>
      <c r="D2" s="37"/>
      <c r="E2" s="37"/>
      <c r="F2" s="38"/>
      <c r="G2" s="38"/>
      <c r="H2" s="38"/>
      <c r="I2" s="38"/>
    </row>
    <row r="4" spans="1:9" ht="15.75" thickBot="1" x14ac:dyDescent="0.3">
      <c r="B4" s="11" t="s">
        <v>1</v>
      </c>
    </row>
    <row r="5" spans="1:9" ht="15" thickBot="1" x14ac:dyDescent="0.25">
      <c r="B5" s="12" t="s">
        <v>2</v>
      </c>
      <c r="C5" s="131"/>
      <c r="D5" s="137"/>
      <c r="E5" s="132"/>
      <c r="F5" s="28"/>
    </row>
    <row r="8" spans="1:9" ht="15.75" x14ac:dyDescent="0.25">
      <c r="A8" s="72" t="s">
        <v>81</v>
      </c>
      <c r="B8" s="72"/>
      <c r="C8" s="72"/>
      <c r="D8" s="72"/>
      <c r="E8" s="72"/>
    </row>
    <row r="9" spans="1:9" ht="15" thickBot="1" x14ac:dyDescent="0.25"/>
    <row r="10" spans="1:9" ht="31.5" customHeight="1" thickBot="1" x14ac:dyDescent="0.3">
      <c r="A10" s="139" t="s">
        <v>20</v>
      </c>
      <c r="B10" s="140"/>
      <c r="C10" s="35"/>
      <c r="D10" s="35" t="s">
        <v>3</v>
      </c>
      <c r="E10" s="36" t="e">
        <f>C22+C30+C39</f>
        <v>#VALUE!</v>
      </c>
    </row>
    <row r="11" spans="1:9" s="9" customFormat="1" ht="15" x14ac:dyDescent="0.25">
      <c r="A11" s="17"/>
      <c r="B11" s="17"/>
      <c r="C11" s="17"/>
      <c r="D11" s="17"/>
      <c r="E11" s="10"/>
      <c r="F11" s="29"/>
    </row>
    <row r="12" spans="1:9" x14ac:dyDescent="0.2">
      <c r="A12" s="127" t="s">
        <v>54</v>
      </c>
      <c r="B12" s="127"/>
      <c r="C12" s="127"/>
      <c r="D12" s="127"/>
      <c r="E12" s="127"/>
      <c r="F12" s="127"/>
      <c r="G12" s="127"/>
      <c r="H12" s="127"/>
    </row>
    <row r="13" spans="1:9" x14ac:dyDescent="0.2">
      <c r="A13" s="73" t="s">
        <v>55</v>
      </c>
      <c r="B13" s="73"/>
      <c r="C13" s="73"/>
      <c r="D13" s="73"/>
      <c r="E13" s="73"/>
      <c r="F13" s="73"/>
      <c r="G13" s="73"/>
      <c r="H13" s="1"/>
    </row>
    <row r="15" spans="1:9" ht="54.75" customHeight="1" x14ac:dyDescent="0.25">
      <c r="A15" s="138" t="s">
        <v>82</v>
      </c>
      <c r="B15" s="138"/>
      <c r="C15" s="138"/>
      <c r="D15" s="138"/>
      <c r="E15" s="138"/>
      <c r="F15" s="29"/>
      <c r="G15" s="9"/>
    </row>
    <row r="17" spans="1:9" ht="33" customHeight="1" x14ac:dyDescent="0.25">
      <c r="A17" s="133" t="s">
        <v>73</v>
      </c>
      <c r="B17" s="133"/>
      <c r="C17" s="133"/>
      <c r="D17" s="133"/>
      <c r="E17" s="133"/>
    </row>
    <row r="18" spans="1:9" ht="15" thickBot="1" x14ac:dyDescent="0.25"/>
    <row r="19" spans="1:9" ht="42.75" x14ac:dyDescent="0.2">
      <c r="B19" s="123" t="s">
        <v>39</v>
      </c>
      <c r="C19" s="119" t="s">
        <v>13</v>
      </c>
      <c r="D19" s="120" t="s">
        <v>21</v>
      </c>
      <c r="E19" s="121"/>
    </row>
    <row r="20" spans="1:9" ht="28.5" x14ac:dyDescent="0.2">
      <c r="B20" s="77" t="s">
        <v>65</v>
      </c>
      <c r="C20" s="34"/>
      <c r="D20" s="122">
        <v>0</v>
      </c>
      <c r="E20" s="22"/>
      <c r="I20" s="79">
        <f>IF(C20&lt;&gt;"",1,0)</f>
        <v>0</v>
      </c>
    </row>
    <row r="21" spans="1:9" ht="29.25" thickBot="1" x14ac:dyDescent="0.25">
      <c r="B21" s="23" t="s">
        <v>66</v>
      </c>
      <c r="C21" s="33"/>
      <c r="D21" s="124">
        <v>10</v>
      </c>
      <c r="E21" s="19" t="s">
        <v>67</v>
      </c>
      <c r="I21" s="79">
        <f t="shared" ref="I21" si="0">IF(C21&lt;&gt;"",1,0)</f>
        <v>0</v>
      </c>
    </row>
    <row r="22" spans="1:9" ht="44.25" customHeight="1" thickBot="1" x14ac:dyDescent="0.25">
      <c r="B22" s="20" t="s">
        <v>0</v>
      </c>
      <c r="C22" s="55" t="str">
        <f>IF(I22=1,IF(C21="",0,D21)+IF(C20="",0,D20),"Només es pot assenyalar una casella")</f>
        <v>Només es pot assenyalar una casella</v>
      </c>
      <c r="D22" s="21"/>
      <c r="E22" s="44"/>
      <c r="F22" s="45"/>
      <c r="I22" s="83">
        <f>SUM(I20:I21)</f>
        <v>0</v>
      </c>
    </row>
    <row r="24" spans="1:9" ht="30.75" customHeight="1" x14ac:dyDescent="0.25">
      <c r="A24" s="133" t="s">
        <v>74</v>
      </c>
      <c r="B24" s="133"/>
      <c r="C24" s="133"/>
      <c r="D24" s="133"/>
      <c r="E24" s="133"/>
    </row>
    <row r="25" spans="1:9" ht="16.5" customHeight="1" thickBot="1" x14ac:dyDescent="0.25">
      <c r="A25" s="48"/>
      <c r="B25" s="48"/>
      <c r="C25" s="48"/>
      <c r="D25" s="48"/>
      <c r="E25" s="48"/>
    </row>
    <row r="26" spans="1:9" ht="42.75" x14ac:dyDescent="0.2">
      <c r="A26" s="84"/>
      <c r="B26" s="118" t="s">
        <v>44</v>
      </c>
      <c r="C26" s="119" t="s">
        <v>13</v>
      </c>
      <c r="D26" s="121" t="s">
        <v>21</v>
      </c>
      <c r="E26" s="8"/>
    </row>
    <row r="27" spans="1:9" ht="28.5" x14ac:dyDescent="0.2">
      <c r="A27" s="10"/>
      <c r="B27" s="85" t="s">
        <v>69</v>
      </c>
      <c r="C27" s="34"/>
      <c r="D27" s="58">
        <v>0</v>
      </c>
      <c r="E27" s="125"/>
      <c r="I27" s="79">
        <f>IF(C27&lt;&gt;"",1,0)</f>
        <v>0</v>
      </c>
    </row>
    <row r="28" spans="1:9" ht="28.5" x14ac:dyDescent="0.2">
      <c r="A28" s="10"/>
      <c r="B28" s="85" t="s">
        <v>70</v>
      </c>
      <c r="C28" s="34"/>
      <c r="D28" s="58">
        <v>5</v>
      </c>
      <c r="E28" s="125"/>
      <c r="I28" s="79">
        <f>IF(C28&lt;&gt;"",1,0)</f>
        <v>0</v>
      </c>
    </row>
    <row r="29" spans="1:9" ht="29.25" thickBot="1" x14ac:dyDescent="0.25">
      <c r="A29" s="10"/>
      <c r="B29" s="86" t="s">
        <v>71</v>
      </c>
      <c r="C29" s="33"/>
      <c r="D29" s="59">
        <v>10</v>
      </c>
      <c r="E29" s="125"/>
      <c r="I29" s="79">
        <f>IF(C29&lt;&gt;"",1,0)</f>
        <v>0</v>
      </c>
    </row>
    <row r="30" spans="1:9" ht="43.5" thickBot="1" x14ac:dyDescent="0.25">
      <c r="A30" s="10"/>
      <c r="B30" s="20" t="s">
        <v>0</v>
      </c>
      <c r="C30" s="55" t="str">
        <f>IF(I30=1,IF(C29="",0,D29)+IF(C28="",0,D28),"Només es pot assenyalar una casella")</f>
        <v>Només es pot assenyalar una casella</v>
      </c>
      <c r="D30" s="21"/>
      <c r="I30" s="83">
        <f>SUM(I28:I29)</f>
        <v>0</v>
      </c>
    </row>
    <row r="31" spans="1:9" x14ac:dyDescent="0.2">
      <c r="C31" s="21"/>
    </row>
    <row r="32" spans="1:9" ht="30.75" customHeight="1" x14ac:dyDescent="0.25">
      <c r="A32" s="133" t="s">
        <v>72</v>
      </c>
      <c r="B32" s="133"/>
      <c r="C32" s="133"/>
      <c r="D32" s="133"/>
      <c r="E32" s="133"/>
    </row>
    <row r="33" spans="1:12" ht="15" thickBot="1" x14ac:dyDescent="0.25"/>
    <row r="34" spans="1:12" ht="57.75" thickBot="1" x14ac:dyDescent="0.25">
      <c r="B34" s="49" t="s">
        <v>23</v>
      </c>
      <c r="C34" s="46" t="s">
        <v>22</v>
      </c>
      <c r="D34" s="50" t="s">
        <v>24</v>
      </c>
      <c r="E34" s="8"/>
      <c r="G34" s="78"/>
      <c r="H34" s="78"/>
      <c r="I34" s="79"/>
      <c r="J34" s="79"/>
      <c r="K34" s="79"/>
      <c r="L34" s="79"/>
    </row>
    <row r="35" spans="1:12" x14ac:dyDescent="0.2">
      <c r="B35" s="4" t="s">
        <v>53</v>
      </c>
      <c r="C35" s="32"/>
      <c r="D35" s="18">
        <v>0</v>
      </c>
      <c r="E35" s="21"/>
      <c r="G35" s="78"/>
      <c r="H35" s="80"/>
      <c r="I35" s="79">
        <f>IF(C35&lt;&gt;"",1,0)</f>
        <v>0</v>
      </c>
      <c r="J35" s="79"/>
      <c r="K35" s="79"/>
      <c r="L35" s="79"/>
    </row>
    <row r="36" spans="1:12" x14ac:dyDescent="0.2">
      <c r="B36" s="39" t="s">
        <v>45</v>
      </c>
      <c r="C36" s="34"/>
      <c r="D36" s="22">
        <v>2</v>
      </c>
      <c r="E36" s="21"/>
      <c r="G36" s="78"/>
      <c r="H36" s="80"/>
      <c r="I36" s="79">
        <f t="shared" ref="I36:I38" si="1">IF(C36&lt;&gt;"",1,0)</f>
        <v>0</v>
      </c>
      <c r="J36" s="79"/>
      <c r="K36" s="79"/>
      <c r="L36" s="79"/>
    </row>
    <row r="37" spans="1:12" x14ac:dyDescent="0.2">
      <c r="B37" s="39" t="s">
        <v>46</v>
      </c>
      <c r="C37" s="34"/>
      <c r="D37" s="22">
        <v>5</v>
      </c>
      <c r="E37" s="21"/>
      <c r="G37" s="78"/>
      <c r="H37" s="80"/>
      <c r="I37" s="79">
        <f t="shared" si="1"/>
        <v>0</v>
      </c>
      <c r="J37" s="79"/>
      <c r="K37" s="79"/>
      <c r="L37" s="79"/>
    </row>
    <row r="38" spans="1:12" ht="15" thickBot="1" x14ac:dyDescent="0.25">
      <c r="B38" s="5" t="s">
        <v>47</v>
      </c>
      <c r="C38" s="33"/>
      <c r="D38" s="19">
        <v>10</v>
      </c>
      <c r="E38" s="21"/>
      <c r="G38" s="78"/>
      <c r="H38" s="80"/>
      <c r="I38" s="79">
        <f t="shared" si="1"/>
        <v>0</v>
      </c>
      <c r="J38" s="79"/>
      <c r="K38" s="79"/>
      <c r="L38" s="79"/>
    </row>
    <row r="39" spans="1:12" s="51" customFormat="1" ht="45" customHeight="1" thickBot="1" x14ac:dyDescent="0.3">
      <c r="B39" s="52" t="s">
        <v>0</v>
      </c>
      <c r="C39" s="55" t="str">
        <f>IF(I39=1,IF(C37="",0,D37)+IF(C36="",0,D36)+IF(C35="",0,D35)+IF(C38="",0,D38),"Només es pot assenyalar una casella")</f>
        <v>Només es pot assenyalar una casella</v>
      </c>
      <c r="D39" s="47"/>
      <c r="E39" s="53"/>
      <c r="F39" s="54"/>
      <c r="G39" s="81"/>
      <c r="H39" s="82"/>
      <c r="I39" s="83">
        <f>SUM(I35:I38)</f>
        <v>0</v>
      </c>
      <c r="J39" s="83"/>
      <c r="K39" s="83"/>
      <c r="L39" s="83"/>
    </row>
    <row r="40" spans="1:12" x14ac:dyDescent="0.2">
      <c r="G40" s="78"/>
      <c r="H40" s="78"/>
      <c r="I40" s="79"/>
      <c r="J40" s="79"/>
      <c r="K40" s="79"/>
      <c r="L40" s="79"/>
    </row>
    <row r="41" spans="1:12" x14ac:dyDescent="0.2">
      <c r="A41" s="26" t="s">
        <v>4</v>
      </c>
      <c r="B41" s="25"/>
      <c r="G41" s="79"/>
      <c r="H41" s="79"/>
      <c r="I41" s="79"/>
      <c r="J41" s="79"/>
      <c r="K41" s="79"/>
      <c r="L41" s="79"/>
    </row>
    <row r="42" spans="1:12" x14ac:dyDescent="0.2">
      <c r="G42" s="79"/>
      <c r="H42" s="79"/>
      <c r="I42" s="79"/>
      <c r="J42" s="79"/>
      <c r="K42" s="79"/>
      <c r="L42" s="79"/>
    </row>
    <row r="43" spans="1:12" x14ac:dyDescent="0.2">
      <c r="B43" s="6" t="s">
        <v>5</v>
      </c>
      <c r="G43" s="79"/>
      <c r="H43" s="79"/>
      <c r="I43" s="79"/>
      <c r="J43" s="79"/>
      <c r="K43" s="79"/>
      <c r="L43" s="79"/>
    </row>
    <row r="44" spans="1:12" x14ac:dyDescent="0.2">
      <c r="G44" s="79"/>
      <c r="H44" s="79"/>
      <c r="I44" s="79"/>
      <c r="J44" s="79"/>
      <c r="K44" s="79"/>
      <c r="L44" s="79"/>
    </row>
    <row r="45" spans="1:12" x14ac:dyDescent="0.2">
      <c r="G45" s="79"/>
      <c r="H45" s="79"/>
      <c r="I45" s="79"/>
      <c r="J45" s="79"/>
      <c r="K45" s="79"/>
      <c r="L45" s="79"/>
    </row>
  </sheetData>
  <sheetProtection algorithmName="SHA-512" hashValue="dUAyDaZQ8mbYn1S+m76p0gGzyt1MFvi7Tp6Sp85eEWFvtbeiDYdHEHTA2h/spzgMPE6P7Y3SUrnaOHAX58i52Q==" saltValue="/wxP80QVLRCMVF2ZpCmjaQ==" spinCount="100000" sheet="1" objects="1" scenarios="1"/>
  <mergeCells count="8">
    <mergeCell ref="A32:E32"/>
    <mergeCell ref="A24:E24"/>
    <mergeCell ref="A1:E1"/>
    <mergeCell ref="C5:E5"/>
    <mergeCell ref="A17:E17"/>
    <mergeCell ref="A15:E15"/>
    <mergeCell ref="A10:B10"/>
    <mergeCell ref="A12:H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tabSelected="1" view="pageBreakPreview" zoomScale="85" zoomScaleNormal="100" zoomScaleSheetLayoutView="85" workbookViewId="0">
      <selection activeCell="L21" sqref="L21"/>
    </sheetView>
  </sheetViews>
  <sheetFormatPr defaultColWidth="11.42578125" defaultRowHeight="15" x14ac:dyDescent="0.25"/>
  <cols>
    <col min="2" max="2" width="8.5703125" customWidth="1"/>
    <col min="3" max="3" width="43" customWidth="1"/>
    <col min="4" max="4" width="19.85546875" customWidth="1"/>
  </cols>
  <sheetData>
    <row r="1" spans="1:8" s="2" customFormat="1" ht="14.25" x14ac:dyDescent="0.2">
      <c r="A1" s="141" t="s">
        <v>12</v>
      </c>
      <c r="B1" s="141"/>
      <c r="C1" s="141"/>
      <c r="D1" s="141"/>
      <c r="E1" s="141"/>
      <c r="F1" s="141"/>
      <c r="G1" s="141"/>
    </row>
    <row r="2" spans="1:8" s="2" customFormat="1" ht="14.25" x14ac:dyDescent="0.2">
      <c r="A2" s="75"/>
      <c r="B2" s="75"/>
      <c r="C2" s="75"/>
      <c r="D2" s="75"/>
      <c r="E2" s="75"/>
      <c r="F2" s="75"/>
      <c r="G2" s="75"/>
    </row>
    <row r="3" spans="1:8" s="2" customFormat="1" ht="14.25" x14ac:dyDescent="0.2"/>
    <row r="4" spans="1:8" s="2" customFormat="1" ht="15.75" thickBot="1" x14ac:dyDescent="0.3">
      <c r="B4" s="16"/>
      <c r="D4" s="11" t="s">
        <v>1</v>
      </c>
    </row>
    <row r="5" spans="1:8" s="2" customFormat="1" thickBot="1" x14ac:dyDescent="0.25">
      <c r="D5" s="12" t="s">
        <v>2</v>
      </c>
      <c r="E5" s="102"/>
      <c r="F5" s="76"/>
      <c r="G5" s="74"/>
    </row>
    <row r="6" spans="1:8" s="2" customFormat="1" ht="14.25" x14ac:dyDescent="0.2">
      <c r="A6" s="40"/>
      <c r="B6" s="40"/>
      <c r="C6" s="40"/>
      <c r="D6" s="40"/>
      <c r="E6" s="40"/>
      <c r="F6" s="40"/>
      <c r="G6" s="40"/>
    </row>
    <row r="7" spans="1:8" s="2" customFormat="1" ht="14.25" x14ac:dyDescent="0.2">
      <c r="A7" s="40"/>
      <c r="B7" s="40"/>
      <c r="C7" s="40"/>
      <c r="D7" s="40"/>
      <c r="E7" s="40"/>
      <c r="F7" s="40"/>
      <c r="G7" s="40"/>
    </row>
    <row r="8" spans="1:8" s="2" customFormat="1" x14ac:dyDescent="0.25">
      <c r="A8" s="66" t="s">
        <v>83</v>
      </c>
      <c r="B8" s="66"/>
      <c r="C8" s="66"/>
      <c r="D8" s="66"/>
      <c r="E8" s="66"/>
      <c r="F8" s="66"/>
      <c r="G8" s="66"/>
    </row>
    <row r="9" spans="1:8" s="2" customFormat="1" ht="14.25" x14ac:dyDescent="0.2">
      <c r="A9" s="40"/>
      <c r="B9" s="40"/>
      <c r="C9" s="40"/>
      <c r="D9" s="40"/>
      <c r="E9" s="40"/>
      <c r="F9" s="40"/>
      <c r="G9" s="40"/>
    </row>
    <row r="10" spans="1:8" s="2" customFormat="1" ht="14.25" x14ac:dyDescent="0.2">
      <c r="A10" s="127" t="s">
        <v>54</v>
      </c>
      <c r="B10" s="127"/>
      <c r="C10" s="127"/>
      <c r="D10" s="127"/>
      <c r="E10" s="127"/>
      <c r="F10" s="127"/>
      <c r="G10" s="127"/>
      <c r="H10" s="127"/>
    </row>
    <row r="11" spans="1:8" s="2" customFormat="1" ht="14.25" x14ac:dyDescent="0.2">
      <c r="A11" s="73" t="s">
        <v>55</v>
      </c>
      <c r="B11" s="73"/>
      <c r="C11" s="73"/>
      <c r="D11" s="73"/>
      <c r="E11" s="73"/>
      <c r="F11" s="73"/>
      <c r="G11" s="73"/>
      <c r="H11" s="1"/>
    </row>
    <row r="14" spans="1:8" x14ac:dyDescent="0.25">
      <c r="A14" s="138" t="s">
        <v>40</v>
      </c>
      <c r="B14" s="138"/>
      <c r="C14" s="138"/>
      <c r="D14" s="138"/>
      <c r="E14" s="138"/>
    </row>
    <row r="16" spans="1:8" x14ac:dyDescent="0.25">
      <c r="A16" s="142" t="s">
        <v>48</v>
      </c>
      <c r="B16" s="142"/>
      <c r="C16" s="142"/>
      <c r="D16" s="142"/>
      <c r="E16" s="142"/>
      <c r="F16" s="142"/>
      <c r="G16" s="142"/>
    </row>
    <row r="17" spans="1:7" ht="30" customHeight="1" x14ac:dyDescent="0.25">
      <c r="A17" s="142"/>
      <c r="B17" s="142"/>
      <c r="C17" s="142"/>
      <c r="D17" s="142"/>
      <c r="E17" s="142"/>
      <c r="F17" s="142"/>
      <c r="G17" s="142"/>
    </row>
    <row r="18" spans="1:7" ht="15.75" thickBot="1" x14ac:dyDescent="0.3"/>
    <row r="19" spans="1:7" ht="45.75" thickBot="1" x14ac:dyDescent="0.3">
      <c r="B19" s="88" t="s">
        <v>43</v>
      </c>
      <c r="C19" s="88" t="s">
        <v>42</v>
      </c>
      <c r="D19" s="90" t="s">
        <v>41</v>
      </c>
    </row>
    <row r="20" spans="1:7" ht="29.25" x14ac:dyDescent="0.25">
      <c r="B20" s="95" t="s">
        <v>14</v>
      </c>
      <c r="C20" s="92" t="s">
        <v>79</v>
      </c>
      <c r="D20" s="98"/>
    </row>
    <row r="21" spans="1:7" ht="29.25" x14ac:dyDescent="0.25">
      <c r="B21" s="96" t="s">
        <v>15</v>
      </c>
      <c r="C21" s="93" t="s">
        <v>77</v>
      </c>
      <c r="D21" s="99"/>
    </row>
    <row r="22" spans="1:7" ht="29.25" x14ac:dyDescent="0.25">
      <c r="B22" s="96" t="s">
        <v>16</v>
      </c>
      <c r="C22" s="93" t="s">
        <v>80</v>
      </c>
      <c r="D22" s="99"/>
    </row>
    <row r="23" spans="1:7" ht="43.5" x14ac:dyDescent="0.25">
      <c r="B23" s="96" t="s">
        <v>17</v>
      </c>
      <c r="C23" s="93" t="s">
        <v>78</v>
      </c>
      <c r="D23" s="99"/>
    </row>
    <row r="24" spans="1:7" ht="29.25" x14ac:dyDescent="0.25">
      <c r="B24" s="96" t="s">
        <v>18</v>
      </c>
      <c r="C24" s="93" t="s">
        <v>75</v>
      </c>
      <c r="D24" s="99"/>
    </row>
    <row r="25" spans="1:7" ht="30" thickBot="1" x14ac:dyDescent="0.3">
      <c r="B25" s="97" t="s">
        <v>19</v>
      </c>
      <c r="C25" s="94" t="s">
        <v>76</v>
      </c>
      <c r="D25" s="100"/>
    </row>
    <row r="28" spans="1:7" ht="30" customHeight="1" x14ac:dyDescent="0.25">
      <c r="A28" s="142" t="s">
        <v>68</v>
      </c>
      <c r="B28" s="142"/>
      <c r="C28" s="142"/>
      <c r="D28" s="142"/>
      <c r="E28" s="142"/>
      <c r="F28" s="142"/>
      <c r="G28" s="142"/>
    </row>
    <row r="29" spans="1:7" x14ac:dyDescent="0.25">
      <c r="A29" s="26" t="s">
        <v>4</v>
      </c>
      <c r="B29" s="89"/>
      <c r="C29" s="89"/>
    </row>
    <row r="31" spans="1:7" x14ac:dyDescent="0.25">
      <c r="B31" s="6" t="s">
        <v>5</v>
      </c>
    </row>
  </sheetData>
  <sheetProtection algorithmName="SHA-512" hashValue="yXsVev+XaGVDKCqtdV0gZkYCL3y24xzrGdGxpXslDLnkjWM+IyCqZc73rRZhsrWRgV4A/Ag/qTuKHg52+UY9Ig==" saltValue="NJoaLXkqoariqGTp3oqZ8Q==" spinCount="100000" sheet="1" objects="1" scenarios="1"/>
  <mergeCells count="5">
    <mergeCell ref="A1:G1"/>
    <mergeCell ref="A14:E14"/>
    <mergeCell ref="A16:G17"/>
    <mergeCell ref="A10:H10"/>
    <mergeCell ref="A28:G28"/>
  </mergeCell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7</vt:i4>
      </vt:variant>
    </vt:vector>
  </HeadingPairs>
  <TitlesOfParts>
    <vt:vector size="11" baseType="lpstr">
      <vt:lpstr>ANNEX 01 - LLISTAT DE PREUS</vt:lpstr>
      <vt:lpstr>ANNEX 02 - OFERTA</vt:lpstr>
      <vt:lpstr>ANNEX 03</vt:lpstr>
      <vt:lpstr>ANNEX 04 - FITXES TÈCNIQUES</vt:lpstr>
      <vt:lpstr>'ANNEX 01 - LLISTAT DE PREUS'!Àrea_d'impressió</vt:lpstr>
      <vt:lpstr>'ANNEX 02 - OFERTA'!Àrea_d'impressió</vt:lpstr>
      <vt:lpstr>'ANNEX 03'!Àrea_d'impressió</vt:lpstr>
      <vt:lpstr>'ANNEX 04 - FITXES TÈCNIQUES'!Àrea_d'impressió</vt:lpstr>
      <vt:lpstr>'ANNEX 01 - LLISTAT DE PREUS'!Títols_per_imprimir</vt:lpstr>
      <vt:lpstr>'ANNEX 02 - OFERTA'!Títols_per_imprimir</vt:lpstr>
      <vt:lpstr>'ANNEX 03'!Títols_per_imprimir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Nuñez, Moises</dc:creator>
  <cp:lastModifiedBy>Yolanda Sanz Rico</cp:lastModifiedBy>
  <cp:lastPrinted>2025-10-14T07:11:28Z</cp:lastPrinted>
  <dcterms:created xsi:type="dcterms:W3CDTF">2023-02-09T11:06:38Z</dcterms:created>
  <dcterms:modified xsi:type="dcterms:W3CDTF">2025-10-28T09:58:32Z</dcterms:modified>
</cp:coreProperties>
</file>