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succat.sharepoint.com/sites/ACC/Compres dEnergia Facilities i Altres/Energia/0. GENERAL/2.Expedients/E2577_Energia 7è esp Elec AT/Doc treball/4.Documentació a publicar/"/>
    </mc:Choice>
  </mc:AlternateContent>
  <xr:revisionPtr revIDLastSave="304" documentId="8_{049B71FF-B8B2-49EE-846C-3FBEFE90E586}" xr6:coauthVersionLast="47" xr6:coauthVersionMax="47" xr10:uidLastSave="{A1ADAC1B-10C8-4220-B020-DEDE043E6728}"/>
  <bookViews>
    <workbookView xWindow="-110" yWindow="-110" windowWidth="19420" windowHeight="10300" tabRatio="675" activeTab="2" xr2:uid="{00000000-000D-0000-FFFF-FFFF00000000}"/>
  </bookViews>
  <sheets>
    <sheet name="Esquema català" sheetId="37" r:id="rId1"/>
    <sheet name="Esquema castellà" sheetId="38" r:id="rId2"/>
    <sheet name="Categ1_ELEC AT_7è espec." sheetId="35" r:id="rId3"/>
  </sheets>
  <definedNames>
    <definedName name="_xlnm.Print_Area" localSheetId="2">'Categ1_ELEC AT_7è espec.'!$C$1:$K$1</definedName>
    <definedName name="_xlnm.Print_Area" localSheetId="1">'Esquema castellà'!$A$1:$T$57</definedName>
    <definedName name="_xlnm.Print_Area" localSheetId="0">'Esquema català'!$A$1:$T$57</definedName>
    <definedName name="coeficientk2" localSheetId="2">#REF!</definedName>
    <definedName name="coeficientk2">#REF!</definedName>
    <definedName name="coeficientk4" localSheetId="2">#REF!</definedName>
    <definedName name="coeficientk4">#REF!</definedName>
    <definedName name="coeficientk5" localSheetId="2">#REF!</definedName>
    <definedName name="coeficientk5">#REF!</definedName>
    <definedName name="coefk1" localSheetId="2">#REF!</definedName>
    <definedName name="coefk1">#REF!</definedName>
    <definedName name="coefk3" localSheetId="2">#REF!</definedName>
    <definedName name="coefk3">#REF!</definedName>
    <definedName name="K1_" localSheetId="2">#REF!</definedName>
    <definedName name="K1_">#REF!</definedName>
    <definedName name="L1_AM" localSheetId="2">'Categ1_ELEC AT_7è espec.'!$F$23</definedName>
    <definedName name="L1_AM">#REF!</definedName>
    <definedName name="L1_ER" localSheetId="2">'Categ1_ELEC AT_7è espec.'!$G$23</definedName>
    <definedName name="L1_ER">#REF!</definedName>
    <definedName name="L1_MilloraPunts" localSheetId="2">'Categ1_ELEC AT_7è espec.'!$E$34</definedName>
    <definedName name="L1_MilloraPunts">#REF!</definedName>
    <definedName name="L1_MillorsPunts" localSheetId="2">'Categ1_ELEC AT_7è espec.'!$G$34</definedName>
    <definedName name="L1_MillorsPunts">#REF!</definedName>
    <definedName name="L1_Oferta" localSheetId="2">'Categ1_ELEC AT_7è espec.'!$H$23</definedName>
    <definedName name="L1_Oferta">#REF!</definedName>
    <definedName name="L1_PreuMinim" localSheetId="2">'Categ1_ELEC AT_7è espec.'!$D$23</definedName>
    <definedName name="L1_PreuMinim">#REF!</definedName>
    <definedName name="L1_PreuSortida" localSheetId="2">'Categ1_ELEC AT_7è espec.'!$C$23</definedName>
    <definedName name="L1_PreuSortida">#REF!</definedName>
    <definedName name="L1_PuntsMaxims" localSheetId="2">'Categ1_ELEC AT_7è espec.'!$I$104</definedName>
    <definedName name="L1_PuntsMaxims">#REF!</definedName>
    <definedName name="L1_PuntsOferta" localSheetId="2">'Categ1_ELEC AT_7è espec.'!$J$23</definedName>
    <definedName name="L1_PuntsOferta">#REF!</definedName>
    <definedName name="L2_AM" localSheetId="2">#REF!</definedName>
    <definedName name="L2_AM">#REF!</definedName>
    <definedName name="L2_ER" localSheetId="2">#REF!</definedName>
    <definedName name="L2_ER">#REF!</definedName>
    <definedName name="L2_MilloraPunts" localSheetId="2">#REF!</definedName>
    <definedName name="L2_MilloraPunts">#REF!</definedName>
    <definedName name="L2_MillorsPunts" localSheetId="2">#REF!</definedName>
    <definedName name="L2_MillorsPunts">#REF!</definedName>
    <definedName name="L2_Oferta" localSheetId="2">#REF!</definedName>
    <definedName name="L2_Oferta">#REF!</definedName>
    <definedName name="L2_PreuMinim" localSheetId="2">#REF!</definedName>
    <definedName name="L2_PreuMinim">#REF!</definedName>
    <definedName name="L2_PreuSortida" localSheetId="2">#REF!</definedName>
    <definedName name="L2_PreuSortida">#REF!</definedName>
    <definedName name="L2_PuntsMaxims" localSheetId="2">#REF!</definedName>
    <definedName name="L2_PuntsMaxims">#REF!</definedName>
    <definedName name="L2_PuntsOferta" localSheetId="2">#REF!</definedName>
    <definedName name="L2_PuntsOfer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5" l="1"/>
  <c r="M58" i="35"/>
  <c r="F57" i="35"/>
  <c r="F58" i="35" s="1"/>
  <c r="J23" i="35" l="1"/>
  <c r="L23" i="35" s="1"/>
  <c r="F51" i="35"/>
  <c r="G51" i="35"/>
  <c r="H51" i="35"/>
  <c r="G62" i="35" l="1"/>
  <c r="H62" i="35"/>
  <c r="I62" i="35"/>
  <c r="J62" i="35"/>
  <c r="K62" i="35"/>
  <c r="F62" i="35"/>
  <c r="F63" i="35" l="1"/>
  <c r="E86" i="35"/>
  <c r="D82" i="35" l="1"/>
  <c r="K51" i="35"/>
  <c r="J51" i="35"/>
  <c r="I51" i="35"/>
  <c r="E106" i="35" l="1"/>
  <c r="E105" i="35"/>
  <c r="K77" i="35"/>
  <c r="F39" i="35"/>
  <c r="J34" i="35"/>
  <c r="L34" i="35" s="1"/>
  <c r="K78" i="35" l="1"/>
  <c r="K82" i="35"/>
  <c r="F52" i="35" l="1"/>
  <c r="F54" i="35" s="1"/>
  <c r="F65" i="35"/>
  <c r="F66" i="35" l="1"/>
  <c r="F68" i="35" l="1"/>
  <c r="F70" i="35"/>
  <c r="F27" i="35" l="1"/>
  <c r="F28" i="35" s="1"/>
  <c r="F72" i="35"/>
</calcChain>
</file>

<file path=xl/sharedStrings.xml><?xml version="1.0" encoding="utf-8"?>
<sst xmlns="http://schemas.openxmlformats.org/spreadsheetml/2006/main" count="150" uniqueCount="120">
  <si>
    <t>VALORACIÓ CATEGORIA 1 (6.1TD)</t>
  </si>
  <si>
    <r>
      <rPr>
        <b/>
        <sz val="14"/>
        <color rgb="FFFF0000"/>
        <rFont val="Calibri"/>
        <family val="2"/>
        <scheme val="minor"/>
      </rPr>
      <t>LICITADOR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introdueix al Simulador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Inputs per a cada SUBCATEGORIA
(base de l'oferta)</t>
    </r>
  </si>
  <si>
    <t xml:space="preserve">
ORGAN DE CONTRACTACIÓ 
publica dades per a la valoració</t>
  </si>
  <si>
    <t>LICITADOR
introdueix a la Plataforma de Subhasta 
l'Output del simulador "PREU_Ofert" de la CATEGORIA</t>
  </si>
  <si>
    <t>OMIE</t>
  </si>
  <si>
    <t>OMIP</t>
  </si>
  <si>
    <t>VALORACIÓ CATEGORIA 2 (BT) i CATEGORIA 5 (TDVE)</t>
  </si>
  <si>
    <t>Preu Fix</t>
  </si>
  <si>
    <t>VALORACIÓ CATEGORIA 3 (GAS sense obligació TL) i CATEGORIA 4 (GAS amb obligació TL)</t>
  </si>
  <si>
    <t>ORGAN DE CONTRACTACIÓ 
publica dades per a la valoració</t>
  </si>
  <si>
    <t>LICITADOR
introdueix a la Plataforma de Subhasta 
l'Output del simulador "IMPORT_Ofert" de la CATEGORIA</t>
  </si>
  <si>
    <t>Preu Terme Variable Sense Tancar</t>
  </si>
  <si>
    <t>Preu Terme Variable Tancat</t>
  </si>
  <si>
    <t>VALORACIÓN CATEGORIA 1 (6.1TD)</t>
  </si>
  <si>
    <r>
      <rPr>
        <b/>
        <sz val="12"/>
        <color rgb="FFFF0000"/>
        <rFont val="Calibri"/>
        <family val="2"/>
        <scheme val="minor"/>
      </rPr>
      <t>LICITADOR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introduce en el Simulador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Inputs para cada SUBCATEGORIA
(base de la oferta)</t>
    </r>
  </si>
  <si>
    <t xml:space="preserve">
ÓRGANO DE CONTRACTACIÓN 
publica datos para la valoración</t>
  </si>
  <si>
    <t>LICITADOR
introduce en la Plataforma de Subasta 
el Output del simulador "Precio_Ofrecido" de la CATEGORIA</t>
  </si>
  <si>
    <t>VALORACIÓN CATEGORIA 2 (BT) Y CATEGORIA 5 (TDVE)</t>
  </si>
  <si>
    <r>
      <rPr>
        <b/>
        <sz val="14"/>
        <color rgb="FFFF0000"/>
        <rFont val="Calibri"/>
        <family val="2"/>
        <scheme val="minor"/>
      </rPr>
      <t>LICITADOR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introduce en el Simulador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Inputs para cada SUBCATEGORIA
(base de la oferta)</t>
    </r>
  </si>
  <si>
    <t>ÓRGANO DE CONTRACTACIÓN
publica Datos para la valoración</t>
  </si>
  <si>
    <t>LICITADOR
introduce en la Plataforma de Subhasta 
el Output del simulador "Precio_Ofertado" de la CATEGORIA</t>
  </si>
  <si>
    <t>Precio Fijo</t>
  </si>
  <si>
    <t>VALORACIÓN CATEGORIA 3 (GAS sin obligación TL) Y CATEGORIA 4 (GAS con obligación TL)</t>
  </si>
  <si>
    <t>LICITADOR
introduce en la Plataforma de Subasta 
el Output del simulador "IMPORTE_Ofrecido" de la CATEGORIA</t>
  </si>
  <si>
    <t>Precio Término Variable Sin Cerrar</t>
  </si>
  <si>
    <t>Precio Término Variable Cerrado</t>
  </si>
  <si>
    <t>Preus en €/MWh</t>
  </si>
  <si>
    <t>DADES publicades</t>
  </si>
  <si>
    <t>Dada a introduir al simulador pel licitador, introduir només una vegada, ABANS de començar la subhasta.</t>
  </si>
  <si>
    <t>Dada a introduir al simulador pel licitador, base de cada nova oferta de "Preu_Ofert". Constaran detallats al contracte d'adjudicació.</t>
  </si>
  <si>
    <t>Dada a introduir al simulador pel licitador, informació obtinguda de la subhasta de la millor oferta a batre en aquell moment.</t>
  </si>
  <si>
    <t>Dada calculada pel simulador</t>
  </si>
  <si>
    <t>Dada que el licitador introduirà a la plataforma de subhasta</t>
  </si>
  <si>
    <t>Resultat final (PUNTS A VALORAR)</t>
  </si>
  <si>
    <t>CATEGORIA 1 (AT)</t>
  </si>
  <si>
    <t>Simulador de Subhasta</t>
  </si>
  <si>
    <t>Preu Sortida</t>
  </si>
  <si>
    <t>Preu Mínim</t>
  </si>
  <si>
    <t>Punts OT (Oferta Tècnica)</t>
  </si>
  <si>
    <t>Punts EX (Preu Energia Excedentària)</t>
  </si>
  <si>
    <t>Subhasta</t>
  </si>
  <si>
    <t>PUNTS a valorar</t>
  </si>
  <si>
    <t>PREU_Ofert</t>
  </si>
  <si>
    <t>Punts PREU_Ofert</t>
  </si>
  <si>
    <t>Validació Preu Categoria:</t>
  </si>
  <si>
    <t>Validació Millora Punts:</t>
  </si>
  <si>
    <t>Proposta per batre la millor oferta</t>
  </si>
  <si>
    <t>Millora mín. de Puntuació</t>
  </si>
  <si>
    <t>Punts Millor oferta a Batre</t>
  </si>
  <si>
    <t>Punts Preu ofert necessaris</t>
  </si>
  <si>
    <t>Proposta Preu_Ofert necessari</t>
  </si>
  <si>
    <t>P1</t>
  </si>
  <si>
    <t>P2</t>
  </si>
  <si>
    <t>P3</t>
  </si>
  <si>
    <t>P4</t>
  </si>
  <si>
    <t>P5</t>
  </si>
  <si>
    <t>P6</t>
  </si>
  <si>
    <t xml:space="preserve">OMIE </t>
  </si>
  <si>
    <t>Pag. Capacitat (regulat)</t>
  </si>
  <si>
    <t>Restriccions</t>
  </si>
  <si>
    <t>Processos OS</t>
  </si>
  <si>
    <t>Interrompibilitat (regulat)</t>
  </si>
  <si>
    <r>
      <t>Resposta activa de la demanda</t>
    </r>
    <r>
      <rPr>
        <sz val="11"/>
        <color rgb="FF000000"/>
        <rFont val="Garamond"/>
        <family val="1"/>
      </rPr>
      <t xml:space="preserve"> (regulat)</t>
    </r>
  </si>
  <si>
    <t>Pag. OM i OS (regulat)</t>
  </si>
  <si>
    <t>Pèrdues</t>
  </si>
  <si>
    <t>Impost municipal (regulat)</t>
  </si>
  <si>
    <t>Mg OMIE</t>
  </si>
  <si>
    <t>3 decimals</t>
  </si>
  <si>
    <t>Preu OMIE_període</t>
  </si>
  <si>
    <t>Preu_OMIE</t>
  </si>
  <si>
    <t>Preu sortida OMIE</t>
  </si>
  <si>
    <t>Validació OMIE</t>
  </si>
  <si>
    <t>OMIP, estimació</t>
  </si>
  <si>
    <t>Ap</t>
  </si>
  <si>
    <t>Preu OMIP_període</t>
  </si>
  <si>
    <t>Preu_OMIP</t>
  </si>
  <si>
    <t>Preu sortida OMIP</t>
  </si>
  <si>
    <t>Validació OMIP</t>
  </si>
  <si>
    <t>SUBCATEGORIA</t>
  </si>
  <si>
    <t>Preu_Sublot</t>
  </si>
  <si>
    <t>Preu Sortida Sublot</t>
  </si>
  <si>
    <t>Validació Preu_Sublot</t>
  </si>
  <si>
    <t>CATEGORIA</t>
  </si>
  <si>
    <t>Preu_Sortida</t>
  </si>
  <si>
    <t>Validació PREU_Ofert</t>
  </si>
  <si>
    <t>CONSUM ANUAL CATEGORIA (kWh)</t>
  </si>
  <si>
    <t>Subcategoria</t>
  </si>
  <si>
    <t>TARIFA</t>
  </si>
  <si>
    <t>Total</t>
  </si>
  <si>
    <t>1.1</t>
  </si>
  <si>
    <t>6.1TD</t>
  </si>
  <si>
    <t>COEFICIENTS "Dp" (% DE CONSUM DE CADA PERÍODE DINS DE LA SUBCATEGORIA)</t>
  </si>
  <si>
    <t>COEFICIENTS "Di" (% de consum de cada subcategoria dins de la categoria)</t>
  </si>
  <si>
    <t>Subcategoria 1.1,
tarifa 6.1TD</t>
  </si>
  <si>
    <t>Punts OT:</t>
  </si>
  <si>
    <t xml:space="preserve">Punts obtinguts pel licitador en l'Oferta Tècnica presentada en sobre </t>
  </si>
  <si>
    <t xml:space="preserve">Punts EX: </t>
  </si>
  <si>
    <t>Punts obtinguts pel licitador en l’oferta presentada en sobre pel que fa al Preu de l'Energia Excedentària</t>
  </si>
  <si>
    <t xml:space="preserve">Punts PREU_Ofert: </t>
  </si>
  <si>
    <t>Punts pel que fa a Preu de l’oferta que s’està valorant en punts, calculats amb la següent fórmula: </t>
  </si>
  <si>
    <t>PREU_Ofert:</t>
  </si>
  <si>
    <t>Oferta de preu que s’està valorant, €/MWh</t>
  </si>
  <si>
    <t xml:space="preserve">PM: </t>
  </si>
  <si>
    <t>Punts màxims del criteri que s’està valorant</t>
  </si>
  <si>
    <t>punts</t>
  </si>
  <si>
    <t>PreuSortida:</t>
  </si>
  <si>
    <t>€/MWh</t>
  </si>
  <si>
    <t xml:space="preserve">PreuMínim:  </t>
  </si>
  <si>
    <t>Marge OMIP</t>
  </si>
  <si>
    <t>5e2528csuc2026</t>
  </si>
  <si>
    <t>Simulador</t>
  </si>
  <si>
    <t>Password</t>
  </si>
  <si>
    <r>
      <t>PUNTS a valorar = Punts OT + Punts EX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+ Punts PREU_Ofert</t>
    </r>
  </si>
  <si>
    <t>Ap ponderat Ofert</t>
  </si>
  <si>
    <t>Validació Ap ponderat</t>
  </si>
  <si>
    <t>Validació Marge OMIP</t>
  </si>
  <si>
    <t>Ap ponderat Màxim</t>
  </si>
  <si>
    <t>Ap ponderat Mínim</t>
  </si>
  <si>
    <t>Marge sortida OMIP</t>
  </si>
  <si>
    <t>Es consideren el Mecanisme d'Ajust i la Financiació del Bonus Social com a conceptes regulats que es facturarien com a conceptes diferenciats dels preus/coeficients ofertats mentre estiguin en vigor. 
El valor de "Ap ponderat Ofert" haurà d'estar comprès entre els valors d'"Ap ponderat Màxim" i "Ap ponderat Mínim" o bé, ser igual a un d'aquests.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</si>
</sst>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"/>
    <numFmt numFmtId="166" formatCode="0.000"/>
    <numFmt numFmtId="167" formatCode="0.0"/>
    <numFmt numFmtId="168" formatCode="#,##0.0000"/>
    <numFmt numFmtId="169" formatCode="_-* #,##0.00\ [$€]_-;\-* #,##0.00\ [$€]_-;_-* &quot;-&quot;??\ [$€]_-;_-@_-"/>
    <numFmt numFmtId="170" formatCode="0.0&quot;   &quot;"/>
    <numFmt numFmtId="171" formatCode="0.000&quot;        &quot;"/>
    <numFmt numFmtId="172" formatCode="_-* #,##0\ &quot;Pts&quot;_-;\-* #,##0\ &quot;Pts&quot;_-;_-* &quot;-&quot;\ &quot;Pts&quot;_-;_-@_-"/>
    <numFmt numFmtId="173" formatCode="General_)"/>
    <numFmt numFmtId="174" formatCode="0.0\ &quot;Energie&quot;"/>
    <numFmt numFmtId="175" formatCode="dd/mm/yyyy\ h:mm:ss"/>
    <numFmt numFmtId="176" formatCode="0.0000000"/>
    <numFmt numFmtId="177" formatCode="#,##0\ &quot;DM&quot;;[Red]\-#,##0\ &quot;DM&quot;"/>
    <numFmt numFmtId="178" formatCode="#,##0.00\ &quot;DM&quot;;[Red]\-#,##0.00\ &quot;DM&quot;"/>
    <numFmt numFmtId="179" formatCode="0.00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Frutiger 55 Light"/>
    </font>
    <font>
      <sz val="10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name val="Arial MT"/>
    </font>
    <font>
      <u/>
      <sz val="6"/>
      <color indexed="36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0"/>
      <name val="Arial"/>
      <family val="2"/>
    </font>
    <font>
      <b/>
      <sz val="11"/>
      <color indexed="63"/>
      <name val="Calibri"/>
      <family val="2"/>
    </font>
    <font>
      <sz val="10"/>
      <name val="Antique Olv (W1)"/>
    </font>
    <font>
      <b/>
      <i/>
      <sz val="12"/>
      <name val="Arial Black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2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Garamond"/>
      <family val="1"/>
    </font>
    <font>
      <sz val="14"/>
      <color theme="1"/>
      <name val="Calibri"/>
      <family val="2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7" tint="-0.249977111117893"/>
      <name val="Calibri"/>
      <family val="2"/>
      <scheme val="minor"/>
    </font>
    <font>
      <sz val="11"/>
      <color rgb="FF000000"/>
      <name val="Garamond"/>
      <family val="1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mediumGray">
        <fgColor theme="7" tint="0.79998168889431442"/>
        <bgColor theme="8" tint="0.399975585192419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mediumGray">
        <fgColor theme="7" tint="0.79998168889431442"/>
        <bgColor theme="6" tint="0.39997558519241921"/>
      </patternFill>
    </fill>
    <fill>
      <patternFill patternType="solid">
        <fgColor theme="6" tint="0.59999389629810485"/>
        <bgColor indexed="64"/>
      </patternFill>
    </fill>
    <fill>
      <patternFill patternType="mediumGray">
        <fgColor theme="7" tint="0.79998168889431442"/>
        <bgColor theme="6" tint="0.59999389629810485"/>
      </patternFill>
    </fill>
    <fill>
      <patternFill patternType="mediumGray">
        <fgColor theme="7" tint="0.79998168889431442"/>
        <bgColor indexed="65"/>
      </patternFill>
    </fill>
    <fill>
      <patternFill patternType="mediumGray">
        <fgColor theme="7" tint="0.79998168889431442"/>
        <bgColor theme="4" tint="0.39997558519241921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00CC66"/>
      </left>
      <right style="thick">
        <color rgb="FF00CC66"/>
      </right>
      <top style="thick">
        <color rgb="FF00CC66"/>
      </top>
      <bottom style="thick">
        <color rgb="FF00CC66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00B050"/>
      </left>
      <right style="medium">
        <color indexed="64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medium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theme="9" tint="0.39994506668294322"/>
      </left>
      <right/>
      <top style="double">
        <color theme="9" tint="0.39991454817346722"/>
      </top>
      <bottom style="double">
        <color theme="9" tint="0.39994506668294322"/>
      </bottom>
      <diagonal/>
    </border>
  </borders>
  <cellStyleXfs count="356">
    <xf numFmtId="0" fontId="0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3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3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3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3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3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3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35" borderId="18" applyNumberFormat="0" applyAlignment="0" applyProtection="0"/>
    <xf numFmtId="0" fontId="16" fillId="35" borderId="18" applyNumberFormat="0" applyAlignment="0" applyProtection="0"/>
    <xf numFmtId="0" fontId="16" fillId="35" borderId="18" applyNumberFormat="0" applyAlignment="0" applyProtection="0"/>
    <xf numFmtId="0" fontId="17" fillId="36" borderId="19" applyNumberFormat="0" applyAlignment="0" applyProtection="0"/>
    <xf numFmtId="0" fontId="17" fillId="36" borderId="19" applyNumberFormat="0" applyAlignment="0" applyProtection="0"/>
    <xf numFmtId="0" fontId="17" fillId="36" borderId="19" applyNumberFormat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168" fontId="19" fillId="37" borderId="9" applyNumberFormat="0" applyFont="0" applyFill="0" applyBorder="0" applyAlignment="0" applyProtection="0">
      <alignment horizontal="center" vertical="center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173" fontId="2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23" fillId="43" borderId="21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23" fillId="43" borderId="21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23" fillId="43" borderId="21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174" fontId="23" fillId="44" borderId="17" applyFill="0" applyBorder="0"/>
    <xf numFmtId="174" fontId="23" fillId="0" borderId="17" applyFill="0" applyBorder="0">
      <protection locked="0"/>
    </xf>
    <xf numFmtId="9" fontId="23" fillId="0" borderId="0" applyFont="0" applyFill="0" applyBorder="0" applyAlignment="0" applyProtection="0"/>
    <xf numFmtId="0" fontId="30" fillId="35" borderId="22" applyNumberFormat="0" applyAlignment="0" applyProtection="0"/>
    <xf numFmtId="0" fontId="30" fillId="35" borderId="22" applyNumberFormat="0" applyAlignment="0" applyProtection="0"/>
    <xf numFmtId="0" fontId="30" fillId="35" borderId="22" applyNumberFormat="0" applyAlignment="0" applyProtection="0"/>
    <xf numFmtId="0" fontId="23" fillId="43" borderId="0" applyNumberFormat="0" applyFont="0" applyBorder="0" applyAlignment="0" applyProtection="0"/>
    <xf numFmtId="0" fontId="23" fillId="45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35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" fontId="31" fillId="0" borderId="0"/>
    <xf numFmtId="167" fontId="23" fillId="0" borderId="0"/>
    <xf numFmtId="167" fontId="23" fillId="0" borderId="0"/>
    <xf numFmtId="2" fontId="23" fillId="0" borderId="0"/>
    <xf numFmtId="1" fontId="23" fillId="0" borderId="0"/>
    <xf numFmtId="2" fontId="23" fillId="0" borderId="0"/>
    <xf numFmtId="2" fontId="23" fillId="0" borderId="0"/>
    <xf numFmtId="167" fontId="23" fillId="0" borderId="0"/>
    <xf numFmtId="167" fontId="23" fillId="0" borderId="0"/>
    <xf numFmtId="175" fontId="23" fillId="0" borderId="0"/>
    <xf numFmtId="0" fontId="32" fillId="0" borderId="1" applyNumberFormat="0" applyFont="0" applyFill="0" applyBorder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17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0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96"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6" fillId="57" borderId="0" xfId="0" applyFont="1" applyFill="1"/>
    <xf numFmtId="0" fontId="0" fillId="58" borderId="0" xfId="0" applyFill="1"/>
    <xf numFmtId="0" fontId="6" fillId="60" borderId="0" xfId="0" applyFont="1" applyFill="1"/>
    <xf numFmtId="0" fontId="70" fillId="0" borderId="0" xfId="0" applyFont="1" applyAlignment="1">
      <alignment vertical="top" wrapText="1"/>
    </xf>
    <xf numFmtId="0" fontId="6" fillId="62" borderId="0" xfId="0" applyFont="1" applyFill="1"/>
    <xf numFmtId="0" fontId="6" fillId="0" borderId="0" xfId="0" applyFont="1" applyAlignment="1">
      <alignment horizontal="center" vertical="top"/>
    </xf>
    <xf numFmtId="0" fontId="8" fillId="63" borderId="0" xfId="0" applyFont="1" applyFill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63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63" borderId="0" xfId="0" applyFont="1" applyFill="1" applyAlignment="1">
      <alignment horizontal="center" vertical="center" wrapText="1"/>
    </xf>
    <xf numFmtId="0" fontId="71" fillId="0" borderId="0" xfId="0" applyFont="1" applyAlignment="1">
      <alignment horizontal="justify" vertical="center"/>
    </xf>
    <xf numFmtId="0" fontId="72" fillId="0" borderId="0" xfId="0" applyFont="1"/>
    <xf numFmtId="0" fontId="6" fillId="58" borderId="0" xfId="0" applyFont="1" applyFill="1"/>
    <xf numFmtId="0" fontId="6" fillId="64" borderId="0" xfId="0" applyFont="1" applyFill="1"/>
    <xf numFmtId="0" fontId="6" fillId="58" borderId="0" xfId="0" applyFont="1" applyFill="1" applyAlignment="1">
      <alignment vertical="center"/>
    </xf>
    <xf numFmtId="0" fontId="6" fillId="0" borderId="0" xfId="0" applyFont="1" applyAlignment="1">
      <alignment horizontal="justify" vertical="center"/>
    </xf>
    <xf numFmtId="0" fontId="72" fillId="0" borderId="0" xfId="0" applyFont="1" applyAlignment="1">
      <alignment vertical="center"/>
    </xf>
    <xf numFmtId="0" fontId="68" fillId="0" borderId="0" xfId="0" applyFont="1" applyAlignment="1">
      <alignment horizontal="center" vertical="center" wrapText="1"/>
    </xf>
    <xf numFmtId="0" fontId="73" fillId="59" borderId="0" xfId="0" applyFont="1" applyFill="1"/>
    <xf numFmtId="0" fontId="6" fillId="59" borderId="0" xfId="0" applyFont="1" applyFill="1"/>
    <xf numFmtId="0" fontId="7" fillId="59" borderId="0" xfId="0" applyFont="1" applyFill="1" applyAlignment="1">
      <alignment horizontal="center" vertical="center"/>
    </xf>
    <xf numFmtId="9" fontId="74" fillId="59" borderId="0" xfId="220" applyNumberFormat="1" applyFont="1" applyFill="1"/>
    <xf numFmtId="2" fontId="73" fillId="59" borderId="0" xfId="220" applyNumberFormat="1" applyFont="1" applyFill="1"/>
    <xf numFmtId="2" fontId="73" fillId="61" borderId="0" xfId="220" applyNumberFormat="1" applyFont="1" applyFill="1"/>
    <xf numFmtId="0" fontId="6" fillId="61" borderId="0" xfId="0" applyFont="1" applyFill="1"/>
    <xf numFmtId="9" fontId="74" fillId="61" borderId="0" xfId="220" applyNumberFormat="1" applyFont="1" applyFill="1"/>
    <xf numFmtId="0" fontId="6" fillId="61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2" fillId="63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51" borderId="14" xfId="0" applyFill="1" applyBorder="1" applyProtection="1">
      <protection hidden="1"/>
    </xf>
    <xf numFmtId="0" fontId="0" fillId="51" borderId="3" xfId="0" applyFill="1" applyBorder="1" applyProtection="1">
      <protection hidden="1"/>
    </xf>
    <xf numFmtId="0" fontId="0" fillId="51" borderId="9" xfId="0" applyFill="1" applyBorder="1" applyProtection="1">
      <protection hidden="1"/>
    </xf>
    <xf numFmtId="0" fontId="0" fillId="51" borderId="11" xfId="0" applyFill="1" applyBorder="1" applyProtection="1">
      <protection hidden="1"/>
    </xf>
    <xf numFmtId="0" fontId="0" fillId="4" borderId="0" xfId="0" applyFill="1" applyAlignment="1" applyProtection="1">
      <alignment vertical="top"/>
      <protection hidden="1"/>
    </xf>
    <xf numFmtId="0" fontId="0" fillId="51" borderId="0" xfId="0" applyFill="1" applyProtection="1">
      <protection hidden="1"/>
    </xf>
    <xf numFmtId="0" fontId="0" fillId="51" borderId="0" xfId="0" applyFill="1" applyAlignment="1" applyProtection="1">
      <alignment vertical="top"/>
      <protection hidden="1"/>
    </xf>
    <xf numFmtId="0" fontId="0" fillId="51" borderId="12" xfId="0" applyFill="1" applyBorder="1" applyAlignment="1" applyProtection="1">
      <alignment vertical="top"/>
      <protection hidden="1"/>
    </xf>
    <xf numFmtId="0" fontId="0" fillId="51" borderId="28" xfId="0" applyFill="1" applyBorder="1" applyProtection="1">
      <protection hidden="1"/>
    </xf>
    <xf numFmtId="0" fontId="0" fillId="48" borderId="0" xfId="0" applyFill="1" applyAlignment="1" applyProtection="1">
      <alignment vertical="top"/>
      <protection hidden="1"/>
    </xf>
    <xf numFmtId="0" fontId="0" fillId="52" borderId="0" xfId="0" applyFill="1" applyAlignment="1" applyProtection="1">
      <alignment vertical="top"/>
      <protection hidden="1"/>
    </xf>
    <xf numFmtId="0" fontId="0" fillId="6" borderId="0" xfId="0" applyFill="1" applyAlignment="1" applyProtection="1">
      <alignment vertical="top"/>
      <protection hidden="1"/>
    </xf>
    <xf numFmtId="0" fontId="0" fillId="53" borderId="29" xfId="0" applyFill="1" applyBorder="1" applyAlignment="1" applyProtection="1">
      <alignment vertical="top"/>
      <protection hidden="1"/>
    </xf>
    <xf numFmtId="0" fontId="0" fillId="51" borderId="30" xfId="0" applyFill="1" applyBorder="1" applyAlignment="1" applyProtection="1">
      <alignment vertical="top"/>
      <protection hidden="1"/>
    </xf>
    <xf numFmtId="0" fontId="0" fillId="51" borderId="13" xfId="0" applyFill="1" applyBorder="1" applyProtection="1">
      <protection hidden="1"/>
    </xf>
    <xf numFmtId="0" fontId="0" fillId="51" borderId="4" xfId="0" applyFill="1" applyBorder="1" applyProtection="1">
      <protection hidden="1"/>
    </xf>
    <xf numFmtId="0" fontId="0" fillId="51" borderId="4" xfId="0" applyFill="1" applyBorder="1" applyAlignment="1" applyProtection="1">
      <alignment vertical="top"/>
      <protection hidden="1"/>
    </xf>
    <xf numFmtId="0" fontId="0" fillId="51" borderId="15" xfId="0" applyFill="1" applyBorder="1" applyAlignment="1" applyProtection="1">
      <alignment vertical="top"/>
      <protection hidden="1"/>
    </xf>
    <xf numFmtId="0" fontId="2" fillId="47" borderId="0" xfId="0" applyFont="1" applyFill="1" applyAlignment="1" applyProtection="1">
      <alignment horizontal="center"/>
      <protection hidden="1"/>
    </xf>
    <xf numFmtId="0" fontId="2" fillId="47" borderId="0" xfId="0" applyFont="1" applyFill="1" applyAlignment="1" applyProtection="1">
      <alignment horizontal="left"/>
      <protection hidden="1"/>
    </xf>
    <xf numFmtId="0" fontId="9" fillId="47" borderId="0" xfId="0" applyFont="1" applyFill="1" applyAlignment="1" applyProtection="1">
      <alignment horizontal="center"/>
      <protection hidden="1"/>
    </xf>
    <xf numFmtId="0" fontId="0" fillId="47" borderId="0" xfId="0" applyFill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50" fillId="0" borderId="0" xfId="0" applyFont="1" applyAlignment="1" applyProtection="1">
      <alignment wrapText="1"/>
      <protection hidden="1"/>
    </xf>
    <xf numFmtId="0" fontId="2" fillId="51" borderId="14" xfId="0" applyFont="1" applyFill="1" applyBorder="1" applyAlignment="1" applyProtection="1">
      <alignment horizontal="center"/>
      <protection hidden="1"/>
    </xf>
    <xf numFmtId="0" fontId="2" fillId="51" borderId="3" xfId="0" applyFont="1" applyFill="1" applyBorder="1" applyAlignment="1" applyProtection="1">
      <alignment horizontal="left"/>
      <protection hidden="1"/>
    </xf>
    <xf numFmtId="0" fontId="9" fillId="51" borderId="9" xfId="0" applyFont="1" applyFill="1" applyBorder="1" applyAlignment="1" applyProtection="1">
      <alignment horizontal="center"/>
      <protection hidden="1"/>
    </xf>
    <xf numFmtId="0" fontId="2" fillId="51" borderId="11" xfId="0" applyFont="1" applyFill="1" applyBorder="1" applyAlignment="1" applyProtection="1">
      <alignment horizontal="center"/>
      <protection hidden="1"/>
    </xf>
    <xf numFmtId="0" fontId="2" fillId="51" borderId="0" xfId="0" applyFont="1" applyFill="1" applyAlignment="1" applyProtection="1">
      <alignment horizontal="left"/>
      <protection hidden="1"/>
    </xf>
    <xf numFmtId="0" fontId="2" fillId="51" borderId="12" xfId="0" applyFont="1" applyFill="1" applyBorder="1" applyAlignment="1" applyProtection="1">
      <alignment horizontal="left"/>
      <protection hidden="1"/>
    </xf>
    <xf numFmtId="0" fontId="43" fillId="51" borderId="0" xfId="0" applyFont="1" applyFill="1" applyAlignment="1" applyProtection="1">
      <alignment horizontal="left"/>
      <protection hidden="1"/>
    </xf>
    <xf numFmtId="0" fontId="44" fillId="51" borderId="0" xfId="0" applyFont="1" applyFill="1" applyAlignment="1" applyProtection="1">
      <alignment vertical="top"/>
      <protection hidden="1"/>
    </xf>
    <xf numFmtId="0" fontId="2" fillId="0" borderId="0" xfId="0" applyFont="1" applyProtection="1">
      <protection hidden="1"/>
    </xf>
    <xf numFmtId="0" fontId="56" fillId="4" borderId="5" xfId="0" applyFont="1" applyFill="1" applyBorder="1" applyAlignment="1" applyProtection="1">
      <alignment horizontal="center" vertical="center"/>
      <protection hidden="1"/>
    </xf>
    <xf numFmtId="0" fontId="57" fillId="51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vertical="top"/>
      <protection hidden="1"/>
    </xf>
    <xf numFmtId="0" fontId="10" fillId="51" borderId="0" xfId="0" applyFont="1" applyFill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0" fillId="51" borderId="4" xfId="0" applyFill="1" applyBorder="1" applyAlignment="1" applyProtection="1">
      <alignment vertical="center"/>
      <protection hidden="1"/>
    </xf>
    <xf numFmtId="0" fontId="10" fillId="51" borderId="4" xfId="0" applyFont="1" applyFill="1" applyBorder="1" applyAlignment="1" applyProtection="1">
      <alignment horizontal="right" vertical="center"/>
      <protection hidden="1"/>
    </xf>
    <xf numFmtId="0" fontId="2" fillId="51" borderId="15" xfId="0" applyFont="1" applyFill="1" applyBorder="1" applyAlignment="1" applyProtection="1">
      <alignment horizontal="left"/>
      <protection hidden="1"/>
    </xf>
    <xf numFmtId="0" fontId="0" fillId="47" borderId="0" xfId="0" applyFill="1" applyAlignment="1" applyProtection="1">
      <alignment vertical="top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51" borderId="14" xfId="0" applyFill="1" applyBorder="1" applyAlignment="1" applyProtection="1">
      <alignment vertical="top"/>
      <protection hidden="1"/>
    </xf>
    <xf numFmtId="0" fontId="0" fillId="51" borderId="3" xfId="0" applyFill="1" applyBorder="1" applyAlignment="1" applyProtection="1">
      <alignment vertical="top"/>
      <protection hidden="1"/>
    </xf>
    <xf numFmtId="0" fontId="2" fillId="51" borderId="9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51" borderId="11" xfId="0" applyFill="1" applyBorder="1" applyAlignment="1" applyProtection="1">
      <alignment vertical="top"/>
      <protection hidden="1"/>
    </xf>
    <xf numFmtId="0" fontId="0" fillId="51" borderId="12" xfId="0" applyFill="1" applyBorder="1" applyProtection="1">
      <protection hidden="1"/>
    </xf>
    <xf numFmtId="0" fontId="4" fillId="51" borderId="11" xfId="0" applyFont="1" applyFill="1" applyBorder="1" applyProtection="1">
      <protection hidden="1"/>
    </xf>
    <xf numFmtId="0" fontId="4" fillId="51" borderId="0" xfId="0" applyFont="1" applyFill="1" applyProtection="1">
      <protection hidden="1"/>
    </xf>
    <xf numFmtId="0" fontId="60" fillId="51" borderId="0" xfId="0" applyFont="1" applyFill="1" applyProtection="1">
      <protection hidden="1"/>
    </xf>
    <xf numFmtId="0" fontId="53" fillId="51" borderId="0" xfId="0" applyFont="1" applyFill="1" applyProtection="1">
      <protection hidden="1"/>
    </xf>
    <xf numFmtId="0" fontId="55" fillId="51" borderId="0" xfId="0" applyFont="1" applyFill="1" applyAlignment="1" applyProtection="1">
      <alignment vertical="center"/>
      <protection hidden="1"/>
    </xf>
    <xf numFmtId="0" fontId="57" fillId="51" borderId="0" xfId="0" applyFont="1" applyFill="1" applyProtection="1">
      <protection hidden="1"/>
    </xf>
    <xf numFmtId="166" fontId="9" fillId="51" borderId="0" xfId="0" applyNumberFormat="1" applyFont="1" applyFill="1" applyAlignment="1" applyProtection="1">
      <alignment vertical="center"/>
      <protection hidden="1"/>
    </xf>
    <xf numFmtId="0" fontId="0" fillId="51" borderId="13" xfId="0" applyFill="1" applyBorder="1" applyAlignment="1" applyProtection="1">
      <alignment vertical="top"/>
      <protection hidden="1"/>
    </xf>
    <xf numFmtId="0" fontId="2" fillId="51" borderId="4" xfId="0" applyFont="1" applyFill="1" applyBorder="1" applyAlignment="1" applyProtection="1">
      <alignment horizontal="left"/>
      <protection hidden="1"/>
    </xf>
    <xf numFmtId="0" fontId="0" fillId="51" borderId="15" xfId="0" applyFill="1" applyBorder="1" applyProtection="1">
      <protection hidden="1"/>
    </xf>
    <xf numFmtId="0" fontId="5" fillId="2" borderId="39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40" xfId="0" applyFont="1" applyFill="1" applyBorder="1" applyAlignment="1" applyProtection="1">
      <alignment horizontal="center" vertical="center"/>
      <protection hidden="1"/>
    </xf>
    <xf numFmtId="166" fontId="11" fillId="4" borderId="41" xfId="0" applyNumberFormat="1" applyFont="1" applyFill="1" applyBorder="1" applyAlignment="1" applyProtection="1">
      <alignment horizontal="right" vertical="center"/>
      <protection hidden="1"/>
    </xf>
    <xf numFmtId="166" fontId="11" fillId="4" borderId="5" xfId="0" applyNumberFormat="1" applyFont="1" applyFill="1" applyBorder="1" applyAlignment="1" applyProtection="1">
      <alignment horizontal="right" vertical="center"/>
      <protection hidden="1"/>
    </xf>
    <xf numFmtId="166" fontId="11" fillId="4" borderId="42" xfId="0" applyNumberFormat="1" applyFont="1" applyFill="1" applyBorder="1" applyAlignment="1" applyProtection="1">
      <alignment horizontal="right" vertical="center"/>
      <protection hidden="1"/>
    </xf>
    <xf numFmtId="2" fontId="0" fillId="0" borderId="0" xfId="0" applyNumberFormat="1" applyProtection="1">
      <protection hidden="1"/>
    </xf>
    <xf numFmtId="166" fontId="11" fillId="5" borderId="41" xfId="0" applyNumberFormat="1" applyFont="1" applyFill="1" applyBorder="1" applyAlignment="1" applyProtection="1">
      <alignment horizontal="right" vertical="center"/>
      <protection hidden="1"/>
    </xf>
    <xf numFmtId="166" fontId="11" fillId="5" borderId="5" xfId="0" applyNumberFormat="1" applyFont="1" applyFill="1" applyBorder="1" applyAlignment="1" applyProtection="1">
      <alignment horizontal="right" vertical="center"/>
      <protection hidden="1"/>
    </xf>
    <xf numFmtId="166" fontId="11" fillId="5" borderId="42" xfId="0" applyNumberFormat="1" applyFont="1" applyFill="1" applyBorder="1" applyAlignment="1" applyProtection="1">
      <alignment horizontal="right" vertical="center"/>
      <protection hidden="1"/>
    </xf>
    <xf numFmtId="179" fontId="11" fillId="4" borderId="41" xfId="0" applyNumberFormat="1" applyFont="1" applyFill="1" applyBorder="1" applyAlignment="1" applyProtection="1">
      <alignment horizontal="right" vertical="center"/>
      <protection hidden="1"/>
    </xf>
    <xf numFmtId="179" fontId="11" fillId="4" borderId="5" xfId="0" applyNumberFormat="1" applyFont="1" applyFill="1" applyBorder="1" applyAlignment="1" applyProtection="1">
      <alignment horizontal="right" vertical="center"/>
      <protection hidden="1"/>
    </xf>
    <xf numFmtId="179" fontId="11" fillId="4" borderId="42" xfId="0" applyNumberFormat="1" applyFont="1" applyFill="1" applyBorder="1" applyAlignment="1" applyProtection="1">
      <alignment horizontal="right" vertical="center"/>
      <protection hidden="1"/>
    </xf>
    <xf numFmtId="10" fontId="11" fillId="5" borderId="41" xfId="1" applyNumberFormat="1" applyFont="1" applyFill="1" applyBorder="1" applyAlignment="1" applyProtection="1">
      <alignment horizontal="right" vertical="center"/>
      <protection hidden="1"/>
    </xf>
    <xf numFmtId="10" fontId="11" fillId="5" borderId="5" xfId="1" applyNumberFormat="1" applyFont="1" applyFill="1" applyBorder="1" applyAlignment="1" applyProtection="1">
      <alignment horizontal="right" vertical="center"/>
      <protection hidden="1"/>
    </xf>
    <xf numFmtId="10" fontId="11" fillId="5" borderId="42" xfId="1" applyNumberFormat="1" applyFont="1" applyFill="1" applyBorder="1" applyAlignment="1" applyProtection="1">
      <alignment horizontal="right" vertical="center"/>
      <protection hidden="1"/>
    </xf>
    <xf numFmtId="10" fontId="11" fillId="4" borderId="39" xfId="0" applyNumberFormat="1" applyFont="1" applyFill="1" applyBorder="1" applyAlignment="1" applyProtection="1">
      <alignment horizontal="right" vertical="center"/>
      <protection hidden="1"/>
    </xf>
    <xf numFmtId="10" fontId="11" fillId="4" borderId="8" xfId="0" applyNumberFormat="1" applyFont="1" applyFill="1" applyBorder="1" applyAlignment="1" applyProtection="1">
      <alignment horizontal="right" vertical="center"/>
      <protection hidden="1"/>
    </xf>
    <xf numFmtId="10" fontId="11" fillId="4" borderId="40" xfId="0" applyNumberFormat="1" applyFont="1" applyFill="1" applyBorder="1" applyAlignment="1" applyProtection="1">
      <alignment horizontal="right" vertical="center"/>
      <protection hidden="1"/>
    </xf>
    <xf numFmtId="0" fontId="63" fillId="0" borderId="0" xfId="0" applyFont="1" applyProtection="1">
      <protection hidden="1"/>
    </xf>
    <xf numFmtId="165" fontId="11" fillId="6" borderId="41" xfId="0" applyNumberFormat="1" applyFont="1" applyFill="1" applyBorder="1" applyAlignment="1" applyProtection="1">
      <alignment vertical="center"/>
      <protection hidden="1"/>
    </xf>
    <xf numFmtId="165" fontId="11" fillId="6" borderId="5" xfId="0" applyNumberFormat="1" applyFont="1" applyFill="1" applyBorder="1" applyAlignment="1" applyProtection="1">
      <alignment vertical="center"/>
      <protection hidden="1"/>
    </xf>
    <xf numFmtId="165" fontId="11" fillId="6" borderId="42" xfId="0" applyNumberFormat="1" applyFont="1" applyFill="1" applyBorder="1" applyAlignment="1" applyProtection="1">
      <alignment vertical="center"/>
      <protection hidden="1"/>
    </xf>
    <xf numFmtId="0" fontId="64" fillId="0" borderId="0" xfId="0" applyFont="1" applyProtection="1">
      <protection hidden="1"/>
    </xf>
    <xf numFmtId="0" fontId="43" fillId="3" borderId="50" xfId="0" applyFont="1" applyFill="1" applyBorder="1" applyAlignment="1" applyProtection="1">
      <alignment vertical="center"/>
      <protection hidden="1"/>
    </xf>
    <xf numFmtId="0" fontId="50" fillId="3" borderId="0" xfId="0" applyFont="1" applyFill="1" applyAlignment="1" applyProtection="1">
      <alignment vertical="center"/>
      <protection hidden="1"/>
    </xf>
    <xf numFmtId="0" fontId="43" fillId="3" borderId="43" xfId="0" applyFont="1" applyFill="1" applyBorder="1" applyAlignment="1" applyProtection="1">
      <alignment vertical="center"/>
      <protection hidden="1"/>
    </xf>
    <xf numFmtId="0" fontId="7" fillId="4" borderId="2" xfId="0" applyFont="1" applyFill="1" applyBorder="1" applyAlignment="1" applyProtection="1">
      <alignment horizontal="left" vertical="center"/>
      <protection hidden="1"/>
    </xf>
    <xf numFmtId="0" fontId="7" fillId="4" borderId="45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43" fillId="3" borderId="54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39" fillId="0" borderId="0" xfId="0" applyFont="1" applyProtection="1"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47" fillId="0" borderId="5" xfId="0" applyFont="1" applyBorder="1" applyAlignment="1" applyProtection="1">
      <alignment horizontal="center" wrapText="1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3" fontId="11" fillId="4" borderId="5" xfId="0" applyNumberFormat="1" applyFont="1" applyFill="1" applyBorder="1" applyProtection="1">
      <protection hidden="1"/>
    </xf>
    <xf numFmtId="0" fontId="45" fillId="0" borderId="0" xfId="0" applyFont="1" applyProtection="1">
      <protection hidden="1"/>
    </xf>
    <xf numFmtId="3" fontId="45" fillId="4" borderId="5" xfId="0" applyNumberFormat="1" applyFont="1" applyFill="1" applyBorder="1" applyProtection="1">
      <protection hidden="1"/>
    </xf>
    <xf numFmtId="0" fontId="11" fillId="3" borderId="0" xfId="0" applyFont="1" applyFill="1" applyAlignment="1" applyProtection="1">
      <alignment vertical="top"/>
      <protection hidden="1"/>
    </xf>
    <xf numFmtId="0" fontId="11" fillId="0" borderId="0" xfId="0" applyFont="1" applyProtection="1">
      <protection hidden="1"/>
    </xf>
    <xf numFmtId="10" fontId="11" fillId="4" borderId="5" xfId="1" applyNumberFormat="1" applyFont="1" applyFill="1" applyBorder="1" applyAlignment="1" applyProtection="1">
      <alignment horizontal="center"/>
      <protection hidden="1"/>
    </xf>
    <xf numFmtId="0" fontId="47" fillId="0" borderId="7" xfId="0" applyFont="1" applyBorder="1" applyAlignment="1" applyProtection="1">
      <alignment vertical="center" wrapText="1"/>
      <protection hidden="1"/>
    </xf>
    <xf numFmtId="10" fontId="3" fillId="4" borderId="5" xfId="1" applyNumberFormat="1" applyFont="1" applyFill="1" applyBorder="1" applyAlignment="1" applyProtection="1">
      <alignment horizontal="center" vertical="center"/>
      <protection hidden="1"/>
    </xf>
    <xf numFmtId="10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45" fillId="0" borderId="11" xfId="0" applyFont="1" applyBorder="1" applyAlignment="1" applyProtection="1">
      <alignment horizontal="left" vertical="center"/>
      <protection hidden="1"/>
    </xf>
    <xf numFmtId="0" fontId="3" fillId="0" borderId="12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6" fontId="11" fillId="4" borderId="0" xfId="0" applyNumberFormat="1" applyFont="1" applyFill="1" applyProtection="1">
      <protection hidden="1"/>
    </xf>
    <xf numFmtId="0" fontId="77" fillId="0" borderId="0" xfId="0" applyFont="1" applyAlignment="1" applyProtection="1">
      <alignment horizontal="left" vertical="center"/>
      <protection hidden="1"/>
    </xf>
    <xf numFmtId="0" fontId="3" fillId="0" borderId="1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68" fillId="0" borderId="0" xfId="0" applyFont="1" applyAlignment="1" applyProtection="1">
      <alignment horizontal="left" vertical="center"/>
      <protection hidden="1"/>
    </xf>
    <xf numFmtId="166" fontId="68" fillId="0" borderId="0" xfId="0" applyNumberFormat="1" applyFont="1" applyProtection="1">
      <protection hidden="1"/>
    </xf>
    <xf numFmtId="0" fontId="56" fillId="3" borderId="31" xfId="0" applyFont="1" applyFill="1" applyBorder="1" applyAlignment="1" applyProtection="1">
      <alignment horizontal="center" vertical="center"/>
      <protection locked="0"/>
    </xf>
    <xf numFmtId="0" fontId="56" fillId="3" borderId="64" xfId="0" applyFont="1" applyFill="1" applyBorder="1" applyAlignment="1" applyProtection="1">
      <alignment horizontal="center" vertical="center"/>
      <protection hidden="1"/>
    </xf>
    <xf numFmtId="165" fontId="47" fillId="56" borderId="41" xfId="0" applyNumberFormat="1" applyFont="1" applyFill="1" applyBorder="1" applyAlignment="1" applyProtection="1">
      <alignment vertical="center"/>
      <protection hidden="1"/>
    </xf>
    <xf numFmtId="165" fontId="47" fillId="56" borderId="5" xfId="0" applyNumberFormat="1" applyFont="1" applyFill="1" applyBorder="1" applyAlignment="1" applyProtection="1">
      <alignment vertical="center"/>
      <protection hidden="1"/>
    </xf>
    <xf numFmtId="165" fontId="47" fillId="56" borderId="42" xfId="0" applyNumberFormat="1" applyFont="1" applyFill="1" applyBorder="1" applyAlignment="1" applyProtection="1">
      <alignment vertical="center"/>
      <protection hidden="1"/>
    </xf>
    <xf numFmtId="2" fontId="45" fillId="4" borderId="63" xfId="0" applyNumberFormat="1" applyFont="1" applyFill="1" applyBorder="1" applyAlignment="1" applyProtection="1">
      <alignment horizontal="center"/>
      <protection hidden="1"/>
    </xf>
    <xf numFmtId="166" fontId="56" fillId="4" borderId="5" xfId="0" applyNumberFormat="1" applyFont="1" applyFill="1" applyBorder="1" applyAlignment="1" applyProtection="1">
      <alignment horizontal="center" vertical="center"/>
      <protection hidden="1"/>
    </xf>
    <xf numFmtId="0" fontId="10" fillId="7" borderId="6" xfId="0" applyFont="1" applyFill="1" applyBorder="1" applyAlignment="1" applyProtection="1">
      <alignment horizontal="left" vertical="center"/>
      <protection hidden="1"/>
    </xf>
    <xf numFmtId="0" fontId="10" fillId="7" borderId="2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vertical="top"/>
      <protection hidden="1"/>
    </xf>
    <xf numFmtId="0" fontId="2" fillId="4" borderId="5" xfId="0" applyFont="1" applyFill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top" wrapText="1"/>
    </xf>
    <xf numFmtId="0" fontId="7" fillId="59" borderId="0" xfId="0" applyFont="1" applyFill="1" applyAlignment="1">
      <alignment horizontal="center" vertical="center" wrapText="1"/>
    </xf>
    <xf numFmtId="0" fontId="7" fillId="61" borderId="0" xfId="0" applyFont="1" applyFill="1" applyAlignment="1">
      <alignment horizontal="center" vertical="center"/>
    </xf>
    <xf numFmtId="0" fontId="7" fillId="59" borderId="0" xfId="0" applyFont="1" applyFill="1" applyAlignment="1">
      <alignment horizontal="center" vertical="center"/>
    </xf>
    <xf numFmtId="0" fontId="7" fillId="61" borderId="0" xfId="0" applyFont="1" applyFill="1" applyAlignment="1">
      <alignment horizontal="center" vertical="center" wrapText="1"/>
    </xf>
    <xf numFmtId="0" fontId="7" fillId="58" borderId="0" xfId="0" applyFont="1" applyFill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166" fontId="10" fillId="6" borderId="41" xfId="0" applyNumberFormat="1" applyFont="1" applyFill="1" applyBorder="1" applyAlignment="1" applyProtection="1">
      <alignment horizontal="center" vertical="center"/>
      <protection hidden="1"/>
    </xf>
    <xf numFmtId="166" fontId="10" fillId="6" borderId="5" xfId="0" applyNumberFormat="1" applyFont="1" applyFill="1" applyBorder="1" applyAlignment="1" applyProtection="1">
      <alignment horizontal="center" vertical="center"/>
      <protection hidden="1"/>
    </xf>
    <xf numFmtId="166" fontId="10" fillId="6" borderId="42" xfId="0" applyNumberFormat="1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12" fillId="4" borderId="2" xfId="0" applyFont="1" applyFill="1" applyBorder="1" applyAlignment="1" applyProtection="1">
      <alignment horizontal="left" vertical="center"/>
      <protection hidden="1"/>
    </xf>
    <xf numFmtId="166" fontId="10" fillId="4" borderId="44" xfId="0" applyNumberFormat="1" applyFont="1" applyFill="1" applyBorder="1" applyAlignment="1" applyProtection="1">
      <alignment horizontal="center" vertical="center"/>
      <protection hidden="1"/>
    </xf>
    <xf numFmtId="166" fontId="10" fillId="4" borderId="2" xfId="0" applyNumberFormat="1" applyFont="1" applyFill="1" applyBorder="1" applyAlignment="1" applyProtection="1">
      <alignment horizontal="center" vertical="center"/>
      <protection hidden="1"/>
    </xf>
    <xf numFmtId="166" fontId="10" fillId="4" borderId="45" xfId="0" applyNumberFormat="1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165" fontId="47" fillId="56" borderId="44" xfId="0" applyNumberFormat="1" applyFont="1" applyFill="1" applyBorder="1" applyAlignment="1" applyProtection="1">
      <alignment horizontal="center" vertical="center"/>
      <protection hidden="1"/>
    </xf>
    <xf numFmtId="165" fontId="47" fillId="56" borderId="2" xfId="0" applyNumberFormat="1" applyFont="1" applyFill="1" applyBorder="1" applyAlignment="1" applyProtection="1">
      <alignment horizontal="center" vertical="center"/>
      <protection hidden="1"/>
    </xf>
    <xf numFmtId="165" fontId="47" fillId="56" borderId="45" xfId="0" applyNumberFormat="1" applyFont="1" applyFill="1" applyBorder="1" applyAlignment="1" applyProtection="1">
      <alignment horizontal="center" vertical="center"/>
      <protection hidden="1"/>
    </xf>
    <xf numFmtId="11" fontId="49" fillId="50" borderId="0" xfId="0" applyNumberFormat="1" applyFont="1" applyFill="1" applyAlignment="1" applyProtection="1">
      <alignment horizontal="center" vertical="center" wrapText="1"/>
      <protection hidden="1"/>
    </xf>
    <xf numFmtId="0" fontId="49" fillId="50" borderId="0" xfId="0" applyFont="1" applyFill="1" applyAlignment="1" applyProtection="1">
      <alignment horizontal="center" vertical="center" wrapText="1"/>
      <protection hidden="1"/>
    </xf>
    <xf numFmtId="0" fontId="46" fillId="49" borderId="0" xfId="0" applyFont="1" applyFill="1" applyAlignment="1" applyProtection="1">
      <alignment horizontal="center"/>
      <protection hidden="1"/>
    </xf>
    <xf numFmtId="0" fontId="51" fillId="51" borderId="3" xfId="0" applyFont="1" applyFill="1" applyBorder="1" applyAlignment="1" applyProtection="1">
      <alignment horizontal="center"/>
      <protection hidden="1"/>
    </xf>
    <xf numFmtId="0" fontId="52" fillId="51" borderId="3" xfId="0" applyFont="1" applyFill="1" applyBorder="1" applyAlignment="1" applyProtection="1">
      <alignment horizontal="center"/>
      <protection hidden="1"/>
    </xf>
    <xf numFmtId="0" fontId="53" fillId="54" borderId="5" xfId="0" applyFont="1" applyFill="1" applyBorder="1" applyAlignment="1" applyProtection="1">
      <alignment horizontal="center" vertical="center" wrapText="1"/>
      <protection hidden="1"/>
    </xf>
    <xf numFmtId="0" fontId="54" fillId="54" borderId="5" xfId="0" applyFont="1" applyFill="1" applyBorder="1" applyAlignment="1" applyProtection="1">
      <alignment horizontal="center" vertical="center" wrapText="1"/>
      <protection hidden="1"/>
    </xf>
    <xf numFmtId="0" fontId="54" fillId="54" borderId="8" xfId="0" applyFont="1" applyFill="1" applyBorder="1" applyAlignment="1" applyProtection="1">
      <alignment horizontal="center" vertical="center" wrapText="1"/>
      <protection hidden="1"/>
    </xf>
    <xf numFmtId="0" fontId="53" fillId="54" borderId="5" xfId="0" applyFont="1" applyFill="1" applyBorder="1" applyAlignment="1" applyProtection="1">
      <alignment horizontal="center"/>
      <protection hidden="1"/>
    </xf>
    <xf numFmtId="0" fontId="53" fillId="54" borderId="5" xfId="0" applyFont="1" applyFill="1" applyBorder="1" applyAlignment="1" applyProtection="1">
      <alignment horizontal="center" vertical="center"/>
      <protection hidden="1"/>
    </xf>
    <xf numFmtId="0" fontId="53" fillId="54" borderId="8" xfId="0" applyFont="1" applyFill="1" applyBorder="1" applyAlignment="1" applyProtection="1">
      <alignment horizontal="center" vertical="center"/>
      <protection hidden="1"/>
    </xf>
    <xf numFmtId="0" fontId="55" fillId="54" borderId="8" xfId="0" applyFont="1" applyFill="1" applyBorder="1" applyAlignment="1" applyProtection="1">
      <alignment horizontal="center" vertical="center"/>
      <protection hidden="1"/>
    </xf>
    <xf numFmtId="0" fontId="55" fillId="54" borderId="5" xfId="0" applyFont="1" applyFill="1" applyBorder="1" applyAlignment="1" applyProtection="1">
      <alignment horizontal="center" vertical="center"/>
      <protection hidden="1"/>
    </xf>
    <xf numFmtId="0" fontId="56" fillId="52" borderId="5" xfId="0" applyFont="1" applyFill="1" applyBorder="1" applyAlignment="1" applyProtection="1">
      <alignment horizontal="center" vertical="center"/>
      <protection locked="0"/>
    </xf>
    <xf numFmtId="166" fontId="61" fillId="6" borderId="5" xfId="0" applyNumberFormat="1" applyFont="1" applyFill="1" applyBorder="1" applyAlignment="1" applyProtection="1">
      <alignment horizontal="center" vertical="center"/>
      <protection hidden="1"/>
    </xf>
    <xf numFmtId="166" fontId="62" fillId="6" borderId="5" xfId="0" applyNumberFormat="1" applyFont="1" applyFill="1" applyBorder="1" applyAlignment="1" applyProtection="1">
      <alignment horizontal="center" vertical="center"/>
      <protection hidden="1"/>
    </xf>
    <xf numFmtId="0" fontId="7" fillId="0" borderId="36" xfId="0" applyFont="1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166" fontId="56" fillId="55" borderId="34" xfId="0" applyNumberFormat="1" applyFont="1" applyFill="1" applyBorder="1" applyAlignment="1" applyProtection="1">
      <alignment horizontal="center" vertical="center"/>
      <protection hidden="1"/>
    </xf>
    <xf numFmtId="166" fontId="56" fillId="55" borderId="35" xfId="0" applyNumberFormat="1" applyFont="1" applyFill="1" applyBorder="1" applyAlignment="1" applyProtection="1">
      <alignment horizontal="center" vertical="center"/>
      <protection hidden="1"/>
    </xf>
    <xf numFmtId="0" fontId="59" fillId="51" borderId="4" xfId="0" applyFont="1" applyFill="1" applyBorder="1" applyAlignment="1" applyProtection="1">
      <alignment horizontal="left" vertical="center" wrapText="1"/>
      <protection hidden="1"/>
    </xf>
    <xf numFmtId="0" fontId="53" fillId="46" borderId="5" xfId="0" applyFont="1" applyFill="1" applyBorder="1" applyAlignment="1" applyProtection="1">
      <alignment horizontal="center" vertical="center" wrapText="1"/>
      <protection hidden="1"/>
    </xf>
    <xf numFmtId="0" fontId="55" fillId="46" borderId="5" xfId="0" applyFont="1" applyFill="1" applyBorder="1" applyAlignment="1" applyProtection="1">
      <alignment horizontal="center" vertical="center" wrapText="1"/>
      <protection hidden="1"/>
    </xf>
    <xf numFmtId="0" fontId="78" fillId="0" borderId="0" xfId="0" applyFont="1" applyAlignment="1" applyProtection="1">
      <alignment horizontal="left" wrapText="1"/>
      <protection hidden="1"/>
    </xf>
    <xf numFmtId="0" fontId="58" fillId="51" borderId="0" xfId="0" applyFont="1" applyFill="1" applyAlignment="1" applyProtection="1">
      <alignment horizontal="center" vertical="center"/>
      <protection hidden="1"/>
    </xf>
    <xf numFmtId="0" fontId="59" fillId="51" borderId="0" xfId="0" applyFont="1" applyFill="1" applyAlignment="1" applyProtection="1">
      <alignment horizontal="left" vertical="center"/>
      <protection hidden="1"/>
    </xf>
    <xf numFmtId="166" fontId="9" fillId="55" borderId="7" xfId="0" applyNumberFormat="1" applyFont="1" applyFill="1" applyBorder="1" applyAlignment="1" applyProtection="1">
      <alignment horizontal="center" vertical="center"/>
      <protection hidden="1"/>
    </xf>
    <xf numFmtId="166" fontId="9" fillId="55" borderId="6" xfId="0" applyNumberFormat="1" applyFont="1" applyFill="1" applyBorder="1" applyAlignment="1" applyProtection="1">
      <alignment horizontal="center" vertical="center"/>
      <protection hidden="1"/>
    </xf>
    <xf numFmtId="0" fontId="11" fillId="7" borderId="6" xfId="0" applyFont="1" applyFill="1" applyBorder="1" applyAlignment="1" applyProtection="1">
      <alignment horizontal="left" vertical="center"/>
      <protection hidden="1"/>
    </xf>
    <xf numFmtId="0" fontId="11" fillId="7" borderId="2" xfId="0" applyFont="1" applyFill="1" applyBorder="1" applyAlignment="1" applyProtection="1">
      <alignment horizontal="left" vertical="center"/>
      <protection hidden="1"/>
    </xf>
    <xf numFmtId="0" fontId="10" fillId="7" borderId="6" xfId="0" applyFont="1" applyFill="1" applyBorder="1" applyAlignment="1" applyProtection="1">
      <alignment horizontal="left" vertical="center"/>
      <protection hidden="1"/>
    </xf>
    <xf numFmtId="0" fontId="10" fillId="7" borderId="2" xfId="0" applyFont="1" applyFill="1" applyBorder="1" applyAlignment="1" applyProtection="1">
      <alignment horizontal="left" vertical="center"/>
      <protection hidden="1"/>
    </xf>
    <xf numFmtId="166" fontId="45" fillId="48" borderId="41" xfId="0" applyNumberFormat="1" applyFont="1" applyFill="1" applyBorder="1" applyAlignment="1" applyProtection="1">
      <alignment horizontal="center" vertical="center"/>
      <protection hidden="1"/>
    </xf>
    <xf numFmtId="166" fontId="45" fillId="48" borderId="5" xfId="0" applyNumberFormat="1" applyFont="1" applyFill="1" applyBorder="1" applyAlignment="1" applyProtection="1">
      <alignment horizontal="center" vertical="center"/>
      <protection hidden="1"/>
    </xf>
    <xf numFmtId="166" fontId="45" fillId="48" borderId="42" xfId="0" applyNumberFormat="1" applyFont="1" applyFill="1" applyBorder="1" applyAlignment="1" applyProtection="1">
      <alignment horizontal="center" vertical="center"/>
      <protection hidden="1"/>
    </xf>
    <xf numFmtId="0" fontId="10" fillId="6" borderId="41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43" fillId="3" borderId="8" xfId="0" applyFont="1" applyFill="1" applyBorder="1" applyAlignment="1" applyProtection="1">
      <alignment horizontal="left" vertical="center"/>
      <protection hidden="1"/>
    </xf>
    <xf numFmtId="0" fontId="43" fillId="3" borderId="10" xfId="0" applyFont="1" applyFill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166" fontId="11" fillId="4" borderId="44" xfId="0" applyNumberFormat="1" applyFont="1" applyFill="1" applyBorder="1" applyAlignment="1" applyProtection="1">
      <alignment horizontal="center" vertical="center"/>
      <protection hidden="1"/>
    </xf>
    <xf numFmtId="166" fontId="11" fillId="4" borderId="2" xfId="0" applyNumberFormat="1" applyFont="1" applyFill="1" applyBorder="1" applyAlignment="1" applyProtection="1">
      <alignment horizontal="center" vertical="center"/>
      <protection hidden="1"/>
    </xf>
    <xf numFmtId="166" fontId="11" fillId="4" borderId="45" xfId="0" applyNumberFormat="1" applyFont="1" applyFill="1" applyBorder="1" applyAlignment="1" applyProtection="1">
      <alignment horizontal="center" vertical="center"/>
      <protection hidden="1"/>
    </xf>
    <xf numFmtId="0" fontId="43" fillId="3" borderId="27" xfId="0" applyFont="1" applyFill="1" applyBorder="1" applyAlignment="1" applyProtection="1">
      <alignment horizontal="left" vertical="center"/>
      <protection hidden="1"/>
    </xf>
    <xf numFmtId="0" fontId="12" fillId="6" borderId="6" xfId="0" applyFont="1" applyFill="1" applyBorder="1" applyAlignment="1" applyProtection="1">
      <alignment horizontal="left" vertical="center"/>
      <protection hidden="1"/>
    </xf>
    <xf numFmtId="0" fontId="12" fillId="6" borderId="2" xfId="0" applyFont="1" applyFill="1" applyBorder="1" applyAlignment="1" applyProtection="1">
      <alignment horizontal="left" vertical="center"/>
      <protection hidden="1"/>
    </xf>
    <xf numFmtId="0" fontId="7" fillId="6" borderId="51" xfId="0" applyFont="1" applyFill="1" applyBorder="1" applyAlignment="1" applyProtection="1">
      <alignment horizontal="left" vertical="center"/>
      <protection hidden="1"/>
    </xf>
    <xf numFmtId="0" fontId="7" fillId="6" borderId="52" xfId="0" applyFont="1" applyFill="1" applyBorder="1" applyAlignment="1" applyProtection="1">
      <alignment horizontal="left" vertical="center"/>
      <protection hidden="1"/>
    </xf>
    <xf numFmtId="166" fontId="65" fillId="6" borderId="53" xfId="0" applyNumberFormat="1" applyFont="1" applyFill="1" applyBorder="1" applyAlignment="1" applyProtection="1">
      <alignment horizontal="center" vertical="center"/>
      <protection hidden="1"/>
    </xf>
    <xf numFmtId="166" fontId="65" fillId="6" borderId="51" xfId="0" applyNumberFormat="1" applyFont="1" applyFill="1" applyBorder="1" applyAlignment="1" applyProtection="1">
      <alignment horizontal="center" vertical="center"/>
      <protection hidden="1"/>
    </xf>
    <xf numFmtId="166" fontId="65" fillId="6" borderId="52" xfId="0" applyNumberFormat="1" applyFont="1" applyFill="1" applyBorder="1" applyAlignment="1" applyProtection="1">
      <alignment horizontal="center" vertical="center"/>
      <protection hidden="1"/>
    </xf>
    <xf numFmtId="166" fontId="10" fillId="6" borderId="44" xfId="0" applyNumberFormat="1" applyFont="1" applyFill="1" applyBorder="1" applyAlignment="1" applyProtection="1">
      <alignment horizontal="center" vertical="center"/>
      <protection hidden="1"/>
    </xf>
    <xf numFmtId="166" fontId="10" fillId="6" borderId="2" xfId="0" applyNumberFormat="1" applyFont="1" applyFill="1" applyBorder="1" applyAlignment="1" applyProtection="1">
      <alignment horizontal="center" vertical="center"/>
      <protection hidden="1"/>
    </xf>
    <xf numFmtId="166" fontId="10" fillId="6" borderId="45" xfId="0" applyNumberFormat="1" applyFont="1" applyFill="1" applyBorder="1" applyAlignment="1" applyProtection="1">
      <alignment horizontal="center" vertical="center"/>
      <protection hidden="1"/>
    </xf>
    <xf numFmtId="0" fontId="45" fillId="4" borderId="6" xfId="0" applyFont="1" applyFill="1" applyBorder="1" applyAlignment="1" applyProtection="1">
      <alignment horizontal="left" vertical="center"/>
      <protection hidden="1"/>
    </xf>
    <xf numFmtId="0" fontId="45" fillId="4" borderId="2" xfId="0" applyFont="1" applyFill="1" applyBorder="1" applyAlignment="1" applyProtection="1">
      <alignment horizontal="left" vertical="center"/>
      <protection hidden="1"/>
    </xf>
    <xf numFmtId="0" fontId="47" fillId="2" borderId="6" xfId="0" applyFont="1" applyFill="1" applyBorder="1" applyAlignment="1" applyProtection="1">
      <alignment horizontal="center" vertical="center"/>
      <protection hidden="1"/>
    </xf>
    <xf numFmtId="0" fontId="47" fillId="2" borderId="2" xfId="0" applyFont="1" applyFill="1" applyBorder="1" applyAlignment="1" applyProtection="1">
      <alignment horizontal="center" vertical="center"/>
      <protection hidden="1"/>
    </xf>
    <xf numFmtId="0" fontId="47" fillId="2" borderId="7" xfId="0" applyFont="1" applyFill="1" applyBorder="1" applyAlignment="1" applyProtection="1">
      <alignment horizontal="center" vertical="center"/>
      <protection hidden="1"/>
    </xf>
    <xf numFmtId="0" fontId="47" fillId="2" borderId="6" xfId="0" applyFont="1" applyFill="1" applyBorder="1" applyAlignment="1" applyProtection="1">
      <alignment horizontal="center" vertical="center" wrapText="1"/>
      <protection hidden="1"/>
    </xf>
    <xf numFmtId="0" fontId="47" fillId="2" borderId="2" xfId="0" applyFont="1" applyFill="1" applyBorder="1" applyAlignment="1" applyProtection="1">
      <alignment horizontal="center" vertical="center" wrapText="1"/>
      <protection hidden="1"/>
    </xf>
    <xf numFmtId="0" fontId="47" fillId="2" borderId="7" xfId="0" applyFont="1" applyFill="1" applyBorder="1" applyAlignment="1" applyProtection="1">
      <alignment horizontal="center" vertical="center" wrapText="1"/>
      <protection hidden="1"/>
    </xf>
    <xf numFmtId="0" fontId="47" fillId="0" borderId="14" xfId="0" applyFont="1" applyBorder="1" applyAlignment="1" applyProtection="1">
      <alignment horizontal="center" vertical="center" wrapText="1"/>
      <protection hidden="1"/>
    </xf>
    <xf numFmtId="0" fontId="47" fillId="0" borderId="9" xfId="0" applyFont="1" applyBorder="1" applyAlignment="1" applyProtection="1">
      <alignment horizontal="center" vertical="center" wrapText="1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7" fillId="0" borderId="13" xfId="0" applyFont="1" applyBorder="1" applyAlignment="1" applyProtection="1">
      <alignment horizontal="center" vertical="center" wrapText="1"/>
      <protection hidden="1"/>
    </xf>
    <xf numFmtId="0" fontId="47" fillId="0" borderId="15" xfId="0" applyFont="1" applyBorder="1" applyAlignment="1" applyProtection="1">
      <alignment horizontal="center" vertical="center" wrapText="1"/>
      <protection hidden="1"/>
    </xf>
    <xf numFmtId="0" fontId="76" fillId="51" borderId="14" xfId="0" applyFont="1" applyFill="1" applyBorder="1" applyAlignment="1" applyProtection="1">
      <alignment horizontal="center" vertical="center"/>
      <protection hidden="1"/>
    </xf>
    <xf numFmtId="0" fontId="76" fillId="51" borderId="3" xfId="0" applyFont="1" applyFill="1" applyBorder="1" applyAlignment="1" applyProtection="1">
      <alignment horizontal="center" vertical="center"/>
      <protection hidden="1"/>
    </xf>
    <xf numFmtId="0" fontId="76" fillId="51" borderId="9" xfId="0" applyFont="1" applyFill="1" applyBorder="1" applyAlignment="1" applyProtection="1">
      <alignment horizontal="center" vertical="center"/>
      <protection hidden="1"/>
    </xf>
    <xf numFmtId="166" fontId="66" fillId="6" borderId="32" xfId="0" applyNumberFormat="1" applyFont="1" applyFill="1" applyBorder="1" applyAlignment="1" applyProtection="1">
      <alignment horizontal="center" vertical="center"/>
      <protection hidden="1"/>
    </xf>
    <xf numFmtId="166" fontId="66" fillId="6" borderId="58" xfId="0" applyNumberFormat="1" applyFont="1" applyFill="1" applyBorder="1" applyAlignment="1" applyProtection="1">
      <alignment horizontal="center" vertical="center"/>
      <protection hidden="1"/>
    </xf>
    <xf numFmtId="166" fontId="66" fillId="6" borderId="33" xfId="0" applyNumberFormat="1" applyFont="1" applyFill="1" applyBorder="1" applyAlignment="1" applyProtection="1">
      <alignment horizontal="center" vertical="center"/>
      <protection hidden="1"/>
    </xf>
    <xf numFmtId="0" fontId="67" fillId="4" borderId="59" xfId="0" applyFont="1" applyFill="1" applyBorder="1" applyAlignment="1" applyProtection="1">
      <alignment horizontal="center"/>
      <protection hidden="1"/>
    </xf>
    <xf numFmtId="0" fontId="67" fillId="4" borderId="60" xfId="0" applyFont="1" applyFill="1" applyBorder="1" applyAlignment="1" applyProtection="1">
      <alignment horizontal="center"/>
      <protection hidden="1"/>
    </xf>
    <xf numFmtId="0" fontId="67" fillId="4" borderId="61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2" fillId="4" borderId="7" xfId="0" applyFont="1" applyFill="1" applyBorder="1" applyAlignment="1" applyProtection="1">
      <alignment horizontal="left"/>
      <protection hidden="1"/>
    </xf>
    <xf numFmtId="0" fontId="2" fillId="0" borderId="55" xfId="0" applyFont="1" applyBorder="1" applyAlignment="1" applyProtection="1">
      <alignment horizontal="left"/>
      <protection hidden="1"/>
    </xf>
    <xf numFmtId="0" fontId="2" fillId="0" borderId="49" xfId="0" applyFont="1" applyBorder="1" applyAlignment="1" applyProtection="1">
      <alignment horizontal="left"/>
      <protection hidden="1"/>
    </xf>
    <xf numFmtId="0" fontId="12" fillId="6" borderId="62" xfId="0" applyFont="1" applyFill="1" applyBorder="1" applyAlignment="1" applyProtection="1">
      <alignment horizontal="center" wrapText="1"/>
      <protection hidden="1"/>
    </xf>
    <xf numFmtId="0" fontId="12" fillId="6" borderId="55" xfId="0" applyFont="1" applyFill="1" applyBorder="1" applyAlignment="1" applyProtection="1">
      <alignment horizontal="center" wrapText="1"/>
      <protection hidden="1"/>
    </xf>
    <xf numFmtId="0" fontId="12" fillId="6" borderId="56" xfId="0" applyFont="1" applyFill="1" applyBorder="1" applyAlignment="1" applyProtection="1">
      <alignment horizontal="center" wrapText="1"/>
      <protection hidden="1"/>
    </xf>
    <xf numFmtId="166" fontId="65" fillId="4" borderId="44" xfId="0" applyNumberFormat="1" applyFont="1" applyFill="1" applyBorder="1" applyAlignment="1" applyProtection="1">
      <alignment horizontal="center" vertical="center"/>
      <protection hidden="1"/>
    </xf>
    <xf numFmtId="166" fontId="65" fillId="4" borderId="2" xfId="0" applyNumberFormat="1" applyFont="1" applyFill="1" applyBorder="1" applyAlignment="1" applyProtection="1">
      <alignment horizontal="center" vertical="center"/>
      <protection hidden="1"/>
    </xf>
    <xf numFmtId="166" fontId="65" fillId="4" borderId="45" xfId="0" applyNumberFormat="1" applyFont="1" applyFill="1" applyBorder="1" applyAlignment="1" applyProtection="1">
      <alignment horizontal="center" vertical="center"/>
      <protection hidden="1"/>
    </xf>
    <xf numFmtId="0" fontId="7" fillId="0" borderId="55" xfId="0" applyFont="1" applyBorder="1" applyAlignment="1" applyProtection="1">
      <alignment horizontal="left" vertical="center"/>
      <protection hidden="1"/>
    </xf>
    <xf numFmtId="0" fontId="7" fillId="0" borderId="56" xfId="0" applyFont="1" applyBorder="1" applyAlignment="1" applyProtection="1">
      <alignment horizontal="left" vertical="center"/>
      <protection hidden="1"/>
    </xf>
    <xf numFmtId="0" fontId="10" fillId="6" borderId="46" xfId="0" applyFont="1" applyFill="1" applyBorder="1" applyAlignment="1" applyProtection="1">
      <alignment horizontal="center" vertical="center"/>
      <protection hidden="1"/>
    </xf>
    <xf numFmtId="0" fontId="10" fillId="6" borderId="47" xfId="0" applyFont="1" applyFill="1" applyBorder="1" applyAlignment="1" applyProtection="1">
      <alignment horizontal="center" vertical="center"/>
      <protection hidden="1"/>
    </xf>
    <xf numFmtId="0" fontId="10" fillId="6" borderId="48" xfId="0" applyFont="1" applyFill="1" applyBorder="1" applyAlignment="1" applyProtection="1">
      <alignment horizontal="center" vertical="center"/>
      <protection hidden="1"/>
    </xf>
    <xf numFmtId="0" fontId="2" fillId="6" borderId="51" xfId="0" applyFont="1" applyFill="1" applyBorder="1" applyAlignment="1" applyProtection="1">
      <alignment horizontal="left"/>
      <protection hidden="1"/>
    </xf>
    <xf numFmtId="0" fontId="2" fillId="6" borderId="57" xfId="0" applyFont="1" applyFill="1" applyBorder="1" applyAlignment="1" applyProtection="1">
      <alignment horizontal="left"/>
      <protection hidden="1"/>
    </xf>
    <xf numFmtId="0" fontId="12" fillId="3" borderId="11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</cellXfs>
  <cellStyles count="356">
    <cellStyle name="20% - Accent2 3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2 3" xfId="5" xr:uid="{00000000-0005-0000-0000-000003000000}"/>
    <cellStyle name="20% - Énfasis1 3" xfId="6" xr:uid="{00000000-0005-0000-0000-000004000000}"/>
    <cellStyle name="20% - Énfasis1 3 2" xfId="7" xr:uid="{00000000-0005-0000-0000-000005000000}"/>
    <cellStyle name="20% - Énfasis1 3 3" xfId="8" xr:uid="{00000000-0005-0000-0000-000006000000}"/>
    <cellStyle name="20% - Énfasis1 4" xfId="9" xr:uid="{00000000-0005-0000-0000-000007000000}"/>
    <cellStyle name="20% - Énfasis1 4 2" xfId="10" xr:uid="{00000000-0005-0000-0000-000008000000}"/>
    <cellStyle name="20% - Énfasis1 4 3" xfId="11" xr:uid="{00000000-0005-0000-0000-000009000000}"/>
    <cellStyle name="20% - Énfasis1 5" xfId="12" xr:uid="{00000000-0005-0000-0000-00000A000000}"/>
    <cellStyle name="20% - Énfasis1 5 2" xfId="13" xr:uid="{00000000-0005-0000-0000-00000B000000}"/>
    <cellStyle name="20% - Énfasis1 6" xfId="14" xr:uid="{00000000-0005-0000-0000-00000C000000}"/>
    <cellStyle name="20% - Énfasis2 2" xfId="15" xr:uid="{00000000-0005-0000-0000-00000D000000}"/>
    <cellStyle name="20% - Énfasis2 2 2" xfId="16" xr:uid="{00000000-0005-0000-0000-00000E000000}"/>
    <cellStyle name="20% - Énfasis2 2 3" xfId="17" xr:uid="{00000000-0005-0000-0000-00000F000000}"/>
    <cellStyle name="20% - Énfasis2 3" xfId="18" xr:uid="{00000000-0005-0000-0000-000010000000}"/>
    <cellStyle name="20% - Énfasis2 3 2" xfId="19" xr:uid="{00000000-0005-0000-0000-000011000000}"/>
    <cellStyle name="20% - Énfasis2 3 3" xfId="20" xr:uid="{00000000-0005-0000-0000-000012000000}"/>
    <cellStyle name="20% - Énfasis2 4" xfId="21" xr:uid="{00000000-0005-0000-0000-000013000000}"/>
    <cellStyle name="20% - Énfasis2 4 2" xfId="22" xr:uid="{00000000-0005-0000-0000-000014000000}"/>
    <cellStyle name="20% - Énfasis2 4 3" xfId="23" xr:uid="{00000000-0005-0000-0000-000015000000}"/>
    <cellStyle name="20% - Énfasis2 5" xfId="24" xr:uid="{00000000-0005-0000-0000-000016000000}"/>
    <cellStyle name="20% - Énfasis2 5 2" xfId="25" xr:uid="{00000000-0005-0000-0000-000017000000}"/>
    <cellStyle name="20% - Énfasis2 6" xfId="26" xr:uid="{00000000-0005-0000-0000-000018000000}"/>
    <cellStyle name="20% - Énfasis3 2" xfId="27" xr:uid="{00000000-0005-0000-0000-000019000000}"/>
    <cellStyle name="20% - Énfasis3 2 2" xfId="28" xr:uid="{00000000-0005-0000-0000-00001A000000}"/>
    <cellStyle name="20% - Énfasis3 2 3" xfId="29" xr:uid="{00000000-0005-0000-0000-00001B000000}"/>
    <cellStyle name="20% - Énfasis3 3" xfId="30" xr:uid="{00000000-0005-0000-0000-00001C000000}"/>
    <cellStyle name="20% - Énfasis3 3 2" xfId="31" xr:uid="{00000000-0005-0000-0000-00001D000000}"/>
    <cellStyle name="20% - Énfasis3 3 3" xfId="32" xr:uid="{00000000-0005-0000-0000-00001E000000}"/>
    <cellStyle name="20% - Énfasis3 4" xfId="33" xr:uid="{00000000-0005-0000-0000-00001F000000}"/>
    <cellStyle name="20% - Énfasis3 4 2" xfId="34" xr:uid="{00000000-0005-0000-0000-000020000000}"/>
    <cellStyle name="20% - Énfasis3 4 3" xfId="35" xr:uid="{00000000-0005-0000-0000-000021000000}"/>
    <cellStyle name="20% - Énfasis3 5" xfId="36" xr:uid="{00000000-0005-0000-0000-000022000000}"/>
    <cellStyle name="20% - Énfasis3 5 2" xfId="37" xr:uid="{00000000-0005-0000-0000-000023000000}"/>
    <cellStyle name="20% - Énfasis3 6" xfId="38" xr:uid="{00000000-0005-0000-0000-000024000000}"/>
    <cellStyle name="20% - Énfasis4 2" xfId="39" xr:uid="{00000000-0005-0000-0000-000025000000}"/>
    <cellStyle name="20% - Énfasis4 2 2" xfId="40" xr:uid="{00000000-0005-0000-0000-000026000000}"/>
    <cellStyle name="20% - Énfasis4 2 3" xfId="41" xr:uid="{00000000-0005-0000-0000-000027000000}"/>
    <cellStyle name="20% - Énfasis4 3" xfId="42" xr:uid="{00000000-0005-0000-0000-000028000000}"/>
    <cellStyle name="20% - Énfasis4 3 2" xfId="43" xr:uid="{00000000-0005-0000-0000-000029000000}"/>
    <cellStyle name="20% - Énfasis4 3 3" xfId="44" xr:uid="{00000000-0005-0000-0000-00002A000000}"/>
    <cellStyle name="20% - Énfasis4 4" xfId="45" xr:uid="{00000000-0005-0000-0000-00002B000000}"/>
    <cellStyle name="20% - Énfasis4 4 2" xfId="46" xr:uid="{00000000-0005-0000-0000-00002C000000}"/>
    <cellStyle name="20% - Énfasis4 4 3" xfId="47" xr:uid="{00000000-0005-0000-0000-00002D000000}"/>
    <cellStyle name="20% - Énfasis4 5" xfId="48" xr:uid="{00000000-0005-0000-0000-00002E000000}"/>
    <cellStyle name="20% - Énfasis4 5 2" xfId="49" xr:uid="{00000000-0005-0000-0000-00002F000000}"/>
    <cellStyle name="20% - Énfasis4 6" xfId="50" xr:uid="{00000000-0005-0000-0000-000030000000}"/>
    <cellStyle name="20% - Énfasis5 2" xfId="51" xr:uid="{00000000-0005-0000-0000-000031000000}"/>
    <cellStyle name="20% - Énfasis5 2 2" xfId="52" xr:uid="{00000000-0005-0000-0000-000032000000}"/>
    <cellStyle name="20% - Énfasis5 2 3" xfId="53" xr:uid="{00000000-0005-0000-0000-000033000000}"/>
    <cellStyle name="20% - Énfasis5 3" xfId="54" xr:uid="{00000000-0005-0000-0000-000034000000}"/>
    <cellStyle name="20% - Énfasis5 3 2" xfId="55" xr:uid="{00000000-0005-0000-0000-000035000000}"/>
    <cellStyle name="20% - Énfasis5 3 3" xfId="56" xr:uid="{00000000-0005-0000-0000-000036000000}"/>
    <cellStyle name="20% - Énfasis5 4" xfId="57" xr:uid="{00000000-0005-0000-0000-000037000000}"/>
    <cellStyle name="20% - Énfasis5 4 2" xfId="58" xr:uid="{00000000-0005-0000-0000-000038000000}"/>
    <cellStyle name="20% - Énfasis5 4 3" xfId="59" xr:uid="{00000000-0005-0000-0000-000039000000}"/>
    <cellStyle name="20% - Énfasis5 5" xfId="60" xr:uid="{00000000-0005-0000-0000-00003A000000}"/>
    <cellStyle name="20% - Énfasis5 5 2" xfId="61" xr:uid="{00000000-0005-0000-0000-00003B000000}"/>
    <cellStyle name="20% - Énfasis5 6" xfId="62" xr:uid="{00000000-0005-0000-0000-00003C000000}"/>
    <cellStyle name="20% - Énfasis6 2" xfId="63" xr:uid="{00000000-0005-0000-0000-00003D000000}"/>
    <cellStyle name="20% - Énfasis6 2 2" xfId="64" xr:uid="{00000000-0005-0000-0000-00003E000000}"/>
    <cellStyle name="20% - Énfasis6 2 3" xfId="65" xr:uid="{00000000-0005-0000-0000-00003F000000}"/>
    <cellStyle name="20% - Énfasis6 3" xfId="66" xr:uid="{00000000-0005-0000-0000-000040000000}"/>
    <cellStyle name="20% - Énfasis6 3 2" xfId="67" xr:uid="{00000000-0005-0000-0000-000041000000}"/>
    <cellStyle name="20% - Énfasis6 3 3" xfId="68" xr:uid="{00000000-0005-0000-0000-000042000000}"/>
    <cellStyle name="20% - Énfasis6 4" xfId="69" xr:uid="{00000000-0005-0000-0000-000043000000}"/>
    <cellStyle name="20% - Énfasis6 4 2" xfId="70" xr:uid="{00000000-0005-0000-0000-000044000000}"/>
    <cellStyle name="20% - Énfasis6 4 3" xfId="71" xr:uid="{00000000-0005-0000-0000-000045000000}"/>
    <cellStyle name="20% - Énfasis6 5" xfId="72" xr:uid="{00000000-0005-0000-0000-000046000000}"/>
    <cellStyle name="20% - Énfasis6 5 2" xfId="73" xr:uid="{00000000-0005-0000-0000-000047000000}"/>
    <cellStyle name="20% - Énfasis6 6" xfId="74" xr:uid="{00000000-0005-0000-0000-000048000000}"/>
    <cellStyle name="40% - Énfasis1 2" xfId="75" xr:uid="{00000000-0005-0000-0000-000049000000}"/>
    <cellStyle name="40% - Énfasis1 2 2" xfId="76" xr:uid="{00000000-0005-0000-0000-00004A000000}"/>
    <cellStyle name="40% - Énfasis1 2 3" xfId="77" xr:uid="{00000000-0005-0000-0000-00004B000000}"/>
    <cellStyle name="40% - Énfasis1 3" xfId="78" xr:uid="{00000000-0005-0000-0000-00004C000000}"/>
    <cellStyle name="40% - Énfasis1 3 2" xfId="79" xr:uid="{00000000-0005-0000-0000-00004D000000}"/>
    <cellStyle name="40% - Énfasis1 3 3" xfId="80" xr:uid="{00000000-0005-0000-0000-00004E000000}"/>
    <cellStyle name="40% - Énfasis1 4" xfId="81" xr:uid="{00000000-0005-0000-0000-00004F000000}"/>
    <cellStyle name="40% - Énfasis1 4 2" xfId="82" xr:uid="{00000000-0005-0000-0000-000050000000}"/>
    <cellStyle name="40% - Énfasis1 4 3" xfId="83" xr:uid="{00000000-0005-0000-0000-000051000000}"/>
    <cellStyle name="40% - Énfasis1 5" xfId="84" xr:uid="{00000000-0005-0000-0000-000052000000}"/>
    <cellStyle name="40% - Énfasis1 5 2" xfId="85" xr:uid="{00000000-0005-0000-0000-000053000000}"/>
    <cellStyle name="40% - Énfasis1 6" xfId="86" xr:uid="{00000000-0005-0000-0000-000054000000}"/>
    <cellStyle name="40% - Énfasis2 2" xfId="87" xr:uid="{00000000-0005-0000-0000-000055000000}"/>
    <cellStyle name="40% - Énfasis2 2 2" xfId="88" xr:uid="{00000000-0005-0000-0000-000056000000}"/>
    <cellStyle name="40% - Énfasis2 2 3" xfId="89" xr:uid="{00000000-0005-0000-0000-000057000000}"/>
    <cellStyle name="40% - Énfasis2 3" xfId="90" xr:uid="{00000000-0005-0000-0000-000058000000}"/>
    <cellStyle name="40% - Énfasis2 3 2" xfId="91" xr:uid="{00000000-0005-0000-0000-000059000000}"/>
    <cellStyle name="40% - Énfasis2 3 3" xfId="92" xr:uid="{00000000-0005-0000-0000-00005A000000}"/>
    <cellStyle name="40% - Énfasis2 4" xfId="93" xr:uid="{00000000-0005-0000-0000-00005B000000}"/>
    <cellStyle name="40% - Énfasis2 4 2" xfId="94" xr:uid="{00000000-0005-0000-0000-00005C000000}"/>
    <cellStyle name="40% - Énfasis2 4 3" xfId="95" xr:uid="{00000000-0005-0000-0000-00005D000000}"/>
    <cellStyle name="40% - Énfasis2 5" xfId="96" xr:uid="{00000000-0005-0000-0000-00005E000000}"/>
    <cellStyle name="40% - Énfasis2 5 2" xfId="97" xr:uid="{00000000-0005-0000-0000-00005F000000}"/>
    <cellStyle name="40% - Énfasis2 6" xfId="98" xr:uid="{00000000-0005-0000-0000-000060000000}"/>
    <cellStyle name="40% - Énfasis3 2" xfId="99" xr:uid="{00000000-0005-0000-0000-000061000000}"/>
    <cellStyle name="40% - Énfasis3 2 2" xfId="100" xr:uid="{00000000-0005-0000-0000-000062000000}"/>
    <cellStyle name="40% - Énfasis3 2 3" xfId="101" xr:uid="{00000000-0005-0000-0000-000063000000}"/>
    <cellStyle name="40% - Énfasis3 3" xfId="102" xr:uid="{00000000-0005-0000-0000-000064000000}"/>
    <cellStyle name="40% - Énfasis3 3 2" xfId="103" xr:uid="{00000000-0005-0000-0000-000065000000}"/>
    <cellStyle name="40% - Énfasis3 3 3" xfId="104" xr:uid="{00000000-0005-0000-0000-000066000000}"/>
    <cellStyle name="40% - Énfasis3 4" xfId="105" xr:uid="{00000000-0005-0000-0000-000067000000}"/>
    <cellStyle name="40% - Énfasis3 4 2" xfId="106" xr:uid="{00000000-0005-0000-0000-000068000000}"/>
    <cellStyle name="40% - Énfasis3 4 3" xfId="107" xr:uid="{00000000-0005-0000-0000-000069000000}"/>
    <cellStyle name="40% - Énfasis3 5" xfId="108" xr:uid="{00000000-0005-0000-0000-00006A000000}"/>
    <cellStyle name="40% - Énfasis3 5 2" xfId="109" xr:uid="{00000000-0005-0000-0000-00006B000000}"/>
    <cellStyle name="40% - Énfasis3 6" xfId="110" xr:uid="{00000000-0005-0000-0000-00006C000000}"/>
    <cellStyle name="40% - Énfasis4 2" xfId="111" xr:uid="{00000000-0005-0000-0000-00006D000000}"/>
    <cellStyle name="40% - Énfasis4 2 2" xfId="112" xr:uid="{00000000-0005-0000-0000-00006E000000}"/>
    <cellStyle name="40% - Énfasis4 2 3" xfId="113" xr:uid="{00000000-0005-0000-0000-00006F000000}"/>
    <cellStyle name="40% - Énfasis4 3" xfId="114" xr:uid="{00000000-0005-0000-0000-000070000000}"/>
    <cellStyle name="40% - Énfasis4 3 2" xfId="115" xr:uid="{00000000-0005-0000-0000-000071000000}"/>
    <cellStyle name="40% - Énfasis4 3 3" xfId="116" xr:uid="{00000000-0005-0000-0000-000072000000}"/>
    <cellStyle name="40% - Énfasis4 4" xfId="117" xr:uid="{00000000-0005-0000-0000-000073000000}"/>
    <cellStyle name="40% - Énfasis4 4 2" xfId="118" xr:uid="{00000000-0005-0000-0000-000074000000}"/>
    <cellStyle name="40% - Énfasis4 4 3" xfId="119" xr:uid="{00000000-0005-0000-0000-000075000000}"/>
    <cellStyle name="40% - Énfasis4 5" xfId="120" xr:uid="{00000000-0005-0000-0000-000076000000}"/>
    <cellStyle name="40% - Énfasis4 5 2" xfId="121" xr:uid="{00000000-0005-0000-0000-000077000000}"/>
    <cellStyle name="40% - Énfasis4 6" xfId="122" xr:uid="{00000000-0005-0000-0000-000078000000}"/>
    <cellStyle name="40% - Énfasis5 2" xfId="123" xr:uid="{00000000-0005-0000-0000-000079000000}"/>
    <cellStyle name="40% - Énfasis5 2 2" xfId="124" xr:uid="{00000000-0005-0000-0000-00007A000000}"/>
    <cellStyle name="40% - Énfasis5 2 3" xfId="125" xr:uid="{00000000-0005-0000-0000-00007B000000}"/>
    <cellStyle name="40% - Énfasis5 3" xfId="126" xr:uid="{00000000-0005-0000-0000-00007C000000}"/>
    <cellStyle name="40% - Énfasis5 3 2" xfId="127" xr:uid="{00000000-0005-0000-0000-00007D000000}"/>
    <cellStyle name="40% - Énfasis5 3 3" xfId="128" xr:uid="{00000000-0005-0000-0000-00007E000000}"/>
    <cellStyle name="40% - Énfasis5 4" xfId="129" xr:uid="{00000000-0005-0000-0000-00007F000000}"/>
    <cellStyle name="40% - Énfasis5 4 2" xfId="130" xr:uid="{00000000-0005-0000-0000-000080000000}"/>
    <cellStyle name="40% - Énfasis5 4 3" xfId="131" xr:uid="{00000000-0005-0000-0000-000081000000}"/>
    <cellStyle name="40% - Énfasis5 5" xfId="132" xr:uid="{00000000-0005-0000-0000-000082000000}"/>
    <cellStyle name="40% - Énfasis5 5 2" xfId="133" xr:uid="{00000000-0005-0000-0000-000083000000}"/>
    <cellStyle name="40% - Énfasis5 6" xfId="134" xr:uid="{00000000-0005-0000-0000-000084000000}"/>
    <cellStyle name="40% - Énfasis6 2" xfId="135" xr:uid="{00000000-0005-0000-0000-000085000000}"/>
    <cellStyle name="40% - Énfasis6 2 2" xfId="136" xr:uid="{00000000-0005-0000-0000-000086000000}"/>
    <cellStyle name="40% - Énfasis6 2 3" xfId="137" xr:uid="{00000000-0005-0000-0000-000087000000}"/>
    <cellStyle name="40% - Énfasis6 3" xfId="138" xr:uid="{00000000-0005-0000-0000-000088000000}"/>
    <cellStyle name="40% - Énfasis6 3 2" xfId="139" xr:uid="{00000000-0005-0000-0000-000089000000}"/>
    <cellStyle name="40% - Énfasis6 3 3" xfId="140" xr:uid="{00000000-0005-0000-0000-00008A000000}"/>
    <cellStyle name="40% - Énfasis6 4" xfId="141" xr:uid="{00000000-0005-0000-0000-00008B000000}"/>
    <cellStyle name="40% - Énfasis6 4 2" xfId="142" xr:uid="{00000000-0005-0000-0000-00008C000000}"/>
    <cellStyle name="40% - Énfasis6 4 3" xfId="143" xr:uid="{00000000-0005-0000-0000-00008D000000}"/>
    <cellStyle name="40% - Énfasis6 5" xfId="144" xr:uid="{00000000-0005-0000-0000-00008E000000}"/>
    <cellStyle name="40% - Énfasis6 5 2" xfId="145" xr:uid="{00000000-0005-0000-0000-00008F000000}"/>
    <cellStyle name="40% - Énfasis6 6" xfId="146" xr:uid="{00000000-0005-0000-0000-000090000000}"/>
    <cellStyle name="60% - Énfasis1 2" xfId="147" xr:uid="{00000000-0005-0000-0000-000091000000}"/>
    <cellStyle name="60% - Énfasis1 3" xfId="148" xr:uid="{00000000-0005-0000-0000-000092000000}"/>
    <cellStyle name="60% - Énfasis1 4" xfId="149" xr:uid="{00000000-0005-0000-0000-000093000000}"/>
    <cellStyle name="60% - Énfasis2 2" xfId="150" xr:uid="{00000000-0005-0000-0000-000094000000}"/>
    <cellStyle name="60% - Énfasis2 3" xfId="151" xr:uid="{00000000-0005-0000-0000-000095000000}"/>
    <cellStyle name="60% - Énfasis2 4" xfId="152" xr:uid="{00000000-0005-0000-0000-000096000000}"/>
    <cellStyle name="60% - Énfasis3 2" xfId="153" xr:uid="{00000000-0005-0000-0000-000097000000}"/>
    <cellStyle name="60% - Énfasis3 3" xfId="154" xr:uid="{00000000-0005-0000-0000-000098000000}"/>
    <cellStyle name="60% - Énfasis3 4" xfId="155" xr:uid="{00000000-0005-0000-0000-000099000000}"/>
    <cellStyle name="60% - Énfasis4 2" xfId="156" xr:uid="{00000000-0005-0000-0000-00009A000000}"/>
    <cellStyle name="60% - Énfasis4 3" xfId="157" xr:uid="{00000000-0005-0000-0000-00009B000000}"/>
    <cellStyle name="60% - Énfasis4 4" xfId="158" xr:uid="{00000000-0005-0000-0000-00009C000000}"/>
    <cellStyle name="60% - Énfasis5 2" xfId="159" xr:uid="{00000000-0005-0000-0000-00009D000000}"/>
    <cellStyle name="60% - Énfasis5 3" xfId="160" xr:uid="{00000000-0005-0000-0000-00009E000000}"/>
    <cellStyle name="60% - Énfasis5 4" xfId="161" xr:uid="{00000000-0005-0000-0000-00009F000000}"/>
    <cellStyle name="60% - Énfasis6 2" xfId="162" xr:uid="{00000000-0005-0000-0000-0000A0000000}"/>
    <cellStyle name="60% - Énfasis6 3" xfId="163" xr:uid="{00000000-0005-0000-0000-0000A1000000}"/>
    <cellStyle name="60% - Énfasis6 4" xfId="164" xr:uid="{00000000-0005-0000-0000-0000A2000000}"/>
    <cellStyle name="Buena 2" xfId="165" xr:uid="{00000000-0005-0000-0000-0000A3000000}"/>
    <cellStyle name="Buena 3" xfId="166" xr:uid="{00000000-0005-0000-0000-0000A4000000}"/>
    <cellStyle name="Buena 4" xfId="167" xr:uid="{00000000-0005-0000-0000-0000A5000000}"/>
    <cellStyle name="Cálculo 2" xfId="168" xr:uid="{00000000-0005-0000-0000-0000A6000000}"/>
    <cellStyle name="Cálculo 3" xfId="169" xr:uid="{00000000-0005-0000-0000-0000A7000000}"/>
    <cellStyle name="Cálculo 4" xfId="170" xr:uid="{00000000-0005-0000-0000-0000A8000000}"/>
    <cellStyle name="Celda de comprobación 2" xfId="171" xr:uid="{00000000-0005-0000-0000-0000A9000000}"/>
    <cellStyle name="Celda de comprobación 3" xfId="172" xr:uid="{00000000-0005-0000-0000-0000AA000000}"/>
    <cellStyle name="Celda de comprobación 4" xfId="173" xr:uid="{00000000-0005-0000-0000-0000AB000000}"/>
    <cellStyle name="Celda vinculada 2" xfId="174" xr:uid="{00000000-0005-0000-0000-0000AC000000}"/>
    <cellStyle name="Celda vinculada 3" xfId="175" xr:uid="{00000000-0005-0000-0000-0000AD000000}"/>
    <cellStyle name="Celda vinculada 4" xfId="176" xr:uid="{00000000-0005-0000-0000-0000AE000000}"/>
    <cellStyle name="CodeÜbernahme" xfId="177" xr:uid="{00000000-0005-0000-0000-0000AF000000}"/>
    <cellStyle name="Dezimal [0]_2002_06_V2_Rückvpa Juni" xfId="178" xr:uid="{00000000-0005-0000-0000-0000B0000000}"/>
    <cellStyle name="Dezimal_2002_06_V2_Rückvpa Juni" xfId="179" xr:uid="{00000000-0005-0000-0000-0000B1000000}"/>
    <cellStyle name="Encabezado 4 2" xfId="180" xr:uid="{00000000-0005-0000-0000-0000B2000000}"/>
    <cellStyle name="Encabezado 4 3" xfId="181" xr:uid="{00000000-0005-0000-0000-0000B3000000}"/>
    <cellStyle name="Encabezado 4 4" xfId="182" xr:uid="{00000000-0005-0000-0000-0000B4000000}"/>
    <cellStyle name="Énfasis1 2" xfId="183" xr:uid="{00000000-0005-0000-0000-0000B5000000}"/>
    <cellStyle name="Énfasis1 3" xfId="184" xr:uid="{00000000-0005-0000-0000-0000B6000000}"/>
    <cellStyle name="Énfasis1 4" xfId="185" xr:uid="{00000000-0005-0000-0000-0000B7000000}"/>
    <cellStyle name="Énfasis2 2" xfId="186" xr:uid="{00000000-0005-0000-0000-0000B8000000}"/>
    <cellStyle name="Énfasis2 3" xfId="187" xr:uid="{00000000-0005-0000-0000-0000B9000000}"/>
    <cellStyle name="Énfasis2 4" xfId="188" xr:uid="{00000000-0005-0000-0000-0000BA000000}"/>
    <cellStyle name="Énfasis3 2" xfId="189" xr:uid="{00000000-0005-0000-0000-0000BB000000}"/>
    <cellStyle name="Énfasis3 3" xfId="190" xr:uid="{00000000-0005-0000-0000-0000BC000000}"/>
    <cellStyle name="Énfasis3 4" xfId="191" xr:uid="{00000000-0005-0000-0000-0000BD000000}"/>
    <cellStyle name="Énfasis4 2" xfId="192" xr:uid="{00000000-0005-0000-0000-0000BE000000}"/>
    <cellStyle name="Énfasis4 3" xfId="193" xr:uid="{00000000-0005-0000-0000-0000BF000000}"/>
    <cellStyle name="Énfasis4 4" xfId="194" xr:uid="{00000000-0005-0000-0000-0000C0000000}"/>
    <cellStyle name="Énfasis5 2" xfId="195" xr:uid="{00000000-0005-0000-0000-0000C1000000}"/>
    <cellStyle name="Énfasis5 3" xfId="196" xr:uid="{00000000-0005-0000-0000-0000C2000000}"/>
    <cellStyle name="Énfasis5 4" xfId="197" xr:uid="{00000000-0005-0000-0000-0000C3000000}"/>
    <cellStyle name="Énfasis6 2" xfId="198" xr:uid="{00000000-0005-0000-0000-0000C4000000}"/>
    <cellStyle name="Énfasis6 3" xfId="199" xr:uid="{00000000-0005-0000-0000-0000C5000000}"/>
    <cellStyle name="Énfasis6 4" xfId="200" xr:uid="{00000000-0005-0000-0000-0000C6000000}"/>
    <cellStyle name="Entrada 2" xfId="201" xr:uid="{00000000-0005-0000-0000-0000C7000000}"/>
    <cellStyle name="Entrada 3" xfId="202" xr:uid="{00000000-0005-0000-0000-0000C8000000}"/>
    <cellStyle name="Entrada 4" xfId="203" xr:uid="{00000000-0005-0000-0000-0000C9000000}"/>
    <cellStyle name="Euro" xfId="204" xr:uid="{00000000-0005-0000-0000-0000CA000000}"/>
    <cellStyle name="Euro 2" xfId="205" xr:uid="{00000000-0005-0000-0000-0000CB000000}"/>
    <cellStyle name="Euro 2 2" xfId="206" xr:uid="{00000000-0005-0000-0000-0000CC000000}"/>
    <cellStyle name="Euro 3" xfId="207" xr:uid="{00000000-0005-0000-0000-0000CD000000}"/>
    <cellStyle name="Euro 3 2" xfId="208" xr:uid="{00000000-0005-0000-0000-0000CE000000}"/>
    <cellStyle name="Euro_Plantilla Mercado libre tarifa 3.0A y 3.1A" xfId="209" xr:uid="{00000000-0005-0000-0000-0000CF000000}"/>
    <cellStyle name="Excel Built-in Normal" xfId="210" xr:uid="{00000000-0005-0000-0000-0000D0000000}"/>
    <cellStyle name="Followed Hyperlink" xfId="211" xr:uid="{00000000-0005-0000-0000-0000D1000000}"/>
    <cellStyle name="Hipervínculo 2" xfId="212" xr:uid="{00000000-0005-0000-0000-0000D2000000}"/>
    <cellStyle name="Hipervínculo 2 2" xfId="355" xr:uid="{00000000-0005-0000-0000-0000D3000000}"/>
    <cellStyle name="Hipervínculo 2 3" xfId="354" xr:uid="{00000000-0005-0000-0000-0000D4000000}"/>
    <cellStyle name="Incorrecto 2" xfId="213" xr:uid="{00000000-0005-0000-0000-0000D5000000}"/>
    <cellStyle name="Incorrecto 3" xfId="214" xr:uid="{00000000-0005-0000-0000-0000D6000000}"/>
    <cellStyle name="Incorrecto 4" xfId="215" xr:uid="{00000000-0005-0000-0000-0000D7000000}"/>
    <cellStyle name="Migliaia (0)_BOSS" xfId="216" xr:uid="{00000000-0005-0000-0000-0000D8000000}"/>
    <cellStyle name="Migliaia_BOSS" xfId="217" xr:uid="{00000000-0005-0000-0000-0000D9000000}"/>
    <cellStyle name="Millares 2" xfId="218" xr:uid="{00000000-0005-0000-0000-0000DB000000}"/>
    <cellStyle name="Millares 2 2" xfId="219" xr:uid="{00000000-0005-0000-0000-0000DC000000}"/>
    <cellStyle name="Millares 2 2 2" xfId="220" xr:uid="{00000000-0005-0000-0000-0000DD000000}"/>
    <cellStyle name="Millares 2 3" xfId="221" xr:uid="{00000000-0005-0000-0000-0000DE000000}"/>
    <cellStyle name="Millares 3" xfId="222" xr:uid="{00000000-0005-0000-0000-0000DF000000}"/>
    <cellStyle name="Millares 3 2" xfId="223" xr:uid="{00000000-0005-0000-0000-0000E0000000}"/>
    <cellStyle name="Millares 3 3" xfId="224" xr:uid="{00000000-0005-0000-0000-0000E1000000}"/>
    <cellStyle name="Millares 4" xfId="225" xr:uid="{00000000-0005-0000-0000-0000E2000000}"/>
    <cellStyle name="Millares 5" xfId="226" xr:uid="{00000000-0005-0000-0000-0000E3000000}"/>
    <cellStyle name="Millares 6" xfId="227" xr:uid="{00000000-0005-0000-0000-0000E4000000}"/>
    <cellStyle name="Moneda [0] 2" xfId="228" xr:uid="{00000000-0005-0000-0000-0000E5000000}"/>
    <cellStyle name="Moneda 2" xfId="229" xr:uid="{00000000-0005-0000-0000-0000E6000000}"/>
    <cellStyle name="Moneda 2 2" xfId="230" xr:uid="{00000000-0005-0000-0000-0000E7000000}"/>
    <cellStyle name="Moneda 3" xfId="231" xr:uid="{00000000-0005-0000-0000-0000E8000000}"/>
    <cellStyle name="Moneda 4" xfId="232" xr:uid="{00000000-0005-0000-0000-0000E9000000}"/>
    <cellStyle name="Moneda 5" xfId="233" xr:uid="{00000000-0005-0000-0000-0000EA000000}"/>
    <cellStyle name="Moneda 6" xfId="234" xr:uid="{00000000-0005-0000-0000-0000EB000000}"/>
    <cellStyle name="Neutral 2" xfId="235" xr:uid="{00000000-0005-0000-0000-0000EC000000}"/>
    <cellStyle name="Neutral 3" xfId="236" xr:uid="{00000000-0005-0000-0000-0000ED000000}"/>
    <cellStyle name="Neutral 4" xfId="237" xr:uid="{00000000-0005-0000-0000-0000EE000000}"/>
    <cellStyle name="Normal" xfId="0" builtinId="0"/>
    <cellStyle name="Normal 17" xfId="353" xr:uid="{00000000-0005-0000-0000-0000F0000000}"/>
    <cellStyle name="Normal 2" xfId="238" xr:uid="{00000000-0005-0000-0000-0000F1000000}"/>
    <cellStyle name="Normal 2 2" xfId="239" xr:uid="{00000000-0005-0000-0000-0000F2000000}"/>
    <cellStyle name="Normal 2 3" xfId="240" xr:uid="{00000000-0005-0000-0000-0000F3000000}"/>
    <cellStyle name="Normal 2 3 2" xfId="241" xr:uid="{00000000-0005-0000-0000-0000F4000000}"/>
    <cellStyle name="Normal 2 4" xfId="242" xr:uid="{00000000-0005-0000-0000-0000F5000000}"/>
    <cellStyle name="Normal 2 4 2" xfId="243" xr:uid="{00000000-0005-0000-0000-0000F6000000}"/>
    <cellStyle name="Normal 2 5" xfId="244" xr:uid="{00000000-0005-0000-0000-0000F7000000}"/>
    <cellStyle name="Normal 2 6" xfId="245" xr:uid="{00000000-0005-0000-0000-0000F8000000}"/>
    <cellStyle name="Normal 28" xfId="352" xr:uid="{00000000-0005-0000-0000-0000F9000000}"/>
    <cellStyle name="Normal 3" xfId="246" xr:uid="{00000000-0005-0000-0000-0000FA000000}"/>
    <cellStyle name="Normal 3 2" xfId="247" xr:uid="{00000000-0005-0000-0000-0000FB000000}"/>
    <cellStyle name="Normal 3 2 2" xfId="248" xr:uid="{00000000-0005-0000-0000-0000FC000000}"/>
    <cellStyle name="Normal 3 3" xfId="249" xr:uid="{00000000-0005-0000-0000-0000FD000000}"/>
    <cellStyle name="Normal 31" xfId="351" xr:uid="{00000000-0005-0000-0000-0000FE000000}"/>
    <cellStyle name="Normal 32" xfId="350" xr:uid="{00000000-0005-0000-0000-0000FF000000}"/>
    <cellStyle name="Normal 4" xfId="250" xr:uid="{00000000-0005-0000-0000-000000010000}"/>
    <cellStyle name="Normal 4 2" xfId="251" xr:uid="{00000000-0005-0000-0000-000001010000}"/>
    <cellStyle name="Normal 4 2 2" xfId="252" xr:uid="{00000000-0005-0000-0000-000002010000}"/>
    <cellStyle name="Normal 4 2 3" xfId="253" xr:uid="{00000000-0005-0000-0000-000003010000}"/>
    <cellStyle name="Normal 4 3" xfId="254" xr:uid="{00000000-0005-0000-0000-000004010000}"/>
    <cellStyle name="Normal 5" xfId="255" xr:uid="{00000000-0005-0000-0000-000005010000}"/>
    <cellStyle name="Normal 5 2" xfId="256" xr:uid="{00000000-0005-0000-0000-000006010000}"/>
    <cellStyle name="Normal 5 3" xfId="257" xr:uid="{00000000-0005-0000-0000-000007010000}"/>
    <cellStyle name="Normal 6" xfId="258" xr:uid="{00000000-0005-0000-0000-000008010000}"/>
    <cellStyle name="Normal 6 2" xfId="259" xr:uid="{00000000-0005-0000-0000-000009010000}"/>
    <cellStyle name="Normal 6 3" xfId="260" xr:uid="{00000000-0005-0000-0000-00000A010000}"/>
    <cellStyle name="Normal 7" xfId="261" xr:uid="{00000000-0005-0000-0000-00000B010000}"/>
    <cellStyle name="Normal 7 2" xfId="262" xr:uid="{00000000-0005-0000-0000-00000C010000}"/>
    <cellStyle name="Normal 8" xfId="263" xr:uid="{00000000-0005-0000-0000-00000D010000}"/>
    <cellStyle name="Normal 8 2" xfId="264" xr:uid="{00000000-0005-0000-0000-00000E010000}"/>
    <cellStyle name="Normal 8 2 2" xfId="265" xr:uid="{00000000-0005-0000-0000-00000F010000}"/>
    <cellStyle name="Normal 8 3" xfId="266" xr:uid="{00000000-0005-0000-0000-000010010000}"/>
    <cellStyle name="Normal 8 4" xfId="267" xr:uid="{00000000-0005-0000-0000-000011010000}"/>
    <cellStyle name="Normale_BOSS" xfId="268" xr:uid="{00000000-0005-0000-0000-000012010000}"/>
    <cellStyle name="Nota 2" xfId="269" xr:uid="{00000000-0005-0000-0000-000013010000}"/>
    <cellStyle name="Nota 2 2" xfId="270" xr:uid="{00000000-0005-0000-0000-000014010000}"/>
    <cellStyle name="Nota 2 2 2" xfId="271" xr:uid="{00000000-0005-0000-0000-000015010000}"/>
    <cellStyle name="Nota 2 3" xfId="272" xr:uid="{00000000-0005-0000-0000-000016010000}"/>
    <cellStyle name="Nota 2 3 2" xfId="273" xr:uid="{00000000-0005-0000-0000-000017010000}"/>
    <cellStyle name="Nota 2 4" xfId="274" xr:uid="{00000000-0005-0000-0000-000018010000}"/>
    <cellStyle name="Notas 2" xfId="275" xr:uid="{00000000-0005-0000-0000-000019010000}"/>
    <cellStyle name="Notas 2 2" xfId="276" xr:uid="{00000000-0005-0000-0000-00001A010000}"/>
    <cellStyle name="Notas 2 3" xfId="277" xr:uid="{00000000-0005-0000-0000-00001B010000}"/>
    <cellStyle name="Notas 3" xfId="278" xr:uid="{00000000-0005-0000-0000-00001C010000}"/>
    <cellStyle name="Notas 3 2" xfId="279" xr:uid="{00000000-0005-0000-0000-00001D010000}"/>
    <cellStyle name="Notas 3 3" xfId="280" xr:uid="{00000000-0005-0000-0000-00001E010000}"/>
    <cellStyle name="Notas 4" xfId="281" xr:uid="{00000000-0005-0000-0000-00001F010000}"/>
    <cellStyle name="Notas 4 2" xfId="282" xr:uid="{00000000-0005-0000-0000-000020010000}"/>
    <cellStyle name="Notas 4 3" xfId="283" xr:uid="{00000000-0005-0000-0000-000021010000}"/>
    <cellStyle name="Notas 5" xfId="284" xr:uid="{00000000-0005-0000-0000-000022010000}"/>
    <cellStyle name="Notas 5 2" xfId="285" xr:uid="{00000000-0005-0000-0000-000023010000}"/>
    <cellStyle name="Notas 6" xfId="286" xr:uid="{00000000-0005-0000-0000-000024010000}"/>
    <cellStyle name="Notas 6 2" xfId="287" xr:uid="{00000000-0005-0000-0000-000025010000}"/>
    <cellStyle name="Notas 7" xfId="288" xr:uid="{00000000-0005-0000-0000-000026010000}"/>
    <cellStyle name="Percentatge 2" xfId="289" xr:uid="{00000000-0005-0000-0000-000027010000}"/>
    <cellStyle name="Porcentaje" xfId="1" builtinId="5"/>
    <cellStyle name="Porcentaje 2" xfId="290" xr:uid="{00000000-0005-0000-0000-000029010000}"/>
    <cellStyle name="Porcentaje 2 2" xfId="291" xr:uid="{00000000-0005-0000-0000-00002A010000}"/>
    <cellStyle name="Porcentaje 2 2 2" xfId="292" xr:uid="{00000000-0005-0000-0000-00002B010000}"/>
    <cellStyle name="Porcentaje 3" xfId="293" xr:uid="{00000000-0005-0000-0000-00002C010000}"/>
    <cellStyle name="Porcentaje 3 2" xfId="294" xr:uid="{00000000-0005-0000-0000-00002D010000}"/>
    <cellStyle name="Porcentaje 3 3" xfId="295" xr:uid="{00000000-0005-0000-0000-00002E010000}"/>
    <cellStyle name="Porcentaje 4" xfId="296" xr:uid="{00000000-0005-0000-0000-00002F010000}"/>
    <cellStyle name="Porcentaje 4 2" xfId="297" xr:uid="{00000000-0005-0000-0000-000030010000}"/>
    <cellStyle name="Porcentaje 5" xfId="298" xr:uid="{00000000-0005-0000-0000-000031010000}"/>
    <cellStyle name="PosBerechnung" xfId="299" xr:uid="{00000000-0005-0000-0000-000032010000}"/>
    <cellStyle name="PosEingabe" xfId="300" xr:uid="{00000000-0005-0000-0000-000033010000}"/>
    <cellStyle name="Prozent_gesamt" xfId="301" xr:uid="{00000000-0005-0000-0000-000034010000}"/>
    <cellStyle name="Salida 2" xfId="302" xr:uid="{00000000-0005-0000-0000-000035010000}"/>
    <cellStyle name="Salida 3" xfId="303" xr:uid="{00000000-0005-0000-0000-000036010000}"/>
    <cellStyle name="Salida 4" xfId="304" xr:uid="{00000000-0005-0000-0000-000037010000}"/>
    <cellStyle name="SAPError" xfId="305" xr:uid="{00000000-0005-0000-0000-000038010000}"/>
    <cellStyle name="SAPKey" xfId="306" xr:uid="{00000000-0005-0000-0000-000039010000}"/>
    <cellStyle name="SAPLocked" xfId="307" xr:uid="{00000000-0005-0000-0000-00003A010000}"/>
    <cellStyle name="SAPOutput" xfId="308" xr:uid="{00000000-0005-0000-0000-00003B010000}"/>
    <cellStyle name="SAPSpace" xfId="309" xr:uid="{00000000-0005-0000-0000-00003C010000}"/>
    <cellStyle name="SAPText" xfId="310" xr:uid="{00000000-0005-0000-0000-00003D010000}"/>
    <cellStyle name="SAPUnLocked" xfId="311" xr:uid="{00000000-0005-0000-0000-00003E010000}"/>
    <cellStyle name="Standard_2002_06_V2_Rückvpa Juni" xfId="312" xr:uid="{00000000-0005-0000-0000-00003F010000}"/>
    <cellStyle name="Style1" xfId="313" xr:uid="{00000000-0005-0000-0000-000040010000}"/>
    <cellStyle name="Style2" xfId="314" xr:uid="{00000000-0005-0000-0000-000041010000}"/>
    <cellStyle name="Style3" xfId="315" xr:uid="{00000000-0005-0000-0000-000042010000}"/>
    <cellStyle name="Style4" xfId="316" xr:uid="{00000000-0005-0000-0000-000043010000}"/>
    <cellStyle name="Style5" xfId="317" xr:uid="{00000000-0005-0000-0000-000044010000}"/>
    <cellStyle name="Style6" xfId="318" xr:uid="{00000000-0005-0000-0000-000045010000}"/>
    <cellStyle name="Style7" xfId="319" xr:uid="{00000000-0005-0000-0000-000046010000}"/>
    <cellStyle name="Style8" xfId="320" xr:uid="{00000000-0005-0000-0000-000047010000}"/>
    <cellStyle name="StyleDate" xfId="321" xr:uid="{00000000-0005-0000-0000-000048010000}"/>
    <cellStyle name="TableStyleLight1" xfId="349" xr:uid="{00000000-0005-0000-0000-000049010000}"/>
    <cellStyle name="test" xfId="322" xr:uid="{00000000-0005-0000-0000-00004A010000}"/>
    <cellStyle name="Texto de advertencia 2" xfId="323" xr:uid="{00000000-0005-0000-0000-00004B010000}"/>
    <cellStyle name="Texto de advertencia 3" xfId="324" xr:uid="{00000000-0005-0000-0000-00004C010000}"/>
    <cellStyle name="Texto de advertencia 4" xfId="325" xr:uid="{00000000-0005-0000-0000-00004D010000}"/>
    <cellStyle name="Texto explicativo 2" xfId="326" xr:uid="{00000000-0005-0000-0000-00004E010000}"/>
    <cellStyle name="Texto explicativo 3" xfId="327" xr:uid="{00000000-0005-0000-0000-00004F010000}"/>
    <cellStyle name="Texto explicativo 4" xfId="328" xr:uid="{00000000-0005-0000-0000-000050010000}"/>
    <cellStyle name="Título 1 2" xfId="329" xr:uid="{00000000-0005-0000-0000-000051010000}"/>
    <cellStyle name="Título 1 3" xfId="330" xr:uid="{00000000-0005-0000-0000-000052010000}"/>
    <cellStyle name="Título 1 4" xfId="331" xr:uid="{00000000-0005-0000-0000-000053010000}"/>
    <cellStyle name="Título 2 2" xfId="332" xr:uid="{00000000-0005-0000-0000-000054010000}"/>
    <cellStyle name="Título 2 3" xfId="333" xr:uid="{00000000-0005-0000-0000-000055010000}"/>
    <cellStyle name="Título 2 4" xfId="334" xr:uid="{00000000-0005-0000-0000-000056010000}"/>
    <cellStyle name="Título 3 2" xfId="335" xr:uid="{00000000-0005-0000-0000-000057010000}"/>
    <cellStyle name="Título 3 3" xfId="336" xr:uid="{00000000-0005-0000-0000-000058010000}"/>
    <cellStyle name="Título 3 4" xfId="337" xr:uid="{00000000-0005-0000-0000-000059010000}"/>
    <cellStyle name="Título 4" xfId="338" xr:uid="{00000000-0005-0000-0000-00005A010000}"/>
    <cellStyle name="Título 5" xfId="339" xr:uid="{00000000-0005-0000-0000-00005B010000}"/>
    <cellStyle name="Título 6" xfId="340" xr:uid="{00000000-0005-0000-0000-00005C010000}"/>
    <cellStyle name="Total 2" xfId="341" xr:uid="{00000000-0005-0000-0000-00005D010000}"/>
    <cellStyle name="Total 3" xfId="342" xr:uid="{00000000-0005-0000-0000-00005E010000}"/>
    <cellStyle name="Total 4" xfId="343" xr:uid="{00000000-0005-0000-0000-00005F010000}"/>
    <cellStyle name="Valuta (0)_BOSS" xfId="344" xr:uid="{00000000-0005-0000-0000-000060010000}"/>
    <cellStyle name="Valuta_BOSS" xfId="345" xr:uid="{00000000-0005-0000-0000-000061010000}"/>
    <cellStyle name="Währung [0]_2002_06_V2_Rückvpa Juni" xfId="346" xr:uid="{00000000-0005-0000-0000-000062010000}"/>
    <cellStyle name="Währung_2002_06_V2_Rückvpa Juni" xfId="347" xr:uid="{00000000-0005-0000-0000-000063010000}"/>
    <cellStyle name="Zeilenebene_2_Zusammensetzung_DN_Konzern" xfId="348" xr:uid="{00000000-0005-0000-0000-000064010000}"/>
  </cellStyles>
  <dxfs count="39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6BFF37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38"/>
      <tableStyleElement type="totalRow" dxfId="37"/>
      <tableStyleElement type="firstRowStripe" dxfId="36"/>
      <tableStyleElement type="firstColumnStripe" dxfId="35"/>
      <tableStyleElement type="firstSubtotalColumn" dxfId="34"/>
      <tableStyleElement type="firstSubtotalRow" dxfId="33"/>
      <tableStyleElement type="secondSubtotalRow" dxfId="32"/>
      <tableStyleElement type="firstRowSubheading" dxfId="31"/>
      <tableStyleElement type="secondRowSubheading" dxfId="30"/>
      <tableStyleElement type="pageFieldLabels" dxfId="29"/>
      <tableStyleElement type="pageFieldValues" dxfId="28"/>
    </tableStyle>
    <tableStyle name="PivotStyleLight16 3" table="0" count="11" xr9:uid="{00000000-0011-0000-FFFF-FFFF01000000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FFFFE2A7"/>
      <color rgb="FFFFCC00"/>
      <color rgb="FF4B32E0"/>
      <color rgb="FFFFFFCC"/>
      <color rgb="FFB1E250"/>
      <color rgb="FFA3DD2F"/>
      <color rgb="FFFF9900"/>
      <color rgb="FF00FFFF"/>
      <color rgb="FF00CC66"/>
      <color rgb="FF89E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945562</xdr:colOff>
      <xdr:row>25</xdr:row>
      <xdr:rowOff>774700</xdr:rowOff>
    </xdr:from>
    <xdr:to>
      <xdr:col>14</xdr:col>
      <xdr:colOff>259044</xdr:colOff>
      <xdr:row>26</xdr:row>
      <xdr:rowOff>46809</xdr:rowOff>
    </xdr:to>
    <xdr:cxnSp macro="">
      <xdr:nvCxnSpPr>
        <xdr:cNvPr id="2" name="239 Conector recto de flecha">
          <a:extLst>
            <a:ext uri="{FF2B5EF4-FFF2-40B4-BE49-F238E27FC236}">
              <a16:creationId xmlns:a16="http://schemas.microsoft.com/office/drawing/2014/main" id="{B3D39A3C-05C3-47EC-98B1-02F7F9ADC2F6}"/>
            </a:ext>
          </a:extLst>
        </xdr:cNvPr>
        <xdr:cNvCxnSpPr>
          <a:stCxn id="43" idx="2"/>
          <a:endCxn id="27" idx="1"/>
        </xdr:cNvCxnSpPr>
      </xdr:nvCxnSpPr>
      <xdr:spPr>
        <a:xfrm flipH="1">
          <a:off x="10667412" y="4705350"/>
          <a:ext cx="256457" cy="4998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27442</xdr:colOff>
      <xdr:row>6</xdr:row>
      <xdr:rowOff>-1</xdr:rowOff>
    </xdr:from>
    <xdr:to>
      <xdr:col>14</xdr:col>
      <xdr:colOff>233643</xdr:colOff>
      <xdr:row>8</xdr:row>
      <xdr:rowOff>54655</xdr:rowOff>
    </xdr:to>
    <xdr:cxnSp macro="">
      <xdr:nvCxnSpPr>
        <xdr:cNvPr id="3" name="150 Conector recto de flecha">
          <a:extLst>
            <a:ext uri="{FF2B5EF4-FFF2-40B4-BE49-F238E27FC236}">
              <a16:creationId xmlns:a16="http://schemas.microsoft.com/office/drawing/2014/main" id="{4AE86721-145B-472E-89E1-9137424B490F}"/>
            </a:ext>
          </a:extLst>
        </xdr:cNvPr>
        <xdr:cNvCxnSpPr>
          <a:stCxn id="33" idx="2"/>
          <a:endCxn id="5" idx="1"/>
        </xdr:cNvCxnSpPr>
      </xdr:nvCxnSpPr>
      <xdr:spPr>
        <a:xfrm flipH="1">
          <a:off x="10698617" y="1085849"/>
          <a:ext cx="206201" cy="416606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925241</xdr:colOff>
      <xdr:row>38</xdr:row>
      <xdr:rowOff>1015999</xdr:rowOff>
    </xdr:from>
    <xdr:to>
      <xdr:col>14</xdr:col>
      <xdr:colOff>411445</xdr:colOff>
      <xdr:row>41</xdr:row>
      <xdr:rowOff>4448</xdr:rowOff>
    </xdr:to>
    <xdr:cxnSp macro="">
      <xdr:nvCxnSpPr>
        <xdr:cNvPr id="4" name="284 Conector recto de flecha">
          <a:extLst>
            <a:ext uri="{FF2B5EF4-FFF2-40B4-BE49-F238E27FC236}">
              <a16:creationId xmlns:a16="http://schemas.microsoft.com/office/drawing/2014/main" id="{35790D88-4D5F-4F9F-8952-E330CAD11A72}"/>
            </a:ext>
          </a:extLst>
        </xdr:cNvPr>
        <xdr:cNvCxnSpPr>
          <a:stCxn id="56" idx="2"/>
          <a:endCxn id="46" idx="1"/>
        </xdr:cNvCxnSpPr>
      </xdr:nvCxnSpPr>
      <xdr:spPr>
        <a:xfrm flipH="1">
          <a:off x="10666141" y="7058024"/>
          <a:ext cx="410129" cy="36957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303440</xdr:colOff>
      <xdr:row>8</xdr:row>
      <xdr:rowOff>54655</xdr:rowOff>
    </xdr:from>
    <xdr:to>
      <xdr:col>14</xdr:col>
      <xdr:colOff>729344</xdr:colOff>
      <xdr:row>15</xdr:row>
      <xdr:rowOff>165100</xdr:rowOff>
    </xdr:to>
    <xdr:sp macro="" textlink="">
      <xdr:nvSpPr>
        <xdr:cNvPr id="5" name="34 Disco magnético">
          <a:extLst>
            <a:ext uri="{FF2B5EF4-FFF2-40B4-BE49-F238E27FC236}">
              <a16:creationId xmlns:a16="http://schemas.microsoft.com/office/drawing/2014/main" id="{B5A1CBD3-F020-490E-8118-63A15F49D525}"/>
            </a:ext>
          </a:extLst>
        </xdr:cNvPr>
        <xdr:cNvSpPr/>
      </xdr:nvSpPr>
      <xdr:spPr>
        <a:xfrm>
          <a:off x="10209440" y="1502455"/>
          <a:ext cx="1191079" cy="137409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388710</xdr:colOff>
      <xdr:row>3</xdr:row>
      <xdr:rowOff>112941</xdr:rowOff>
    </xdr:from>
    <xdr:to>
      <xdr:col>1</xdr:col>
      <xdr:colOff>1531710</xdr:colOff>
      <xdr:row>4</xdr:row>
      <xdr:rowOff>214995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8B98E135-419F-493A-9086-CE82C0870D42}"/>
            </a:ext>
          </a:extLst>
        </xdr:cNvPr>
        <xdr:cNvSpPr txBox="1"/>
      </xdr:nvSpPr>
      <xdr:spPr>
        <a:xfrm>
          <a:off x="1153885" y="655866"/>
          <a:ext cx="371475" cy="2481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</a:t>
          </a:r>
          <a:r>
            <a:rPr lang="es-ES" sz="1200" baseline="0"/>
            <a:t> OMIE</a:t>
          </a:r>
          <a:endParaRPr lang="es-ES" sz="1200"/>
        </a:p>
      </xdr:txBody>
    </xdr:sp>
    <xdr:clientData/>
  </xdr:twoCellAnchor>
  <xdr:twoCellAnchor>
    <xdr:from>
      <xdr:col>3</xdr:col>
      <xdr:colOff>68036</xdr:colOff>
      <xdr:row>9</xdr:row>
      <xdr:rowOff>27214</xdr:rowOff>
    </xdr:from>
    <xdr:to>
      <xdr:col>3</xdr:col>
      <xdr:colOff>1111250</xdr:colOff>
      <xdr:row>15</xdr:row>
      <xdr:rowOff>31750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C3BAE614-8943-403D-82A9-4D6D003D1AF0}"/>
            </a:ext>
          </a:extLst>
        </xdr:cNvPr>
        <xdr:cNvSpPr txBox="1"/>
      </xdr:nvSpPr>
      <xdr:spPr>
        <a:xfrm>
          <a:off x="2350861" y="1659164"/>
          <a:ext cx="697139" cy="108403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/>
            <a:t>Coeficients</a:t>
          </a:r>
          <a:r>
            <a:rPr lang="es-ES" sz="1200" baseline="0"/>
            <a:t> "Dp": </a:t>
          </a:r>
        </a:p>
        <a:p>
          <a:pPr algn="ctr"/>
          <a:r>
            <a:rPr lang="es-ES" sz="1200" baseline="0"/>
            <a:t>% consum de cada període dins del sublot</a:t>
          </a:r>
        </a:p>
      </xdr:txBody>
    </xdr:sp>
    <xdr:clientData/>
  </xdr:twoCellAnchor>
  <xdr:twoCellAnchor>
    <xdr:from>
      <xdr:col>3</xdr:col>
      <xdr:colOff>68036</xdr:colOff>
      <xdr:row>6</xdr:row>
      <xdr:rowOff>45358</xdr:rowOff>
    </xdr:from>
    <xdr:to>
      <xdr:col>3</xdr:col>
      <xdr:colOff>1836963</xdr:colOff>
      <xdr:row>8</xdr:row>
      <xdr:rowOff>137886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F840EFEA-8889-4324-BDE4-9DD2C8D0BFC5}"/>
            </a:ext>
          </a:extLst>
        </xdr:cNvPr>
        <xdr:cNvSpPr txBox="1"/>
      </xdr:nvSpPr>
      <xdr:spPr>
        <a:xfrm>
          <a:off x="2350861" y="1134383"/>
          <a:ext cx="698952" cy="45447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Dades per</a:t>
          </a:r>
          <a:r>
            <a:rPr lang="es-ES" sz="1200" baseline="0"/>
            <a:t> valoració OMIE per període "p"</a:t>
          </a:r>
          <a:endParaRPr lang="es-ES" sz="1200"/>
        </a:p>
      </xdr:txBody>
    </xdr:sp>
    <xdr:clientData/>
  </xdr:twoCellAnchor>
  <xdr:twoCellAnchor>
    <xdr:from>
      <xdr:col>1</xdr:col>
      <xdr:colOff>444952</xdr:colOff>
      <xdr:row>15</xdr:row>
      <xdr:rowOff>192314</xdr:rowOff>
    </xdr:from>
    <xdr:to>
      <xdr:col>1</xdr:col>
      <xdr:colOff>1699077</xdr:colOff>
      <xdr:row>18</xdr:row>
      <xdr:rowOff>53521</xdr:rowOff>
    </xdr:to>
    <xdr:sp macro="" textlink="">
      <xdr:nvSpPr>
        <xdr:cNvPr id="9" name="7 CuadroTexto">
          <a:extLst>
            <a:ext uri="{FF2B5EF4-FFF2-40B4-BE49-F238E27FC236}">
              <a16:creationId xmlns:a16="http://schemas.microsoft.com/office/drawing/2014/main" id="{31328C64-7714-432F-B744-A988059489A3}"/>
            </a:ext>
          </a:extLst>
        </xdr:cNvPr>
        <xdr:cNvSpPr txBox="1"/>
      </xdr:nvSpPr>
      <xdr:spPr>
        <a:xfrm>
          <a:off x="1210127" y="2897414"/>
          <a:ext cx="311150" cy="41048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Coeficients</a:t>
          </a:r>
          <a:r>
            <a:rPr lang="es-ES" sz="1200" baseline="0"/>
            <a:t> "Ap" per perídode "p"</a:t>
          </a:r>
          <a:endParaRPr lang="es-ES" sz="1200"/>
        </a:p>
      </xdr:txBody>
    </xdr:sp>
    <xdr:clientData/>
  </xdr:twoCellAnchor>
  <xdr:twoCellAnchor>
    <xdr:from>
      <xdr:col>1</xdr:col>
      <xdr:colOff>418193</xdr:colOff>
      <xdr:row>18</xdr:row>
      <xdr:rowOff>154213</xdr:rowOff>
    </xdr:from>
    <xdr:to>
      <xdr:col>1</xdr:col>
      <xdr:colOff>1698172</xdr:colOff>
      <xdr:row>20</xdr:row>
      <xdr:rowOff>267607</xdr:rowOff>
    </xdr:to>
    <xdr:sp macro="" textlink="">
      <xdr:nvSpPr>
        <xdr:cNvPr id="10" name="8 CuadroTexto">
          <a:extLst>
            <a:ext uri="{FF2B5EF4-FFF2-40B4-BE49-F238E27FC236}">
              <a16:creationId xmlns:a16="http://schemas.microsoft.com/office/drawing/2014/main" id="{94A697F2-175A-4F42-9927-B22DCC9AC7F1}"/>
            </a:ext>
          </a:extLst>
        </xdr:cNvPr>
        <xdr:cNvSpPr txBox="1"/>
      </xdr:nvSpPr>
      <xdr:spPr>
        <a:xfrm>
          <a:off x="1180193" y="3411763"/>
          <a:ext cx="346529" cy="3896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MgOMIP</a:t>
          </a:r>
        </a:p>
      </xdr:txBody>
    </xdr:sp>
    <xdr:clientData/>
  </xdr:twoCellAnchor>
  <xdr:twoCellAnchor>
    <xdr:from>
      <xdr:col>1</xdr:col>
      <xdr:colOff>1531710</xdr:colOff>
      <xdr:row>4</xdr:row>
      <xdr:rowOff>49668</xdr:rowOff>
    </xdr:from>
    <xdr:to>
      <xdr:col>4</xdr:col>
      <xdr:colOff>176893</xdr:colOff>
      <xdr:row>6</xdr:row>
      <xdr:rowOff>173492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id="{B24D30B1-7BCA-464D-8C39-B95591ED0B3C}"/>
            </a:ext>
          </a:extLst>
        </xdr:cNvPr>
        <xdr:cNvCxnSpPr>
          <a:stCxn id="6" idx="3"/>
          <a:endCxn id="14" idx="2"/>
        </xdr:cNvCxnSpPr>
      </xdr:nvCxnSpPr>
      <xdr:spPr>
        <a:xfrm>
          <a:off x="1525360" y="770393"/>
          <a:ext cx="1702708" cy="488949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1836963</xdr:colOff>
      <xdr:row>6</xdr:row>
      <xdr:rowOff>173492</xdr:rowOff>
    </xdr:from>
    <xdr:to>
      <xdr:col>4</xdr:col>
      <xdr:colOff>176893</xdr:colOff>
      <xdr:row>7</xdr:row>
      <xdr:rowOff>91622</xdr:rowOff>
    </xdr:to>
    <xdr:cxnSp macro="">
      <xdr:nvCxnSpPr>
        <xdr:cNvPr id="12" name="13 Conector recto de flecha">
          <a:extLst>
            <a:ext uri="{FF2B5EF4-FFF2-40B4-BE49-F238E27FC236}">
              <a16:creationId xmlns:a16="http://schemas.microsoft.com/office/drawing/2014/main" id="{8672DE94-5EE9-4C61-8714-D1D37B96C834}"/>
            </a:ext>
          </a:extLst>
        </xdr:cNvPr>
        <xdr:cNvCxnSpPr>
          <a:stCxn id="8" idx="3"/>
          <a:endCxn id="14" idx="2"/>
        </xdr:cNvCxnSpPr>
      </xdr:nvCxnSpPr>
      <xdr:spPr>
        <a:xfrm flipV="1">
          <a:off x="3049813" y="1259342"/>
          <a:ext cx="178255" cy="95930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6</xdr:row>
      <xdr:rowOff>173492</xdr:rowOff>
    </xdr:from>
    <xdr:to>
      <xdr:col>4</xdr:col>
      <xdr:colOff>176893</xdr:colOff>
      <xdr:row>12</xdr:row>
      <xdr:rowOff>29482</xdr:rowOff>
    </xdr:to>
    <xdr:cxnSp macro="">
      <xdr:nvCxnSpPr>
        <xdr:cNvPr id="13" name="16 Conector recto de flecha">
          <a:extLst>
            <a:ext uri="{FF2B5EF4-FFF2-40B4-BE49-F238E27FC236}">
              <a16:creationId xmlns:a16="http://schemas.microsoft.com/office/drawing/2014/main" id="{A6DF9A39-E43A-4D88-B92F-7BAC55458375}"/>
            </a:ext>
          </a:extLst>
        </xdr:cNvPr>
        <xdr:cNvCxnSpPr>
          <a:stCxn id="7" idx="3"/>
          <a:endCxn id="14" idx="2"/>
        </xdr:cNvCxnSpPr>
      </xdr:nvCxnSpPr>
      <xdr:spPr>
        <a:xfrm flipV="1">
          <a:off x="3048000" y="1259342"/>
          <a:ext cx="180068" cy="93866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4</xdr:row>
      <xdr:rowOff>204107</xdr:rowOff>
    </xdr:from>
    <xdr:to>
      <xdr:col>6</xdr:col>
      <xdr:colOff>87087</xdr:colOff>
      <xdr:row>8</xdr:row>
      <xdr:rowOff>142876</xdr:rowOff>
    </xdr:to>
    <xdr:sp macro="" textlink="">
      <xdr:nvSpPr>
        <xdr:cNvPr id="14" name="30 Disco magnético">
          <a:extLst>
            <a:ext uri="{FF2B5EF4-FFF2-40B4-BE49-F238E27FC236}">
              <a16:creationId xmlns:a16="http://schemas.microsoft.com/office/drawing/2014/main" id="{08F37B42-D617-4F01-B1F7-D715CAE486BC}"/>
            </a:ext>
          </a:extLst>
        </xdr:cNvPr>
        <xdr:cNvSpPr/>
      </xdr:nvSpPr>
      <xdr:spPr>
        <a:xfrm>
          <a:off x="3228068" y="905782"/>
          <a:ext cx="1427844" cy="68171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136978</xdr:colOff>
      <xdr:row>6</xdr:row>
      <xdr:rowOff>94799</xdr:rowOff>
    </xdr:from>
    <xdr:to>
      <xdr:col>6</xdr:col>
      <xdr:colOff>108857</xdr:colOff>
      <xdr:row>8</xdr:row>
      <xdr:rowOff>32657</xdr:rowOff>
    </xdr:to>
    <xdr:sp macro="" textlink="">
      <xdr:nvSpPr>
        <xdr:cNvPr id="15" name="31 CuadroTexto">
          <a:extLst>
            <a:ext uri="{FF2B5EF4-FFF2-40B4-BE49-F238E27FC236}">
              <a16:creationId xmlns:a16="http://schemas.microsoft.com/office/drawing/2014/main" id="{546F7D67-6D32-41A0-B499-419886C6E123}"/>
            </a:ext>
          </a:extLst>
        </xdr:cNvPr>
        <xdr:cNvSpPr txBox="1"/>
      </xdr:nvSpPr>
      <xdr:spPr>
        <a:xfrm>
          <a:off x="3188153" y="1180649"/>
          <a:ext cx="1489529" cy="296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87087</xdr:colOff>
      <xdr:row>6</xdr:row>
      <xdr:rowOff>173492</xdr:rowOff>
    </xdr:from>
    <xdr:to>
      <xdr:col>7</xdr:col>
      <xdr:colOff>149678</xdr:colOff>
      <xdr:row>6</xdr:row>
      <xdr:rowOff>176665</xdr:rowOff>
    </xdr:to>
    <xdr:cxnSp macro="">
      <xdr:nvCxnSpPr>
        <xdr:cNvPr id="16" name="33 Conector recto de flecha">
          <a:extLst>
            <a:ext uri="{FF2B5EF4-FFF2-40B4-BE49-F238E27FC236}">
              <a16:creationId xmlns:a16="http://schemas.microsoft.com/office/drawing/2014/main" id="{C482BDB4-4925-405A-93DF-E7A7A2E51CA6}"/>
            </a:ext>
          </a:extLst>
        </xdr:cNvPr>
        <xdr:cNvCxnSpPr>
          <a:cxnSpLocks/>
          <a:stCxn id="14" idx="4"/>
          <a:endCxn id="65" idx="1"/>
        </xdr:cNvCxnSpPr>
      </xdr:nvCxnSpPr>
      <xdr:spPr>
        <a:xfrm>
          <a:off x="4655912" y="1259342"/>
          <a:ext cx="827766" cy="6348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1349375</xdr:colOff>
      <xdr:row>6</xdr:row>
      <xdr:rowOff>176665</xdr:rowOff>
    </xdr:from>
    <xdr:to>
      <xdr:col>10</xdr:col>
      <xdr:colOff>667657</xdr:colOff>
      <xdr:row>10</xdr:row>
      <xdr:rowOff>43997</xdr:rowOff>
    </xdr:to>
    <xdr:cxnSp macro="">
      <xdr:nvCxnSpPr>
        <xdr:cNvPr id="17" name="37 Conector recto de flecha">
          <a:extLst>
            <a:ext uri="{FF2B5EF4-FFF2-40B4-BE49-F238E27FC236}">
              <a16:creationId xmlns:a16="http://schemas.microsoft.com/office/drawing/2014/main" id="{FFE3D505-E681-4906-AB18-1147223E2E50}"/>
            </a:ext>
          </a:extLst>
        </xdr:cNvPr>
        <xdr:cNvCxnSpPr>
          <a:stCxn id="65" idx="3"/>
          <a:endCxn id="67" idx="1"/>
        </xdr:cNvCxnSpPr>
      </xdr:nvCxnSpPr>
      <xdr:spPr>
        <a:xfrm>
          <a:off x="6092825" y="1265690"/>
          <a:ext cx="2194832" cy="59123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210457</xdr:colOff>
      <xdr:row>19</xdr:row>
      <xdr:rowOff>88899</xdr:rowOff>
    </xdr:from>
    <xdr:to>
      <xdr:col>7</xdr:col>
      <xdr:colOff>264884</xdr:colOff>
      <xdr:row>19</xdr:row>
      <xdr:rowOff>93187</xdr:rowOff>
    </xdr:to>
    <xdr:cxnSp macro="">
      <xdr:nvCxnSpPr>
        <xdr:cNvPr id="18" name="41 Conector recto de flecha">
          <a:extLst>
            <a:ext uri="{FF2B5EF4-FFF2-40B4-BE49-F238E27FC236}">
              <a16:creationId xmlns:a16="http://schemas.microsoft.com/office/drawing/2014/main" id="{4A3ACCAA-B3C9-4296-8C19-CB11EE996748}"/>
            </a:ext>
          </a:extLst>
        </xdr:cNvPr>
        <xdr:cNvCxnSpPr>
          <a:stCxn id="60" idx="4"/>
          <a:endCxn id="66" idx="1"/>
        </xdr:cNvCxnSpPr>
      </xdr:nvCxnSpPr>
      <xdr:spPr>
        <a:xfrm>
          <a:off x="4782457" y="3524249"/>
          <a:ext cx="816427" cy="746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1699077</xdr:colOff>
      <xdr:row>17</xdr:row>
      <xdr:rowOff>2268</xdr:rowOff>
    </xdr:from>
    <xdr:to>
      <xdr:col>4</xdr:col>
      <xdr:colOff>292100</xdr:colOff>
      <xdr:row>19</xdr:row>
      <xdr:rowOff>88899</xdr:rowOff>
    </xdr:to>
    <xdr:cxnSp macro="">
      <xdr:nvCxnSpPr>
        <xdr:cNvPr id="19" name="43 Conector recto de flecha">
          <a:extLst>
            <a:ext uri="{FF2B5EF4-FFF2-40B4-BE49-F238E27FC236}">
              <a16:creationId xmlns:a16="http://schemas.microsoft.com/office/drawing/2014/main" id="{2F51D492-DC21-4B81-AE25-E85394564DB5}"/>
            </a:ext>
          </a:extLst>
        </xdr:cNvPr>
        <xdr:cNvCxnSpPr>
          <a:stCxn id="9" idx="3"/>
          <a:endCxn id="60" idx="2"/>
        </xdr:cNvCxnSpPr>
      </xdr:nvCxnSpPr>
      <xdr:spPr>
        <a:xfrm>
          <a:off x="1521277" y="3078843"/>
          <a:ext cx="1821998" cy="44540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1698172</xdr:colOff>
      <xdr:row>19</xdr:row>
      <xdr:rowOff>88899</xdr:rowOff>
    </xdr:from>
    <xdr:to>
      <xdr:col>4</xdr:col>
      <xdr:colOff>292100</xdr:colOff>
      <xdr:row>19</xdr:row>
      <xdr:rowOff>210910</xdr:rowOff>
    </xdr:to>
    <xdr:cxnSp macro="">
      <xdr:nvCxnSpPr>
        <xdr:cNvPr id="20" name="45 Conector recto de flecha">
          <a:extLst>
            <a:ext uri="{FF2B5EF4-FFF2-40B4-BE49-F238E27FC236}">
              <a16:creationId xmlns:a16="http://schemas.microsoft.com/office/drawing/2014/main" id="{F376E74D-6681-4786-97D3-3007E3AEB044}"/>
            </a:ext>
          </a:extLst>
        </xdr:cNvPr>
        <xdr:cNvCxnSpPr>
          <a:stCxn id="10" idx="3"/>
          <a:endCxn id="60" idx="2"/>
        </xdr:cNvCxnSpPr>
      </xdr:nvCxnSpPr>
      <xdr:spPr>
        <a:xfrm flipV="1">
          <a:off x="1526722" y="3524249"/>
          <a:ext cx="1816553" cy="96611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12</xdr:row>
      <xdr:rowOff>29482</xdr:rowOff>
    </xdr:from>
    <xdr:to>
      <xdr:col>4</xdr:col>
      <xdr:colOff>292100</xdr:colOff>
      <xdr:row>19</xdr:row>
      <xdr:rowOff>88899</xdr:rowOff>
    </xdr:to>
    <xdr:cxnSp macro="">
      <xdr:nvCxnSpPr>
        <xdr:cNvPr id="21" name="47 Conector recto de flecha">
          <a:extLst>
            <a:ext uri="{FF2B5EF4-FFF2-40B4-BE49-F238E27FC236}">
              <a16:creationId xmlns:a16="http://schemas.microsoft.com/office/drawing/2014/main" id="{049C4B04-4945-4504-9911-30068160A88B}"/>
            </a:ext>
          </a:extLst>
        </xdr:cNvPr>
        <xdr:cNvCxnSpPr>
          <a:stCxn id="7" idx="3"/>
          <a:endCxn id="60" idx="2"/>
        </xdr:cNvCxnSpPr>
      </xdr:nvCxnSpPr>
      <xdr:spPr>
        <a:xfrm>
          <a:off x="3048000" y="2198007"/>
          <a:ext cx="295275" cy="1326242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566058</xdr:colOff>
      <xdr:row>11</xdr:row>
      <xdr:rowOff>64845</xdr:rowOff>
    </xdr:from>
    <xdr:to>
      <xdr:col>14</xdr:col>
      <xdr:colOff>555173</xdr:colOff>
      <xdr:row>14</xdr:row>
      <xdr:rowOff>7696</xdr:rowOff>
    </xdr:to>
    <xdr:sp macro="" textlink="">
      <xdr:nvSpPr>
        <xdr:cNvPr id="22" name="75 CuadroTexto">
          <a:extLst>
            <a:ext uri="{FF2B5EF4-FFF2-40B4-BE49-F238E27FC236}">
              <a16:creationId xmlns:a16="http://schemas.microsoft.com/office/drawing/2014/main" id="{55CAA062-7B56-43CF-B50D-CF3C16B3AEA2}"/>
            </a:ext>
          </a:extLst>
        </xdr:cNvPr>
        <xdr:cNvSpPr txBox="1"/>
      </xdr:nvSpPr>
      <xdr:spPr>
        <a:xfrm>
          <a:off x="10468883" y="2058745"/>
          <a:ext cx="75429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subhasta</a:t>
          </a:r>
          <a:endParaRPr lang="es-ES" sz="1200" b="1"/>
        </a:p>
      </xdr:txBody>
    </xdr:sp>
    <xdr:clientData/>
  </xdr:twoCellAnchor>
  <xdr:twoCellAnchor>
    <xdr:from>
      <xdr:col>14</xdr:col>
      <xdr:colOff>719819</xdr:colOff>
      <xdr:row>11</xdr:row>
      <xdr:rowOff>228940</xdr:rowOff>
    </xdr:from>
    <xdr:to>
      <xdr:col>16</xdr:col>
      <xdr:colOff>175804</xdr:colOff>
      <xdr:row>13</xdr:row>
      <xdr:rowOff>28800</xdr:rowOff>
    </xdr:to>
    <xdr:cxnSp macro="">
      <xdr:nvCxnSpPr>
        <xdr:cNvPr id="23" name="77 Conector recto de flecha">
          <a:extLst>
            <a:ext uri="{FF2B5EF4-FFF2-40B4-BE49-F238E27FC236}">
              <a16:creationId xmlns:a16="http://schemas.microsoft.com/office/drawing/2014/main" id="{0F9FFE78-4314-4EFE-B3E7-529C4EE3185F}"/>
            </a:ext>
          </a:extLst>
        </xdr:cNvPr>
        <xdr:cNvCxnSpPr>
          <a:stCxn id="5" idx="4"/>
          <a:endCxn id="24" idx="1"/>
        </xdr:cNvCxnSpPr>
      </xdr:nvCxnSpPr>
      <xdr:spPr>
        <a:xfrm>
          <a:off x="18563319" y="4277065"/>
          <a:ext cx="916485" cy="276110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175804</xdr:colOff>
      <xdr:row>10</xdr:row>
      <xdr:rowOff>205010</xdr:rowOff>
    </xdr:from>
    <xdr:to>
      <xdr:col>19</xdr:col>
      <xdr:colOff>283029</xdr:colOff>
      <xdr:row>15</xdr:row>
      <xdr:rowOff>90714</xdr:rowOff>
    </xdr:to>
    <xdr:sp macro="" textlink="">
      <xdr:nvSpPr>
        <xdr:cNvPr id="24" name="78 CuadroTexto">
          <a:extLst>
            <a:ext uri="{FF2B5EF4-FFF2-40B4-BE49-F238E27FC236}">
              <a16:creationId xmlns:a16="http://schemas.microsoft.com/office/drawing/2014/main" id="{41DD29CF-2AD0-4C90-A73E-0D7C117EF69D}"/>
            </a:ext>
          </a:extLst>
        </xdr:cNvPr>
        <xdr:cNvSpPr txBox="1"/>
      </xdr:nvSpPr>
      <xdr:spPr>
        <a:xfrm>
          <a:off x="19479804" y="4015010"/>
          <a:ext cx="2012225" cy="1076329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OT + Punts EX +  Punts PREU_Ofert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1823357</xdr:colOff>
      <xdr:row>16</xdr:row>
      <xdr:rowOff>14288</xdr:rowOff>
    </xdr:from>
    <xdr:to>
      <xdr:col>4</xdr:col>
      <xdr:colOff>292100</xdr:colOff>
      <xdr:row>19</xdr:row>
      <xdr:rowOff>88899</xdr:rowOff>
    </xdr:to>
    <xdr:cxnSp macro="">
      <xdr:nvCxnSpPr>
        <xdr:cNvPr id="25" name="114 Conector recto de flecha">
          <a:extLst>
            <a:ext uri="{FF2B5EF4-FFF2-40B4-BE49-F238E27FC236}">
              <a16:creationId xmlns:a16="http://schemas.microsoft.com/office/drawing/2014/main" id="{FF06219E-F94A-43D8-87B1-3467ABD9CDA5}"/>
            </a:ext>
          </a:extLst>
        </xdr:cNvPr>
        <xdr:cNvCxnSpPr>
          <a:stCxn id="26" idx="3"/>
          <a:endCxn id="60" idx="2"/>
        </xdr:cNvCxnSpPr>
      </xdr:nvCxnSpPr>
      <xdr:spPr>
        <a:xfrm>
          <a:off x="3048907" y="2906713"/>
          <a:ext cx="294368" cy="61753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68036</xdr:colOff>
      <xdr:row>15</xdr:row>
      <xdr:rowOff>95250</xdr:rowOff>
    </xdr:from>
    <xdr:to>
      <xdr:col>3</xdr:col>
      <xdr:colOff>1823357</xdr:colOff>
      <xdr:row>16</xdr:row>
      <xdr:rowOff>174625</xdr:rowOff>
    </xdr:to>
    <xdr:sp macro="" textlink="">
      <xdr:nvSpPr>
        <xdr:cNvPr id="26" name="108 CuadroTexto">
          <a:extLst>
            <a:ext uri="{FF2B5EF4-FFF2-40B4-BE49-F238E27FC236}">
              <a16:creationId xmlns:a16="http://schemas.microsoft.com/office/drawing/2014/main" id="{C4B8E14D-77A0-4284-A65F-3EC8AFACA2FD}"/>
            </a:ext>
          </a:extLst>
        </xdr:cNvPr>
        <xdr:cNvSpPr txBox="1"/>
      </xdr:nvSpPr>
      <xdr:spPr>
        <a:xfrm>
          <a:off x="2350861" y="2809875"/>
          <a:ext cx="698046" cy="2635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OMIP estimat</a:t>
          </a:r>
        </a:p>
      </xdr:txBody>
    </xdr:sp>
    <xdr:clientData/>
  </xdr:twoCellAnchor>
  <xdr:twoCellAnchor>
    <xdr:from>
      <xdr:col>13</xdr:col>
      <xdr:colOff>280763</xdr:colOff>
      <xdr:row>26</xdr:row>
      <xdr:rowOff>46809</xdr:rowOff>
    </xdr:from>
    <xdr:to>
      <xdr:col>14</xdr:col>
      <xdr:colOff>632460</xdr:colOff>
      <xdr:row>32</xdr:row>
      <xdr:rowOff>144780</xdr:rowOff>
    </xdr:to>
    <xdr:sp macro="" textlink="">
      <xdr:nvSpPr>
        <xdr:cNvPr id="27" name="48 Disco magnético">
          <a:extLst>
            <a:ext uri="{FF2B5EF4-FFF2-40B4-BE49-F238E27FC236}">
              <a16:creationId xmlns:a16="http://schemas.microsoft.com/office/drawing/2014/main" id="{6366CA88-0166-4194-BD63-6114F25D1565}"/>
            </a:ext>
          </a:extLst>
        </xdr:cNvPr>
        <xdr:cNvSpPr/>
      </xdr:nvSpPr>
      <xdr:spPr>
        <a:xfrm>
          <a:off x="10183588" y="4755334"/>
          <a:ext cx="1120047" cy="1177471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446340</xdr:colOff>
      <xdr:row>28</xdr:row>
      <xdr:rowOff>164824</xdr:rowOff>
    </xdr:from>
    <xdr:to>
      <xdr:col>14</xdr:col>
      <xdr:colOff>463122</xdr:colOff>
      <xdr:row>31</xdr:row>
      <xdr:rowOff>3806</xdr:rowOff>
    </xdr:to>
    <xdr:sp macro="" textlink="">
      <xdr:nvSpPr>
        <xdr:cNvPr id="28" name="72 CuadroTexto">
          <a:extLst>
            <a:ext uri="{FF2B5EF4-FFF2-40B4-BE49-F238E27FC236}">
              <a16:creationId xmlns:a16="http://schemas.microsoft.com/office/drawing/2014/main" id="{21FFD74B-B072-4307-9235-1E8A5C8BB588}"/>
            </a:ext>
          </a:extLst>
        </xdr:cNvPr>
        <xdr:cNvSpPr txBox="1"/>
      </xdr:nvSpPr>
      <xdr:spPr>
        <a:xfrm>
          <a:off x="10355515" y="5228949"/>
          <a:ext cx="778782" cy="388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subhasta</a:t>
          </a:r>
          <a:endParaRPr lang="es-ES" sz="1200" b="1"/>
        </a:p>
      </xdr:txBody>
    </xdr:sp>
    <xdr:clientData/>
  </xdr:twoCellAnchor>
  <xdr:twoCellAnchor>
    <xdr:from>
      <xdr:col>3</xdr:col>
      <xdr:colOff>3073399</xdr:colOff>
      <xdr:row>27</xdr:row>
      <xdr:rowOff>34018</xdr:rowOff>
    </xdr:from>
    <xdr:to>
      <xdr:col>4</xdr:col>
      <xdr:colOff>317500</xdr:colOff>
      <xdr:row>29</xdr:row>
      <xdr:rowOff>198211</xdr:rowOff>
    </xdr:to>
    <xdr:cxnSp macro="">
      <xdr:nvCxnSpPr>
        <xdr:cNvPr id="29" name="117 Conector recto de flecha">
          <a:extLst>
            <a:ext uri="{FF2B5EF4-FFF2-40B4-BE49-F238E27FC236}">
              <a16:creationId xmlns:a16="http://schemas.microsoft.com/office/drawing/2014/main" id="{E54BFC24-FBDA-42CF-AE03-54ADA8D1EBE4}"/>
            </a:ext>
          </a:extLst>
        </xdr:cNvPr>
        <xdr:cNvCxnSpPr>
          <a:stCxn id="72" idx="3"/>
          <a:endCxn id="36" idx="2"/>
        </xdr:cNvCxnSpPr>
      </xdr:nvCxnSpPr>
      <xdr:spPr>
        <a:xfrm flipV="1">
          <a:off x="3047999" y="4917168"/>
          <a:ext cx="314326" cy="513443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2223861</xdr:colOff>
      <xdr:row>11</xdr:row>
      <xdr:rowOff>224178</xdr:rowOff>
    </xdr:from>
    <xdr:to>
      <xdr:col>13</xdr:col>
      <xdr:colOff>303440</xdr:colOff>
      <xdr:row>11</xdr:row>
      <xdr:rowOff>228373</xdr:rowOff>
    </xdr:to>
    <xdr:cxnSp macro="">
      <xdr:nvCxnSpPr>
        <xdr:cNvPr id="30" name="83 Conector recto de flecha">
          <a:extLst>
            <a:ext uri="{FF2B5EF4-FFF2-40B4-BE49-F238E27FC236}">
              <a16:creationId xmlns:a16="http://schemas.microsoft.com/office/drawing/2014/main" id="{3563CE3A-AF50-45AF-8E3C-A7A5603BF29E}"/>
            </a:ext>
          </a:extLst>
        </xdr:cNvPr>
        <xdr:cNvCxnSpPr>
          <a:stCxn id="59" idx="3"/>
          <a:endCxn id="5" idx="2"/>
        </xdr:cNvCxnSpPr>
      </xdr:nvCxnSpPr>
      <xdr:spPr>
        <a:xfrm flipV="1">
          <a:off x="9907361" y="2173628"/>
          <a:ext cx="302079" cy="0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1232354</xdr:colOff>
      <xdr:row>10</xdr:row>
      <xdr:rowOff>43997</xdr:rowOff>
    </xdr:from>
    <xdr:to>
      <xdr:col>12</xdr:col>
      <xdr:colOff>859064</xdr:colOff>
      <xdr:row>11</xdr:row>
      <xdr:rowOff>228373</xdr:rowOff>
    </xdr:to>
    <xdr:cxnSp macro="">
      <xdr:nvCxnSpPr>
        <xdr:cNvPr id="31" name="84 Conector recto de flecha">
          <a:extLst>
            <a:ext uri="{FF2B5EF4-FFF2-40B4-BE49-F238E27FC236}">
              <a16:creationId xmlns:a16="http://schemas.microsoft.com/office/drawing/2014/main" id="{8BA64D4F-C3C3-49F4-A5E7-6B75F1AD1D53}"/>
            </a:ext>
          </a:extLst>
        </xdr:cNvPr>
        <xdr:cNvCxnSpPr>
          <a:stCxn id="67" idx="3"/>
          <a:endCxn id="59" idx="1"/>
        </xdr:cNvCxnSpPr>
      </xdr:nvCxnSpPr>
      <xdr:spPr>
        <a:xfrm>
          <a:off x="9144454" y="1856922"/>
          <a:ext cx="763360" cy="314551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3212194</xdr:colOff>
      <xdr:row>11</xdr:row>
      <xdr:rowOff>228373</xdr:rowOff>
    </xdr:from>
    <xdr:to>
      <xdr:col>12</xdr:col>
      <xdr:colOff>859064</xdr:colOff>
      <xdr:row>12</xdr:row>
      <xdr:rowOff>1815</xdr:rowOff>
    </xdr:to>
    <xdr:cxnSp macro="">
      <xdr:nvCxnSpPr>
        <xdr:cNvPr id="32" name="107 Conector recto de flecha">
          <a:extLst>
            <a:ext uri="{FF2B5EF4-FFF2-40B4-BE49-F238E27FC236}">
              <a16:creationId xmlns:a16="http://schemas.microsoft.com/office/drawing/2014/main" id="{8E721F2B-DCDF-44F1-99BC-22C857380C55}"/>
            </a:ext>
          </a:extLst>
        </xdr:cNvPr>
        <xdr:cNvCxnSpPr>
          <a:stCxn id="75" idx="3"/>
          <a:endCxn id="59" idx="1"/>
        </xdr:cNvCxnSpPr>
      </xdr:nvCxnSpPr>
      <xdr:spPr>
        <a:xfrm flipV="1">
          <a:off x="3047094" y="2171473"/>
          <a:ext cx="6860720" cy="204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128922</xdr:colOff>
      <xdr:row>3</xdr:row>
      <xdr:rowOff>6342</xdr:rowOff>
    </xdr:from>
    <xdr:to>
      <xdr:col>15</xdr:col>
      <xdr:colOff>554264</xdr:colOff>
      <xdr:row>6</xdr:row>
      <xdr:rowOff>-1</xdr:rowOff>
    </xdr:to>
    <xdr:sp macro="" textlink="">
      <xdr:nvSpPr>
        <xdr:cNvPr id="33" name="157 CuadroTexto">
          <a:extLst>
            <a:ext uri="{FF2B5EF4-FFF2-40B4-BE49-F238E27FC236}">
              <a16:creationId xmlns:a16="http://schemas.microsoft.com/office/drawing/2014/main" id="{DBDAF2CC-94A3-410B-8627-4B23CB1248C1}"/>
            </a:ext>
          </a:extLst>
        </xdr:cNvPr>
        <xdr:cNvSpPr txBox="1"/>
      </xdr:nvSpPr>
      <xdr:spPr>
        <a:xfrm>
          <a:off x="10031747" y="552442"/>
          <a:ext cx="1952517" cy="5334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punts obtinguts en l'oferta tècnica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400" b="1"/>
        </a:p>
      </xdr:txBody>
    </xdr:sp>
    <xdr:clientData/>
  </xdr:twoCellAnchor>
  <xdr:twoCellAnchor>
    <xdr:from>
      <xdr:col>1</xdr:col>
      <xdr:colOff>1638301</xdr:colOff>
      <xdr:row>27</xdr:row>
      <xdr:rowOff>154668</xdr:rowOff>
    </xdr:from>
    <xdr:to>
      <xdr:col>4</xdr:col>
      <xdr:colOff>317500</xdr:colOff>
      <xdr:row>28</xdr:row>
      <xdr:rowOff>101826</xdr:rowOff>
    </xdr:to>
    <xdr:cxnSp macro="">
      <xdr:nvCxnSpPr>
        <xdr:cNvPr id="34" name="206 Conector recto de flecha">
          <a:extLst>
            <a:ext uri="{FF2B5EF4-FFF2-40B4-BE49-F238E27FC236}">
              <a16:creationId xmlns:a16="http://schemas.microsoft.com/office/drawing/2014/main" id="{DB94EC52-ADE1-420C-8C3A-1B2852BC3438}"/>
            </a:ext>
          </a:extLst>
        </xdr:cNvPr>
        <xdr:cNvCxnSpPr>
          <a:stCxn id="73" idx="3"/>
          <a:endCxn id="36" idx="2"/>
        </xdr:cNvCxnSpPr>
      </xdr:nvCxnSpPr>
      <xdr:spPr>
        <a:xfrm flipV="1">
          <a:off x="1524001" y="5040993"/>
          <a:ext cx="1838324" cy="131308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1413311</xdr:colOff>
      <xdr:row>10</xdr:row>
      <xdr:rowOff>43997</xdr:rowOff>
    </xdr:from>
    <xdr:to>
      <xdr:col>10</xdr:col>
      <xdr:colOff>667657</xdr:colOff>
      <xdr:row>19</xdr:row>
      <xdr:rowOff>99537</xdr:rowOff>
    </xdr:to>
    <xdr:cxnSp macro="">
      <xdr:nvCxnSpPr>
        <xdr:cNvPr id="35" name="49 Conector recto de flecha">
          <a:extLst>
            <a:ext uri="{FF2B5EF4-FFF2-40B4-BE49-F238E27FC236}">
              <a16:creationId xmlns:a16="http://schemas.microsoft.com/office/drawing/2014/main" id="{632E5079-EF80-4DDC-B207-A1D0C0F5E141}"/>
            </a:ext>
          </a:extLst>
        </xdr:cNvPr>
        <xdr:cNvCxnSpPr>
          <a:stCxn id="66" idx="3"/>
          <a:endCxn id="67" idx="1"/>
        </xdr:cNvCxnSpPr>
      </xdr:nvCxnSpPr>
      <xdr:spPr>
        <a:xfrm flipV="1">
          <a:off x="6093261" y="1856922"/>
          <a:ext cx="2194396" cy="168431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317500</xdr:colOff>
      <xdr:row>25</xdr:row>
      <xdr:rowOff>906235</xdr:rowOff>
    </xdr:from>
    <xdr:to>
      <xdr:col>6</xdr:col>
      <xdr:colOff>287111</xdr:colOff>
      <xdr:row>29</xdr:row>
      <xdr:rowOff>101600</xdr:rowOff>
    </xdr:to>
    <xdr:sp macro="" textlink="">
      <xdr:nvSpPr>
        <xdr:cNvPr id="36" name="214 Disco magnético">
          <a:extLst>
            <a:ext uri="{FF2B5EF4-FFF2-40B4-BE49-F238E27FC236}">
              <a16:creationId xmlns:a16="http://schemas.microsoft.com/office/drawing/2014/main" id="{DDAC0094-F500-45C7-AB93-63E1E6C6DCC2}"/>
            </a:ext>
          </a:extLst>
        </xdr:cNvPr>
        <xdr:cNvSpPr/>
      </xdr:nvSpPr>
      <xdr:spPr>
        <a:xfrm>
          <a:off x="3362325" y="4703535"/>
          <a:ext cx="1496786" cy="64951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333829</xdr:colOff>
      <xdr:row>27</xdr:row>
      <xdr:rowOff>24040</xdr:rowOff>
    </xdr:from>
    <xdr:to>
      <xdr:col>6</xdr:col>
      <xdr:colOff>324758</xdr:colOff>
      <xdr:row>28</xdr:row>
      <xdr:rowOff>219526</xdr:rowOff>
    </xdr:to>
    <xdr:sp macro="" textlink="">
      <xdr:nvSpPr>
        <xdr:cNvPr id="37" name="215 CuadroTexto">
          <a:extLst>
            <a:ext uri="{FF2B5EF4-FFF2-40B4-BE49-F238E27FC236}">
              <a16:creationId xmlns:a16="http://schemas.microsoft.com/office/drawing/2014/main" id="{C2BB5379-8245-48BB-9EDC-412FC408CB11}"/>
            </a:ext>
          </a:extLst>
        </xdr:cNvPr>
        <xdr:cNvSpPr txBox="1"/>
      </xdr:nvSpPr>
      <xdr:spPr>
        <a:xfrm>
          <a:off x="3378654" y="4913540"/>
          <a:ext cx="1518104" cy="332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287111</xdr:colOff>
      <xdr:row>27</xdr:row>
      <xdr:rowOff>154668</xdr:rowOff>
    </xdr:from>
    <xdr:to>
      <xdr:col>10</xdr:col>
      <xdr:colOff>3628</xdr:colOff>
      <xdr:row>28</xdr:row>
      <xdr:rowOff>105228</xdr:rowOff>
    </xdr:to>
    <xdr:cxnSp macro="">
      <xdr:nvCxnSpPr>
        <xdr:cNvPr id="38" name="218 Conector recto de flecha">
          <a:extLst>
            <a:ext uri="{FF2B5EF4-FFF2-40B4-BE49-F238E27FC236}">
              <a16:creationId xmlns:a16="http://schemas.microsoft.com/office/drawing/2014/main" id="{A3E92DA2-FA7A-4C41-B38B-18CDA4E172AF}"/>
            </a:ext>
          </a:extLst>
        </xdr:cNvPr>
        <xdr:cNvCxnSpPr>
          <a:stCxn id="36" idx="4"/>
          <a:endCxn id="69" idx="1"/>
        </xdr:cNvCxnSpPr>
      </xdr:nvCxnSpPr>
      <xdr:spPr>
        <a:xfrm>
          <a:off x="4859111" y="5040993"/>
          <a:ext cx="2767692" cy="12836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2138589</xdr:colOff>
      <xdr:row>29</xdr:row>
      <xdr:rowOff>81551</xdr:rowOff>
    </xdr:from>
    <xdr:to>
      <xdr:col>13</xdr:col>
      <xdr:colOff>280763</xdr:colOff>
      <xdr:row>29</xdr:row>
      <xdr:rowOff>91985</xdr:rowOff>
    </xdr:to>
    <xdr:cxnSp macro="">
      <xdr:nvCxnSpPr>
        <xdr:cNvPr id="39" name="228 Conector recto de flecha">
          <a:extLst>
            <a:ext uri="{FF2B5EF4-FFF2-40B4-BE49-F238E27FC236}">
              <a16:creationId xmlns:a16="http://schemas.microsoft.com/office/drawing/2014/main" id="{25909129-C558-4C53-AEDB-A4868BC7DF9B}"/>
            </a:ext>
          </a:extLst>
        </xdr:cNvPr>
        <xdr:cNvCxnSpPr>
          <a:stCxn id="40" idx="3"/>
          <a:endCxn id="27" idx="2"/>
        </xdr:cNvCxnSpPr>
      </xdr:nvCxnSpPr>
      <xdr:spPr>
        <a:xfrm>
          <a:off x="9904639" y="5333001"/>
          <a:ext cx="278949" cy="4084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773792</xdr:colOff>
      <xdr:row>28</xdr:row>
      <xdr:rowOff>24129</xdr:rowOff>
    </xdr:from>
    <xdr:to>
      <xdr:col>12</xdr:col>
      <xdr:colOff>2138589</xdr:colOff>
      <xdr:row>30</xdr:row>
      <xdr:rowOff>146593</xdr:rowOff>
    </xdr:to>
    <xdr:sp macro="" textlink="">
      <xdr:nvSpPr>
        <xdr:cNvPr id="40" name="227 CuadroTexto">
          <a:extLst>
            <a:ext uri="{FF2B5EF4-FFF2-40B4-BE49-F238E27FC236}">
              <a16:creationId xmlns:a16="http://schemas.microsoft.com/office/drawing/2014/main" id="{73BB50E2-920E-47C3-A580-9CD37933F48F}"/>
            </a:ext>
          </a:extLst>
        </xdr:cNvPr>
        <xdr:cNvSpPr txBox="1"/>
      </xdr:nvSpPr>
      <xdr:spPr>
        <a:xfrm>
          <a:off x="9905092" y="5094604"/>
          <a:ext cx="0" cy="47806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PREU_Ofert</a:t>
          </a:r>
        </a:p>
      </xdr:txBody>
    </xdr:sp>
    <xdr:clientData/>
  </xdr:twoCellAnchor>
  <xdr:twoCellAnchor>
    <xdr:from>
      <xdr:col>11</xdr:col>
      <xdr:colOff>574675</xdr:colOff>
      <xdr:row>28</xdr:row>
      <xdr:rowOff>109038</xdr:rowOff>
    </xdr:from>
    <xdr:to>
      <xdr:col>12</xdr:col>
      <xdr:colOff>773792</xdr:colOff>
      <xdr:row>29</xdr:row>
      <xdr:rowOff>81551</xdr:rowOff>
    </xdr:to>
    <xdr:cxnSp macro="">
      <xdr:nvCxnSpPr>
        <xdr:cNvPr id="41" name="234 Conector recto de flecha">
          <a:extLst>
            <a:ext uri="{FF2B5EF4-FFF2-40B4-BE49-F238E27FC236}">
              <a16:creationId xmlns:a16="http://schemas.microsoft.com/office/drawing/2014/main" id="{C492F7B8-C03F-4ADF-8369-DAF796A8BA58}"/>
            </a:ext>
          </a:extLst>
        </xdr:cNvPr>
        <xdr:cNvCxnSpPr>
          <a:stCxn id="69" idx="3"/>
          <a:endCxn id="40" idx="1"/>
        </xdr:cNvCxnSpPr>
      </xdr:nvCxnSpPr>
      <xdr:spPr>
        <a:xfrm>
          <a:off x="8959850" y="5173163"/>
          <a:ext cx="945242" cy="159838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3196319</xdr:colOff>
      <xdr:row>29</xdr:row>
      <xdr:rowOff>85361</xdr:rowOff>
    </xdr:from>
    <xdr:to>
      <xdr:col>12</xdr:col>
      <xdr:colOff>773792</xdr:colOff>
      <xdr:row>33</xdr:row>
      <xdr:rowOff>13154</xdr:rowOff>
    </xdr:to>
    <xdr:cxnSp macro="">
      <xdr:nvCxnSpPr>
        <xdr:cNvPr id="42" name="230 Conector recto de flecha">
          <a:extLst>
            <a:ext uri="{FF2B5EF4-FFF2-40B4-BE49-F238E27FC236}">
              <a16:creationId xmlns:a16="http://schemas.microsoft.com/office/drawing/2014/main" id="{3387D9D7-AC3F-4EDF-8BF3-C72EABC358C8}"/>
            </a:ext>
          </a:extLst>
        </xdr:cNvPr>
        <xdr:cNvCxnSpPr>
          <a:stCxn id="70" idx="3"/>
          <a:endCxn id="40" idx="1"/>
        </xdr:cNvCxnSpPr>
      </xdr:nvCxnSpPr>
      <xdr:spPr>
        <a:xfrm flipV="1">
          <a:off x="3050269" y="5336811"/>
          <a:ext cx="6854823" cy="64534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150694</xdr:colOff>
      <xdr:row>24</xdr:row>
      <xdr:rowOff>224064</xdr:rowOff>
    </xdr:from>
    <xdr:to>
      <xdr:col>15</xdr:col>
      <xdr:colOff>583293</xdr:colOff>
      <xdr:row>25</xdr:row>
      <xdr:rowOff>774700</xdr:rowOff>
    </xdr:to>
    <xdr:sp macro="" textlink="">
      <xdr:nvSpPr>
        <xdr:cNvPr id="43" name="241 CuadroTexto">
          <a:extLst>
            <a:ext uri="{FF2B5EF4-FFF2-40B4-BE49-F238E27FC236}">
              <a16:creationId xmlns:a16="http://schemas.microsoft.com/office/drawing/2014/main" id="{835783D4-81C2-4603-AA43-EDFDC95B5CA7}"/>
            </a:ext>
          </a:extLst>
        </xdr:cNvPr>
        <xdr:cNvSpPr txBox="1"/>
      </xdr:nvSpPr>
      <xdr:spPr>
        <a:xfrm>
          <a:off x="10056694" y="4526189"/>
          <a:ext cx="1953424" cy="17916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obtinguts en l'oferta tècnica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632460</xdr:colOff>
      <xdr:row>29</xdr:row>
      <xdr:rowOff>90352</xdr:rowOff>
    </xdr:from>
    <xdr:to>
      <xdr:col>15</xdr:col>
      <xdr:colOff>548638</xdr:colOff>
      <xdr:row>29</xdr:row>
      <xdr:rowOff>93800</xdr:rowOff>
    </xdr:to>
    <xdr:cxnSp macro="">
      <xdr:nvCxnSpPr>
        <xdr:cNvPr id="44" name="249 Conector recto de flecha">
          <a:extLst>
            <a:ext uri="{FF2B5EF4-FFF2-40B4-BE49-F238E27FC236}">
              <a16:creationId xmlns:a16="http://schemas.microsoft.com/office/drawing/2014/main" id="{47EE1157-8BFA-41FA-8BA0-AE8EC420FBD9}"/>
            </a:ext>
          </a:extLst>
        </xdr:cNvPr>
        <xdr:cNvCxnSpPr>
          <a:stCxn id="27" idx="4"/>
          <a:endCxn id="45" idx="1"/>
        </xdr:cNvCxnSpPr>
      </xdr:nvCxnSpPr>
      <xdr:spPr>
        <a:xfrm>
          <a:off x="11303635" y="5335452"/>
          <a:ext cx="671828" cy="6623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548638</xdr:colOff>
      <xdr:row>27</xdr:row>
      <xdr:rowOff>121921</xdr:rowOff>
    </xdr:from>
    <xdr:to>
      <xdr:col>18</xdr:col>
      <xdr:colOff>707570</xdr:colOff>
      <xdr:row>31</xdr:row>
      <xdr:rowOff>76565</xdr:rowOff>
    </xdr:to>
    <xdr:sp macro="" textlink="">
      <xdr:nvSpPr>
        <xdr:cNvPr id="45" name="250 CuadroTexto">
          <a:extLst>
            <a:ext uri="{FF2B5EF4-FFF2-40B4-BE49-F238E27FC236}">
              <a16:creationId xmlns:a16="http://schemas.microsoft.com/office/drawing/2014/main" id="{DB37ACF0-8876-4066-A006-7EC97F11C533}"/>
            </a:ext>
          </a:extLst>
        </xdr:cNvPr>
        <xdr:cNvSpPr txBox="1"/>
      </xdr:nvSpPr>
      <xdr:spPr>
        <a:xfrm>
          <a:off x="11975463" y="5011421"/>
          <a:ext cx="2448107" cy="675369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OT + Punts EX+ Punts PREU_Ofert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245201</xdr:colOff>
      <xdr:row>41</xdr:row>
      <xdr:rowOff>4448</xdr:rowOff>
    </xdr:from>
    <xdr:to>
      <xdr:col>14</xdr:col>
      <xdr:colOff>627380</xdr:colOff>
      <xdr:row>47</xdr:row>
      <xdr:rowOff>81280</xdr:rowOff>
    </xdr:to>
    <xdr:sp macro="" textlink="">
      <xdr:nvSpPr>
        <xdr:cNvPr id="46" name="267 Disco magnético">
          <a:extLst>
            <a:ext uri="{FF2B5EF4-FFF2-40B4-BE49-F238E27FC236}">
              <a16:creationId xmlns:a16="http://schemas.microsoft.com/office/drawing/2014/main" id="{D456437E-2A2C-4A8E-89DD-E4B6AAAD5FC9}"/>
            </a:ext>
          </a:extLst>
        </xdr:cNvPr>
        <xdr:cNvSpPr/>
      </xdr:nvSpPr>
      <xdr:spPr>
        <a:xfrm>
          <a:off x="10151201" y="7427598"/>
          <a:ext cx="1144179" cy="1162682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443432</xdr:colOff>
      <xdr:row>44</xdr:row>
      <xdr:rowOff>56607</xdr:rowOff>
    </xdr:from>
    <xdr:to>
      <xdr:col>14</xdr:col>
      <xdr:colOff>460214</xdr:colOff>
      <xdr:row>46</xdr:row>
      <xdr:rowOff>89264</xdr:rowOff>
    </xdr:to>
    <xdr:sp macro="" textlink="">
      <xdr:nvSpPr>
        <xdr:cNvPr id="47" name="269 CuadroTexto">
          <a:extLst>
            <a:ext uri="{FF2B5EF4-FFF2-40B4-BE49-F238E27FC236}">
              <a16:creationId xmlns:a16="http://schemas.microsoft.com/office/drawing/2014/main" id="{AE506C41-45F1-4378-8684-86B88E5CE2E1}"/>
            </a:ext>
          </a:extLst>
        </xdr:cNvPr>
        <xdr:cNvSpPr txBox="1"/>
      </xdr:nvSpPr>
      <xdr:spPr>
        <a:xfrm>
          <a:off x="10352607" y="8019507"/>
          <a:ext cx="775607" cy="3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subhasta</a:t>
          </a:r>
          <a:endParaRPr lang="es-ES" sz="1200" b="1"/>
        </a:p>
      </xdr:txBody>
    </xdr:sp>
    <xdr:clientData/>
  </xdr:twoCellAnchor>
  <xdr:twoCellAnchor>
    <xdr:from>
      <xdr:col>3</xdr:col>
      <xdr:colOff>825500</xdr:colOff>
      <xdr:row>41</xdr:row>
      <xdr:rowOff>85500</xdr:rowOff>
    </xdr:from>
    <xdr:to>
      <xdr:col>4</xdr:col>
      <xdr:colOff>149225</xdr:colOff>
      <xdr:row>46</xdr:row>
      <xdr:rowOff>149225</xdr:rowOff>
    </xdr:to>
    <xdr:cxnSp macro="">
      <xdr:nvCxnSpPr>
        <xdr:cNvPr id="48" name="270 Conector recto de flecha">
          <a:extLst>
            <a:ext uri="{FF2B5EF4-FFF2-40B4-BE49-F238E27FC236}">
              <a16:creationId xmlns:a16="http://schemas.microsoft.com/office/drawing/2014/main" id="{9167747B-CA1D-453A-B12D-B76C8B8F3F90}"/>
            </a:ext>
          </a:extLst>
        </xdr:cNvPr>
        <xdr:cNvCxnSpPr>
          <a:stCxn id="71" idx="3"/>
          <a:endCxn id="50" idx="2"/>
        </xdr:cNvCxnSpPr>
      </xdr:nvCxnSpPr>
      <xdr:spPr>
        <a:xfrm flipV="1">
          <a:off x="3048000" y="7508650"/>
          <a:ext cx="149225" cy="96542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1733550</xdr:colOff>
      <xdr:row>40</xdr:row>
      <xdr:rowOff>184149</xdr:rowOff>
    </xdr:from>
    <xdr:to>
      <xdr:col>4</xdr:col>
      <xdr:colOff>149225</xdr:colOff>
      <xdr:row>41</xdr:row>
      <xdr:rowOff>85500</xdr:rowOff>
    </xdr:to>
    <xdr:cxnSp macro="">
      <xdr:nvCxnSpPr>
        <xdr:cNvPr id="49" name="272 Conector recto de flecha">
          <a:extLst>
            <a:ext uri="{FF2B5EF4-FFF2-40B4-BE49-F238E27FC236}">
              <a16:creationId xmlns:a16="http://schemas.microsoft.com/office/drawing/2014/main" id="{BA0A7BAD-35B0-4C8F-B637-317C33C0AAF9}"/>
            </a:ext>
          </a:extLst>
        </xdr:cNvPr>
        <xdr:cNvCxnSpPr>
          <a:stCxn id="74" idx="3"/>
          <a:endCxn id="50" idx="2"/>
        </xdr:cNvCxnSpPr>
      </xdr:nvCxnSpPr>
      <xdr:spPr>
        <a:xfrm>
          <a:off x="1524000" y="7419974"/>
          <a:ext cx="1673225" cy="8867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</xdr:colOff>
      <xdr:row>39</xdr:row>
      <xdr:rowOff>116115</xdr:rowOff>
    </xdr:from>
    <xdr:to>
      <xdr:col>6</xdr:col>
      <xdr:colOff>149226</xdr:colOff>
      <xdr:row>43</xdr:row>
      <xdr:rowOff>54884</xdr:rowOff>
    </xdr:to>
    <xdr:sp macro="" textlink="">
      <xdr:nvSpPr>
        <xdr:cNvPr id="50" name="274 Disco magnético">
          <a:extLst>
            <a:ext uri="{FF2B5EF4-FFF2-40B4-BE49-F238E27FC236}">
              <a16:creationId xmlns:a16="http://schemas.microsoft.com/office/drawing/2014/main" id="{C2AECD96-A977-467A-9F68-CE17F2130369}"/>
            </a:ext>
          </a:extLst>
        </xdr:cNvPr>
        <xdr:cNvSpPr/>
      </xdr:nvSpPr>
      <xdr:spPr>
        <a:xfrm>
          <a:off x="3197225" y="7174140"/>
          <a:ext cx="1524001" cy="6626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114299</xdr:colOff>
      <xdr:row>40</xdr:row>
      <xdr:rowOff>196399</xdr:rowOff>
    </xdr:from>
    <xdr:to>
      <xdr:col>6</xdr:col>
      <xdr:colOff>105228</xdr:colOff>
      <xdr:row>42</xdr:row>
      <xdr:rowOff>108858</xdr:rowOff>
    </xdr:to>
    <xdr:sp macro="" textlink="">
      <xdr:nvSpPr>
        <xdr:cNvPr id="51" name="275 CuadroTexto">
          <a:extLst>
            <a:ext uri="{FF2B5EF4-FFF2-40B4-BE49-F238E27FC236}">
              <a16:creationId xmlns:a16="http://schemas.microsoft.com/office/drawing/2014/main" id="{C1FA4B84-0E19-493D-9BD4-5217970E0279}"/>
            </a:ext>
          </a:extLst>
        </xdr:cNvPr>
        <xdr:cNvSpPr txBox="1"/>
      </xdr:nvSpPr>
      <xdr:spPr>
        <a:xfrm>
          <a:off x="3162299" y="7419524"/>
          <a:ext cx="1511754" cy="287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12</xdr:col>
      <xdr:colOff>2362200</xdr:colOff>
      <xdr:row>44</xdr:row>
      <xdr:rowOff>42864</xdr:rowOff>
    </xdr:from>
    <xdr:to>
      <xdr:col>13</xdr:col>
      <xdr:colOff>245201</xdr:colOff>
      <xdr:row>44</xdr:row>
      <xdr:rowOff>49439</xdr:rowOff>
    </xdr:to>
    <xdr:cxnSp macro="">
      <xdr:nvCxnSpPr>
        <xdr:cNvPr id="52" name="279 Conector recto de flecha">
          <a:extLst>
            <a:ext uri="{FF2B5EF4-FFF2-40B4-BE49-F238E27FC236}">
              <a16:creationId xmlns:a16="http://schemas.microsoft.com/office/drawing/2014/main" id="{0237BC04-2DDB-4B95-9C35-88ADCFA01EA3}"/>
            </a:ext>
          </a:extLst>
        </xdr:cNvPr>
        <xdr:cNvCxnSpPr>
          <a:stCxn id="53" idx="3"/>
          <a:endCxn id="46" idx="2"/>
        </xdr:cNvCxnSpPr>
      </xdr:nvCxnSpPr>
      <xdr:spPr>
        <a:xfrm flipV="1">
          <a:off x="9906000" y="8008939"/>
          <a:ext cx="245201" cy="225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721178</xdr:colOff>
      <xdr:row>42</xdr:row>
      <xdr:rowOff>224064</xdr:rowOff>
    </xdr:from>
    <xdr:to>
      <xdr:col>12</xdr:col>
      <xdr:colOff>2362200</xdr:colOff>
      <xdr:row>45</xdr:row>
      <xdr:rowOff>116114</xdr:rowOff>
    </xdr:to>
    <xdr:sp macro="" textlink="">
      <xdr:nvSpPr>
        <xdr:cNvPr id="53" name="278 CuadroTexto">
          <a:extLst>
            <a:ext uri="{FF2B5EF4-FFF2-40B4-BE49-F238E27FC236}">
              <a16:creationId xmlns:a16="http://schemas.microsoft.com/office/drawing/2014/main" id="{8AEE74A2-F2B8-4A89-AD6D-00927940B191}"/>
            </a:ext>
          </a:extLst>
        </xdr:cNvPr>
        <xdr:cNvSpPr txBox="1"/>
      </xdr:nvSpPr>
      <xdr:spPr>
        <a:xfrm>
          <a:off x="9865178" y="7783739"/>
          <a:ext cx="40822" cy="476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IMPORT_Ofert</a:t>
          </a:r>
        </a:p>
      </xdr:txBody>
    </xdr:sp>
    <xdr:clientData/>
  </xdr:twoCellAnchor>
  <xdr:twoCellAnchor>
    <xdr:from>
      <xdr:col>11</xdr:col>
      <xdr:colOff>1527175</xdr:colOff>
      <xdr:row>44</xdr:row>
      <xdr:rowOff>32658</xdr:rowOff>
    </xdr:from>
    <xdr:to>
      <xdr:col>12</xdr:col>
      <xdr:colOff>721178</xdr:colOff>
      <xdr:row>44</xdr:row>
      <xdr:rowOff>49439</xdr:rowOff>
    </xdr:to>
    <xdr:cxnSp macro="">
      <xdr:nvCxnSpPr>
        <xdr:cNvPr id="54" name="283 Conector recto de flecha">
          <a:extLst>
            <a:ext uri="{FF2B5EF4-FFF2-40B4-BE49-F238E27FC236}">
              <a16:creationId xmlns:a16="http://schemas.microsoft.com/office/drawing/2014/main" id="{EF9BA12A-6CED-4B7C-9529-3213FADEFBB3}"/>
            </a:ext>
          </a:extLst>
        </xdr:cNvPr>
        <xdr:cNvCxnSpPr>
          <a:stCxn id="68" idx="3"/>
          <a:endCxn id="53" idx="1"/>
        </xdr:cNvCxnSpPr>
      </xdr:nvCxnSpPr>
      <xdr:spPr>
        <a:xfrm>
          <a:off x="9140825" y="7992383"/>
          <a:ext cx="724353" cy="1678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3566886</xdr:colOff>
      <xdr:row>44</xdr:row>
      <xdr:rowOff>32658</xdr:rowOff>
    </xdr:from>
    <xdr:to>
      <xdr:col>10</xdr:col>
      <xdr:colOff>945243</xdr:colOff>
      <xdr:row>47</xdr:row>
      <xdr:rowOff>6350</xdr:rowOff>
    </xdr:to>
    <xdr:cxnSp macro="">
      <xdr:nvCxnSpPr>
        <xdr:cNvPr id="55" name="281 Conector recto de flecha">
          <a:extLst>
            <a:ext uri="{FF2B5EF4-FFF2-40B4-BE49-F238E27FC236}">
              <a16:creationId xmlns:a16="http://schemas.microsoft.com/office/drawing/2014/main" id="{D804F4A4-10A6-4F59-8752-FD6C5202F647}"/>
            </a:ext>
          </a:extLst>
        </xdr:cNvPr>
        <xdr:cNvCxnSpPr>
          <a:stCxn id="107" idx="3"/>
          <a:endCxn id="68" idx="1"/>
        </xdr:cNvCxnSpPr>
      </xdr:nvCxnSpPr>
      <xdr:spPr>
        <a:xfrm flipV="1">
          <a:off x="3046186" y="7992383"/>
          <a:ext cx="5334907" cy="522967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303095</xdr:colOff>
      <xdr:row>38</xdr:row>
      <xdr:rowOff>195942</xdr:rowOff>
    </xdr:from>
    <xdr:to>
      <xdr:col>15</xdr:col>
      <xdr:colOff>735694</xdr:colOff>
      <xdr:row>38</xdr:row>
      <xdr:rowOff>1015999</xdr:rowOff>
    </xdr:to>
    <xdr:sp macro="" textlink="">
      <xdr:nvSpPr>
        <xdr:cNvPr id="56" name="286 CuadroTexto">
          <a:extLst>
            <a:ext uri="{FF2B5EF4-FFF2-40B4-BE49-F238E27FC236}">
              <a16:creationId xmlns:a16="http://schemas.microsoft.com/office/drawing/2014/main" id="{E7171B54-78EB-4B6F-B908-E3C101B09B3F}"/>
            </a:ext>
          </a:extLst>
        </xdr:cNvPr>
        <xdr:cNvSpPr txBox="1"/>
      </xdr:nvSpPr>
      <xdr:spPr>
        <a:xfrm>
          <a:off x="10209095" y="7057117"/>
          <a:ext cx="1953424" cy="9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punts obtinguts en l'oferta  tècnica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627380</xdr:colOff>
      <xdr:row>44</xdr:row>
      <xdr:rowOff>42864</xdr:rowOff>
    </xdr:from>
    <xdr:to>
      <xdr:col>15</xdr:col>
      <xdr:colOff>515618</xdr:colOff>
      <xdr:row>44</xdr:row>
      <xdr:rowOff>55156</xdr:rowOff>
    </xdr:to>
    <xdr:cxnSp macro="">
      <xdr:nvCxnSpPr>
        <xdr:cNvPr id="57" name="288 Conector recto de flecha">
          <a:extLst>
            <a:ext uri="{FF2B5EF4-FFF2-40B4-BE49-F238E27FC236}">
              <a16:creationId xmlns:a16="http://schemas.microsoft.com/office/drawing/2014/main" id="{A55ACEF5-D326-480F-95B4-F5AA3668F53F}"/>
            </a:ext>
          </a:extLst>
        </xdr:cNvPr>
        <xdr:cNvCxnSpPr>
          <a:stCxn id="46" idx="4"/>
          <a:endCxn id="58" idx="1"/>
        </xdr:cNvCxnSpPr>
      </xdr:nvCxnSpPr>
      <xdr:spPr>
        <a:xfrm>
          <a:off x="11295380" y="8008939"/>
          <a:ext cx="650238" cy="9117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515618</xdr:colOff>
      <xdr:row>43</xdr:row>
      <xdr:rowOff>17056</xdr:rowOff>
    </xdr:from>
    <xdr:to>
      <xdr:col>19</xdr:col>
      <xdr:colOff>304800</xdr:colOff>
      <xdr:row>45</xdr:row>
      <xdr:rowOff>93256</xdr:rowOff>
    </xdr:to>
    <xdr:sp macro="" textlink="">
      <xdr:nvSpPr>
        <xdr:cNvPr id="58" name="289 CuadroTexto">
          <a:extLst>
            <a:ext uri="{FF2B5EF4-FFF2-40B4-BE49-F238E27FC236}">
              <a16:creationId xmlns:a16="http://schemas.microsoft.com/office/drawing/2014/main" id="{1804858E-FA18-43A4-923A-412ED4562621}"/>
            </a:ext>
          </a:extLst>
        </xdr:cNvPr>
        <xdr:cNvSpPr txBox="1"/>
      </xdr:nvSpPr>
      <xdr:spPr>
        <a:xfrm>
          <a:off x="11945618" y="7798981"/>
          <a:ext cx="2837182" cy="438150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a valorar=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OT +Punts Import_Ofert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859064</xdr:colOff>
      <xdr:row>10</xdr:row>
      <xdr:rowOff>166460</xdr:rowOff>
    </xdr:from>
    <xdr:to>
      <xdr:col>12</xdr:col>
      <xdr:colOff>2223861</xdr:colOff>
      <xdr:row>13</xdr:row>
      <xdr:rowOff>61685</xdr:rowOff>
    </xdr:to>
    <xdr:sp macro="" textlink="">
      <xdr:nvSpPr>
        <xdr:cNvPr id="59" name="82 CuadroTexto">
          <a:extLst>
            <a:ext uri="{FF2B5EF4-FFF2-40B4-BE49-F238E27FC236}">
              <a16:creationId xmlns:a16="http://schemas.microsoft.com/office/drawing/2014/main" id="{30FA6F89-96B5-4281-BB96-002074011CEA}"/>
            </a:ext>
          </a:extLst>
        </xdr:cNvPr>
        <xdr:cNvSpPr txBox="1"/>
      </xdr:nvSpPr>
      <xdr:spPr>
        <a:xfrm>
          <a:off x="9907814" y="1973035"/>
          <a:ext cx="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PREU_Ofert</a:t>
          </a:r>
        </a:p>
      </xdr:txBody>
    </xdr:sp>
    <xdr:clientData/>
  </xdr:twoCellAnchor>
  <xdr:twoCellAnchor>
    <xdr:from>
      <xdr:col>4</xdr:col>
      <xdr:colOff>292100</xdr:colOff>
      <xdr:row>17</xdr:row>
      <xdr:rowOff>105227</xdr:rowOff>
    </xdr:from>
    <xdr:to>
      <xdr:col>6</xdr:col>
      <xdr:colOff>210457</xdr:colOff>
      <xdr:row>20</xdr:row>
      <xdr:rowOff>313871</xdr:rowOff>
    </xdr:to>
    <xdr:sp macro="" textlink="">
      <xdr:nvSpPr>
        <xdr:cNvPr id="60" name="39 Disco magnético">
          <a:extLst>
            <a:ext uri="{FF2B5EF4-FFF2-40B4-BE49-F238E27FC236}">
              <a16:creationId xmlns:a16="http://schemas.microsoft.com/office/drawing/2014/main" id="{3C6F760B-AE1B-4CDF-A2CE-5D52A65B6EC0}"/>
            </a:ext>
          </a:extLst>
        </xdr:cNvPr>
        <xdr:cNvSpPr/>
      </xdr:nvSpPr>
      <xdr:spPr>
        <a:xfrm>
          <a:off x="3343275" y="3178627"/>
          <a:ext cx="1439182" cy="6245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163285</xdr:colOff>
      <xdr:row>18</xdr:row>
      <xdr:rowOff>150568</xdr:rowOff>
    </xdr:from>
    <xdr:to>
      <xdr:col>6</xdr:col>
      <xdr:colOff>232229</xdr:colOff>
      <xdr:row>20</xdr:row>
      <xdr:rowOff>117927</xdr:rowOff>
    </xdr:to>
    <xdr:sp macro="" textlink="">
      <xdr:nvSpPr>
        <xdr:cNvPr id="61" name="74 CuadroTexto">
          <a:extLst>
            <a:ext uri="{FF2B5EF4-FFF2-40B4-BE49-F238E27FC236}">
              <a16:creationId xmlns:a16="http://schemas.microsoft.com/office/drawing/2014/main" id="{E81DF4FB-6582-4F83-A1A3-A535356D0B32}"/>
            </a:ext>
          </a:extLst>
        </xdr:cNvPr>
        <xdr:cNvSpPr txBox="1"/>
      </xdr:nvSpPr>
      <xdr:spPr>
        <a:xfrm>
          <a:off x="6517821" y="5743104"/>
          <a:ext cx="939801" cy="4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oneCellAnchor>
    <xdr:from>
      <xdr:col>3</xdr:col>
      <xdr:colOff>1260023</xdr:colOff>
      <xdr:row>2</xdr:row>
      <xdr:rowOff>197410</xdr:rowOff>
    </xdr:from>
    <xdr:ext cx="957941" cy="404991"/>
    <xdr:pic>
      <xdr:nvPicPr>
        <xdr:cNvPr id="62" name="Imagen 61">
          <a:extLst>
            <a:ext uri="{FF2B5EF4-FFF2-40B4-BE49-F238E27FC236}">
              <a16:creationId xmlns:a16="http://schemas.microsoft.com/office/drawing/2014/main" id="{CD6252C0-D2A2-43D3-94C0-0A41A9F99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4158344" y="918589"/>
          <a:ext cx="957941" cy="404991"/>
        </a:xfrm>
        <a:prstGeom prst="rect">
          <a:avLst/>
        </a:prstGeom>
      </xdr:spPr>
    </xdr:pic>
    <xdr:clientData/>
  </xdr:oneCellAnchor>
  <xdr:oneCellAnchor>
    <xdr:from>
      <xdr:col>3</xdr:col>
      <xdr:colOff>1023256</xdr:colOff>
      <xdr:row>38</xdr:row>
      <xdr:rowOff>76199</xdr:rowOff>
    </xdr:from>
    <xdr:ext cx="1315810" cy="562941"/>
    <xdr:pic>
      <xdr:nvPicPr>
        <xdr:cNvPr id="63" name="Imagen 62">
          <a:extLst>
            <a:ext uri="{FF2B5EF4-FFF2-40B4-BE49-F238E27FC236}">
              <a16:creationId xmlns:a16="http://schemas.microsoft.com/office/drawing/2014/main" id="{DC0723EE-FBF8-4788-9313-98E3442063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8906" y="6953249"/>
          <a:ext cx="1315810" cy="562941"/>
        </a:xfrm>
        <a:prstGeom prst="rect">
          <a:avLst/>
        </a:prstGeom>
      </xdr:spPr>
    </xdr:pic>
    <xdr:clientData/>
  </xdr:oneCellAnchor>
  <xdr:oneCellAnchor>
    <xdr:from>
      <xdr:col>3</xdr:col>
      <xdr:colOff>1132116</xdr:colOff>
      <xdr:row>25</xdr:row>
      <xdr:rowOff>39568</xdr:rowOff>
    </xdr:from>
    <xdr:ext cx="948416" cy="408166"/>
    <xdr:pic>
      <xdr:nvPicPr>
        <xdr:cNvPr id="64" name="Imagen 63">
          <a:extLst>
            <a:ext uri="{FF2B5EF4-FFF2-40B4-BE49-F238E27FC236}">
              <a16:creationId xmlns:a16="http://schemas.microsoft.com/office/drawing/2014/main" id="{EEA4208B-734A-440B-8FBE-BBDD4F1AE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9816" y="4563943"/>
          <a:ext cx="948416" cy="408166"/>
        </a:xfrm>
        <a:prstGeom prst="rect">
          <a:avLst/>
        </a:prstGeom>
      </xdr:spPr>
    </xdr:pic>
    <xdr:clientData/>
  </xdr:oneCellAnchor>
  <xdr:twoCellAnchor>
    <xdr:from>
      <xdr:col>7</xdr:col>
      <xdr:colOff>149678</xdr:colOff>
      <xdr:row>5</xdr:row>
      <xdr:rowOff>114752</xdr:rowOff>
    </xdr:from>
    <xdr:to>
      <xdr:col>7</xdr:col>
      <xdr:colOff>1349375</xdr:colOff>
      <xdr:row>8</xdr:row>
      <xdr:rowOff>9977</xdr:rowOff>
    </xdr:to>
    <xdr:sp macro="" textlink="">
      <xdr:nvSpPr>
        <xdr:cNvPr id="65" name="4 CuadroTexto">
          <a:extLst>
            <a:ext uri="{FF2B5EF4-FFF2-40B4-BE49-F238E27FC236}">
              <a16:creationId xmlns:a16="http://schemas.microsoft.com/office/drawing/2014/main" id="{0522EE91-0CC8-4C21-9ED1-5DE30060CCC7}"/>
            </a:ext>
          </a:extLst>
        </xdr:cNvPr>
        <xdr:cNvSpPr txBox="1"/>
      </xdr:nvSpPr>
      <xdr:spPr>
        <a:xfrm>
          <a:off x="5483678" y="1019627"/>
          <a:ext cx="609147" cy="434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Preu_OMIE</a:t>
          </a:r>
        </a:p>
      </xdr:txBody>
    </xdr:sp>
    <xdr:clientData/>
  </xdr:twoCellAnchor>
  <xdr:twoCellAnchor>
    <xdr:from>
      <xdr:col>7</xdr:col>
      <xdr:colOff>264884</xdr:colOff>
      <xdr:row>18</xdr:row>
      <xdr:rowOff>29913</xdr:rowOff>
    </xdr:from>
    <xdr:to>
      <xdr:col>7</xdr:col>
      <xdr:colOff>1413311</xdr:colOff>
      <xdr:row>20</xdr:row>
      <xdr:rowOff>169160</xdr:rowOff>
    </xdr:to>
    <xdr:sp macro="" textlink="">
      <xdr:nvSpPr>
        <xdr:cNvPr id="66" name="38 CuadroTexto">
          <a:extLst>
            <a:ext uri="{FF2B5EF4-FFF2-40B4-BE49-F238E27FC236}">
              <a16:creationId xmlns:a16="http://schemas.microsoft.com/office/drawing/2014/main" id="{0C2BF06F-C756-4B87-B041-227B86264B62}"/>
            </a:ext>
          </a:extLst>
        </xdr:cNvPr>
        <xdr:cNvSpPr txBox="1"/>
      </xdr:nvSpPr>
      <xdr:spPr>
        <a:xfrm>
          <a:off x="5598884" y="3284288"/>
          <a:ext cx="494377" cy="50437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Preu_OMIP</a:t>
          </a:r>
        </a:p>
      </xdr:txBody>
    </xdr:sp>
    <xdr:clientData/>
  </xdr:twoCellAnchor>
  <xdr:twoCellAnchor>
    <xdr:from>
      <xdr:col>10</xdr:col>
      <xdr:colOff>667657</xdr:colOff>
      <xdr:row>9</xdr:row>
      <xdr:rowOff>75747</xdr:rowOff>
    </xdr:from>
    <xdr:to>
      <xdr:col>11</xdr:col>
      <xdr:colOff>1232354</xdr:colOff>
      <xdr:row>11</xdr:row>
      <xdr:rowOff>12247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95FA2821-9866-4E5C-9BFB-37496B5FC772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𝑷𝒓𝒆𝒖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95FA2821-9866-4E5C-9BFB-37496B5FC772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𝑷𝒓𝒆𝒖_𝑺𝒖𝒃𝒄𝒂𝒕𝒆𝒈𝒐𝒓𝒊𝒂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945243</xdr:colOff>
      <xdr:row>43</xdr:row>
      <xdr:rowOff>64408</xdr:rowOff>
    </xdr:from>
    <xdr:to>
      <xdr:col>11</xdr:col>
      <xdr:colOff>1527175</xdr:colOff>
      <xdr:row>45</xdr:row>
      <xdr:rowOff>908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DFCCCC57-8CE0-4877-B8F7-E69B566C1D67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𝑰𝒎𝒑𝒐𝒓𝒕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DFCCCC57-8CE0-4877-B8F7-E69B566C1D67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latin typeface="Cambria Math" panose="02040503050406030204" pitchFamily="18" charset="0"/>
                </a:rPr>
                <a:t>〖𝑰𝒎𝒑𝒐𝒓𝒕</a:t>
              </a:r>
              <a:r>
                <a:rPr lang="es-ES" sz="1200" b="1" i="0">
                  <a:latin typeface="Cambria Math"/>
                </a:rPr>
                <a:t>_𝑺𝒖𝒃𝒄𝒂𝒕𝒆𝒈</a:t>
              </a:r>
              <a:r>
                <a:rPr lang="es-ES" sz="1200" b="1" i="0">
                  <a:latin typeface="Cambria Math" panose="02040503050406030204" pitchFamily="18" charset="0"/>
                </a:rPr>
                <a:t>𝒐𝒓𝒊𝒂〗_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3628</xdr:colOff>
      <xdr:row>27</xdr:row>
      <xdr:rowOff>136978</xdr:rowOff>
    </xdr:from>
    <xdr:to>
      <xdr:col>11</xdr:col>
      <xdr:colOff>574675</xdr:colOff>
      <xdr:row>29</xdr:row>
      <xdr:rowOff>73478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349983D-1EB6-439C-96B9-1BF0BB83A9A7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𝑷𝒓𝒆𝒖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349983D-1EB6-439C-96B9-1BF0BB83A9A7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𝑷𝒓𝒆𝒖_𝑺𝒖𝒃𝒄𝒂𝒕𝒆𝒈𝒐𝒓𝒊𝒂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3</xdr:col>
      <xdr:colOff>965201</xdr:colOff>
      <xdr:row>31</xdr:row>
      <xdr:rowOff>108857</xdr:rowOff>
    </xdr:from>
    <xdr:to>
      <xdr:col>3</xdr:col>
      <xdr:colOff>3196319</xdr:colOff>
      <xdr:row>34</xdr:row>
      <xdr:rowOff>158750</xdr:rowOff>
    </xdr:to>
    <xdr:sp macro="" textlink="">
      <xdr:nvSpPr>
        <xdr:cNvPr id="70" name="229 CuadroTexto">
          <a:extLst>
            <a:ext uri="{FF2B5EF4-FFF2-40B4-BE49-F238E27FC236}">
              <a16:creationId xmlns:a16="http://schemas.microsoft.com/office/drawing/2014/main" id="{CA2968E9-4EA5-403B-BBDB-99E7B28A8147}"/>
            </a:ext>
          </a:extLst>
        </xdr:cNvPr>
        <xdr:cNvSpPr txBox="1"/>
      </xdr:nvSpPr>
      <xdr:spPr>
        <a:xfrm>
          <a:off x="3048001" y="5715907"/>
          <a:ext cx="2268" cy="59916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Coeficients "Di":</a:t>
          </a:r>
        </a:p>
        <a:p>
          <a:pPr algn="ctr"/>
          <a:r>
            <a:rPr lang="es-ES" sz="1200" baseline="0"/>
            <a:t>% consum de cada subcategoria dins de la categoria</a:t>
          </a:r>
          <a:endParaRPr lang="es-ES" sz="1200"/>
        </a:p>
      </xdr:txBody>
    </xdr:sp>
    <xdr:clientData/>
  </xdr:twoCellAnchor>
  <xdr:twoCellAnchor>
    <xdr:from>
      <xdr:col>3</xdr:col>
      <xdr:colOff>42635</xdr:colOff>
      <xdr:row>44</xdr:row>
      <xdr:rowOff>82550</xdr:rowOff>
    </xdr:from>
    <xdr:to>
      <xdr:col>3</xdr:col>
      <xdr:colOff>825500</xdr:colOff>
      <xdr:row>49</xdr:row>
      <xdr:rowOff>25400</xdr:rowOff>
    </xdr:to>
    <xdr:sp macro="" textlink="">
      <xdr:nvSpPr>
        <xdr:cNvPr id="71" name="268 CuadroTexto">
          <a:extLst>
            <a:ext uri="{FF2B5EF4-FFF2-40B4-BE49-F238E27FC236}">
              <a16:creationId xmlns:a16="http://schemas.microsoft.com/office/drawing/2014/main" id="{7AE40642-E910-4D1C-A0A6-EEC4DE9C115C}"/>
            </a:ext>
          </a:extLst>
        </xdr:cNvPr>
        <xdr:cNvSpPr txBox="1"/>
      </xdr:nvSpPr>
      <xdr:spPr>
        <a:xfrm>
          <a:off x="2331810" y="8048625"/>
          <a:ext cx="716190" cy="847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Índex: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*B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*TC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*TTF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*MIBGAS</a:t>
          </a:r>
          <a:endParaRPr lang="es-ES" sz="1200">
            <a:effectLst/>
          </a:endParaRPr>
        </a:p>
      </xdr:txBody>
    </xdr:sp>
    <xdr:clientData/>
  </xdr:twoCellAnchor>
  <xdr:twoCellAnchor>
    <xdr:from>
      <xdr:col>3</xdr:col>
      <xdr:colOff>229506</xdr:colOff>
      <xdr:row>28</xdr:row>
      <xdr:rowOff>104322</xdr:rowOff>
    </xdr:from>
    <xdr:to>
      <xdr:col>3</xdr:col>
      <xdr:colOff>3073399</xdr:colOff>
      <xdr:row>31</xdr:row>
      <xdr:rowOff>50800</xdr:rowOff>
    </xdr:to>
    <xdr:sp macro="" textlink="">
      <xdr:nvSpPr>
        <xdr:cNvPr id="72" name="52 CuadroTexto">
          <a:extLst>
            <a:ext uri="{FF2B5EF4-FFF2-40B4-BE49-F238E27FC236}">
              <a16:creationId xmlns:a16="http://schemas.microsoft.com/office/drawing/2014/main" id="{73929E0C-155F-4B90-804F-0962FD024FB7}"/>
            </a:ext>
          </a:extLst>
        </xdr:cNvPr>
        <xdr:cNvSpPr txBox="1"/>
      </xdr:nvSpPr>
      <xdr:spPr>
        <a:xfrm>
          <a:off x="2515506" y="5174797"/>
          <a:ext cx="532493" cy="48305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Coeficients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"Dp":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consum de cada període dins de la subcategoria</a:t>
          </a:r>
          <a:endParaRPr lang="es-ES" sz="1200">
            <a:effectLst/>
          </a:endParaRPr>
        </a:p>
      </xdr:txBody>
    </xdr:sp>
    <xdr:clientData/>
  </xdr:twoCellAnchor>
  <xdr:twoCellAnchor>
    <xdr:from>
      <xdr:col>1</xdr:col>
      <xdr:colOff>311605</xdr:colOff>
      <xdr:row>26</xdr:row>
      <xdr:rowOff>38552</xdr:rowOff>
    </xdr:from>
    <xdr:to>
      <xdr:col>1</xdr:col>
      <xdr:colOff>1638301</xdr:colOff>
      <xdr:row>30</xdr:row>
      <xdr:rowOff>165100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0FBEC6DC-4117-4987-A9EF-601D3871E0B1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i="1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𝑷𝑶</m:t>
                        </m:r>
                      </m:e>
                      <m:sub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𝒑</m:t>
                        </m:r>
                      </m:sub>
                    </m:sSub>
                    <m:r>
                      <a:rPr lang="es-ES" sz="1200" baseline="0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preus</a:t>
              </a:r>
              <a:r>
                <a:rPr lang="es-ES" sz="1200" baseline="0">
                  <a:latin typeface="+mn-lt"/>
                </a:rPr>
                <a:t> oferts energia consumida per periode "p"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0FBEC6DC-4117-4987-A9EF-601D3871E0B1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〖𝑷𝑶〗_𝒑:</a:t>
              </a:r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preus</a:t>
              </a:r>
              <a:r>
                <a:rPr lang="es-ES" sz="1200" baseline="0">
                  <a:latin typeface="+mn-lt"/>
                </a:rPr>
                <a:t> oferts energia consumida per periode "p"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1</xdr:col>
      <xdr:colOff>396875</xdr:colOff>
      <xdr:row>39</xdr:row>
      <xdr:rowOff>60324</xdr:rowOff>
    </xdr:from>
    <xdr:to>
      <xdr:col>1</xdr:col>
      <xdr:colOff>1733550</xdr:colOff>
      <xdr:row>42</xdr:row>
      <xdr:rowOff>79374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DC634A55-EE25-48DE-B6A4-B10D2C71FCB1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…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:</m:t>
                        </m:r>
                      </m:e>
                      <m:sub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DC634A55-EE25-48DE-B6A4-B10D2C71FCB1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…𝒌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𝟔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: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 </a:t>
              </a:r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3</xdr:col>
      <xdr:colOff>1796143</xdr:colOff>
      <xdr:row>10</xdr:row>
      <xdr:rowOff>121558</xdr:rowOff>
    </xdr:from>
    <xdr:to>
      <xdr:col>3</xdr:col>
      <xdr:colOff>3212194</xdr:colOff>
      <xdr:row>13</xdr:row>
      <xdr:rowOff>110672</xdr:rowOff>
    </xdr:to>
    <xdr:sp macro="" textlink="">
      <xdr:nvSpPr>
        <xdr:cNvPr id="75" name="85 CuadroTexto">
          <a:extLst>
            <a:ext uri="{FF2B5EF4-FFF2-40B4-BE49-F238E27FC236}">
              <a16:creationId xmlns:a16="http://schemas.microsoft.com/office/drawing/2014/main" id="{861609AE-D2D6-4670-B1C4-ED630083A1DC}"/>
            </a:ext>
          </a:extLst>
        </xdr:cNvPr>
        <xdr:cNvSpPr txBox="1"/>
      </xdr:nvSpPr>
      <xdr:spPr>
        <a:xfrm>
          <a:off x="3047093" y="1934483"/>
          <a:ext cx="1" cy="52568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Coeficients "Di":</a:t>
          </a:r>
        </a:p>
        <a:p>
          <a:pPr algn="ctr"/>
          <a:r>
            <a:rPr lang="es-ES" sz="1200" baseline="0"/>
            <a:t>% consum de cada sublot dins del lot</a:t>
          </a:r>
          <a:endParaRPr lang="es-ES" sz="1200"/>
        </a:p>
      </xdr:txBody>
    </xdr:sp>
    <xdr:clientData/>
  </xdr:twoCellAnchor>
  <xdr:oneCellAnchor>
    <xdr:from>
      <xdr:col>9</xdr:col>
      <xdr:colOff>80736</xdr:colOff>
      <xdr:row>32</xdr:row>
      <xdr:rowOff>57150</xdr:rowOff>
    </xdr:from>
    <xdr:ext cx="3538764" cy="501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E9F89649-36FC-4343-90F1-1842B0265A43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</m:t>
                    </m:r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𝒖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  <m:sSup>
                          <m:sSup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1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€</m:t>
                                    </m:r>
                                  </m:num>
                                  <m:den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𝑴𝑾𝒉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p>
                        </m:sSup>
                      </m:sub>
                    </m:sSub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𝒑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𝑷𝑶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 i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E9F89649-36FC-4343-90F1-1842B0265A43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𝑷𝒓𝒆𝒖_(𝑺𝒖𝒃𝒄𝒂𝒕𝒆𝒈𝒐𝒓𝒊𝒂(€/𝑴𝑾𝒉)^  )=∑_(𝒑=𝟏)^𝒏▒〖𝑫_𝒑·〖𝑷𝑶〗_𝒑 〗</a:t>
              </a:r>
              <a:endParaRPr lang="es-ES" sz="1100" b="1" i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27213</xdr:colOff>
      <xdr:row>18</xdr:row>
      <xdr:rowOff>153760</xdr:rowOff>
    </xdr:from>
    <xdr:ext cx="4483101" cy="542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CA144F74-C416-4D23-8856-4395FDEA6A41}"/>
                </a:ext>
              </a:extLst>
            </xdr:cNvPr>
            <xdr:cNvSpPr txBox="1"/>
          </xdr:nvSpPr>
          <xdr:spPr>
            <a:xfrm>
              <a:off x="9552213" y="5746296"/>
              <a:ext cx="4483101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sSub>
                    <m:sSub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𝑷𝒓𝒆𝒖</m:t>
                      </m:r>
                    </m:e>
                    <m:sub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𝑺𝒖𝒃𝒄𝒂𝒕𝒆𝒈𝒐𝒓𝒊𝒂</m:t>
                      </m:r>
                    </m:sub>
                  </m:sSub>
                  <m:sSup>
                    <m:sSup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ES" sz="1100" b="1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€</m:t>
                              </m:r>
                            </m:num>
                            <m:den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𝑴𝑾𝒉</m:t>
                              </m:r>
                            </m:den>
                          </m:f>
                        </m:e>
                      </m:d>
                    </m:e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 </m:t>
                      </m:r>
                    </m:sup>
                  </m:sSup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𝟎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,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𝟓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·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𝑷𝒓𝒆𝒖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𝑶𝑴𝑰𝑬</m:t>
                  </m:r>
                </m:oMath>
              </a14:m>
              <a:r>
                <a:rPr lang="es-ES" sz="1100" b="1"/>
                <a:t>+ </a:t>
              </a:r>
              <a14:m>
                <m:oMath xmlns:m="http://schemas.openxmlformats.org/officeDocument/2006/math"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𝟎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𝟓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𝑷𝒓𝒆𝒖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_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𝑶𝑴𝑰𝑷</m:t>
                  </m:r>
                </m:oMath>
              </a14:m>
              <a:r>
                <a:rPr lang="es-ES" sz="1100" b="1" i="1"/>
                <a:t> </a:t>
              </a:r>
            </a:p>
          </xdr:txBody>
        </xdr:sp>
      </mc:Choice>
      <mc:Fallback xmlns="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CA144F74-C416-4D23-8856-4395FDEA6A41}"/>
                </a:ext>
              </a:extLst>
            </xdr:cNvPr>
            <xdr:cNvSpPr txBox="1"/>
          </xdr:nvSpPr>
          <xdr:spPr>
            <a:xfrm>
              <a:off x="9552213" y="5746296"/>
              <a:ext cx="4483101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〖𝑷𝒓𝒆𝒖〗_𝑺𝒖𝒃𝒄𝒂𝒕𝒆𝒈𝒐𝒓𝒊𝒂 (€/𝑴𝑾𝒉)^ =𝟎,𝟓·𝑷𝒓𝒆𝒖_𝑶𝑴𝑰𝑬</a:t>
              </a:r>
              <a:r>
                <a:rPr lang="es-ES" sz="1100" b="1"/>
                <a:t>+ </a:t>
              </a:r>
              <a:r>
                <a:rPr lang="es-ES" sz="105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𝟎,𝟓</a:t>
              </a:r>
              <a:r>
                <a:rPr lang="es-ES" sz="105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·𝑷𝒓𝒆𝒖_𝑶𝑴𝑰𝑷</a:t>
              </a:r>
              <a:r>
                <a:rPr lang="es-ES" sz="1100" b="1" i="1"/>
                <a:t> </a:t>
              </a:r>
            </a:p>
          </xdr:txBody>
        </xdr:sp>
      </mc:Fallback>
    </mc:AlternateContent>
    <xdr:clientData/>
  </xdr:oneCellAnchor>
  <xdr:oneCellAnchor>
    <xdr:from>
      <xdr:col>12</xdr:col>
      <xdr:colOff>33564</xdr:colOff>
      <xdr:row>18</xdr:row>
      <xdr:rowOff>158750</xdr:rowOff>
    </xdr:from>
    <xdr:ext cx="2832100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1FD3E8FD-FF82-4795-8699-10BBF69FCC6B}"/>
                </a:ext>
              </a:extLst>
            </xdr:cNvPr>
            <xdr:cNvSpPr txBox="1"/>
          </xdr:nvSpPr>
          <xdr:spPr>
            <a:xfrm>
              <a:off x="14089743" y="5751286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𝑷𝒓𝒆𝒖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𝑶𝒇𝒆𝒓𝒕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𝑷𝒓𝒆𝒖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1FD3E8FD-FF82-4795-8699-10BBF69FCC6B}"/>
                </a:ext>
              </a:extLst>
            </xdr:cNvPr>
            <xdr:cNvSpPr txBox="1"/>
          </xdr:nvSpPr>
          <xdr:spPr>
            <a:xfrm>
              <a:off x="14089743" y="5751286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𝑷𝒓𝒆𝒖_𝑶𝒇𝒆𝒓𝒕=∑_(𝒊=𝟏)^𝒏▒〖〖𝑷𝒓𝒆𝒖_𝑺𝒖𝒃𝒄𝒂𝒕𝒆𝒈𝒐𝒓𝒊𝒂〗_𝒊·𝑫_𝒊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12</xdr:col>
      <xdr:colOff>50800</xdr:colOff>
      <xdr:row>52</xdr:row>
      <xdr:rowOff>152400</xdr:rowOff>
    </xdr:from>
    <xdr:ext cx="2946400" cy="520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CBC86B2F-7F49-4C97-824A-D5BA942EBD9A}"/>
                </a:ext>
              </a:extLst>
            </xdr:cNvPr>
            <xdr:cNvSpPr txBox="1"/>
          </xdr:nvSpPr>
          <xdr:spPr>
            <a:xfrm>
              <a:off x="9191625" y="9563100"/>
              <a:ext cx="2946400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</a:t>
              </a:r>
              <a14:m>
                <m:oMath xmlns:m="http://schemas.openxmlformats.org/officeDocument/2006/math"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𝑶𝒇𝒆𝒓𝒕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hr m:val="∑"/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s-ES" sz="1100" b="1" i="1"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sSub>
                        <m:sSub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𝑰𝒎𝒑𝒐𝒓𝒕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_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𝑺𝒖𝒃𝒄𝒂𝒕𝒆𝒈𝒐𝒓𝒊𝒂</m:t>
                          </m:r>
                        </m:e>
                        <m:sub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𝒊</m:t>
                          </m:r>
                        </m:sub>
                      </m:sSub>
                    </m:e>
                  </m:nary>
                </m:oMath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CBC86B2F-7F49-4C97-824A-D5BA942EBD9A}"/>
                </a:ext>
              </a:extLst>
            </xdr:cNvPr>
            <xdr:cNvSpPr txBox="1"/>
          </xdr:nvSpPr>
          <xdr:spPr>
            <a:xfrm>
              <a:off x="9191625" y="9563100"/>
              <a:ext cx="2946400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</a:t>
              </a:r>
              <a:r>
                <a:rPr lang="es-ES" sz="1100" b="1" i="0">
                  <a:latin typeface="Cambria Math" panose="02040503050406030204" pitchFamily="18" charset="0"/>
                </a:rPr>
                <a:t>_𝑶𝒇𝒆𝒓𝒕=∑_(𝒊=𝟏)^𝒏▒〖𝑰𝒎𝒑𝒐𝒓𝒕_𝑺𝒖𝒃𝒄𝒂𝒕𝒆𝒈𝒐𝒓𝒊𝒂〗_𝒊 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9</xdr:col>
      <xdr:colOff>139700</xdr:colOff>
      <xdr:row>46</xdr:row>
      <xdr:rowOff>33866</xdr:rowOff>
    </xdr:from>
    <xdr:ext cx="4576233" cy="893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31BFC8F5-D038-4AD5-8576-FFF81BE3BAB1}"/>
                </a:ext>
              </a:extLst>
            </xdr:cNvPr>
            <xdr:cNvSpPr txBox="1"/>
          </xdr:nvSpPr>
          <xdr:spPr>
            <a:xfrm>
              <a:off x="7000875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𝑰𝒎𝒑𝒐𝒓𝒕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</m:sub>
                    </m:sSub>
                    <m:sSup>
                      <m:sSup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€</m:t>
                            </m:r>
                          </m:e>
                        </m:d>
                      </m:e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</m:sSup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𝑻𝒆𝒓𝒎𝒆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𝑭𝒊𝒙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𝑷𝒓𝒆𝒖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𝑻𝒆𝒓𝒎𝒆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𝑺𝒆𝒏𝒔𝒆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𝑻𝒂𝒏𝒄𝒂𝒓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𝑷𝒓𝒆𝒖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𝑻𝒆𝒓𝒎𝒆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𝑻𝒂𝒏𝒄𝒂𝒕</m:t>
                        </m:r>
                      </m:e>
                    </m:d>
                    <m:r>
                      <a:rPr lang="es-ES" sz="1100" b="1" i="1">
                        <a:latin typeface="Cambria Math" panose="02040503050406030204" pitchFamily="18" charset="0"/>
                      </a:rPr>
                      <m:t>·</m:t>
                    </m:r>
                    <m:sSub>
                      <m:sSubPr>
                        <m:ctrlP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𝑪𝒐𝒏𝒔𝒖𝒎</m:t>
                        </m:r>
                      </m:e>
                      <m:sub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𝑺𝒖𝒃𝒍𝒄𝒂𝒕𝒆𝒈𝒐𝒓𝒊𝒂</m:t>
                        </m:r>
                      </m:sub>
                    </m:sSub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31BFC8F5-D038-4AD5-8576-FFF81BE3BAB1}"/>
                </a:ext>
              </a:extLst>
            </xdr:cNvPr>
            <xdr:cNvSpPr txBox="1"/>
          </xdr:nvSpPr>
          <xdr:spPr>
            <a:xfrm>
              <a:off x="7000875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〖𝑰𝒎𝒑𝒐𝒓𝒕〗_𝑺𝒖𝒃𝒄𝒂𝒕𝒆𝒈𝒐𝒓𝒊𝒂 (€)^ =𝑻𝒆𝒓𝒎𝒆 𝑭𝒊𝒙+[𝟎,𝟓·𝑷𝒓𝒆𝒖 𝑻𝒆𝒓𝒎𝒆 𝑽𝒂𝒓𝒊𝒂𝒃𝒍𝒆  𝑺𝒆𝒏𝒔𝒆 𝑻𝒂𝒏𝒄𝒂𝒓+𝟎,𝟓·𝑷𝒓𝒆𝒖 𝑻𝒆𝒓𝒎𝒆 𝑽𝒂𝒓𝒊𝒂𝒃𝒍𝒆 𝑻𝒂𝒏𝒄𝒂𝒕]·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〖𝑪𝒐𝒏𝒔𝒖𝒎〗_𝑺𝒖𝒃𝒍𝒄𝒂𝒕𝒆𝒈𝒐𝒓𝒊𝒂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13</xdr:col>
      <xdr:colOff>46265</xdr:colOff>
      <xdr:row>18</xdr:row>
      <xdr:rowOff>136074</xdr:rowOff>
    </xdr:from>
    <xdr:ext cx="4525735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E752F9D2-FFC5-498D-92F7-26D31D6FFC40}"/>
                </a:ext>
              </a:extLst>
            </xdr:cNvPr>
            <xdr:cNvSpPr txBox="1"/>
          </xdr:nvSpPr>
          <xdr:spPr>
            <a:xfrm>
              <a:off x="17000765" y="5728610"/>
              <a:ext cx="4525735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𝑃𝑅𝐸𝑈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𝑂𝑓𝑒𝑟𝑡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𝑃𝑢𝑛𝑡𝑠𝑀𝑎𝑥𝑖𝑚𝑠𝑃𝑟𝑒𝑢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E752F9D2-FFC5-498D-92F7-26D31D6FFC40}"/>
                </a:ext>
              </a:extLst>
            </xdr:cNvPr>
            <xdr:cNvSpPr txBox="1"/>
          </xdr:nvSpPr>
          <xdr:spPr>
            <a:xfrm>
              <a:off x="17000765" y="5728610"/>
              <a:ext cx="4525735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𝑃𝑢𝑛𝑡𝑠 𝑃𝑅𝐸𝑈_𝑂𝑓𝑒𝑟𝑡=𝑃𝑢𝑛𝑡𝑠𝑀𝑎𝑥𝑖𝑚𝑠𝑃𝑟𝑒𝑢∗((𝑃𝑟𝑒𝑢𝑆𝑜𝑟𝑡𝑖𝑑𝑎−𝑃𝑟𝑒𝑢_𝑂𝑓𝑒𝑟𝑡))/(</a:t>
              </a:r>
              <a:r>
                <a:rPr lang="es-ES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(𝑃𝑟𝑒𝑢𝑆𝑜𝑟𝑡𝑖𝑑𝑎−𝑃𝑟𝑒𝑢_𝑀í𝑛𝑖𝑚) )</a:t>
              </a:r>
              <a:endParaRPr lang="es-ES" sz="1100" b="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114299</xdr:colOff>
      <xdr:row>33</xdr:row>
      <xdr:rowOff>13753</xdr:rowOff>
    </xdr:from>
    <xdr:ext cx="4648200" cy="4162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44EA4965-2FC6-4CB8-956E-35C4E27FEE09}"/>
                </a:ext>
              </a:extLst>
            </xdr:cNvPr>
            <xdr:cNvSpPr txBox="1"/>
          </xdr:nvSpPr>
          <xdr:spPr>
            <a:xfrm>
              <a:off x="10020299" y="5982753"/>
              <a:ext cx="4648200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𝑃𝑅𝐸𝑈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𝑂𝑓𝑒𝑟𝑡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𝑃𝑢𝑛𝑡𝑠𝑀𝑎𝑥𝑖𝑚𝑠𝑃𝑟𝑒𝑢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44EA4965-2FC6-4CB8-956E-35C4E27FEE09}"/>
                </a:ext>
              </a:extLst>
            </xdr:cNvPr>
            <xdr:cNvSpPr txBox="1"/>
          </xdr:nvSpPr>
          <xdr:spPr>
            <a:xfrm>
              <a:off x="10020299" y="5982753"/>
              <a:ext cx="4648200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𝑃𝑢𝑛𝑡𝑠 𝑃𝑅𝐸𝑈_𝑂𝑓𝑒𝑟𝑡=𝑃𝑢𝑛𝑡𝑠𝑀𝑎𝑥𝑖𝑚𝑠𝑃𝑟𝑒𝑢∗((𝑃𝑟𝑒𝑢𝑆𝑜𝑟𝑡𝑖𝑑𝑎−𝑃𝑟𝑒𝑢_𝑂𝑓𝑒𝑟𝑡))/((𝑃𝑟𝑒𝑢𝑆𝑜𝑟𝑡𝑖𝑑𝑎−𝑃𝑟𝑒𝑢_𝑀í𝑛𝑖𝑚)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2717800</xdr:colOff>
      <xdr:row>48</xdr:row>
      <xdr:rowOff>103414</xdr:rowOff>
    </xdr:from>
    <xdr:ext cx="5121730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A8BA5A5B-2CE8-42A2-BF82-D916B74AF848}"/>
                </a:ext>
              </a:extLst>
            </xdr:cNvPr>
            <xdr:cNvSpPr txBox="1"/>
          </xdr:nvSpPr>
          <xdr:spPr>
            <a:xfrm>
              <a:off x="9906000" y="8793389"/>
              <a:ext cx="512173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𝐼𝑚𝑝𝑜𝑟𝑡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𝑂𝑓𝑒𝑟𝑡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𝑃𝑢𝑛𝑡𝑠𝑀𝑎𝑥𝑖𝑚𝑠𝐼𝑚𝑝𝑜𝑟𝑡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A8BA5A5B-2CE8-42A2-BF82-D916B74AF848}"/>
                </a:ext>
              </a:extLst>
            </xdr:cNvPr>
            <xdr:cNvSpPr txBox="1"/>
          </xdr:nvSpPr>
          <xdr:spPr>
            <a:xfrm>
              <a:off x="9906000" y="8793389"/>
              <a:ext cx="512173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𝑃𝑢𝑛𝑡𝑠 𝐼𝑚𝑝𝑜𝑟𝑡 _𝑂𝑓𝑒𝑟𝑡=𝑃𝑢𝑛𝑡𝑠𝑀𝑎𝑥𝑖𝑚𝑠𝐼𝑚𝑝𝑜𝑟𝑡∗((𝐼𝑚𝑝𝑜𝑟𝑡𝑆𝑜𝑟𝑡𝑖𝑑𝑎−𝐼𝑚𝑝𝑜𝑟𝑡_𝑂𝑓𝑒𝑟𝑡))/((𝐼𝑚𝑝𝑜𝑟𝑡 𝑆𝑜𝑟𝑡𝑖𝑑𝑎−𝐼𝑚𝑝𝑜𝑟𝑡_𝑀í𝑛𝑖𝑚)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429984</xdr:colOff>
      <xdr:row>6</xdr:row>
      <xdr:rowOff>228599</xdr:rowOff>
    </xdr:from>
    <xdr:to>
      <xdr:col>10</xdr:col>
      <xdr:colOff>125185</xdr:colOff>
      <xdr:row>8</xdr:row>
      <xdr:rowOff>41728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E502A9E1-AB8D-4AE4-BE2F-4A1EBDF23132}"/>
            </a:ext>
          </a:extLst>
        </xdr:cNvPr>
        <xdr:cNvSpPr txBox="1"/>
      </xdr:nvSpPr>
      <xdr:spPr>
        <a:xfrm>
          <a:off x="6522809" y="1266824"/>
          <a:ext cx="1219201" cy="22587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8</xdr:col>
      <xdr:colOff>353786</xdr:colOff>
      <xdr:row>13</xdr:row>
      <xdr:rowOff>85270</xdr:rowOff>
    </xdr:from>
    <xdr:to>
      <xdr:col>10</xdr:col>
      <xdr:colOff>48987</xdr:colOff>
      <xdr:row>14</xdr:row>
      <xdr:rowOff>139699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4AE49E43-84A1-4677-8F3A-AF5B35335CDE}"/>
            </a:ext>
          </a:extLst>
        </xdr:cNvPr>
        <xdr:cNvSpPr txBox="1"/>
      </xdr:nvSpPr>
      <xdr:spPr>
        <a:xfrm>
          <a:off x="6446611" y="2441120"/>
          <a:ext cx="12192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4</xdr:col>
      <xdr:colOff>278493</xdr:colOff>
      <xdr:row>48</xdr:row>
      <xdr:rowOff>166007</xdr:rowOff>
    </xdr:from>
    <xdr:to>
      <xdr:col>6</xdr:col>
      <xdr:colOff>188687</xdr:colOff>
      <xdr:row>53</xdr:row>
      <xdr:rowOff>117476</xdr:rowOff>
    </xdr:to>
    <xdr:sp macro="" textlink="">
      <xdr:nvSpPr>
        <xdr:cNvPr id="86" name="30 Disco magnético">
          <a:extLst>
            <a:ext uri="{FF2B5EF4-FFF2-40B4-BE49-F238E27FC236}">
              <a16:creationId xmlns:a16="http://schemas.microsoft.com/office/drawing/2014/main" id="{C9DC8973-353F-4F30-8CEB-1BE5A53D90C3}"/>
            </a:ext>
          </a:extLst>
        </xdr:cNvPr>
        <xdr:cNvSpPr/>
      </xdr:nvSpPr>
      <xdr:spPr>
        <a:xfrm>
          <a:off x="3323318" y="8849632"/>
          <a:ext cx="1437369" cy="862694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177800</xdr:colOff>
      <xdr:row>5</xdr:row>
      <xdr:rowOff>163268</xdr:rowOff>
    </xdr:from>
    <xdr:to>
      <xdr:col>6</xdr:col>
      <xdr:colOff>117929</xdr:colOff>
      <xdr:row>7</xdr:row>
      <xdr:rowOff>130627</xdr:rowOff>
    </xdr:to>
    <xdr:sp macro="" textlink="">
      <xdr:nvSpPr>
        <xdr:cNvPr id="87" name="74 CuadroTexto">
          <a:extLst>
            <a:ext uri="{FF2B5EF4-FFF2-40B4-BE49-F238E27FC236}">
              <a16:creationId xmlns:a16="http://schemas.microsoft.com/office/drawing/2014/main" id="{C5C7F887-A360-4741-8F93-F2D52D3EECC8}"/>
            </a:ext>
          </a:extLst>
        </xdr:cNvPr>
        <xdr:cNvSpPr txBox="1"/>
      </xdr:nvSpPr>
      <xdr:spPr>
        <a:xfrm>
          <a:off x="3228975" y="1064968"/>
          <a:ext cx="1464129" cy="332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200"/>
        </a:p>
      </xdr:txBody>
    </xdr:sp>
    <xdr:clientData/>
  </xdr:twoCellAnchor>
  <xdr:twoCellAnchor>
    <xdr:from>
      <xdr:col>7</xdr:col>
      <xdr:colOff>353784</xdr:colOff>
      <xdr:row>48</xdr:row>
      <xdr:rowOff>76201</xdr:rowOff>
    </xdr:from>
    <xdr:to>
      <xdr:col>8</xdr:col>
      <xdr:colOff>16311</xdr:colOff>
      <xdr:row>54</xdr:row>
      <xdr:rowOff>25400</xdr:rowOff>
    </xdr:to>
    <xdr:sp macro="" textlink="">
      <xdr:nvSpPr>
        <xdr:cNvPr id="89" name="38 CuadroTexto">
          <a:extLst>
            <a:ext uri="{FF2B5EF4-FFF2-40B4-BE49-F238E27FC236}">
              <a16:creationId xmlns:a16="http://schemas.microsoft.com/office/drawing/2014/main" id="{91A3FA7E-ECF7-49FE-9B6A-3691165BC419}"/>
            </a:ext>
          </a:extLst>
        </xdr:cNvPr>
        <xdr:cNvSpPr txBox="1"/>
      </xdr:nvSpPr>
      <xdr:spPr>
        <a:xfrm>
          <a:off x="5684609" y="8763001"/>
          <a:ext cx="427702" cy="1038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 Terme Variable Tancat</a:t>
          </a:r>
        </a:p>
      </xdr:txBody>
    </xdr:sp>
    <xdr:clientData/>
  </xdr:twoCellAnchor>
  <xdr:twoCellAnchor>
    <xdr:from>
      <xdr:col>6</xdr:col>
      <xdr:colOff>105228</xdr:colOff>
      <xdr:row>41</xdr:row>
      <xdr:rowOff>152626</xdr:rowOff>
    </xdr:from>
    <xdr:to>
      <xdr:col>7</xdr:col>
      <xdr:colOff>327478</xdr:colOff>
      <xdr:row>41</xdr:row>
      <xdr:rowOff>152629</xdr:rowOff>
    </xdr:to>
    <xdr:cxnSp macro="">
      <xdr:nvCxnSpPr>
        <xdr:cNvPr id="90" name="33 Conector recto de flecha">
          <a:extLst>
            <a:ext uri="{FF2B5EF4-FFF2-40B4-BE49-F238E27FC236}">
              <a16:creationId xmlns:a16="http://schemas.microsoft.com/office/drawing/2014/main" id="{F736AB6C-25AB-49FB-A599-44ABEBFDE293}"/>
            </a:ext>
          </a:extLst>
        </xdr:cNvPr>
        <xdr:cNvCxnSpPr>
          <a:cxnSpLocks/>
          <a:stCxn id="51" idx="3"/>
          <a:endCxn id="95" idx="1"/>
        </xdr:cNvCxnSpPr>
      </xdr:nvCxnSpPr>
      <xdr:spPr>
        <a:xfrm flipV="1">
          <a:off x="4674053" y="7572601"/>
          <a:ext cx="990600" cy="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41275</xdr:colOff>
      <xdr:row>41</xdr:row>
      <xdr:rowOff>152626</xdr:rowOff>
    </xdr:from>
    <xdr:to>
      <xdr:col>10</xdr:col>
      <xdr:colOff>945243</xdr:colOff>
      <xdr:row>44</xdr:row>
      <xdr:rowOff>32658</xdr:rowOff>
    </xdr:to>
    <xdr:cxnSp macro="">
      <xdr:nvCxnSpPr>
        <xdr:cNvPr id="91" name="37 Conector recto de flecha">
          <a:extLst>
            <a:ext uri="{FF2B5EF4-FFF2-40B4-BE49-F238E27FC236}">
              <a16:creationId xmlns:a16="http://schemas.microsoft.com/office/drawing/2014/main" id="{52C06391-5FCF-4D9B-96C8-15ED118B9606}"/>
            </a:ext>
          </a:extLst>
        </xdr:cNvPr>
        <xdr:cNvCxnSpPr>
          <a:stCxn id="95" idx="3"/>
          <a:endCxn id="68" idx="1"/>
        </xdr:cNvCxnSpPr>
      </xdr:nvCxnSpPr>
      <xdr:spPr>
        <a:xfrm>
          <a:off x="6140450" y="7572601"/>
          <a:ext cx="2240643" cy="41978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188687</xdr:colOff>
      <xdr:row>51</xdr:row>
      <xdr:rowOff>46492</xdr:rowOff>
    </xdr:from>
    <xdr:to>
      <xdr:col>7</xdr:col>
      <xdr:colOff>353784</xdr:colOff>
      <xdr:row>51</xdr:row>
      <xdr:rowOff>50801</xdr:rowOff>
    </xdr:to>
    <xdr:cxnSp macro="">
      <xdr:nvCxnSpPr>
        <xdr:cNvPr id="92" name="41 Conector recto de flecha">
          <a:extLst>
            <a:ext uri="{FF2B5EF4-FFF2-40B4-BE49-F238E27FC236}">
              <a16:creationId xmlns:a16="http://schemas.microsoft.com/office/drawing/2014/main" id="{D17BD034-0A76-4876-BE9B-AADC84C087A3}"/>
            </a:ext>
          </a:extLst>
        </xdr:cNvPr>
        <xdr:cNvCxnSpPr>
          <a:stCxn id="86" idx="4"/>
          <a:endCxn id="89" idx="1"/>
        </xdr:cNvCxnSpPr>
      </xdr:nvCxnSpPr>
      <xdr:spPr>
        <a:xfrm>
          <a:off x="4760687" y="9279392"/>
          <a:ext cx="923922" cy="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16311</xdr:colOff>
      <xdr:row>44</xdr:row>
      <xdr:rowOff>32658</xdr:rowOff>
    </xdr:from>
    <xdr:to>
      <xdr:col>10</xdr:col>
      <xdr:colOff>945243</xdr:colOff>
      <xdr:row>51</xdr:row>
      <xdr:rowOff>50801</xdr:rowOff>
    </xdr:to>
    <xdr:cxnSp macro="">
      <xdr:nvCxnSpPr>
        <xdr:cNvPr id="93" name="49 Conector recto de flecha">
          <a:extLst>
            <a:ext uri="{FF2B5EF4-FFF2-40B4-BE49-F238E27FC236}">
              <a16:creationId xmlns:a16="http://schemas.microsoft.com/office/drawing/2014/main" id="{9FB89266-E95E-4203-A774-004409D01931}"/>
            </a:ext>
          </a:extLst>
        </xdr:cNvPr>
        <xdr:cNvCxnSpPr>
          <a:stCxn id="89" idx="3"/>
          <a:endCxn id="68" idx="1"/>
        </xdr:cNvCxnSpPr>
      </xdr:nvCxnSpPr>
      <xdr:spPr>
        <a:xfrm flipV="1">
          <a:off x="6112311" y="7992383"/>
          <a:ext cx="2268782" cy="1284968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50</xdr:row>
      <xdr:rowOff>68018</xdr:rowOff>
    </xdr:from>
    <xdr:to>
      <xdr:col>6</xdr:col>
      <xdr:colOff>194129</xdr:colOff>
      <xdr:row>52</xdr:row>
      <xdr:rowOff>143327</xdr:rowOff>
    </xdr:to>
    <xdr:sp macro="" textlink="">
      <xdr:nvSpPr>
        <xdr:cNvPr id="94" name="74 CuadroTexto">
          <a:extLst>
            <a:ext uri="{FF2B5EF4-FFF2-40B4-BE49-F238E27FC236}">
              <a16:creationId xmlns:a16="http://schemas.microsoft.com/office/drawing/2014/main" id="{DD56D85D-664E-475F-99D1-13568D67722F}"/>
            </a:ext>
          </a:extLst>
        </xdr:cNvPr>
        <xdr:cNvSpPr txBox="1"/>
      </xdr:nvSpPr>
      <xdr:spPr>
        <a:xfrm>
          <a:off x="3305175" y="9113593"/>
          <a:ext cx="1464129" cy="437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twoCellAnchor>
    <xdr:from>
      <xdr:col>7</xdr:col>
      <xdr:colOff>327478</xdr:colOff>
      <xdr:row>39</xdr:row>
      <xdr:rowOff>165552</xdr:rowOff>
    </xdr:from>
    <xdr:to>
      <xdr:col>8</xdr:col>
      <xdr:colOff>41275</xdr:colOff>
      <xdr:row>43</xdr:row>
      <xdr:rowOff>139700</xdr:rowOff>
    </xdr:to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72E22AD9-8EB2-49DC-AA5E-47B413EF9B4E}"/>
            </a:ext>
          </a:extLst>
        </xdr:cNvPr>
        <xdr:cNvSpPr txBox="1"/>
      </xdr:nvSpPr>
      <xdr:spPr>
        <a:xfrm>
          <a:off x="5664653" y="7220402"/>
          <a:ext cx="475797" cy="70439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 Terme Variable Sense tancar</a:t>
          </a:r>
        </a:p>
      </xdr:txBody>
    </xdr:sp>
    <xdr:clientData/>
  </xdr:twoCellAnchor>
  <xdr:twoCellAnchor>
    <xdr:from>
      <xdr:col>8</xdr:col>
      <xdr:colOff>48984</xdr:colOff>
      <xdr:row>40</xdr:row>
      <xdr:rowOff>63499</xdr:rowOff>
    </xdr:from>
    <xdr:to>
      <xdr:col>9</xdr:col>
      <xdr:colOff>48985</xdr:colOff>
      <xdr:row>41</xdr:row>
      <xdr:rowOff>117928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517ABE5B-C3F1-419C-9E18-08A7779B657A}"/>
            </a:ext>
          </a:extLst>
        </xdr:cNvPr>
        <xdr:cNvSpPr txBox="1"/>
      </xdr:nvSpPr>
      <xdr:spPr>
        <a:xfrm>
          <a:off x="6141809" y="7305674"/>
          <a:ext cx="7620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7</xdr:col>
      <xdr:colOff>1484086</xdr:colOff>
      <xdr:row>48</xdr:row>
      <xdr:rowOff>21770</xdr:rowOff>
    </xdr:from>
    <xdr:to>
      <xdr:col>8</xdr:col>
      <xdr:colOff>468087</xdr:colOff>
      <xdr:row>49</xdr:row>
      <xdr:rowOff>126999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E3678DB9-F110-4D5F-94F2-201F6A345527}"/>
            </a:ext>
          </a:extLst>
        </xdr:cNvPr>
        <xdr:cNvSpPr txBox="1"/>
      </xdr:nvSpPr>
      <xdr:spPr>
        <a:xfrm>
          <a:off x="6094186" y="8708570"/>
          <a:ext cx="466726" cy="28302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1</xdr:col>
      <xdr:colOff>590550</xdr:colOff>
      <xdr:row>50</xdr:row>
      <xdr:rowOff>98424</xdr:rowOff>
    </xdr:from>
    <xdr:to>
      <xdr:col>1</xdr:col>
      <xdr:colOff>1927225</xdr:colOff>
      <xdr:row>53</xdr:row>
      <xdr:rowOff>50800</xdr:rowOff>
    </xdr:to>
    <xdr:sp macro="" textlink="">
      <xdr:nvSpPr>
        <xdr:cNvPr id="98" name="271 CuadroTexto">
          <a:extLst>
            <a:ext uri="{FF2B5EF4-FFF2-40B4-BE49-F238E27FC236}">
              <a16:creationId xmlns:a16="http://schemas.microsoft.com/office/drawing/2014/main" id="{65828B06-9222-4149-9652-42FDCC03C466}"/>
            </a:ext>
          </a:extLst>
        </xdr:cNvPr>
        <xdr:cNvSpPr txBox="1"/>
      </xdr:nvSpPr>
      <xdr:spPr>
        <a:xfrm>
          <a:off x="1352550" y="9147174"/>
          <a:ext cx="168275" cy="492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Coeficient</a:t>
          </a:r>
          <a:r>
            <a:rPr lang="es-ES" sz="1200" baseline="0">
              <a:latin typeface="+mn-lt"/>
            </a:rPr>
            <a:t>  C</a:t>
          </a:r>
        </a:p>
        <a:p>
          <a:pPr algn="ctr"/>
          <a:endParaRPr lang="es-ES" sz="1200">
            <a:latin typeface="+mn-lt"/>
          </a:endParaRPr>
        </a:p>
      </xdr:txBody>
    </xdr:sp>
    <xdr:clientData/>
  </xdr:twoCellAnchor>
  <xdr:twoCellAnchor>
    <xdr:from>
      <xdr:col>1</xdr:col>
      <xdr:colOff>565150</xdr:colOff>
      <xdr:row>53</xdr:row>
      <xdr:rowOff>161924</xdr:rowOff>
    </xdr:from>
    <xdr:to>
      <xdr:col>1</xdr:col>
      <xdr:colOff>1901825</xdr:colOff>
      <xdr:row>56</xdr:row>
      <xdr:rowOff>114300</xdr:rowOff>
    </xdr:to>
    <xdr:sp macro="" textlink="">
      <xdr:nvSpPr>
        <xdr:cNvPr id="99" name="271 CuadroTexto">
          <a:extLst>
            <a:ext uri="{FF2B5EF4-FFF2-40B4-BE49-F238E27FC236}">
              <a16:creationId xmlns:a16="http://schemas.microsoft.com/office/drawing/2014/main" id="{80592A3C-927F-458F-A654-9227A6A457BD}"/>
            </a:ext>
          </a:extLst>
        </xdr:cNvPr>
        <xdr:cNvSpPr txBox="1"/>
      </xdr:nvSpPr>
      <xdr:spPr>
        <a:xfrm>
          <a:off x="1323975" y="9756774"/>
          <a:ext cx="196850" cy="492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Mg tancament gas</a:t>
          </a:r>
          <a:endParaRPr lang="es-ES" sz="1200" baseline="0">
            <a:latin typeface="+mn-lt"/>
          </a:endParaRPr>
        </a:p>
        <a:p>
          <a:pPr algn="ctr"/>
          <a:endParaRPr lang="es-ES" sz="1200">
            <a:latin typeface="+mn-lt"/>
          </a:endParaRPr>
        </a:p>
      </xdr:txBody>
    </xdr:sp>
    <xdr:clientData/>
  </xdr:twoCellAnchor>
  <xdr:twoCellAnchor>
    <xdr:from>
      <xdr:col>1</xdr:col>
      <xdr:colOff>1927225</xdr:colOff>
      <xdr:row>51</xdr:row>
      <xdr:rowOff>105673</xdr:rowOff>
    </xdr:from>
    <xdr:to>
      <xdr:col>4</xdr:col>
      <xdr:colOff>254000</xdr:colOff>
      <xdr:row>51</xdr:row>
      <xdr:rowOff>169862</xdr:rowOff>
    </xdr:to>
    <xdr:cxnSp macro="">
      <xdr:nvCxnSpPr>
        <xdr:cNvPr id="100" name="272 Conector recto de flecha">
          <a:extLst>
            <a:ext uri="{FF2B5EF4-FFF2-40B4-BE49-F238E27FC236}">
              <a16:creationId xmlns:a16="http://schemas.microsoft.com/office/drawing/2014/main" id="{A093683E-8ECF-4EE3-A1BA-7B2562128721}"/>
            </a:ext>
          </a:extLst>
        </xdr:cNvPr>
        <xdr:cNvCxnSpPr>
          <a:stCxn id="98" idx="3"/>
          <a:endCxn id="94" idx="1"/>
        </xdr:cNvCxnSpPr>
      </xdr:nvCxnSpPr>
      <xdr:spPr>
        <a:xfrm flipV="1">
          <a:off x="1520825" y="9332223"/>
          <a:ext cx="1784350" cy="67364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1901825</xdr:colOff>
      <xdr:row>51</xdr:row>
      <xdr:rowOff>105673</xdr:rowOff>
    </xdr:from>
    <xdr:to>
      <xdr:col>4</xdr:col>
      <xdr:colOff>254000</xdr:colOff>
      <xdr:row>55</xdr:row>
      <xdr:rowOff>42862</xdr:rowOff>
    </xdr:to>
    <xdr:cxnSp macro="">
      <xdr:nvCxnSpPr>
        <xdr:cNvPr id="101" name="272 Conector recto de flecha">
          <a:extLst>
            <a:ext uri="{FF2B5EF4-FFF2-40B4-BE49-F238E27FC236}">
              <a16:creationId xmlns:a16="http://schemas.microsoft.com/office/drawing/2014/main" id="{886713AF-FB5B-4648-BDEC-1AFCECCC5DE3}"/>
            </a:ext>
          </a:extLst>
        </xdr:cNvPr>
        <xdr:cNvCxnSpPr>
          <a:stCxn id="99" idx="3"/>
          <a:endCxn id="94" idx="1"/>
        </xdr:cNvCxnSpPr>
      </xdr:nvCxnSpPr>
      <xdr:spPr>
        <a:xfrm flipV="1">
          <a:off x="1520825" y="9332223"/>
          <a:ext cx="1784350" cy="667439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825500</xdr:colOff>
      <xdr:row>46</xdr:row>
      <xdr:rowOff>149225</xdr:rowOff>
    </xdr:from>
    <xdr:to>
      <xdr:col>4</xdr:col>
      <xdr:colOff>254000</xdr:colOff>
      <xdr:row>51</xdr:row>
      <xdr:rowOff>105673</xdr:rowOff>
    </xdr:to>
    <xdr:cxnSp macro="">
      <xdr:nvCxnSpPr>
        <xdr:cNvPr id="102" name="270 Conector recto de flecha">
          <a:extLst>
            <a:ext uri="{FF2B5EF4-FFF2-40B4-BE49-F238E27FC236}">
              <a16:creationId xmlns:a16="http://schemas.microsoft.com/office/drawing/2014/main" id="{A8E00A14-E733-4063-B2D1-8954997FB7AC}"/>
            </a:ext>
          </a:extLst>
        </xdr:cNvPr>
        <xdr:cNvCxnSpPr>
          <a:stCxn id="71" idx="3"/>
          <a:endCxn id="94" idx="1"/>
        </xdr:cNvCxnSpPr>
      </xdr:nvCxnSpPr>
      <xdr:spPr>
        <a:xfrm>
          <a:off x="3048000" y="8474075"/>
          <a:ext cx="257175" cy="858148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1206500</xdr:colOff>
      <xdr:row>45</xdr:row>
      <xdr:rowOff>186871</xdr:rowOff>
    </xdr:from>
    <xdr:to>
      <xdr:col>3</xdr:col>
      <xdr:colOff>1981200</xdr:colOff>
      <xdr:row>48</xdr:row>
      <xdr:rowOff>38100</xdr:rowOff>
    </xdr:to>
    <xdr:sp macro="" textlink="">
      <xdr:nvSpPr>
        <xdr:cNvPr id="103" name="280 CuadroTexto">
          <a:extLst>
            <a:ext uri="{FF2B5EF4-FFF2-40B4-BE49-F238E27FC236}">
              <a16:creationId xmlns:a16="http://schemas.microsoft.com/office/drawing/2014/main" id="{064016CC-E08E-42E2-8005-22D151072D98}"/>
            </a:ext>
          </a:extLst>
        </xdr:cNvPr>
        <xdr:cNvSpPr txBox="1"/>
      </xdr:nvSpPr>
      <xdr:spPr>
        <a:xfrm>
          <a:off x="3048000" y="8327571"/>
          <a:ext cx="0" cy="3973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Nº CUPS sense TL</a:t>
          </a:r>
          <a:endParaRPr lang="es-ES" sz="1200"/>
        </a:p>
      </xdr:txBody>
    </xdr:sp>
    <xdr:clientData/>
  </xdr:twoCellAnchor>
  <xdr:twoCellAnchor>
    <xdr:from>
      <xdr:col>3</xdr:col>
      <xdr:colOff>1206500</xdr:colOff>
      <xdr:row>48</xdr:row>
      <xdr:rowOff>85271</xdr:rowOff>
    </xdr:from>
    <xdr:to>
      <xdr:col>3</xdr:col>
      <xdr:colOff>1993900</xdr:colOff>
      <xdr:row>51</xdr:row>
      <xdr:rowOff>50800</xdr:rowOff>
    </xdr:to>
    <xdr:sp macro="" textlink="">
      <xdr:nvSpPr>
        <xdr:cNvPr id="104" name="280 CuadroTexto">
          <a:extLst>
            <a:ext uri="{FF2B5EF4-FFF2-40B4-BE49-F238E27FC236}">
              <a16:creationId xmlns:a16="http://schemas.microsoft.com/office/drawing/2014/main" id="{7726E2E0-1AD5-41BB-9A2A-215928CC2A70}"/>
            </a:ext>
          </a:extLst>
        </xdr:cNvPr>
        <xdr:cNvSpPr txBox="1"/>
      </xdr:nvSpPr>
      <xdr:spPr>
        <a:xfrm>
          <a:off x="3048000" y="8775246"/>
          <a:ext cx="0" cy="50210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Qd contrac.</a:t>
          </a:r>
          <a:endParaRPr lang="es-ES" sz="1200"/>
        </a:p>
      </xdr:txBody>
    </xdr:sp>
    <xdr:clientData/>
  </xdr:twoCellAnchor>
  <xdr:twoCellAnchor>
    <xdr:from>
      <xdr:col>3</xdr:col>
      <xdr:colOff>1993900</xdr:colOff>
      <xdr:row>44</xdr:row>
      <xdr:rowOff>32658</xdr:rowOff>
    </xdr:from>
    <xdr:to>
      <xdr:col>10</xdr:col>
      <xdr:colOff>945243</xdr:colOff>
      <xdr:row>49</xdr:row>
      <xdr:rowOff>163286</xdr:rowOff>
    </xdr:to>
    <xdr:cxnSp macro="">
      <xdr:nvCxnSpPr>
        <xdr:cNvPr id="105" name="281 Conector recto de flecha">
          <a:extLst>
            <a:ext uri="{FF2B5EF4-FFF2-40B4-BE49-F238E27FC236}">
              <a16:creationId xmlns:a16="http://schemas.microsoft.com/office/drawing/2014/main" id="{214DC8CF-A5EA-40BD-8008-C65F610DC414}"/>
            </a:ext>
          </a:extLst>
        </xdr:cNvPr>
        <xdr:cNvCxnSpPr>
          <a:stCxn id="104" idx="3"/>
          <a:endCxn id="68" idx="1"/>
        </xdr:cNvCxnSpPr>
      </xdr:nvCxnSpPr>
      <xdr:spPr>
        <a:xfrm flipV="1">
          <a:off x="3048000" y="7992383"/>
          <a:ext cx="5333093" cy="103550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1981200</xdr:colOff>
      <xdr:row>44</xdr:row>
      <xdr:rowOff>38100</xdr:rowOff>
    </xdr:from>
    <xdr:to>
      <xdr:col>10</xdr:col>
      <xdr:colOff>800100</xdr:colOff>
      <xdr:row>46</xdr:row>
      <xdr:rowOff>233136</xdr:rowOff>
    </xdr:to>
    <xdr:cxnSp macro="">
      <xdr:nvCxnSpPr>
        <xdr:cNvPr id="106" name="281 Conector recto de flecha">
          <a:extLst>
            <a:ext uri="{FF2B5EF4-FFF2-40B4-BE49-F238E27FC236}">
              <a16:creationId xmlns:a16="http://schemas.microsoft.com/office/drawing/2014/main" id="{E68E4197-8ADC-4F2B-9DDA-444F429E0223}"/>
            </a:ext>
          </a:extLst>
        </xdr:cNvPr>
        <xdr:cNvCxnSpPr>
          <a:stCxn id="103" idx="3"/>
        </xdr:cNvCxnSpPr>
      </xdr:nvCxnSpPr>
      <xdr:spPr>
        <a:xfrm flipV="1">
          <a:off x="3048000" y="8001000"/>
          <a:ext cx="5334000" cy="50301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2565400</xdr:colOff>
      <xdr:row>45</xdr:row>
      <xdr:rowOff>114299</xdr:rowOff>
    </xdr:from>
    <xdr:to>
      <xdr:col>3</xdr:col>
      <xdr:colOff>3566886</xdr:colOff>
      <xdr:row>48</xdr:row>
      <xdr:rowOff>139700</xdr:rowOff>
    </xdr:to>
    <xdr:sp macro="" textlink="">
      <xdr:nvSpPr>
        <xdr:cNvPr id="107" name="280 CuadroTexto">
          <a:extLst>
            <a:ext uri="{FF2B5EF4-FFF2-40B4-BE49-F238E27FC236}">
              <a16:creationId xmlns:a16="http://schemas.microsoft.com/office/drawing/2014/main" id="{71E1303F-A137-4F56-947D-CFF7FC4D51DF}"/>
            </a:ext>
          </a:extLst>
        </xdr:cNvPr>
        <xdr:cNvSpPr txBox="1"/>
      </xdr:nvSpPr>
      <xdr:spPr>
        <a:xfrm>
          <a:off x="3048000" y="8258174"/>
          <a:ext cx="0" cy="57150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Consum de cada subcategoria</a:t>
          </a:r>
          <a:endParaRPr lang="es-ES" sz="1200"/>
        </a:p>
      </xdr:txBody>
    </xdr:sp>
    <xdr:clientData/>
  </xdr:twoCellAnchor>
  <xdr:twoCellAnchor>
    <xdr:from>
      <xdr:col>14</xdr:col>
      <xdr:colOff>495300</xdr:colOff>
      <xdr:row>25</xdr:row>
      <xdr:rowOff>513990</xdr:rowOff>
    </xdr:from>
    <xdr:to>
      <xdr:col>17</xdr:col>
      <xdr:colOff>580173</xdr:colOff>
      <xdr:row>26</xdr:row>
      <xdr:rowOff>165100</xdr:rowOff>
    </xdr:to>
    <xdr:cxnSp macro="">
      <xdr:nvCxnSpPr>
        <xdr:cNvPr id="108" name="239 Conector recto de flecha">
          <a:extLst>
            <a:ext uri="{FF2B5EF4-FFF2-40B4-BE49-F238E27FC236}">
              <a16:creationId xmlns:a16="http://schemas.microsoft.com/office/drawing/2014/main" id="{600F130F-AE2F-405C-8F75-20A658E97DCF}"/>
            </a:ext>
          </a:extLst>
        </xdr:cNvPr>
        <xdr:cNvCxnSpPr>
          <a:cxnSpLocks/>
        </xdr:cNvCxnSpPr>
      </xdr:nvCxnSpPr>
      <xdr:spPr>
        <a:xfrm flipH="1">
          <a:off x="11163300" y="4704990"/>
          <a:ext cx="2374048" cy="16228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646448</xdr:colOff>
      <xdr:row>3</xdr:row>
      <xdr:rowOff>12701</xdr:rowOff>
    </xdr:from>
    <xdr:to>
      <xdr:col>19</xdr:col>
      <xdr:colOff>292100</xdr:colOff>
      <xdr:row>6</xdr:row>
      <xdr:rowOff>190500</xdr:rowOff>
    </xdr:to>
    <xdr:sp macro="" textlink="">
      <xdr:nvSpPr>
        <xdr:cNvPr id="109" name="241 CuadroTexto">
          <a:extLst>
            <a:ext uri="{FF2B5EF4-FFF2-40B4-BE49-F238E27FC236}">
              <a16:creationId xmlns:a16="http://schemas.microsoft.com/office/drawing/2014/main" id="{DEA87679-7C2A-4559-85E2-146CC45F4B26}"/>
            </a:ext>
          </a:extLst>
        </xdr:cNvPr>
        <xdr:cNvSpPr txBox="1"/>
      </xdr:nvSpPr>
      <xdr:spPr>
        <a:xfrm>
          <a:off x="19261019" y="1931308"/>
          <a:ext cx="2244617" cy="91258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obtinguts en l'oferta de Preu Energia Excedentària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400" b="1"/>
        </a:p>
      </xdr:txBody>
    </xdr:sp>
    <xdr:clientData/>
  </xdr:twoCellAnchor>
  <xdr:twoCellAnchor>
    <xdr:from>
      <xdr:col>14</xdr:col>
      <xdr:colOff>584200</xdr:colOff>
      <xdr:row>6</xdr:row>
      <xdr:rowOff>190500</xdr:rowOff>
    </xdr:from>
    <xdr:to>
      <xdr:col>17</xdr:col>
      <xdr:colOff>612149</xdr:colOff>
      <xdr:row>10</xdr:row>
      <xdr:rowOff>12700</xdr:rowOff>
    </xdr:to>
    <xdr:cxnSp macro="">
      <xdr:nvCxnSpPr>
        <xdr:cNvPr id="110" name="239 Conector recto de flecha">
          <a:extLst>
            <a:ext uri="{FF2B5EF4-FFF2-40B4-BE49-F238E27FC236}">
              <a16:creationId xmlns:a16="http://schemas.microsoft.com/office/drawing/2014/main" id="{88ED57ED-56B2-4288-9360-899851201E76}"/>
            </a:ext>
          </a:extLst>
        </xdr:cNvPr>
        <xdr:cNvCxnSpPr>
          <a:stCxn id="109" idx="2"/>
        </xdr:cNvCxnSpPr>
      </xdr:nvCxnSpPr>
      <xdr:spPr>
        <a:xfrm flipH="1">
          <a:off x="18477593" y="2843893"/>
          <a:ext cx="1905735" cy="80191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673100</xdr:colOff>
      <xdr:row>24</xdr:row>
      <xdr:rowOff>215900</xdr:rowOff>
    </xdr:from>
    <xdr:to>
      <xdr:col>19</xdr:col>
      <xdr:colOff>318752</xdr:colOff>
      <xdr:row>25</xdr:row>
      <xdr:rowOff>1066800</xdr:rowOff>
    </xdr:to>
    <xdr:sp macro="" textlink="">
      <xdr:nvSpPr>
        <xdr:cNvPr id="111" name="241 CuadroTexto">
          <a:extLst>
            <a:ext uri="{FF2B5EF4-FFF2-40B4-BE49-F238E27FC236}">
              <a16:creationId xmlns:a16="http://schemas.microsoft.com/office/drawing/2014/main" id="{FB6E4266-E3B7-4AA5-B9A2-5F741C0A567F}"/>
            </a:ext>
          </a:extLst>
        </xdr:cNvPr>
        <xdr:cNvSpPr txBox="1"/>
      </xdr:nvSpPr>
      <xdr:spPr>
        <a:xfrm>
          <a:off x="12106275" y="4524375"/>
          <a:ext cx="2687302" cy="18097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obtinguts en l'oferta de Preu Energia Excedentària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1"/>
        </a:p>
      </xdr:txBody>
    </xdr:sp>
    <xdr:clientData/>
  </xdr:twoCellAnchor>
  <xdr:oneCellAnchor>
    <xdr:from>
      <xdr:col>12</xdr:col>
      <xdr:colOff>127000</xdr:colOff>
      <xdr:row>32</xdr:row>
      <xdr:rowOff>25400</xdr:rowOff>
    </xdr:from>
    <xdr:ext cx="2832100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FC71EBED-12E2-4C2F-B1E1-8738A0887F8D}"/>
                </a:ext>
              </a:extLst>
            </xdr:cNvPr>
            <xdr:cNvSpPr txBox="1"/>
          </xdr:nvSpPr>
          <xdr:spPr>
            <a:xfrm>
              <a:off x="9267825" y="5819775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𝑷𝒓𝒆𝒖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𝑶𝒇𝒆𝒓𝒕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𝑷𝒓𝒆𝒖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FC71EBED-12E2-4C2F-B1E1-8738A0887F8D}"/>
                </a:ext>
              </a:extLst>
            </xdr:cNvPr>
            <xdr:cNvSpPr txBox="1"/>
          </xdr:nvSpPr>
          <xdr:spPr>
            <a:xfrm>
              <a:off x="9267825" y="5819775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𝑷𝒓𝒆𝒖_𝑶𝒇𝒆𝒓𝒕=∑_(𝒊=𝟏)^𝒏▒〖〖𝑷𝒓𝒆𝒖_𝑺𝒖𝒃𝒄𝒂𝒕𝒆𝒈𝒐𝒓𝒊𝒂〗_𝒊·𝑫_𝒊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945562</xdr:colOff>
      <xdr:row>25</xdr:row>
      <xdr:rowOff>774700</xdr:rowOff>
    </xdr:from>
    <xdr:to>
      <xdr:col>14</xdr:col>
      <xdr:colOff>259044</xdr:colOff>
      <xdr:row>26</xdr:row>
      <xdr:rowOff>46809</xdr:rowOff>
    </xdr:to>
    <xdr:cxnSp macro="">
      <xdr:nvCxnSpPr>
        <xdr:cNvPr id="2" name="239 Conector recto de flecha">
          <a:extLst>
            <a:ext uri="{FF2B5EF4-FFF2-40B4-BE49-F238E27FC236}">
              <a16:creationId xmlns:a16="http://schemas.microsoft.com/office/drawing/2014/main" id="{E951E584-39E6-4111-AA07-6FDB0BEB5CE6}"/>
            </a:ext>
          </a:extLst>
        </xdr:cNvPr>
        <xdr:cNvCxnSpPr>
          <a:stCxn id="43" idx="2"/>
          <a:endCxn id="27" idx="1"/>
        </xdr:cNvCxnSpPr>
      </xdr:nvCxnSpPr>
      <xdr:spPr>
        <a:xfrm flipH="1">
          <a:off x="10667412" y="4705350"/>
          <a:ext cx="256457" cy="4998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27442</xdr:colOff>
      <xdr:row>6</xdr:row>
      <xdr:rowOff>-1</xdr:rowOff>
    </xdr:from>
    <xdr:to>
      <xdr:col>14</xdr:col>
      <xdr:colOff>233643</xdr:colOff>
      <xdr:row>8</xdr:row>
      <xdr:rowOff>54655</xdr:rowOff>
    </xdr:to>
    <xdr:cxnSp macro="">
      <xdr:nvCxnSpPr>
        <xdr:cNvPr id="3" name="150 Conector recto de flecha">
          <a:extLst>
            <a:ext uri="{FF2B5EF4-FFF2-40B4-BE49-F238E27FC236}">
              <a16:creationId xmlns:a16="http://schemas.microsoft.com/office/drawing/2014/main" id="{9D9120EA-FFDB-41C6-BDA1-0EA5CBDC0A25}"/>
            </a:ext>
          </a:extLst>
        </xdr:cNvPr>
        <xdr:cNvCxnSpPr>
          <a:stCxn id="33" idx="2"/>
          <a:endCxn id="5" idx="1"/>
        </xdr:cNvCxnSpPr>
      </xdr:nvCxnSpPr>
      <xdr:spPr>
        <a:xfrm flipH="1">
          <a:off x="10698617" y="1085849"/>
          <a:ext cx="206201" cy="416606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925241</xdr:colOff>
      <xdr:row>38</xdr:row>
      <xdr:rowOff>1015999</xdr:rowOff>
    </xdr:from>
    <xdr:to>
      <xdr:col>14</xdr:col>
      <xdr:colOff>411445</xdr:colOff>
      <xdr:row>41</xdr:row>
      <xdr:rowOff>4448</xdr:rowOff>
    </xdr:to>
    <xdr:cxnSp macro="">
      <xdr:nvCxnSpPr>
        <xdr:cNvPr id="4" name="284 Conector recto de flecha">
          <a:extLst>
            <a:ext uri="{FF2B5EF4-FFF2-40B4-BE49-F238E27FC236}">
              <a16:creationId xmlns:a16="http://schemas.microsoft.com/office/drawing/2014/main" id="{B469CA2D-B516-4973-BFEF-54935F2B88DA}"/>
            </a:ext>
          </a:extLst>
        </xdr:cNvPr>
        <xdr:cNvCxnSpPr>
          <a:stCxn id="56" idx="2"/>
          <a:endCxn id="46" idx="1"/>
        </xdr:cNvCxnSpPr>
      </xdr:nvCxnSpPr>
      <xdr:spPr>
        <a:xfrm flipH="1">
          <a:off x="10666141" y="7058024"/>
          <a:ext cx="410129" cy="36957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303440</xdr:colOff>
      <xdr:row>8</xdr:row>
      <xdr:rowOff>54655</xdr:rowOff>
    </xdr:from>
    <xdr:to>
      <xdr:col>14</xdr:col>
      <xdr:colOff>729344</xdr:colOff>
      <xdr:row>15</xdr:row>
      <xdr:rowOff>165100</xdr:rowOff>
    </xdr:to>
    <xdr:sp macro="" textlink="">
      <xdr:nvSpPr>
        <xdr:cNvPr id="5" name="34 Disco magnético">
          <a:extLst>
            <a:ext uri="{FF2B5EF4-FFF2-40B4-BE49-F238E27FC236}">
              <a16:creationId xmlns:a16="http://schemas.microsoft.com/office/drawing/2014/main" id="{5CBD39A7-5382-44EF-86CD-2257F2004382}"/>
            </a:ext>
          </a:extLst>
        </xdr:cNvPr>
        <xdr:cNvSpPr/>
      </xdr:nvSpPr>
      <xdr:spPr>
        <a:xfrm>
          <a:off x="10209440" y="1502455"/>
          <a:ext cx="1191079" cy="137409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388710</xdr:colOff>
      <xdr:row>3</xdr:row>
      <xdr:rowOff>112941</xdr:rowOff>
    </xdr:from>
    <xdr:to>
      <xdr:col>1</xdr:col>
      <xdr:colOff>1531710</xdr:colOff>
      <xdr:row>4</xdr:row>
      <xdr:rowOff>214995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AD12065E-3B7E-4A71-9118-53B2538026EE}"/>
            </a:ext>
          </a:extLst>
        </xdr:cNvPr>
        <xdr:cNvSpPr txBox="1"/>
      </xdr:nvSpPr>
      <xdr:spPr>
        <a:xfrm>
          <a:off x="1153885" y="655866"/>
          <a:ext cx="371475" cy="2481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</a:t>
          </a:r>
          <a:r>
            <a:rPr lang="es-ES" sz="1200" baseline="0"/>
            <a:t> OMIE</a:t>
          </a:r>
          <a:endParaRPr lang="es-ES" sz="1200"/>
        </a:p>
      </xdr:txBody>
    </xdr:sp>
    <xdr:clientData/>
  </xdr:twoCellAnchor>
  <xdr:twoCellAnchor>
    <xdr:from>
      <xdr:col>3</xdr:col>
      <xdr:colOff>68036</xdr:colOff>
      <xdr:row>9</xdr:row>
      <xdr:rowOff>27214</xdr:rowOff>
    </xdr:from>
    <xdr:to>
      <xdr:col>3</xdr:col>
      <xdr:colOff>1111250</xdr:colOff>
      <xdr:row>15</xdr:row>
      <xdr:rowOff>31750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843A3048-A58E-4089-8A22-6A500F257B61}"/>
            </a:ext>
          </a:extLst>
        </xdr:cNvPr>
        <xdr:cNvSpPr txBox="1"/>
      </xdr:nvSpPr>
      <xdr:spPr>
        <a:xfrm>
          <a:off x="2350861" y="1659164"/>
          <a:ext cx="697139" cy="108403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/>
            <a:t>Coeficientes</a:t>
          </a:r>
          <a:r>
            <a:rPr lang="es-ES" sz="1200" baseline="0"/>
            <a:t> "Dp": </a:t>
          </a:r>
        </a:p>
        <a:p>
          <a:pPr algn="ctr"/>
          <a:r>
            <a:rPr lang="es-ES" sz="1200" baseline="0"/>
            <a:t>% consumo de cada período dentro del sublote</a:t>
          </a:r>
        </a:p>
      </xdr:txBody>
    </xdr:sp>
    <xdr:clientData/>
  </xdr:twoCellAnchor>
  <xdr:twoCellAnchor>
    <xdr:from>
      <xdr:col>3</xdr:col>
      <xdr:colOff>68036</xdr:colOff>
      <xdr:row>6</xdr:row>
      <xdr:rowOff>45358</xdr:rowOff>
    </xdr:from>
    <xdr:to>
      <xdr:col>3</xdr:col>
      <xdr:colOff>1836963</xdr:colOff>
      <xdr:row>8</xdr:row>
      <xdr:rowOff>137886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F3D67358-9F1B-460D-893F-49BDCE1F5006}"/>
            </a:ext>
          </a:extLst>
        </xdr:cNvPr>
        <xdr:cNvSpPr txBox="1"/>
      </xdr:nvSpPr>
      <xdr:spPr>
        <a:xfrm>
          <a:off x="2350861" y="1134383"/>
          <a:ext cx="698952" cy="45447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Datos para</a:t>
          </a:r>
          <a:r>
            <a:rPr lang="es-ES" sz="1200" baseline="0"/>
            <a:t> valoración OMIE para período "p"</a:t>
          </a:r>
          <a:endParaRPr lang="es-ES" sz="1200"/>
        </a:p>
      </xdr:txBody>
    </xdr:sp>
    <xdr:clientData/>
  </xdr:twoCellAnchor>
  <xdr:twoCellAnchor>
    <xdr:from>
      <xdr:col>1</xdr:col>
      <xdr:colOff>265044</xdr:colOff>
      <xdr:row>16</xdr:row>
      <xdr:rowOff>57979</xdr:rowOff>
    </xdr:from>
    <xdr:to>
      <xdr:col>1</xdr:col>
      <xdr:colOff>1699077</xdr:colOff>
      <xdr:row>18</xdr:row>
      <xdr:rowOff>53521</xdr:rowOff>
    </xdr:to>
    <xdr:sp macro="" textlink="">
      <xdr:nvSpPr>
        <xdr:cNvPr id="9" name="7 CuadroTexto">
          <a:extLst>
            <a:ext uri="{FF2B5EF4-FFF2-40B4-BE49-F238E27FC236}">
              <a16:creationId xmlns:a16="http://schemas.microsoft.com/office/drawing/2014/main" id="{DDE889F1-B15C-48CE-99AE-97C950A7A1DB}"/>
            </a:ext>
          </a:extLst>
        </xdr:cNvPr>
        <xdr:cNvSpPr txBox="1"/>
      </xdr:nvSpPr>
      <xdr:spPr>
        <a:xfrm>
          <a:off x="1027044" y="2953579"/>
          <a:ext cx="494233" cy="3543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Coeficientes</a:t>
          </a:r>
          <a:r>
            <a:rPr lang="es-ES" sz="1200" baseline="0"/>
            <a:t> "Ap" por período "p"</a:t>
          </a:r>
          <a:endParaRPr lang="es-ES" sz="1200"/>
        </a:p>
      </xdr:txBody>
    </xdr:sp>
    <xdr:clientData/>
  </xdr:twoCellAnchor>
  <xdr:twoCellAnchor>
    <xdr:from>
      <xdr:col>1</xdr:col>
      <xdr:colOff>418193</xdr:colOff>
      <xdr:row>18</xdr:row>
      <xdr:rowOff>154213</xdr:rowOff>
    </xdr:from>
    <xdr:to>
      <xdr:col>1</xdr:col>
      <xdr:colOff>1698172</xdr:colOff>
      <xdr:row>20</xdr:row>
      <xdr:rowOff>267607</xdr:rowOff>
    </xdr:to>
    <xdr:sp macro="" textlink="">
      <xdr:nvSpPr>
        <xdr:cNvPr id="10" name="8 CuadroTexto">
          <a:extLst>
            <a:ext uri="{FF2B5EF4-FFF2-40B4-BE49-F238E27FC236}">
              <a16:creationId xmlns:a16="http://schemas.microsoft.com/office/drawing/2014/main" id="{D2E5186F-F59C-4FF0-82F3-FA8CA5871796}"/>
            </a:ext>
          </a:extLst>
        </xdr:cNvPr>
        <xdr:cNvSpPr txBox="1"/>
      </xdr:nvSpPr>
      <xdr:spPr>
        <a:xfrm>
          <a:off x="1180193" y="3411763"/>
          <a:ext cx="346529" cy="3896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MgOMIP</a:t>
          </a:r>
        </a:p>
      </xdr:txBody>
    </xdr:sp>
    <xdr:clientData/>
  </xdr:twoCellAnchor>
  <xdr:twoCellAnchor>
    <xdr:from>
      <xdr:col>1</xdr:col>
      <xdr:colOff>1531710</xdr:colOff>
      <xdr:row>4</xdr:row>
      <xdr:rowOff>49668</xdr:rowOff>
    </xdr:from>
    <xdr:to>
      <xdr:col>4</xdr:col>
      <xdr:colOff>176893</xdr:colOff>
      <xdr:row>6</xdr:row>
      <xdr:rowOff>173492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id="{0F6240B5-6236-4B9C-9C89-117783005652}"/>
            </a:ext>
          </a:extLst>
        </xdr:cNvPr>
        <xdr:cNvCxnSpPr>
          <a:stCxn id="6" idx="3"/>
          <a:endCxn id="14" idx="2"/>
        </xdr:cNvCxnSpPr>
      </xdr:nvCxnSpPr>
      <xdr:spPr>
        <a:xfrm>
          <a:off x="1525360" y="770393"/>
          <a:ext cx="1702708" cy="488949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1836963</xdr:colOff>
      <xdr:row>6</xdr:row>
      <xdr:rowOff>173492</xdr:rowOff>
    </xdr:from>
    <xdr:to>
      <xdr:col>4</xdr:col>
      <xdr:colOff>176893</xdr:colOff>
      <xdr:row>7</xdr:row>
      <xdr:rowOff>91622</xdr:rowOff>
    </xdr:to>
    <xdr:cxnSp macro="">
      <xdr:nvCxnSpPr>
        <xdr:cNvPr id="12" name="13 Conector recto de flecha">
          <a:extLst>
            <a:ext uri="{FF2B5EF4-FFF2-40B4-BE49-F238E27FC236}">
              <a16:creationId xmlns:a16="http://schemas.microsoft.com/office/drawing/2014/main" id="{B92F1900-45D3-4835-8E12-220F984145C6}"/>
            </a:ext>
          </a:extLst>
        </xdr:cNvPr>
        <xdr:cNvCxnSpPr>
          <a:stCxn id="8" idx="3"/>
          <a:endCxn id="14" idx="2"/>
        </xdr:cNvCxnSpPr>
      </xdr:nvCxnSpPr>
      <xdr:spPr>
        <a:xfrm flipV="1">
          <a:off x="3049813" y="1259342"/>
          <a:ext cx="178255" cy="95930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6</xdr:row>
      <xdr:rowOff>173492</xdr:rowOff>
    </xdr:from>
    <xdr:to>
      <xdr:col>4</xdr:col>
      <xdr:colOff>176893</xdr:colOff>
      <xdr:row>12</xdr:row>
      <xdr:rowOff>29482</xdr:rowOff>
    </xdr:to>
    <xdr:cxnSp macro="">
      <xdr:nvCxnSpPr>
        <xdr:cNvPr id="13" name="16 Conector recto de flecha">
          <a:extLst>
            <a:ext uri="{FF2B5EF4-FFF2-40B4-BE49-F238E27FC236}">
              <a16:creationId xmlns:a16="http://schemas.microsoft.com/office/drawing/2014/main" id="{5F868965-AC18-48FB-BDB3-65BC8F1F2920}"/>
            </a:ext>
          </a:extLst>
        </xdr:cNvPr>
        <xdr:cNvCxnSpPr>
          <a:stCxn id="7" idx="3"/>
          <a:endCxn id="14" idx="2"/>
        </xdr:cNvCxnSpPr>
      </xdr:nvCxnSpPr>
      <xdr:spPr>
        <a:xfrm flipV="1">
          <a:off x="3048000" y="1259342"/>
          <a:ext cx="180068" cy="93866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4</xdr:row>
      <xdr:rowOff>204107</xdr:rowOff>
    </xdr:from>
    <xdr:to>
      <xdr:col>6</xdr:col>
      <xdr:colOff>87087</xdr:colOff>
      <xdr:row>8</xdr:row>
      <xdr:rowOff>142876</xdr:rowOff>
    </xdr:to>
    <xdr:sp macro="" textlink="">
      <xdr:nvSpPr>
        <xdr:cNvPr id="14" name="30 Disco magnético">
          <a:extLst>
            <a:ext uri="{FF2B5EF4-FFF2-40B4-BE49-F238E27FC236}">
              <a16:creationId xmlns:a16="http://schemas.microsoft.com/office/drawing/2014/main" id="{41163274-CC80-4133-B665-0182B1297493}"/>
            </a:ext>
          </a:extLst>
        </xdr:cNvPr>
        <xdr:cNvSpPr/>
      </xdr:nvSpPr>
      <xdr:spPr>
        <a:xfrm>
          <a:off x="3228068" y="905782"/>
          <a:ext cx="1427844" cy="68171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136978</xdr:colOff>
      <xdr:row>6</xdr:row>
      <xdr:rowOff>94799</xdr:rowOff>
    </xdr:from>
    <xdr:to>
      <xdr:col>6</xdr:col>
      <xdr:colOff>108857</xdr:colOff>
      <xdr:row>8</xdr:row>
      <xdr:rowOff>32657</xdr:rowOff>
    </xdr:to>
    <xdr:sp macro="" textlink="">
      <xdr:nvSpPr>
        <xdr:cNvPr id="15" name="31 CuadroTexto">
          <a:extLst>
            <a:ext uri="{FF2B5EF4-FFF2-40B4-BE49-F238E27FC236}">
              <a16:creationId xmlns:a16="http://schemas.microsoft.com/office/drawing/2014/main" id="{2DACC721-E3A0-49AC-991A-D9E2D431FA32}"/>
            </a:ext>
          </a:extLst>
        </xdr:cNvPr>
        <xdr:cNvSpPr txBox="1"/>
      </xdr:nvSpPr>
      <xdr:spPr>
        <a:xfrm>
          <a:off x="3188153" y="1180649"/>
          <a:ext cx="1489529" cy="296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87087</xdr:colOff>
      <xdr:row>6</xdr:row>
      <xdr:rowOff>173492</xdr:rowOff>
    </xdr:from>
    <xdr:to>
      <xdr:col>7</xdr:col>
      <xdr:colOff>149678</xdr:colOff>
      <xdr:row>6</xdr:row>
      <xdr:rowOff>176665</xdr:rowOff>
    </xdr:to>
    <xdr:cxnSp macro="">
      <xdr:nvCxnSpPr>
        <xdr:cNvPr id="16" name="33 Conector recto de flecha">
          <a:extLst>
            <a:ext uri="{FF2B5EF4-FFF2-40B4-BE49-F238E27FC236}">
              <a16:creationId xmlns:a16="http://schemas.microsoft.com/office/drawing/2014/main" id="{49BCF239-F499-48F1-AA33-253E712C7C33}"/>
            </a:ext>
          </a:extLst>
        </xdr:cNvPr>
        <xdr:cNvCxnSpPr>
          <a:cxnSpLocks/>
          <a:stCxn id="14" idx="4"/>
          <a:endCxn id="65" idx="1"/>
        </xdr:cNvCxnSpPr>
      </xdr:nvCxnSpPr>
      <xdr:spPr>
        <a:xfrm>
          <a:off x="4655912" y="1259342"/>
          <a:ext cx="827766" cy="6348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1349375</xdr:colOff>
      <xdr:row>6</xdr:row>
      <xdr:rowOff>176665</xdr:rowOff>
    </xdr:from>
    <xdr:to>
      <xdr:col>10</xdr:col>
      <xdr:colOff>667657</xdr:colOff>
      <xdr:row>10</xdr:row>
      <xdr:rowOff>43997</xdr:rowOff>
    </xdr:to>
    <xdr:cxnSp macro="">
      <xdr:nvCxnSpPr>
        <xdr:cNvPr id="17" name="37 Conector recto de flecha">
          <a:extLst>
            <a:ext uri="{FF2B5EF4-FFF2-40B4-BE49-F238E27FC236}">
              <a16:creationId xmlns:a16="http://schemas.microsoft.com/office/drawing/2014/main" id="{6BC603DE-CF45-46BC-825D-8711A644B85F}"/>
            </a:ext>
          </a:extLst>
        </xdr:cNvPr>
        <xdr:cNvCxnSpPr>
          <a:stCxn id="65" idx="3"/>
          <a:endCxn id="67" idx="1"/>
        </xdr:cNvCxnSpPr>
      </xdr:nvCxnSpPr>
      <xdr:spPr>
        <a:xfrm>
          <a:off x="6092825" y="1265690"/>
          <a:ext cx="2194832" cy="59123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210457</xdr:colOff>
      <xdr:row>19</xdr:row>
      <xdr:rowOff>88899</xdr:rowOff>
    </xdr:from>
    <xdr:to>
      <xdr:col>7</xdr:col>
      <xdr:colOff>264884</xdr:colOff>
      <xdr:row>19</xdr:row>
      <xdr:rowOff>93187</xdr:rowOff>
    </xdr:to>
    <xdr:cxnSp macro="">
      <xdr:nvCxnSpPr>
        <xdr:cNvPr id="18" name="41 Conector recto de flecha">
          <a:extLst>
            <a:ext uri="{FF2B5EF4-FFF2-40B4-BE49-F238E27FC236}">
              <a16:creationId xmlns:a16="http://schemas.microsoft.com/office/drawing/2014/main" id="{8E658FD8-9C08-492C-8617-084C3B4A1FD3}"/>
            </a:ext>
          </a:extLst>
        </xdr:cNvPr>
        <xdr:cNvCxnSpPr>
          <a:stCxn id="60" idx="4"/>
          <a:endCxn id="66" idx="1"/>
        </xdr:cNvCxnSpPr>
      </xdr:nvCxnSpPr>
      <xdr:spPr>
        <a:xfrm>
          <a:off x="4782457" y="3524249"/>
          <a:ext cx="816427" cy="746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1699077</xdr:colOff>
      <xdr:row>17</xdr:row>
      <xdr:rowOff>55750</xdr:rowOff>
    </xdr:from>
    <xdr:to>
      <xdr:col>4</xdr:col>
      <xdr:colOff>292100</xdr:colOff>
      <xdr:row>19</xdr:row>
      <xdr:rowOff>89452</xdr:rowOff>
    </xdr:to>
    <xdr:cxnSp macro="">
      <xdr:nvCxnSpPr>
        <xdr:cNvPr id="19" name="43 Conector recto de flecha">
          <a:extLst>
            <a:ext uri="{FF2B5EF4-FFF2-40B4-BE49-F238E27FC236}">
              <a16:creationId xmlns:a16="http://schemas.microsoft.com/office/drawing/2014/main" id="{6A46E891-731F-4B29-8B4D-0E14FE2B402E}"/>
            </a:ext>
          </a:extLst>
        </xdr:cNvPr>
        <xdr:cNvCxnSpPr>
          <a:stCxn id="9" idx="3"/>
          <a:endCxn id="60" idx="2"/>
        </xdr:cNvCxnSpPr>
      </xdr:nvCxnSpPr>
      <xdr:spPr>
        <a:xfrm>
          <a:off x="1521277" y="3132325"/>
          <a:ext cx="1821998" cy="392477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1698172</xdr:colOff>
      <xdr:row>19</xdr:row>
      <xdr:rowOff>88899</xdr:rowOff>
    </xdr:from>
    <xdr:to>
      <xdr:col>4</xdr:col>
      <xdr:colOff>292100</xdr:colOff>
      <xdr:row>19</xdr:row>
      <xdr:rowOff>210910</xdr:rowOff>
    </xdr:to>
    <xdr:cxnSp macro="">
      <xdr:nvCxnSpPr>
        <xdr:cNvPr id="20" name="45 Conector recto de flecha">
          <a:extLst>
            <a:ext uri="{FF2B5EF4-FFF2-40B4-BE49-F238E27FC236}">
              <a16:creationId xmlns:a16="http://schemas.microsoft.com/office/drawing/2014/main" id="{CBA52533-B80B-4A3F-9A88-03B48E460CA9}"/>
            </a:ext>
          </a:extLst>
        </xdr:cNvPr>
        <xdr:cNvCxnSpPr>
          <a:stCxn id="10" idx="3"/>
          <a:endCxn id="60" idx="2"/>
        </xdr:cNvCxnSpPr>
      </xdr:nvCxnSpPr>
      <xdr:spPr>
        <a:xfrm flipV="1">
          <a:off x="1526722" y="3524249"/>
          <a:ext cx="1816553" cy="96611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12</xdr:row>
      <xdr:rowOff>29482</xdr:rowOff>
    </xdr:from>
    <xdr:to>
      <xdr:col>4</xdr:col>
      <xdr:colOff>292100</xdr:colOff>
      <xdr:row>19</xdr:row>
      <xdr:rowOff>88899</xdr:rowOff>
    </xdr:to>
    <xdr:cxnSp macro="">
      <xdr:nvCxnSpPr>
        <xdr:cNvPr id="21" name="47 Conector recto de flecha">
          <a:extLst>
            <a:ext uri="{FF2B5EF4-FFF2-40B4-BE49-F238E27FC236}">
              <a16:creationId xmlns:a16="http://schemas.microsoft.com/office/drawing/2014/main" id="{0E4556B3-94A3-441C-A122-78B9B921905B}"/>
            </a:ext>
          </a:extLst>
        </xdr:cNvPr>
        <xdr:cNvCxnSpPr>
          <a:stCxn id="7" idx="3"/>
          <a:endCxn id="60" idx="2"/>
        </xdr:cNvCxnSpPr>
      </xdr:nvCxnSpPr>
      <xdr:spPr>
        <a:xfrm>
          <a:off x="3048000" y="2198007"/>
          <a:ext cx="295275" cy="1326242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566058</xdr:colOff>
      <xdr:row>11</xdr:row>
      <xdr:rowOff>64845</xdr:rowOff>
    </xdr:from>
    <xdr:to>
      <xdr:col>14</xdr:col>
      <xdr:colOff>555173</xdr:colOff>
      <xdr:row>14</xdr:row>
      <xdr:rowOff>7696</xdr:rowOff>
    </xdr:to>
    <xdr:sp macro="" textlink="">
      <xdr:nvSpPr>
        <xdr:cNvPr id="22" name="75 CuadroTexto">
          <a:extLst>
            <a:ext uri="{FF2B5EF4-FFF2-40B4-BE49-F238E27FC236}">
              <a16:creationId xmlns:a16="http://schemas.microsoft.com/office/drawing/2014/main" id="{C83A9451-C16D-44CE-8037-FB15D6260F50}"/>
            </a:ext>
          </a:extLst>
        </xdr:cNvPr>
        <xdr:cNvSpPr txBox="1"/>
      </xdr:nvSpPr>
      <xdr:spPr>
        <a:xfrm>
          <a:off x="10468883" y="2058745"/>
          <a:ext cx="75429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subasta</a:t>
          </a:r>
          <a:endParaRPr lang="es-ES" sz="1200" b="1"/>
        </a:p>
      </xdr:txBody>
    </xdr:sp>
    <xdr:clientData/>
  </xdr:twoCellAnchor>
  <xdr:twoCellAnchor>
    <xdr:from>
      <xdr:col>14</xdr:col>
      <xdr:colOff>719819</xdr:colOff>
      <xdr:row>11</xdr:row>
      <xdr:rowOff>231106</xdr:rowOff>
    </xdr:from>
    <xdr:to>
      <xdr:col>16</xdr:col>
      <xdr:colOff>138545</xdr:colOff>
      <xdr:row>13</xdr:row>
      <xdr:rowOff>82205</xdr:rowOff>
    </xdr:to>
    <xdr:cxnSp macro="">
      <xdr:nvCxnSpPr>
        <xdr:cNvPr id="23" name="77 Conector recto de flecha">
          <a:extLst>
            <a:ext uri="{FF2B5EF4-FFF2-40B4-BE49-F238E27FC236}">
              <a16:creationId xmlns:a16="http://schemas.microsoft.com/office/drawing/2014/main" id="{3507161C-C2D4-43EB-A347-A245D0CB134F}"/>
            </a:ext>
          </a:extLst>
        </xdr:cNvPr>
        <xdr:cNvCxnSpPr>
          <a:stCxn id="5" idx="4"/>
          <a:endCxn id="24" idx="1"/>
        </xdr:cNvCxnSpPr>
      </xdr:nvCxnSpPr>
      <xdr:spPr>
        <a:xfrm>
          <a:off x="18869274" y="4266242"/>
          <a:ext cx="873453" cy="336008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138545</xdr:colOff>
      <xdr:row>11</xdr:row>
      <xdr:rowOff>60500</xdr:rowOff>
    </xdr:from>
    <xdr:to>
      <xdr:col>19</xdr:col>
      <xdr:colOff>324990</xdr:colOff>
      <xdr:row>15</xdr:row>
      <xdr:rowOff>103909</xdr:rowOff>
    </xdr:to>
    <xdr:sp macro="" textlink="">
      <xdr:nvSpPr>
        <xdr:cNvPr id="24" name="78 CuadroTexto">
          <a:extLst>
            <a:ext uri="{FF2B5EF4-FFF2-40B4-BE49-F238E27FC236}">
              <a16:creationId xmlns:a16="http://schemas.microsoft.com/office/drawing/2014/main" id="{6CF9866B-36BA-4A13-94A8-4BCDC8878033}"/>
            </a:ext>
          </a:extLst>
        </xdr:cNvPr>
        <xdr:cNvSpPr txBox="1"/>
      </xdr:nvSpPr>
      <xdr:spPr>
        <a:xfrm>
          <a:off x="19742727" y="4095636"/>
          <a:ext cx="2074127" cy="1013228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OT + Puntos EX + Puntos PRECIO_Ofertado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1823357</xdr:colOff>
      <xdr:row>16</xdr:row>
      <xdr:rowOff>14288</xdr:rowOff>
    </xdr:from>
    <xdr:to>
      <xdr:col>4</xdr:col>
      <xdr:colOff>292100</xdr:colOff>
      <xdr:row>19</xdr:row>
      <xdr:rowOff>88899</xdr:rowOff>
    </xdr:to>
    <xdr:cxnSp macro="">
      <xdr:nvCxnSpPr>
        <xdr:cNvPr id="25" name="114 Conector recto de flecha">
          <a:extLst>
            <a:ext uri="{FF2B5EF4-FFF2-40B4-BE49-F238E27FC236}">
              <a16:creationId xmlns:a16="http://schemas.microsoft.com/office/drawing/2014/main" id="{9461E384-65C6-46E9-A584-8AF715140330}"/>
            </a:ext>
          </a:extLst>
        </xdr:cNvPr>
        <xdr:cNvCxnSpPr>
          <a:stCxn id="26" idx="3"/>
          <a:endCxn id="60" idx="2"/>
        </xdr:cNvCxnSpPr>
      </xdr:nvCxnSpPr>
      <xdr:spPr>
        <a:xfrm>
          <a:off x="3048907" y="2906713"/>
          <a:ext cx="294368" cy="61753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68036</xdr:colOff>
      <xdr:row>15</xdr:row>
      <xdr:rowOff>95250</xdr:rowOff>
    </xdr:from>
    <xdr:to>
      <xdr:col>3</xdr:col>
      <xdr:colOff>1823357</xdr:colOff>
      <xdr:row>16</xdr:row>
      <xdr:rowOff>174625</xdr:rowOff>
    </xdr:to>
    <xdr:sp macro="" textlink="">
      <xdr:nvSpPr>
        <xdr:cNvPr id="26" name="108 CuadroTexto">
          <a:extLst>
            <a:ext uri="{FF2B5EF4-FFF2-40B4-BE49-F238E27FC236}">
              <a16:creationId xmlns:a16="http://schemas.microsoft.com/office/drawing/2014/main" id="{702CAC2D-C9DA-4877-BA75-9902BB407466}"/>
            </a:ext>
          </a:extLst>
        </xdr:cNvPr>
        <xdr:cNvSpPr txBox="1"/>
      </xdr:nvSpPr>
      <xdr:spPr>
        <a:xfrm>
          <a:off x="2350861" y="2809875"/>
          <a:ext cx="698046" cy="2635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OMIP estimado</a:t>
          </a:r>
        </a:p>
      </xdr:txBody>
    </xdr:sp>
    <xdr:clientData/>
  </xdr:twoCellAnchor>
  <xdr:twoCellAnchor>
    <xdr:from>
      <xdr:col>13</xdr:col>
      <xdr:colOff>280763</xdr:colOff>
      <xdr:row>26</xdr:row>
      <xdr:rowOff>46809</xdr:rowOff>
    </xdr:from>
    <xdr:to>
      <xdr:col>14</xdr:col>
      <xdr:colOff>632460</xdr:colOff>
      <xdr:row>32</xdr:row>
      <xdr:rowOff>144780</xdr:rowOff>
    </xdr:to>
    <xdr:sp macro="" textlink="">
      <xdr:nvSpPr>
        <xdr:cNvPr id="27" name="48 Disco magnético">
          <a:extLst>
            <a:ext uri="{FF2B5EF4-FFF2-40B4-BE49-F238E27FC236}">
              <a16:creationId xmlns:a16="http://schemas.microsoft.com/office/drawing/2014/main" id="{FE30EDA9-664D-4A82-8375-FF177546E13A}"/>
            </a:ext>
          </a:extLst>
        </xdr:cNvPr>
        <xdr:cNvSpPr/>
      </xdr:nvSpPr>
      <xdr:spPr>
        <a:xfrm>
          <a:off x="10183588" y="4755334"/>
          <a:ext cx="1120047" cy="1177471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446340</xdr:colOff>
      <xdr:row>28</xdr:row>
      <xdr:rowOff>164824</xdr:rowOff>
    </xdr:from>
    <xdr:to>
      <xdr:col>14</xdr:col>
      <xdr:colOff>463122</xdr:colOff>
      <xdr:row>31</xdr:row>
      <xdr:rowOff>3806</xdr:rowOff>
    </xdr:to>
    <xdr:sp macro="" textlink="">
      <xdr:nvSpPr>
        <xdr:cNvPr id="28" name="72 CuadroTexto">
          <a:extLst>
            <a:ext uri="{FF2B5EF4-FFF2-40B4-BE49-F238E27FC236}">
              <a16:creationId xmlns:a16="http://schemas.microsoft.com/office/drawing/2014/main" id="{7AF38ACE-0AC1-4277-A28D-A05989C56B67}"/>
            </a:ext>
          </a:extLst>
        </xdr:cNvPr>
        <xdr:cNvSpPr txBox="1"/>
      </xdr:nvSpPr>
      <xdr:spPr>
        <a:xfrm>
          <a:off x="10355515" y="5228949"/>
          <a:ext cx="778782" cy="388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subasta</a:t>
          </a:r>
          <a:endParaRPr lang="es-ES" sz="1200" b="1"/>
        </a:p>
      </xdr:txBody>
    </xdr:sp>
    <xdr:clientData/>
  </xdr:twoCellAnchor>
  <xdr:twoCellAnchor>
    <xdr:from>
      <xdr:col>3</xdr:col>
      <xdr:colOff>3073399</xdr:colOff>
      <xdr:row>27</xdr:row>
      <xdr:rowOff>34018</xdr:rowOff>
    </xdr:from>
    <xdr:to>
      <xdr:col>4</xdr:col>
      <xdr:colOff>317500</xdr:colOff>
      <xdr:row>29</xdr:row>
      <xdr:rowOff>198211</xdr:rowOff>
    </xdr:to>
    <xdr:cxnSp macro="">
      <xdr:nvCxnSpPr>
        <xdr:cNvPr id="29" name="117 Conector recto de flecha">
          <a:extLst>
            <a:ext uri="{FF2B5EF4-FFF2-40B4-BE49-F238E27FC236}">
              <a16:creationId xmlns:a16="http://schemas.microsoft.com/office/drawing/2014/main" id="{BB2FB8BC-9517-43FA-BD71-0D9A43576072}"/>
            </a:ext>
          </a:extLst>
        </xdr:cNvPr>
        <xdr:cNvCxnSpPr>
          <a:stCxn id="72" idx="3"/>
          <a:endCxn id="36" idx="2"/>
        </xdr:cNvCxnSpPr>
      </xdr:nvCxnSpPr>
      <xdr:spPr>
        <a:xfrm flipV="1">
          <a:off x="3047999" y="4917168"/>
          <a:ext cx="314326" cy="513443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2223861</xdr:colOff>
      <xdr:row>11</xdr:row>
      <xdr:rowOff>229976</xdr:rowOff>
    </xdr:from>
    <xdr:to>
      <xdr:col>13</xdr:col>
      <xdr:colOff>303440</xdr:colOff>
      <xdr:row>11</xdr:row>
      <xdr:rowOff>234171</xdr:rowOff>
    </xdr:to>
    <xdr:cxnSp macro="">
      <xdr:nvCxnSpPr>
        <xdr:cNvPr id="30" name="83 Conector recto de flecha">
          <a:extLst>
            <a:ext uri="{FF2B5EF4-FFF2-40B4-BE49-F238E27FC236}">
              <a16:creationId xmlns:a16="http://schemas.microsoft.com/office/drawing/2014/main" id="{2ACE7277-2DD8-4248-BDF2-1CADA76885D6}"/>
            </a:ext>
          </a:extLst>
        </xdr:cNvPr>
        <xdr:cNvCxnSpPr>
          <a:stCxn id="59" idx="3"/>
          <a:endCxn id="5" idx="2"/>
        </xdr:cNvCxnSpPr>
      </xdr:nvCxnSpPr>
      <xdr:spPr>
        <a:xfrm flipV="1">
          <a:off x="9907361" y="2173076"/>
          <a:ext cx="302079" cy="0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1232354</xdr:colOff>
      <xdr:row>10</xdr:row>
      <xdr:rowOff>43997</xdr:rowOff>
    </xdr:from>
    <xdr:to>
      <xdr:col>12</xdr:col>
      <xdr:colOff>356152</xdr:colOff>
      <xdr:row>11</xdr:row>
      <xdr:rowOff>234171</xdr:rowOff>
    </xdr:to>
    <xdr:cxnSp macro="">
      <xdr:nvCxnSpPr>
        <xdr:cNvPr id="31" name="84 Conector recto de flecha">
          <a:extLst>
            <a:ext uri="{FF2B5EF4-FFF2-40B4-BE49-F238E27FC236}">
              <a16:creationId xmlns:a16="http://schemas.microsoft.com/office/drawing/2014/main" id="{7425AAFB-DB6E-4891-A9DC-A7FA25A4B44C}"/>
            </a:ext>
          </a:extLst>
        </xdr:cNvPr>
        <xdr:cNvCxnSpPr>
          <a:stCxn id="67" idx="3"/>
          <a:endCxn id="59" idx="1"/>
        </xdr:cNvCxnSpPr>
      </xdr:nvCxnSpPr>
      <xdr:spPr>
        <a:xfrm>
          <a:off x="9144454" y="1856922"/>
          <a:ext cx="352523" cy="313999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3212194</xdr:colOff>
      <xdr:row>11</xdr:row>
      <xdr:rowOff>234171</xdr:rowOff>
    </xdr:from>
    <xdr:to>
      <xdr:col>12</xdr:col>
      <xdr:colOff>356152</xdr:colOff>
      <xdr:row>12</xdr:row>
      <xdr:rowOff>77345</xdr:rowOff>
    </xdr:to>
    <xdr:cxnSp macro="">
      <xdr:nvCxnSpPr>
        <xdr:cNvPr id="32" name="107 Conector recto de flecha">
          <a:extLst>
            <a:ext uri="{FF2B5EF4-FFF2-40B4-BE49-F238E27FC236}">
              <a16:creationId xmlns:a16="http://schemas.microsoft.com/office/drawing/2014/main" id="{14DEC4CB-FDC8-4B23-A978-70A6716CE25C}"/>
            </a:ext>
          </a:extLst>
        </xdr:cNvPr>
        <xdr:cNvCxnSpPr>
          <a:stCxn id="75" idx="3"/>
          <a:endCxn id="59" idx="1"/>
        </xdr:cNvCxnSpPr>
      </xdr:nvCxnSpPr>
      <xdr:spPr>
        <a:xfrm flipV="1">
          <a:off x="3047094" y="2170921"/>
          <a:ext cx="6449883" cy="7812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128922</xdr:colOff>
      <xdr:row>3</xdr:row>
      <xdr:rowOff>6342</xdr:rowOff>
    </xdr:from>
    <xdr:to>
      <xdr:col>15</xdr:col>
      <xdr:colOff>554264</xdr:colOff>
      <xdr:row>6</xdr:row>
      <xdr:rowOff>-1</xdr:rowOff>
    </xdr:to>
    <xdr:sp macro="" textlink="">
      <xdr:nvSpPr>
        <xdr:cNvPr id="33" name="157 CuadroTexto">
          <a:extLst>
            <a:ext uri="{FF2B5EF4-FFF2-40B4-BE49-F238E27FC236}">
              <a16:creationId xmlns:a16="http://schemas.microsoft.com/office/drawing/2014/main" id="{7237B42A-7489-4D5C-B407-54051448236A}"/>
            </a:ext>
          </a:extLst>
        </xdr:cNvPr>
        <xdr:cNvSpPr txBox="1"/>
      </xdr:nvSpPr>
      <xdr:spPr>
        <a:xfrm>
          <a:off x="10031747" y="552442"/>
          <a:ext cx="1952517" cy="5334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puntos obtenidos en la oferta técnica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400" b="1"/>
        </a:p>
      </xdr:txBody>
    </xdr:sp>
    <xdr:clientData/>
  </xdr:twoCellAnchor>
  <xdr:twoCellAnchor>
    <xdr:from>
      <xdr:col>1</xdr:col>
      <xdr:colOff>1638301</xdr:colOff>
      <xdr:row>27</xdr:row>
      <xdr:rowOff>154668</xdr:rowOff>
    </xdr:from>
    <xdr:to>
      <xdr:col>4</xdr:col>
      <xdr:colOff>317500</xdr:colOff>
      <xdr:row>28</xdr:row>
      <xdr:rowOff>101826</xdr:rowOff>
    </xdr:to>
    <xdr:cxnSp macro="">
      <xdr:nvCxnSpPr>
        <xdr:cNvPr id="34" name="206 Conector recto de flecha">
          <a:extLst>
            <a:ext uri="{FF2B5EF4-FFF2-40B4-BE49-F238E27FC236}">
              <a16:creationId xmlns:a16="http://schemas.microsoft.com/office/drawing/2014/main" id="{5234547D-2739-4CF9-B88A-5006D68492D5}"/>
            </a:ext>
          </a:extLst>
        </xdr:cNvPr>
        <xdr:cNvCxnSpPr>
          <a:stCxn id="73" idx="3"/>
          <a:endCxn id="36" idx="2"/>
        </xdr:cNvCxnSpPr>
      </xdr:nvCxnSpPr>
      <xdr:spPr>
        <a:xfrm flipV="1">
          <a:off x="1524001" y="5040993"/>
          <a:ext cx="1838324" cy="131308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1413311</xdr:colOff>
      <xdr:row>10</xdr:row>
      <xdr:rowOff>43997</xdr:rowOff>
    </xdr:from>
    <xdr:to>
      <xdr:col>10</xdr:col>
      <xdr:colOff>667657</xdr:colOff>
      <xdr:row>19</xdr:row>
      <xdr:rowOff>99537</xdr:rowOff>
    </xdr:to>
    <xdr:cxnSp macro="">
      <xdr:nvCxnSpPr>
        <xdr:cNvPr id="35" name="49 Conector recto de flecha">
          <a:extLst>
            <a:ext uri="{FF2B5EF4-FFF2-40B4-BE49-F238E27FC236}">
              <a16:creationId xmlns:a16="http://schemas.microsoft.com/office/drawing/2014/main" id="{ACE77863-A2FD-433B-B24E-40EBC8CD8736}"/>
            </a:ext>
          </a:extLst>
        </xdr:cNvPr>
        <xdr:cNvCxnSpPr>
          <a:stCxn id="66" idx="3"/>
          <a:endCxn id="67" idx="1"/>
        </xdr:cNvCxnSpPr>
      </xdr:nvCxnSpPr>
      <xdr:spPr>
        <a:xfrm flipV="1">
          <a:off x="6093261" y="1856922"/>
          <a:ext cx="2194396" cy="168431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317500</xdr:colOff>
      <xdr:row>25</xdr:row>
      <xdr:rowOff>906235</xdr:rowOff>
    </xdr:from>
    <xdr:to>
      <xdr:col>6</xdr:col>
      <xdr:colOff>287111</xdr:colOff>
      <xdr:row>29</xdr:row>
      <xdr:rowOff>101600</xdr:rowOff>
    </xdr:to>
    <xdr:sp macro="" textlink="">
      <xdr:nvSpPr>
        <xdr:cNvPr id="36" name="214 Disco magnético">
          <a:extLst>
            <a:ext uri="{FF2B5EF4-FFF2-40B4-BE49-F238E27FC236}">
              <a16:creationId xmlns:a16="http://schemas.microsoft.com/office/drawing/2014/main" id="{3EE0EAE9-98B1-4DA8-A929-37D77ACD034B}"/>
            </a:ext>
          </a:extLst>
        </xdr:cNvPr>
        <xdr:cNvSpPr/>
      </xdr:nvSpPr>
      <xdr:spPr>
        <a:xfrm>
          <a:off x="3362325" y="4703535"/>
          <a:ext cx="1496786" cy="64951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333829</xdr:colOff>
      <xdr:row>27</xdr:row>
      <xdr:rowOff>24040</xdr:rowOff>
    </xdr:from>
    <xdr:to>
      <xdr:col>6</xdr:col>
      <xdr:colOff>324758</xdr:colOff>
      <xdr:row>28</xdr:row>
      <xdr:rowOff>219526</xdr:rowOff>
    </xdr:to>
    <xdr:sp macro="" textlink="">
      <xdr:nvSpPr>
        <xdr:cNvPr id="37" name="215 CuadroTexto">
          <a:extLst>
            <a:ext uri="{FF2B5EF4-FFF2-40B4-BE49-F238E27FC236}">
              <a16:creationId xmlns:a16="http://schemas.microsoft.com/office/drawing/2014/main" id="{C7F48AC6-E4B9-4857-A0E5-6C181405CB82}"/>
            </a:ext>
          </a:extLst>
        </xdr:cNvPr>
        <xdr:cNvSpPr txBox="1"/>
      </xdr:nvSpPr>
      <xdr:spPr>
        <a:xfrm>
          <a:off x="3378654" y="4913540"/>
          <a:ext cx="1518104" cy="332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287111</xdr:colOff>
      <xdr:row>27</xdr:row>
      <xdr:rowOff>154668</xdr:rowOff>
    </xdr:from>
    <xdr:to>
      <xdr:col>10</xdr:col>
      <xdr:colOff>3628</xdr:colOff>
      <xdr:row>28</xdr:row>
      <xdr:rowOff>105228</xdr:rowOff>
    </xdr:to>
    <xdr:cxnSp macro="">
      <xdr:nvCxnSpPr>
        <xdr:cNvPr id="38" name="218 Conector recto de flecha">
          <a:extLst>
            <a:ext uri="{FF2B5EF4-FFF2-40B4-BE49-F238E27FC236}">
              <a16:creationId xmlns:a16="http://schemas.microsoft.com/office/drawing/2014/main" id="{336E47C8-6AB1-4D1F-BEAA-35C704D6B108}"/>
            </a:ext>
          </a:extLst>
        </xdr:cNvPr>
        <xdr:cNvCxnSpPr>
          <a:stCxn id="36" idx="4"/>
          <a:endCxn id="69" idx="1"/>
        </xdr:cNvCxnSpPr>
      </xdr:nvCxnSpPr>
      <xdr:spPr>
        <a:xfrm>
          <a:off x="4859111" y="5040993"/>
          <a:ext cx="2767692" cy="12836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2138590</xdr:colOff>
      <xdr:row>29</xdr:row>
      <xdr:rowOff>85362</xdr:rowOff>
    </xdr:from>
    <xdr:to>
      <xdr:col>13</xdr:col>
      <xdr:colOff>280763</xdr:colOff>
      <xdr:row>29</xdr:row>
      <xdr:rowOff>95795</xdr:rowOff>
    </xdr:to>
    <xdr:cxnSp macro="">
      <xdr:nvCxnSpPr>
        <xdr:cNvPr id="39" name="228 Conector recto de flecha">
          <a:extLst>
            <a:ext uri="{FF2B5EF4-FFF2-40B4-BE49-F238E27FC236}">
              <a16:creationId xmlns:a16="http://schemas.microsoft.com/office/drawing/2014/main" id="{26DBE9F3-F7B2-4967-9069-FDAB0E369CBC}"/>
            </a:ext>
          </a:extLst>
        </xdr:cNvPr>
        <xdr:cNvCxnSpPr>
          <a:stCxn id="40" idx="3"/>
          <a:endCxn id="27" idx="2"/>
        </xdr:cNvCxnSpPr>
      </xdr:nvCxnSpPr>
      <xdr:spPr>
        <a:xfrm>
          <a:off x="9904640" y="5336812"/>
          <a:ext cx="278948" cy="7258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124240</xdr:colOff>
      <xdr:row>28</xdr:row>
      <xdr:rowOff>24129</xdr:rowOff>
    </xdr:from>
    <xdr:to>
      <xdr:col>12</xdr:col>
      <xdr:colOff>2138590</xdr:colOff>
      <xdr:row>30</xdr:row>
      <xdr:rowOff>146593</xdr:rowOff>
    </xdr:to>
    <xdr:sp macro="" textlink="">
      <xdr:nvSpPr>
        <xdr:cNvPr id="40" name="227 CuadroTexto">
          <a:extLst>
            <a:ext uri="{FF2B5EF4-FFF2-40B4-BE49-F238E27FC236}">
              <a16:creationId xmlns:a16="http://schemas.microsoft.com/office/drawing/2014/main" id="{AA3040A4-2B00-4A52-BE92-405A7C4D4182}"/>
            </a:ext>
          </a:extLst>
        </xdr:cNvPr>
        <xdr:cNvSpPr txBox="1"/>
      </xdr:nvSpPr>
      <xdr:spPr>
        <a:xfrm>
          <a:off x="9265065" y="5094604"/>
          <a:ext cx="639575" cy="47806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PRECIO_Ofrecido</a:t>
          </a:r>
        </a:p>
      </xdr:txBody>
    </xdr:sp>
    <xdr:clientData/>
  </xdr:twoCellAnchor>
  <xdr:twoCellAnchor>
    <xdr:from>
      <xdr:col>11</xdr:col>
      <xdr:colOff>574675</xdr:colOff>
      <xdr:row>28</xdr:row>
      <xdr:rowOff>105228</xdr:rowOff>
    </xdr:from>
    <xdr:to>
      <xdr:col>12</xdr:col>
      <xdr:colOff>124240</xdr:colOff>
      <xdr:row>29</xdr:row>
      <xdr:rowOff>85362</xdr:rowOff>
    </xdr:to>
    <xdr:cxnSp macro="">
      <xdr:nvCxnSpPr>
        <xdr:cNvPr id="41" name="234 Conector recto de flecha">
          <a:extLst>
            <a:ext uri="{FF2B5EF4-FFF2-40B4-BE49-F238E27FC236}">
              <a16:creationId xmlns:a16="http://schemas.microsoft.com/office/drawing/2014/main" id="{AD585C80-84F8-4502-9D38-0CC88AF61E7A}"/>
            </a:ext>
          </a:extLst>
        </xdr:cNvPr>
        <xdr:cNvCxnSpPr>
          <a:stCxn id="69" idx="3"/>
          <a:endCxn id="40" idx="1"/>
        </xdr:cNvCxnSpPr>
      </xdr:nvCxnSpPr>
      <xdr:spPr>
        <a:xfrm>
          <a:off x="8959850" y="5169353"/>
          <a:ext cx="305215" cy="167459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3196319</xdr:colOff>
      <xdr:row>29</xdr:row>
      <xdr:rowOff>85361</xdr:rowOff>
    </xdr:from>
    <xdr:to>
      <xdr:col>12</xdr:col>
      <xdr:colOff>124240</xdr:colOff>
      <xdr:row>33</xdr:row>
      <xdr:rowOff>13705</xdr:rowOff>
    </xdr:to>
    <xdr:cxnSp macro="">
      <xdr:nvCxnSpPr>
        <xdr:cNvPr id="42" name="230 Conector recto de flecha">
          <a:extLst>
            <a:ext uri="{FF2B5EF4-FFF2-40B4-BE49-F238E27FC236}">
              <a16:creationId xmlns:a16="http://schemas.microsoft.com/office/drawing/2014/main" id="{30038BC8-CFD6-435B-B9C5-EAF197A055E3}"/>
            </a:ext>
          </a:extLst>
        </xdr:cNvPr>
        <xdr:cNvCxnSpPr>
          <a:stCxn id="70" idx="3"/>
          <a:endCxn id="40" idx="1"/>
        </xdr:cNvCxnSpPr>
      </xdr:nvCxnSpPr>
      <xdr:spPr>
        <a:xfrm flipV="1">
          <a:off x="3050269" y="5336811"/>
          <a:ext cx="6214796" cy="64589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150694</xdr:colOff>
      <xdr:row>24</xdr:row>
      <xdr:rowOff>224064</xdr:rowOff>
    </xdr:from>
    <xdr:to>
      <xdr:col>15</xdr:col>
      <xdr:colOff>583293</xdr:colOff>
      <xdr:row>25</xdr:row>
      <xdr:rowOff>774700</xdr:rowOff>
    </xdr:to>
    <xdr:sp macro="" textlink="">
      <xdr:nvSpPr>
        <xdr:cNvPr id="43" name="241 CuadroTexto">
          <a:extLst>
            <a:ext uri="{FF2B5EF4-FFF2-40B4-BE49-F238E27FC236}">
              <a16:creationId xmlns:a16="http://schemas.microsoft.com/office/drawing/2014/main" id="{260FFA73-360F-4E69-ADB0-3E994E443790}"/>
            </a:ext>
          </a:extLst>
        </xdr:cNvPr>
        <xdr:cNvSpPr txBox="1"/>
      </xdr:nvSpPr>
      <xdr:spPr>
        <a:xfrm>
          <a:off x="10056694" y="4526189"/>
          <a:ext cx="1953424" cy="17916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obtenidos en la oferta técnica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632460</xdr:colOff>
      <xdr:row>29</xdr:row>
      <xdr:rowOff>90352</xdr:rowOff>
    </xdr:from>
    <xdr:to>
      <xdr:col>15</xdr:col>
      <xdr:colOff>548638</xdr:colOff>
      <xdr:row>29</xdr:row>
      <xdr:rowOff>93800</xdr:rowOff>
    </xdr:to>
    <xdr:cxnSp macro="">
      <xdr:nvCxnSpPr>
        <xdr:cNvPr id="44" name="249 Conector recto de flecha">
          <a:extLst>
            <a:ext uri="{FF2B5EF4-FFF2-40B4-BE49-F238E27FC236}">
              <a16:creationId xmlns:a16="http://schemas.microsoft.com/office/drawing/2014/main" id="{DF10F042-CCE7-4A58-BBD0-66DBDE0B6FE6}"/>
            </a:ext>
          </a:extLst>
        </xdr:cNvPr>
        <xdr:cNvCxnSpPr>
          <a:stCxn id="27" idx="4"/>
          <a:endCxn id="45" idx="1"/>
        </xdr:cNvCxnSpPr>
      </xdr:nvCxnSpPr>
      <xdr:spPr>
        <a:xfrm>
          <a:off x="11303635" y="5335452"/>
          <a:ext cx="671828" cy="6623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548638</xdr:colOff>
      <xdr:row>27</xdr:row>
      <xdr:rowOff>121921</xdr:rowOff>
    </xdr:from>
    <xdr:to>
      <xdr:col>18</xdr:col>
      <xdr:colOff>707570</xdr:colOff>
      <xdr:row>31</xdr:row>
      <xdr:rowOff>76565</xdr:rowOff>
    </xdr:to>
    <xdr:sp macro="" textlink="">
      <xdr:nvSpPr>
        <xdr:cNvPr id="45" name="250 CuadroTexto">
          <a:extLst>
            <a:ext uri="{FF2B5EF4-FFF2-40B4-BE49-F238E27FC236}">
              <a16:creationId xmlns:a16="http://schemas.microsoft.com/office/drawing/2014/main" id="{33C645F8-599D-4DD4-86B8-364499821E4D}"/>
            </a:ext>
          </a:extLst>
        </xdr:cNvPr>
        <xdr:cNvSpPr txBox="1"/>
      </xdr:nvSpPr>
      <xdr:spPr>
        <a:xfrm>
          <a:off x="11975463" y="5011421"/>
          <a:ext cx="2448107" cy="675369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OT + Puntos EX+ Puntos PRECIO_Ofrecido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245201</xdr:colOff>
      <xdr:row>41</xdr:row>
      <xdr:rowOff>4448</xdr:rowOff>
    </xdr:from>
    <xdr:to>
      <xdr:col>14</xdr:col>
      <xdr:colOff>627380</xdr:colOff>
      <xdr:row>47</xdr:row>
      <xdr:rowOff>81280</xdr:rowOff>
    </xdr:to>
    <xdr:sp macro="" textlink="">
      <xdr:nvSpPr>
        <xdr:cNvPr id="46" name="267 Disco magnético">
          <a:extLst>
            <a:ext uri="{FF2B5EF4-FFF2-40B4-BE49-F238E27FC236}">
              <a16:creationId xmlns:a16="http://schemas.microsoft.com/office/drawing/2014/main" id="{36050E2E-05B8-44E9-BAFA-FB3A0225052A}"/>
            </a:ext>
          </a:extLst>
        </xdr:cNvPr>
        <xdr:cNvSpPr/>
      </xdr:nvSpPr>
      <xdr:spPr>
        <a:xfrm>
          <a:off x="10151201" y="7427598"/>
          <a:ext cx="1144179" cy="1162682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443432</xdr:colOff>
      <xdr:row>44</xdr:row>
      <xdr:rowOff>56607</xdr:rowOff>
    </xdr:from>
    <xdr:to>
      <xdr:col>14</xdr:col>
      <xdr:colOff>460214</xdr:colOff>
      <xdr:row>46</xdr:row>
      <xdr:rowOff>89264</xdr:rowOff>
    </xdr:to>
    <xdr:sp macro="" textlink="">
      <xdr:nvSpPr>
        <xdr:cNvPr id="47" name="269 CuadroTexto">
          <a:extLst>
            <a:ext uri="{FF2B5EF4-FFF2-40B4-BE49-F238E27FC236}">
              <a16:creationId xmlns:a16="http://schemas.microsoft.com/office/drawing/2014/main" id="{E07CE81D-DEF2-4682-A8B3-C868F6552300}"/>
            </a:ext>
          </a:extLst>
        </xdr:cNvPr>
        <xdr:cNvSpPr txBox="1"/>
      </xdr:nvSpPr>
      <xdr:spPr>
        <a:xfrm>
          <a:off x="10352607" y="8019507"/>
          <a:ext cx="775607" cy="3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subasta</a:t>
          </a:r>
          <a:endParaRPr lang="es-ES" sz="1200" b="1"/>
        </a:p>
      </xdr:txBody>
    </xdr:sp>
    <xdr:clientData/>
  </xdr:twoCellAnchor>
  <xdr:twoCellAnchor>
    <xdr:from>
      <xdr:col>3</xdr:col>
      <xdr:colOff>825500</xdr:colOff>
      <xdr:row>41</xdr:row>
      <xdr:rowOff>85500</xdr:rowOff>
    </xdr:from>
    <xdr:to>
      <xdr:col>4</xdr:col>
      <xdr:colOff>149225</xdr:colOff>
      <xdr:row>46</xdr:row>
      <xdr:rowOff>149225</xdr:rowOff>
    </xdr:to>
    <xdr:cxnSp macro="">
      <xdr:nvCxnSpPr>
        <xdr:cNvPr id="48" name="270 Conector recto de flecha">
          <a:extLst>
            <a:ext uri="{FF2B5EF4-FFF2-40B4-BE49-F238E27FC236}">
              <a16:creationId xmlns:a16="http://schemas.microsoft.com/office/drawing/2014/main" id="{FEA85026-9C56-4795-B8E4-3646403C1EEE}"/>
            </a:ext>
          </a:extLst>
        </xdr:cNvPr>
        <xdr:cNvCxnSpPr>
          <a:stCxn id="71" idx="3"/>
          <a:endCxn id="50" idx="2"/>
        </xdr:cNvCxnSpPr>
      </xdr:nvCxnSpPr>
      <xdr:spPr>
        <a:xfrm flipV="1">
          <a:off x="3048000" y="7508650"/>
          <a:ext cx="149225" cy="96542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1733550</xdr:colOff>
      <xdr:row>40</xdr:row>
      <xdr:rowOff>184149</xdr:rowOff>
    </xdr:from>
    <xdr:to>
      <xdr:col>4</xdr:col>
      <xdr:colOff>149225</xdr:colOff>
      <xdr:row>41</xdr:row>
      <xdr:rowOff>85500</xdr:rowOff>
    </xdr:to>
    <xdr:cxnSp macro="">
      <xdr:nvCxnSpPr>
        <xdr:cNvPr id="49" name="272 Conector recto de flecha">
          <a:extLst>
            <a:ext uri="{FF2B5EF4-FFF2-40B4-BE49-F238E27FC236}">
              <a16:creationId xmlns:a16="http://schemas.microsoft.com/office/drawing/2014/main" id="{E918D0DC-7B22-4D7C-801D-9A51E5A34D11}"/>
            </a:ext>
          </a:extLst>
        </xdr:cNvPr>
        <xdr:cNvCxnSpPr>
          <a:stCxn id="74" idx="3"/>
          <a:endCxn id="50" idx="2"/>
        </xdr:cNvCxnSpPr>
      </xdr:nvCxnSpPr>
      <xdr:spPr>
        <a:xfrm>
          <a:off x="1524000" y="7419974"/>
          <a:ext cx="1673225" cy="8867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</xdr:colOff>
      <xdr:row>39</xdr:row>
      <xdr:rowOff>116115</xdr:rowOff>
    </xdr:from>
    <xdr:to>
      <xdr:col>6</xdr:col>
      <xdr:colOff>149226</xdr:colOff>
      <xdr:row>43</xdr:row>
      <xdr:rowOff>54884</xdr:rowOff>
    </xdr:to>
    <xdr:sp macro="" textlink="">
      <xdr:nvSpPr>
        <xdr:cNvPr id="50" name="274 Disco magnético">
          <a:extLst>
            <a:ext uri="{FF2B5EF4-FFF2-40B4-BE49-F238E27FC236}">
              <a16:creationId xmlns:a16="http://schemas.microsoft.com/office/drawing/2014/main" id="{0669199C-F54D-45ED-9038-01D832786795}"/>
            </a:ext>
          </a:extLst>
        </xdr:cNvPr>
        <xdr:cNvSpPr/>
      </xdr:nvSpPr>
      <xdr:spPr>
        <a:xfrm>
          <a:off x="3197225" y="7174140"/>
          <a:ext cx="1524001" cy="6626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114299</xdr:colOff>
      <xdr:row>40</xdr:row>
      <xdr:rowOff>196399</xdr:rowOff>
    </xdr:from>
    <xdr:to>
      <xdr:col>6</xdr:col>
      <xdr:colOff>105228</xdr:colOff>
      <xdr:row>42</xdr:row>
      <xdr:rowOff>108858</xdr:rowOff>
    </xdr:to>
    <xdr:sp macro="" textlink="">
      <xdr:nvSpPr>
        <xdr:cNvPr id="51" name="275 CuadroTexto">
          <a:extLst>
            <a:ext uri="{FF2B5EF4-FFF2-40B4-BE49-F238E27FC236}">
              <a16:creationId xmlns:a16="http://schemas.microsoft.com/office/drawing/2014/main" id="{1E95127D-2086-43DF-BF4C-DAD29C227BAE}"/>
            </a:ext>
          </a:extLst>
        </xdr:cNvPr>
        <xdr:cNvSpPr txBox="1"/>
      </xdr:nvSpPr>
      <xdr:spPr>
        <a:xfrm>
          <a:off x="3162299" y="7419524"/>
          <a:ext cx="1511754" cy="287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12</xdr:col>
      <xdr:colOff>2362200</xdr:colOff>
      <xdr:row>44</xdr:row>
      <xdr:rowOff>42864</xdr:rowOff>
    </xdr:from>
    <xdr:to>
      <xdr:col>13</xdr:col>
      <xdr:colOff>245201</xdr:colOff>
      <xdr:row>44</xdr:row>
      <xdr:rowOff>49992</xdr:rowOff>
    </xdr:to>
    <xdr:cxnSp macro="">
      <xdr:nvCxnSpPr>
        <xdr:cNvPr id="52" name="279 Conector recto de flecha">
          <a:extLst>
            <a:ext uri="{FF2B5EF4-FFF2-40B4-BE49-F238E27FC236}">
              <a16:creationId xmlns:a16="http://schemas.microsoft.com/office/drawing/2014/main" id="{6AAA58AA-1E2C-4D3E-AB16-3CEF43DC5F23}"/>
            </a:ext>
          </a:extLst>
        </xdr:cNvPr>
        <xdr:cNvCxnSpPr>
          <a:stCxn id="53" idx="3"/>
          <a:endCxn id="46" idx="2"/>
        </xdr:cNvCxnSpPr>
      </xdr:nvCxnSpPr>
      <xdr:spPr>
        <a:xfrm flipV="1">
          <a:off x="9906000" y="8008939"/>
          <a:ext cx="245201" cy="778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173935</xdr:colOff>
      <xdr:row>42</xdr:row>
      <xdr:rowOff>224064</xdr:rowOff>
    </xdr:from>
    <xdr:to>
      <xdr:col>12</xdr:col>
      <xdr:colOff>2362200</xdr:colOff>
      <xdr:row>45</xdr:row>
      <xdr:rowOff>116114</xdr:rowOff>
    </xdr:to>
    <xdr:sp macro="" textlink="">
      <xdr:nvSpPr>
        <xdr:cNvPr id="53" name="278 CuadroTexto">
          <a:extLst>
            <a:ext uri="{FF2B5EF4-FFF2-40B4-BE49-F238E27FC236}">
              <a16:creationId xmlns:a16="http://schemas.microsoft.com/office/drawing/2014/main" id="{3A7BE5F4-E0E1-4056-AC0C-C652A299DCC3}"/>
            </a:ext>
          </a:extLst>
        </xdr:cNvPr>
        <xdr:cNvSpPr txBox="1"/>
      </xdr:nvSpPr>
      <xdr:spPr>
        <a:xfrm>
          <a:off x="9317935" y="7783739"/>
          <a:ext cx="588065" cy="476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IMPORTE_Ofrecido</a:t>
          </a:r>
        </a:p>
      </xdr:txBody>
    </xdr:sp>
    <xdr:clientData/>
  </xdr:twoCellAnchor>
  <xdr:twoCellAnchor>
    <xdr:from>
      <xdr:col>11</xdr:col>
      <xdr:colOff>1527175</xdr:colOff>
      <xdr:row>44</xdr:row>
      <xdr:rowOff>32659</xdr:rowOff>
    </xdr:from>
    <xdr:to>
      <xdr:col>12</xdr:col>
      <xdr:colOff>173935</xdr:colOff>
      <xdr:row>44</xdr:row>
      <xdr:rowOff>49992</xdr:rowOff>
    </xdr:to>
    <xdr:cxnSp macro="">
      <xdr:nvCxnSpPr>
        <xdr:cNvPr id="54" name="283 Conector recto de flecha">
          <a:extLst>
            <a:ext uri="{FF2B5EF4-FFF2-40B4-BE49-F238E27FC236}">
              <a16:creationId xmlns:a16="http://schemas.microsoft.com/office/drawing/2014/main" id="{56139061-46DD-4210-AFD4-F0A77BC0AFFC}"/>
            </a:ext>
          </a:extLst>
        </xdr:cNvPr>
        <xdr:cNvCxnSpPr>
          <a:stCxn id="68" idx="3"/>
          <a:endCxn id="53" idx="1"/>
        </xdr:cNvCxnSpPr>
      </xdr:nvCxnSpPr>
      <xdr:spPr>
        <a:xfrm>
          <a:off x="9140825" y="7992384"/>
          <a:ext cx="177110" cy="1733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314739</xdr:colOff>
      <xdr:row>44</xdr:row>
      <xdr:rowOff>32659</xdr:rowOff>
    </xdr:from>
    <xdr:to>
      <xdr:col>10</xdr:col>
      <xdr:colOff>945243</xdr:colOff>
      <xdr:row>47</xdr:row>
      <xdr:rowOff>2761</xdr:rowOff>
    </xdr:to>
    <xdr:cxnSp macro="">
      <xdr:nvCxnSpPr>
        <xdr:cNvPr id="55" name="281 Conector recto de flecha">
          <a:extLst>
            <a:ext uri="{FF2B5EF4-FFF2-40B4-BE49-F238E27FC236}">
              <a16:creationId xmlns:a16="http://schemas.microsoft.com/office/drawing/2014/main" id="{0428B41E-1E12-4EBB-946E-7DD461E7C833}"/>
            </a:ext>
          </a:extLst>
        </xdr:cNvPr>
        <xdr:cNvCxnSpPr>
          <a:stCxn id="107" idx="3"/>
          <a:endCxn id="68" idx="1"/>
        </xdr:cNvCxnSpPr>
      </xdr:nvCxnSpPr>
      <xdr:spPr>
        <a:xfrm flipV="1">
          <a:off x="3359564" y="7992384"/>
          <a:ext cx="5021529" cy="51620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303095</xdr:colOff>
      <xdr:row>38</xdr:row>
      <xdr:rowOff>195942</xdr:rowOff>
    </xdr:from>
    <xdr:to>
      <xdr:col>15</xdr:col>
      <xdr:colOff>735694</xdr:colOff>
      <xdr:row>38</xdr:row>
      <xdr:rowOff>1015999</xdr:rowOff>
    </xdr:to>
    <xdr:sp macro="" textlink="">
      <xdr:nvSpPr>
        <xdr:cNvPr id="56" name="286 CuadroTexto">
          <a:extLst>
            <a:ext uri="{FF2B5EF4-FFF2-40B4-BE49-F238E27FC236}">
              <a16:creationId xmlns:a16="http://schemas.microsoft.com/office/drawing/2014/main" id="{AA141575-8C98-4672-BC45-6813059236E8}"/>
            </a:ext>
          </a:extLst>
        </xdr:cNvPr>
        <xdr:cNvSpPr txBox="1"/>
      </xdr:nvSpPr>
      <xdr:spPr>
        <a:xfrm>
          <a:off x="10209095" y="7057117"/>
          <a:ext cx="1953424" cy="9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puntos obtenidos en la oferta técnica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627380</xdr:colOff>
      <xdr:row>44</xdr:row>
      <xdr:rowOff>42864</xdr:rowOff>
    </xdr:from>
    <xdr:to>
      <xdr:col>15</xdr:col>
      <xdr:colOff>430696</xdr:colOff>
      <xdr:row>44</xdr:row>
      <xdr:rowOff>45556</xdr:rowOff>
    </xdr:to>
    <xdr:cxnSp macro="">
      <xdr:nvCxnSpPr>
        <xdr:cNvPr id="57" name="288 Conector recto de flecha">
          <a:extLst>
            <a:ext uri="{FF2B5EF4-FFF2-40B4-BE49-F238E27FC236}">
              <a16:creationId xmlns:a16="http://schemas.microsoft.com/office/drawing/2014/main" id="{746A7D5F-9BB7-4A61-B12D-4499959486F1}"/>
            </a:ext>
          </a:extLst>
        </xdr:cNvPr>
        <xdr:cNvCxnSpPr>
          <a:stCxn id="46" idx="4"/>
          <a:endCxn id="58" idx="1"/>
        </xdr:cNvCxnSpPr>
      </xdr:nvCxnSpPr>
      <xdr:spPr>
        <a:xfrm>
          <a:off x="11295380" y="8008939"/>
          <a:ext cx="562141" cy="2692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430696</xdr:colOff>
      <xdr:row>41</xdr:row>
      <xdr:rowOff>223632</xdr:rowOff>
    </xdr:from>
    <xdr:to>
      <xdr:col>19</xdr:col>
      <xdr:colOff>304800</xdr:colOff>
      <xdr:row>46</xdr:row>
      <xdr:rowOff>107675</xdr:rowOff>
    </xdr:to>
    <xdr:sp macro="" textlink="">
      <xdr:nvSpPr>
        <xdr:cNvPr id="58" name="289 CuadroTexto">
          <a:extLst>
            <a:ext uri="{FF2B5EF4-FFF2-40B4-BE49-F238E27FC236}">
              <a16:creationId xmlns:a16="http://schemas.microsoft.com/office/drawing/2014/main" id="{2AA1D40D-76CB-41E9-944E-C782391D2683}"/>
            </a:ext>
          </a:extLst>
        </xdr:cNvPr>
        <xdr:cNvSpPr txBox="1"/>
      </xdr:nvSpPr>
      <xdr:spPr>
        <a:xfrm>
          <a:off x="11857521" y="7602332"/>
          <a:ext cx="2925279" cy="827018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a valorar=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OT +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Importe_Ofrecido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356152</xdr:colOff>
      <xdr:row>10</xdr:row>
      <xdr:rowOff>166460</xdr:rowOff>
    </xdr:from>
    <xdr:to>
      <xdr:col>12</xdr:col>
      <xdr:colOff>2223861</xdr:colOff>
      <xdr:row>13</xdr:row>
      <xdr:rowOff>61685</xdr:rowOff>
    </xdr:to>
    <xdr:sp macro="" textlink="">
      <xdr:nvSpPr>
        <xdr:cNvPr id="59" name="82 CuadroTexto">
          <a:extLst>
            <a:ext uri="{FF2B5EF4-FFF2-40B4-BE49-F238E27FC236}">
              <a16:creationId xmlns:a16="http://schemas.microsoft.com/office/drawing/2014/main" id="{22DA5300-C2EA-4EF6-9F89-0A96AA1EA76C}"/>
            </a:ext>
          </a:extLst>
        </xdr:cNvPr>
        <xdr:cNvSpPr txBox="1"/>
      </xdr:nvSpPr>
      <xdr:spPr>
        <a:xfrm>
          <a:off x="9496977" y="1973035"/>
          <a:ext cx="410384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PRECIO_Ofrecido</a:t>
          </a:r>
        </a:p>
      </xdr:txBody>
    </xdr:sp>
    <xdr:clientData/>
  </xdr:twoCellAnchor>
  <xdr:twoCellAnchor>
    <xdr:from>
      <xdr:col>4</xdr:col>
      <xdr:colOff>292100</xdr:colOff>
      <xdr:row>17</xdr:row>
      <xdr:rowOff>105227</xdr:rowOff>
    </xdr:from>
    <xdr:to>
      <xdr:col>6</xdr:col>
      <xdr:colOff>210457</xdr:colOff>
      <xdr:row>20</xdr:row>
      <xdr:rowOff>313871</xdr:rowOff>
    </xdr:to>
    <xdr:sp macro="" textlink="">
      <xdr:nvSpPr>
        <xdr:cNvPr id="60" name="39 Disco magnético">
          <a:extLst>
            <a:ext uri="{FF2B5EF4-FFF2-40B4-BE49-F238E27FC236}">
              <a16:creationId xmlns:a16="http://schemas.microsoft.com/office/drawing/2014/main" id="{4A256E79-39AB-4327-B3CE-B869391A8CF6}"/>
            </a:ext>
          </a:extLst>
        </xdr:cNvPr>
        <xdr:cNvSpPr/>
      </xdr:nvSpPr>
      <xdr:spPr>
        <a:xfrm>
          <a:off x="3343275" y="3178627"/>
          <a:ext cx="1439182" cy="6245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246530</xdr:colOff>
      <xdr:row>18</xdr:row>
      <xdr:rowOff>150568</xdr:rowOff>
    </xdr:from>
    <xdr:to>
      <xdr:col>6</xdr:col>
      <xdr:colOff>248477</xdr:colOff>
      <xdr:row>20</xdr:row>
      <xdr:rowOff>117927</xdr:rowOff>
    </xdr:to>
    <xdr:sp macro="" textlink="">
      <xdr:nvSpPr>
        <xdr:cNvPr id="61" name="74 CuadroTexto">
          <a:extLst>
            <a:ext uri="{FF2B5EF4-FFF2-40B4-BE49-F238E27FC236}">
              <a16:creationId xmlns:a16="http://schemas.microsoft.com/office/drawing/2014/main" id="{AF4A1D25-4CDA-45E8-87C4-13F7A1ECB96D}"/>
            </a:ext>
          </a:extLst>
        </xdr:cNvPr>
        <xdr:cNvSpPr txBox="1"/>
      </xdr:nvSpPr>
      <xdr:spPr>
        <a:xfrm>
          <a:off x="6678706" y="5787127"/>
          <a:ext cx="853595" cy="438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oneCellAnchor>
    <xdr:from>
      <xdr:col>3</xdr:col>
      <xdr:colOff>1164773</xdr:colOff>
      <xdr:row>2</xdr:row>
      <xdr:rowOff>61339</xdr:rowOff>
    </xdr:from>
    <xdr:ext cx="957941" cy="404991"/>
    <xdr:pic>
      <xdr:nvPicPr>
        <xdr:cNvPr id="62" name="Imagen 61">
          <a:extLst>
            <a:ext uri="{FF2B5EF4-FFF2-40B4-BE49-F238E27FC236}">
              <a16:creationId xmlns:a16="http://schemas.microsoft.com/office/drawing/2014/main" id="{A9F6C04E-08D4-40DD-9B77-530F546347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50723" y="426464"/>
          <a:ext cx="957941" cy="404991"/>
        </a:xfrm>
        <a:prstGeom prst="rect">
          <a:avLst/>
        </a:prstGeom>
      </xdr:spPr>
    </xdr:pic>
    <xdr:clientData/>
  </xdr:oneCellAnchor>
  <xdr:oneCellAnchor>
    <xdr:from>
      <xdr:col>3</xdr:col>
      <xdr:colOff>1023256</xdr:colOff>
      <xdr:row>38</xdr:row>
      <xdr:rowOff>76199</xdr:rowOff>
    </xdr:from>
    <xdr:ext cx="1315810" cy="562941"/>
    <xdr:pic>
      <xdr:nvPicPr>
        <xdr:cNvPr id="63" name="Imagen 62">
          <a:extLst>
            <a:ext uri="{FF2B5EF4-FFF2-40B4-BE49-F238E27FC236}">
              <a16:creationId xmlns:a16="http://schemas.microsoft.com/office/drawing/2014/main" id="{786B207B-9167-4F41-90E6-AF747F972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8906" y="6953249"/>
          <a:ext cx="1315810" cy="562941"/>
        </a:xfrm>
        <a:prstGeom prst="rect">
          <a:avLst/>
        </a:prstGeom>
      </xdr:spPr>
    </xdr:pic>
    <xdr:clientData/>
  </xdr:oneCellAnchor>
  <xdr:oneCellAnchor>
    <xdr:from>
      <xdr:col>3</xdr:col>
      <xdr:colOff>1132116</xdr:colOff>
      <xdr:row>25</xdr:row>
      <xdr:rowOff>39568</xdr:rowOff>
    </xdr:from>
    <xdr:ext cx="948416" cy="408166"/>
    <xdr:pic>
      <xdr:nvPicPr>
        <xdr:cNvPr id="64" name="Imagen 63">
          <a:extLst>
            <a:ext uri="{FF2B5EF4-FFF2-40B4-BE49-F238E27FC236}">
              <a16:creationId xmlns:a16="http://schemas.microsoft.com/office/drawing/2014/main" id="{0962D5CC-0524-49F6-9ACA-C5E9C7FD9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9816" y="4563943"/>
          <a:ext cx="948416" cy="408166"/>
        </a:xfrm>
        <a:prstGeom prst="rect">
          <a:avLst/>
        </a:prstGeom>
      </xdr:spPr>
    </xdr:pic>
    <xdr:clientData/>
  </xdr:oneCellAnchor>
  <xdr:twoCellAnchor>
    <xdr:from>
      <xdr:col>7</xdr:col>
      <xdr:colOff>149678</xdr:colOff>
      <xdr:row>5</xdr:row>
      <xdr:rowOff>114752</xdr:rowOff>
    </xdr:from>
    <xdr:to>
      <xdr:col>7</xdr:col>
      <xdr:colOff>1349375</xdr:colOff>
      <xdr:row>8</xdr:row>
      <xdr:rowOff>9977</xdr:rowOff>
    </xdr:to>
    <xdr:sp macro="" textlink="">
      <xdr:nvSpPr>
        <xdr:cNvPr id="65" name="4 CuadroTexto">
          <a:extLst>
            <a:ext uri="{FF2B5EF4-FFF2-40B4-BE49-F238E27FC236}">
              <a16:creationId xmlns:a16="http://schemas.microsoft.com/office/drawing/2014/main" id="{6B9021FA-1E30-4802-B22A-727DACFFE3DF}"/>
            </a:ext>
          </a:extLst>
        </xdr:cNvPr>
        <xdr:cNvSpPr txBox="1"/>
      </xdr:nvSpPr>
      <xdr:spPr>
        <a:xfrm>
          <a:off x="5483678" y="1019627"/>
          <a:ext cx="609147" cy="434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Preu_OMIE</a:t>
          </a:r>
        </a:p>
      </xdr:txBody>
    </xdr:sp>
    <xdr:clientData/>
  </xdr:twoCellAnchor>
  <xdr:twoCellAnchor>
    <xdr:from>
      <xdr:col>7</xdr:col>
      <xdr:colOff>264884</xdr:colOff>
      <xdr:row>18</xdr:row>
      <xdr:rowOff>29913</xdr:rowOff>
    </xdr:from>
    <xdr:to>
      <xdr:col>7</xdr:col>
      <xdr:colOff>1413311</xdr:colOff>
      <xdr:row>20</xdr:row>
      <xdr:rowOff>169160</xdr:rowOff>
    </xdr:to>
    <xdr:sp macro="" textlink="">
      <xdr:nvSpPr>
        <xdr:cNvPr id="66" name="38 CuadroTexto">
          <a:extLst>
            <a:ext uri="{FF2B5EF4-FFF2-40B4-BE49-F238E27FC236}">
              <a16:creationId xmlns:a16="http://schemas.microsoft.com/office/drawing/2014/main" id="{7B75C90B-06D2-4AF2-98BB-8D15E57D86FF}"/>
            </a:ext>
          </a:extLst>
        </xdr:cNvPr>
        <xdr:cNvSpPr txBox="1"/>
      </xdr:nvSpPr>
      <xdr:spPr>
        <a:xfrm>
          <a:off x="5598884" y="3284288"/>
          <a:ext cx="494377" cy="50437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Precio_OMIP</a:t>
          </a:r>
        </a:p>
      </xdr:txBody>
    </xdr:sp>
    <xdr:clientData/>
  </xdr:twoCellAnchor>
  <xdr:twoCellAnchor>
    <xdr:from>
      <xdr:col>10</xdr:col>
      <xdr:colOff>667657</xdr:colOff>
      <xdr:row>9</xdr:row>
      <xdr:rowOff>75747</xdr:rowOff>
    </xdr:from>
    <xdr:to>
      <xdr:col>11</xdr:col>
      <xdr:colOff>1232354</xdr:colOff>
      <xdr:row>11</xdr:row>
      <xdr:rowOff>12247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26DEDF6D-0BAD-46CA-8A4F-719FB8B20348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</m:t>
                        </m:r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𝒄𝒊𝒐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26DEDF6D-0BAD-46CA-8A4F-719FB8B20348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</a:t>
              </a:r>
              <a:r>
                <a:rPr lang="es-ES" sz="1200" b="1" i="0">
                  <a:latin typeface="Cambria Math" panose="02040503050406030204" pitchFamily="18" charset="0"/>
                </a:rPr>
                <a:t>𝒄𝒊𝒐</a:t>
              </a:r>
              <a:r>
                <a:rPr lang="es-ES" sz="1200" b="1" i="0">
                  <a:latin typeface="Cambria Math"/>
                </a:rPr>
                <a:t>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945243</xdr:colOff>
      <xdr:row>43</xdr:row>
      <xdr:rowOff>64408</xdr:rowOff>
    </xdr:from>
    <xdr:to>
      <xdr:col>11</xdr:col>
      <xdr:colOff>1527175</xdr:colOff>
      <xdr:row>45</xdr:row>
      <xdr:rowOff>908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69A9CB29-CC90-4E48-A48A-FAD74D6E3632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𝑰𝒎𝒑𝒐𝒓𝒕𝒆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69A9CB29-CC90-4E48-A48A-FAD74D6E3632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latin typeface="Cambria Math" panose="02040503050406030204" pitchFamily="18" charset="0"/>
                </a:rPr>
                <a:t>〖𝑰𝒎𝒑𝒐𝒓𝒕𝒆</a:t>
              </a:r>
              <a:r>
                <a:rPr lang="es-ES" sz="1200" b="1" i="0">
                  <a:latin typeface="Cambria Math"/>
                </a:rPr>
                <a:t>_𝑺𝒖𝒃𝒄𝒂𝒕𝒆𝒈</a:t>
              </a:r>
              <a:r>
                <a:rPr lang="es-ES" sz="1200" b="1" i="0">
                  <a:latin typeface="Cambria Math" panose="02040503050406030204" pitchFamily="18" charset="0"/>
                </a:rPr>
                <a:t>𝒐𝒓𝒊𝒂〗_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3628</xdr:colOff>
      <xdr:row>27</xdr:row>
      <xdr:rowOff>136978</xdr:rowOff>
    </xdr:from>
    <xdr:to>
      <xdr:col>11</xdr:col>
      <xdr:colOff>574675</xdr:colOff>
      <xdr:row>29</xdr:row>
      <xdr:rowOff>73478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5FFD808-4DDA-49F5-B740-44A4C7E68B23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</m:t>
                        </m:r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𝒄𝒊𝒐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5FFD808-4DDA-49F5-B740-44A4C7E68B23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</a:t>
              </a:r>
              <a:r>
                <a:rPr lang="es-ES" sz="1200" b="1" i="0">
                  <a:latin typeface="Cambria Math" panose="02040503050406030204" pitchFamily="18" charset="0"/>
                </a:rPr>
                <a:t>𝒄𝒊𝒐</a:t>
              </a:r>
              <a:r>
                <a:rPr lang="es-ES" sz="1200" b="1" i="0">
                  <a:latin typeface="Cambria Math"/>
                </a:rPr>
                <a:t>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3</xdr:col>
      <xdr:colOff>588065</xdr:colOff>
      <xdr:row>31</xdr:row>
      <xdr:rowOff>108857</xdr:rowOff>
    </xdr:from>
    <xdr:to>
      <xdr:col>3</xdr:col>
      <xdr:colOff>3196319</xdr:colOff>
      <xdr:row>34</xdr:row>
      <xdr:rowOff>158750</xdr:rowOff>
    </xdr:to>
    <xdr:sp macro="" textlink="">
      <xdr:nvSpPr>
        <xdr:cNvPr id="70" name="229 CuadroTexto">
          <a:extLst>
            <a:ext uri="{FF2B5EF4-FFF2-40B4-BE49-F238E27FC236}">
              <a16:creationId xmlns:a16="http://schemas.microsoft.com/office/drawing/2014/main" id="{70EC11B5-05B9-437D-9F4E-A3E27E7BE283}"/>
            </a:ext>
          </a:extLst>
        </xdr:cNvPr>
        <xdr:cNvSpPr txBox="1"/>
      </xdr:nvSpPr>
      <xdr:spPr>
        <a:xfrm>
          <a:off x="2874065" y="5715907"/>
          <a:ext cx="176204" cy="59916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Coeficientes "Di":</a:t>
          </a:r>
        </a:p>
        <a:p>
          <a:pPr algn="ctr"/>
          <a:r>
            <a:rPr lang="es-ES" sz="1200" baseline="0"/>
            <a:t>% consumo de cada subcategoría dentro de la categoría</a:t>
          </a:r>
          <a:endParaRPr lang="es-ES" sz="1200"/>
        </a:p>
      </xdr:txBody>
    </xdr:sp>
    <xdr:clientData/>
  </xdr:twoCellAnchor>
  <xdr:twoCellAnchor>
    <xdr:from>
      <xdr:col>3</xdr:col>
      <xdr:colOff>42635</xdr:colOff>
      <xdr:row>44</xdr:row>
      <xdr:rowOff>82550</xdr:rowOff>
    </xdr:from>
    <xdr:to>
      <xdr:col>3</xdr:col>
      <xdr:colOff>825500</xdr:colOff>
      <xdr:row>49</xdr:row>
      <xdr:rowOff>25400</xdr:rowOff>
    </xdr:to>
    <xdr:sp macro="" textlink="">
      <xdr:nvSpPr>
        <xdr:cNvPr id="71" name="268 CuadroTexto">
          <a:extLst>
            <a:ext uri="{FF2B5EF4-FFF2-40B4-BE49-F238E27FC236}">
              <a16:creationId xmlns:a16="http://schemas.microsoft.com/office/drawing/2014/main" id="{D1EF2724-5ED4-461C-90D1-210C7CDB4E4E}"/>
            </a:ext>
          </a:extLst>
        </xdr:cNvPr>
        <xdr:cNvSpPr txBox="1"/>
      </xdr:nvSpPr>
      <xdr:spPr>
        <a:xfrm>
          <a:off x="2331810" y="8048625"/>
          <a:ext cx="716190" cy="847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Índice: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*B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*TC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*TTF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*MIBGAS</a:t>
          </a:r>
          <a:endParaRPr lang="es-ES" sz="1200">
            <a:effectLst/>
          </a:endParaRPr>
        </a:p>
      </xdr:txBody>
    </xdr:sp>
    <xdr:clientData/>
  </xdr:twoCellAnchor>
  <xdr:twoCellAnchor>
    <xdr:from>
      <xdr:col>3</xdr:col>
      <xdr:colOff>229506</xdr:colOff>
      <xdr:row>28</xdr:row>
      <xdr:rowOff>104322</xdr:rowOff>
    </xdr:from>
    <xdr:to>
      <xdr:col>3</xdr:col>
      <xdr:colOff>3073399</xdr:colOff>
      <xdr:row>31</xdr:row>
      <xdr:rowOff>50800</xdr:rowOff>
    </xdr:to>
    <xdr:sp macro="" textlink="">
      <xdr:nvSpPr>
        <xdr:cNvPr id="72" name="52 CuadroTexto">
          <a:extLst>
            <a:ext uri="{FF2B5EF4-FFF2-40B4-BE49-F238E27FC236}">
              <a16:creationId xmlns:a16="http://schemas.microsoft.com/office/drawing/2014/main" id="{49C5D344-0099-47FB-A533-90F52893E85A}"/>
            </a:ext>
          </a:extLst>
        </xdr:cNvPr>
        <xdr:cNvSpPr txBox="1"/>
      </xdr:nvSpPr>
      <xdr:spPr>
        <a:xfrm>
          <a:off x="2515506" y="5174797"/>
          <a:ext cx="532493" cy="48305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Coeficientes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"Dp":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consumo de cada período dentro de la subcategoría</a:t>
          </a:r>
          <a:endParaRPr lang="es-ES" sz="1200">
            <a:effectLst/>
          </a:endParaRPr>
        </a:p>
      </xdr:txBody>
    </xdr:sp>
    <xdr:clientData/>
  </xdr:twoCellAnchor>
  <xdr:twoCellAnchor>
    <xdr:from>
      <xdr:col>1</xdr:col>
      <xdr:colOff>311605</xdr:colOff>
      <xdr:row>26</xdr:row>
      <xdr:rowOff>38552</xdr:rowOff>
    </xdr:from>
    <xdr:to>
      <xdr:col>1</xdr:col>
      <xdr:colOff>1638301</xdr:colOff>
      <xdr:row>30</xdr:row>
      <xdr:rowOff>165100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95F443A2-A0EF-4377-8A23-55915680ECAF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i="1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𝑷𝑶</m:t>
                        </m:r>
                      </m:e>
                      <m:sub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𝒑</m:t>
                        </m:r>
                      </m:sub>
                    </m:sSub>
                    <m:r>
                      <a:rPr lang="es-ES" sz="1200" baseline="0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precios</a:t>
              </a:r>
              <a:r>
                <a:rPr lang="es-ES" sz="1200" baseline="0">
                  <a:latin typeface="+mn-lt"/>
                </a:rPr>
                <a:t> ofertados energía consumida por periodo "p"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95F443A2-A0EF-4377-8A23-55915680ECAF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〖𝑷𝑶〗_𝒑:</a:t>
              </a:r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precios</a:t>
              </a:r>
              <a:r>
                <a:rPr lang="es-ES" sz="1200" baseline="0">
                  <a:latin typeface="+mn-lt"/>
                </a:rPr>
                <a:t> ofertados energía consumida por periodo "p"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1</xdr:col>
      <xdr:colOff>396875</xdr:colOff>
      <xdr:row>39</xdr:row>
      <xdr:rowOff>60324</xdr:rowOff>
    </xdr:from>
    <xdr:to>
      <xdr:col>1</xdr:col>
      <xdr:colOff>1733550</xdr:colOff>
      <xdr:row>42</xdr:row>
      <xdr:rowOff>79374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BB38E983-892F-4B0B-A044-580D0080457A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…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:</m:t>
                        </m:r>
                      </m:e>
                      <m:sub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coeficientes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BB38E983-892F-4B0B-A044-580D0080457A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…𝒌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𝟔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: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 </a:t>
              </a:r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coeficientes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3</xdr:col>
      <xdr:colOff>1796143</xdr:colOff>
      <xdr:row>10</xdr:row>
      <xdr:rowOff>121558</xdr:rowOff>
    </xdr:from>
    <xdr:to>
      <xdr:col>3</xdr:col>
      <xdr:colOff>3212194</xdr:colOff>
      <xdr:row>14</xdr:row>
      <xdr:rowOff>33131</xdr:rowOff>
    </xdr:to>
    <xdr:sp macro="" textlink="">
      <xdr:nvSpPr>
        <xdr:cNvPr id="75" name="85 CuadroTexto">
          <a:extLst>
            <a:ext uri="{FF2B5EF4-FFF2-40B4-BE49-F238E27FC236}">
              <a16:creationId xmlns:a16="http://schemas.microsoft.com/office/drawing/2014/main" id="{99813E4E-8FEF-4D5A-B060-759E2323AD9D}"/>
            </a:ext>
          </a:extLst>
        </xdr:cNvPr>
        <xdr:cNvSpPr txBox="1"/>
      </xdr:nvSpPr>
      <xdr:spPr>
        <a:xfrm>
          <a:off x="3047093" y="1934483"/>
          <a:ext cx="1" cy="62912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Coeficientes "Di":</a:t>
          </a:r>
        </a:p>
        <a:p>
          <a:pPr algn="ctr"/>
          <a:r>
            <a:rPr lang="es-ES" sz="1200" baseline="0"/>
            <a:t>% consumo de cada sublote dentro del lote</a:t>
          </a:r>
          <a:endParaRPr lang="es-ES" sz="1200"/>
        </a:p>
      </xdr:txBody>
    </xdr:sp>
    <xdr:clientData/>
  </xdr:twoCellAnchor>
  <xdr:oneCellAnchor>
    <xdr:from>
      <xdr:col>9</xdr:col>
      <xdr:colOff>80736</xdr:colOff>
      <xdr:row>32</xdr:row>
      <xdr:rowOff>57150</xdr:rowOff>
    </xdr:from>
    <xdr:ext cx="3538764" cy="501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81FD2AF9-6E95-4227-8C64-908B161C79BA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</m:t>
                    </m:r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𝒄𝒊𝒐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  <m:sSup>
                          <m:sSup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1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€</m:t>
                                    </m:r>
                                  </m:num>
                                  <m:den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𝑴𝑾𝒉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p>
                        </m:sSup>
                      </m:sub>
                    </m:sSub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𝒑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𝑷𝑶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 i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81FD2AF9-6E95-4227-8C64-908B161C79BA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𝑷𝒓𝒆〖𝒄𝒊𝒐〗_(𝑺𝒖𝒃𝒄𝒂𝒕𝒆𝒈𝒐𝒓𝒊𝒂(€/𝑴𝑾𝒉)^  )=∑_(𝒑=𝟏)^𝒏▒〖𝑫_𝒑·〖𝑷𝑶〗_𝒑 〗</a:t>
              </a:r>
              <a:endParaRPr lang="es-ES" sz="1100" b="1" i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21772</xdr:colOff>
      <xdr:row>18</xdr:row>
      <xdr:rowOff>180974</xdr:rowOff>
    </xdr:from>
    <xdr:ext cx="4651828" cy="542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3B40AE93-6FC8-4907-9F82-AC794C0B171D}"/>
                </a:ext>
              </a:extLst>
            </xdr:cNvPr>
            <xdr:cNvSpPr txBox="1"/>
          </xdr:nvSpPr>
          <xdr:spPr>
            <a:xfrm>
              <a:off x="6879772" y="3441699"/>
              <a:ext cx="4651828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sSub>
                    <m:sSub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𝑷𝒓𝒆𝒄𝒊𝒐</m:t>
                      </m:r>
                    </m:e>
                    <m:sub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𝑺𝒖𝒃𝒄𝒂𝒕𝒆𝒈𝒐𝒓𝒊𝒂</m:t>
                      </m:r>
                    </m:sub>
                  </m:sSub>
                  <m:sSup>
                    <m:sSup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ES" sz="1100" b="1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€</m:t>
                              </m:r>
                            </m:num>
                            <m:den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𝑴𝑾𝒉</m:t>
                              </m:r>
                            </m:den>
                          </m:f>
                        </m:e>
                      </m:d>
                    </m:e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 </m:t>
                      </m:r>
                    </m:sup>
                  </m:sSup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𝟎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,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𝟓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·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𝑷𝒓𝒆𝒄𝒊𝒐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𝑶𝑴𝑰𝑬</m:t>
                  </m:r>
                </m:oMath>
              </a14:m>
              <a:r>
                <a:rPr lang="es-ES" sz="1100" b="1"/>
                <a:t>+ </a:t>
              </a:r>
              <a14:m>
                <m:oMath xmlns:m="http://schemas.openxmlformats.org/officeDocument/2006/math"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𝟎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𝟓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𝑷𝒓𝒆𝒄𝒊𝒐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_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𝑶𝑴𝑰𝑷</m:t>
                  </m:r>
                </m:oMath>
              </a14:m>
              <a:r>
                <a:rPr lang="es-ES" sz="1100" b="1" i="1"/>
                <a:t> </a:t>
              </a:r>
            </a:p>
          </xdr:txBody>
        </xdr:sp>
      </mc:Choice>
      <mc:Fallback xmlns="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3B40AE93-6FC8-4907-9F82-AC794C0B171D}"/>
                </a:ext>
              </a:extLst>
            </xdr:cNvPr>
            <xdr:cNvSpPr txBox="1"/>
          </xdr:nvSpPr>
          <xdr:spPr>
            <a:xfrm>
              <a:off x="6879772" y="3441699"/>
              <a:ext cx="4651828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〖𝑷𝒓𝒆𝒄𝒊𝒐〗_𝑺𝒖𝒃𝒄𝒂𝒕𝒆𝒈𝒐𝒓𝒊𝒂 (€/𝑴𝑾𝒉)^ =𝟎,𝟓·𝑷𝒓𝒆𝒄𝒊𝒐_𝑶𝑴𝑰𝑬</a:t>
              </a:r>
              <a:r>
                <a:rPr lang="es-ES" sz="1100" b="1"/>
                <a:t>+ </a:t>
              </a:r>
              <a:r>
                <a:rPr lang="es-ES" sz="105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𝟎,𝟓</a:t>
              </a:r>
              <a:r>
                <a:rPr lang="es-ES" sz="105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·𝑷𝒓𝒆𝒄𝒊𝒐_𝑶𝑴𝑰𝑷</a:t>
              </a:r>
              <a:r>
                <a:rPr lang="es-ES" sz="1100" b="1" i="1"/>
                <a:t> </a:t>
              </a:r>
            </a:p>
          </xdr:txBody>
        </xdr:sp>
      </mc:Fallback>
    </mc:AlternateContent>
    <xdr:clientData/>
  </xdr:oneCellAnchor>
  <xdr:oneCellAnchor>
    <xdr:from>
      <xdr:col>11</xdr:col>
      <xdr:colOff>2385392</xdr:colOff>
      <xdr:row>15</xdr:row>
      <xdr:rowOff>125619</xdr:rowOff>
    </xdr:from>
    <xdr:ext cx="3380959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E38C24C4-79D9-4AFD-9741-6B84D72EBBA9}"/>
                </a:ext>
              </a:extLst>
            </xdr:cNvPr>
            <xdr:cNvSpPr txBox="1"/>
          </xdr:nvSpPr>
          <xdr:spPr>
            <a:xfrm>
              <a:off x="9141792" y="2837069"/>
              <a:ext cx="3380959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𝑷𝒓𝒆𝒄𝒊𝒐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𝑶𝒇𝒓𝒆𝒄𝒊𝒅𝒐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𝑷𝒓𝒆𝒄𝒊𝒐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E38C24C4-79D9-4AFD-9741-6B84D72EBBA9}"/>
                </a:ext>
              </a:extLst>
            </xdr:cNvPr>
            <xdr:cNvSpPr txBox="1"/>
          </xdr:nvSpPr>
          <xdr:spPr>
            <a:xfrm>
              <a:off x="9141792" y="2837069"/>
              <a:ext cx="3380959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𝑷𝒓𝒆𝒄𝒊𝒐_𝑶𝒇𝒓𝒆𝒄𝒊𝒅𝒐=∑_(𝒊=𝟏)^𝒏▒〖〖𝑷𝒓𝒆𝒄𝒊𝒐_𝑺𝒖𝒃𝒄𝒂𝒕𝒆𝒈𝒐𝒓𝒊𝒂〗_𝒊·𝑫_𝒊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11</xdr:col>
      <xdr:colOff>2618408</xdr:colOff>
      <xdr:row>51</xdr:row>
      <xdr:rowOff>11596</xdr:rowOff>
    </xdr:from>
    <xdr:ext cx="3485875" cy="520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18B14FB5-F213-4615-A182-36ED2319108F}"/>
                </a:ext>
              </a:extLst>
            </xdr:cNvPr>
            <xdr:cNvSpPr txBox="1"/>
          </xdr:nvSpPr>
          <xdr:spPr>
            <a:xfrm>
              <a:off x="9146208" y="9238146"/>
              <a:ext cx="3485875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Importe</a:t>
              </a:r>
              <a14:m>
                <m:oMath xmlns:m="http://schemas.openxmlformats.org/officeDocument/2006/math"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𝑶𝒇𝒓𝒆𝒄𝒊𝒅𝒐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hr m:val="∑"/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s-ES" sz="1100" b="1" i="1"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sSub>
                        <m:sSub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𝑰𝒎𝒑𝒐𝒓𝒕𝒆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_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𝑺𝒖𝒃𝒄𝒂𝒕𝒆𝒈𝒐𝒓𝒊𝒂</m:t>
                          </m:r>
                        </m:e>
                        <m:sub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𝒊</m:t>
                          </m:r>
                        </m:sub>
                      </m:sSub>
                    </m:e>
                  </m:nary>
                </m:oMath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18B14FB5-F213-4615-A182-36ED2319108F}"/>
                </a:ext>
              </a:extLst>
            </xdr:cNvPr>
            <xdr:cNvSpPr txBox="1"/>
          </xdr:nvSpPr>
          <xdr:spPr>
            <a:xfrm>
              <a:off x="9146208" y="9238146"/>
              <a:ext cx="3485875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Importe</a:t>
              </a:r>
              <a:r>
                <a:rPr lang="es-ES" sz="1100" b="1" i="0">
                  <a:latin typeface="Cambria Math" panose="02040503050406030204" pitchFamily="18" charset="0"/>
                </a:rPr>
                <a:t>_𝑶𝒇𝒓𝒆𝒄𝒊𝒅𝒐=∑_(𝒊=𝟏)^𝒏▒〖𝑰𝒎𝒑𝒐𝒓𝒕𝒆_𝑺𝒖𝒃𝒄𝒂𝒕𝒆𝒈𝒐𝒓𝒊𝒂〗_𝒊 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10</xdr:col>
      <xdr:colOff>23744</xdr:colOff>
      <xdr:row>46</xdr:row>
      <xdr:rowOff>33866</xdr:rowOff>
    </xdr:from>
    <xdr:ext cx="4576233" cy="893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83239006-CA6A-4F1C-85E9-48372A221E9A}"/>
                </a:ext>
              </a:extLst>
            </xdr:cNvPr>
            <xdr:cNvSpPr txBox="1"/>
          </xdr:nvSpPr>
          <xdr:spPr>
            <a:xfrm>
              <a:off x="7646919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𝑰𝒎𝒑𝒐𝒓𝒕𝒆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</m:sub>
                    </m:sSub>
                    <m:sSup>
                      <m:sSup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€</m:t>
                            </m:r>
                          </m:e>
                        </m:d>
                      </m:e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</m:sSup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é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𝒓𝒎𝒊𝒏𝒐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𝑭𝒊𝒋𝒐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𝑷𝒓𝒆𝒄𝒊𝒐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é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𝒓𝒎𝒊𝒏𝒐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𝑺𝒊𝒏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𝑪𝒆𝒓𝒓𝒂𝒓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𝑷𝒓𝒆𝒄𝒊𝒐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é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𝒓𝒎𝒊𝒏𝒐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𝑪𝒆𝒓𝒓𝒂𝒅𝒐</m:t>
                        </m:r>
                      </m:e>
                    </m:d>
                    <m:r>
                      <a:rPr lang="es-ES" sz="1100" b="1" i="1">
                        <a:latin typeface="Cambria Math" panose="02040503050406030204" pitchFamily="18" charset="0"/>
                      </a:rPr>
                      <m:t>·</m:t>
                    </m:r>
                    <m:sSub>
                      <m:sSubPr>
                        <m:ctrlP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𝑪𝒐𝒏𝒔𝒖𝒎𝒐</m:t>
                        </m:r>
                      </m:e>
                      <m:sub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𝑺𝒖𝒃𝒍𝒄𝒂𝒕𝒆𝒈𝒐𝒓𝒊𝒂</m:t>
                        </m:r>
                      </m:sub>
                    </m:sSub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83239006-CA6A-4F1C-85E9-48372A221E9A}"/>
                </a:ext>
              </a:extLst>
            </xdr:cNvPr>
            <xdr:cNvSpPr txBox="1"/>
          </xdr:nvSpPr>
          <xdr:spPr>
            <a:xfrm>
              <a:off x="7646919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〖𝑰𝒎𝒑𝒐𝒓𝒕𝒆〗_𝑺𝒖𝒃𝒄𝒂𝒕𝒆𝒈𝒐𝒓𝒊𝒂 (€)^ =𝑻é𝒓𝒎𝒊𝒏𝒐 𝑭𝒊𝒋𝒐+[𝟎,𝟓·𝑷𝒓𝒆𝒄𝒊𝒐 𝑻é𝒓𝒎𝒊𝒏𝒐 𝑽𝒂𝒓𝒊𝒂𝒃𝒍𝒆  𝑺𝒊𝒏 𝑪𝒆𝒓𝒓𝒂𝒓+𝟎,𝟓·𝑷𝒓𝒆𝒄𝒊𝒐 𝑻é𝒓𝒎𝒊𝒏𝒐 𝑽𝒂𝒓𝒊𝒂𝒃𝒍𝒆 𝑪𝒆𝒓𝒓𝒂𝒅𝒐]·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〖𝑪𝒐𝒏𝒔𝒖𝒎𝒐〗_𝑺𝒖𝒃𝒍𝒄𝒂𝒕𝒆𝒈𝒐𝒓𝒊𝒂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13</xdr:col>
      <xdr:colOff>56708</xdr:colOff>
      <xdr:row>19</xdr:row>
      <xdr:rowOff>143496</xdr:rowOff>
    </xdr:from>
    <xdr:ext cx="4493560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85B7D7EE-CE3E-45D2-8116-D8EF5269BA40}"/>
                </a:ext>
              </a:extLst>
            </xdr:cNvPr>
            <xdr:cNvSpPr txBox="1"/>
          </xdr:nvSpPr>
          <xdr:spPr>
            <a:xfrm>
              <a:off x="18067617" y="5962405"/>
              <a:ext cx="449356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𝑃𝑢𝑛𝑡𝑜𝑠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𝑃𝑅𝐸𝐶𝐼𝑂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𝑂𝑓𝑒𝑟𝑡𝑎𝑑𝑜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𝑃𝑢𝑛𝑡𝑜𝑠𝑀𝑎𝑥𝑖𝑚𝑜𝑠𝑃𝑟𝑒𝑐𝑖𝑜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𝑂𝑓𝑒𝑟𝑡𝑎𝑑𝑜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𝑛𝑖𝑚𝑜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85B7D7EE-CE3E-45D2-8116-D8EF5269BA40}"/>
                </a:ext>
              </a:extLst>
            </xdr:cNvPr>
            <xdr:cNvSpPr txBox="1"/>
          </xdr:nvSpPr>
          <xdr:spPr>
            <a:xfrm>
              <a:off x="18067617" y="5962405"/>
              <a:ext cx="449356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𝑃𝑢𝑛𝑡𝑜𝑠 𝑃𝑅𝐸𝐶𝐼𝑂_𝑂𝑓𝑒𝑟𝑡𝑎𝑑𝑜=𝑃𝑢𝑛𝑡𝑜𝑠𝑀𝑎𝑥𝑖𝑚𝑜𝑠𝑃𝑟𝑒𝑐𝑖𝑜∗((𝑃𝑟𝑒𝑐𝑖𝑜𝑆𝑎𝑙𝑖𝑑𝑎−𝑃𝑟𝑒𝑐𝑖𝑜_𝑂𝑓𝑒𝑟𝑡𝑎𝑑𝑜))/(</a:t>
              </a:r>
              <a:r>
                <a:rPr lang="es-ES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(𝑃𝑟𝑒𝑐𝑖𝑜𝑆𝑎𝑙𝑖𝑑𝑎−𝑃𝑟𝑒𝑐𝑖𝑜_𝑀í𝑛𝑖𝑚𝑜) )</a:t>
              </a:r>
              <a:endParaRPr lang="es-ES" sz="1100" b="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1913283</xdr:colOff>
      <xdr:row>33</xdr:row>
      <xdr:rowOff>146274</xdr:rowOff>
    </xdr:from>
    <xdr:ext cx="5756412" cy="4162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EBE3CC47-1B80-42FB-B902-FA4F0B69298D}"/>
                </a:ext>
              </a:extLst>
            </xdr:cNvPr>
            <xdr:cNvSpPr txBox="1"/>
          </xdr:nvSpPr>
          <xdr:spPr>
            <a:xfrm>
              <a:off x="9907933" y="6115274"/>
              <a:ext cx="5756412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𝑃𝑅𝐸𝐶𝐼𝑂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𝑂𝑓𝑟𝑒𝑐𝑖𝑑𝑜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𝑃𝑢𝑛𝑡𝑜𝑠𝑀𝑎𝑥𝑖𝑚𝑜𝑠𝑃𝑟𝑒𝑐𝑖𝑜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𝑂𝑓𝑟𝑒𝑐𝑖𝑑𝑜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𝑛𝑖𝑚𝑜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EBE3CC47-1B80-42FB-B902-FA4F0B69298D}"/>
                </a:ext>
              </a:extLst>
            </xdr:cNvPr>
            <xdr:cNvSpPr txBox="1"/>
          </xdr:nvSpPr>
          <xdr:spPr>
            <a:xfrm>
              <a:off x="9907933" y="6115274"/>
              <a:ext cx="5756412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𝑃𝑢𝑛𝑡𝑜𝑠 𝑃𝑅𝐸𝐶𝐼𝑂_𝑂𝑓𝑟𝑒𝑐𝑖𝑑𝑜=𝑃𝑢𝑛𝑡𝑜𝑠𝑀𝑎𝑥𝑖𝑚𝑜𝑠𝑃𝑟𝑒𝑐𝑖𝑜∗((𝑃𝑟𝑒𝑐𝑖𝑜𝑆𝑎𝑙𝑖𝑑𝑎−𝑃𝑟𝑒𝑐𝑖𝑜_𝑂𝑓𝑟𝑒𝑐𝑖𝑑𝑜))/((𝑃𝑟𝑒𝑐𝑖𝑜𝑆𝑎𝑙𝑖𝑑𝑎−𝑃𝑟𝑒𝑐𝑖𝑜_𝑀í𝑛𝑖𝑚𝑜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1731065</xdr:colOff>
      <xdr:row>53</xdr:row>
      <xdr:rowOff>86849</xdr:rowOff>
    </xdr:from>
    <xdr:ext cx="6025639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47370C8B-6B6A-4806-BDC9-296538CE49C9}"/>
                </a:ext>
              </a:extLst>
            </xdr:cNvPr>
            <xdr:cNvSpPr txBox="1"/>
          </xdr:nvSpPr>
          <xdr:spPr>
            <a:xfrm>
              <a:off x="9903515" y="9675349"/>
              <a:ext cx="6025639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𝐼𝑚𝑝𝑜𝑟𝑡𝑒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𝑂𝑓𝑟𝑒𝑐𝑖𝑑𝑜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𝑃𝑢𝑛𝑡𝑜𝑠𝑀𝑎𝑥𝑖𝑚𝑜𝑠𝐼𝑚𝑝𝑜𝑟𝑡𝑒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𝑂𝑓𝑟𝑒𝑐𝑖𝑑𝑜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𝑛𝑖𝑚𝑜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47370C8B-6B6A-4806-BDC9-296538CE49C9}"/>
                </a:ext>
              </a:extLst>
            </xdr:cNvPr>
            <xdr:cNvSpPr txBox="1"/>
          </xdr:nvSpPr>
          <xdr:spPr>
            <a:xfrm>
              <a:off x="9903515" y="9675349"/>
              <a:ext cx="6025639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𝑃𝑢𝑛𝑡𝑜𝑠 𝐼𝑚𝑝𝑜𝑟𝑡𝑒 _𝑂𝑓𝑟𝑒𝑐𝑖𝑑𝑜=𝑃𝑢𝑛𝑡𝑜𝑠𝑀𝑎𝑥𝑖𝑚𝑜𝑠𝐼𝑚𝑝𝑜𝑟𝑡𝑒∗((𝐼𝑚𝑝𝑜𝑟𝑡𝑒𝑆𝑎𝑙𝑖𝑑𝑎−𝐼𝑚𝑝𝑜𝑟𝑡𝑒_𝑂𝑓𝑟𝑒𝑐𝑖𝑑𝑜))/((𝐼𝑚𝑝𝑜𝑟𝑡𝑒 𝑆𝑎𝑙𝑖𝑑𝑎−𝐼𝑚𝑝𝑜𝑟𝑡𝑒_𝑀í𝑛𝑖𝑚𝑜)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429984</xdr:colOff>
      <xdr:row>6</xdr:row>
      <xdr:rowOff>228599</xdr:rowOff>
    </xdr:from>
    <xdr:to>
      <xdr:col>10</xdr:col>
      <xdr:colOff>125185</xdr:colOff>
      <xdr:row>8</xdr:row>
      <xdr:rowOff>41728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952AC470-054C-4A84-8756-D13F9044B451}"/>
            </a:ext>
          </a:extLst>
        </xdr:cNvPr>
        <xdr:cNvSpPr txBox="1"/>
      </xdr:nvSpPr>
      <xdr:spPr>
        <a:xfrm>
          <a:off x="6522809" y="1266824"/>
          <a:ext cx="1219201" cy="22587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8</xdr:col>
      <xdr:colOff>353786</xdr:colOff>
      <xdr:row>13</xdr:row>
      <xdr:rowOff>85270</xdr:rowOff>
    </xdr:from>
    <xdr:to>
      <xdr:col>10</xdr:col>
      <xdr:colOff>48987</xdr:colOff>
      <xdr:row>14</xdr:row>
      <xdr:rowOff>139699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8DCE538E-F74C-4B2C-B666-9F6B2D11A87F}"/>
            </a:ext>
          </a:extLst>
        </xdr:cNvPr>
        <xdr:cNvSpPr txBox="1"/>
      </xdr:nvSpPr>
      <xdr:spPr>
        <a:xfrm>
          <a:off x="6446611" y="2441120"/>
          <a:ext cx="12192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4</xdr:col>
      <xdr:colOff>278493</xdr:colOff>
      <xdr:row>48</xdr:row>
      <xdr:rowOff>166007</xdr:rowOff>
    </xdr:from>
    <xdr:to>
      <xdr:col>6</xdr:col>
      <xdr:colOff>188687</xdr:colOff>
      <xdr:row>53</xdr:row>
      <xdr:rowOff>117476</xdr:rowOff>
    </xdr:to>
    <xdr:sp macro="" textlink="">
      <xdr:nvSpPr>
        <xdr:cNvPr id="86" name="30 Disco magnético">
          <a:extLst>
            <a:ext uri="{FF2B5EF4-FFF2-40B4-BE49-F238E27FC236}">
              <a16:creationId xmlns:a16="http://schemas.microsoft.com/office/drawing/2014/main" id="{D0419A99-3733-4D61-BAB7-F75FDE9B6272}"/>
            </a:ext>
          </a:extLst>
        </xdr:cNvPr>
        <xdr:cNvSpPr/>
      </xdr:nvSpPr>
      <xdr:spPr>
        <a:xfrm>
          <a:off x="3323318" y="8849632"/>
          <a:ext cx="1437369" cy="862694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177800</xdr:colOff>
      <xdr:row>5</xdr:row>
      <xdr:rowOff>163268</xdr:rowOff>
    </xdr:from>
    <xdr:to>
      <xdr:col>6</xdr:col>
      <xdr:colOff>117929</xdr:colOff>
      <xdr:row>7</xdr:row>
      <xdr:rowOff>130627</xdr:rowOff>
    </xdr:to>
    <xdr:sp macro="" textlink="">
      <xdr:nvSpPr>
        <xdr:cNvPr id="87" name="74 CuadroTexto">
          <a:extLst>
            <a:ext uri="{FF2B5EF4-FFF2-40B4-BE49-F238E27FC236}">
              <a16:creationId xmlns:a16="http://schemas.microsoft.com/office/drawing/2014/main" id="{B2647A42-D01B-4F0C-ADD2-A473E1D560D8}"/>
            </a:ext>
          </a:extLst>
        </xdr:cNvPr>
        <xdr:cNvSpPr txBox="1"/>
      </xdr:nvSpPr>
      <xdr:spPr>
        <a:xfrm>
          <a:off x="3228975" y="1064968"/>
          <a:ext cx="1464129" cy="332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200"/>
        </a:p>
      </xdr:txBody>
    </xdr:sp>
    <xdr:clientData/>
  </xdr:twoCellAnchor>
  <xdr:twoCellAnchor>
    <xdr:from>
      <xdr:col>7</xdr:col>
      <xdr:colOff>353784</xdr:colOff>
      <xdr:row>48</xdr:row>
      <xdr:rowOff>76201</xdr:rowOff>
    </xdr:from>
    <xdr:to>
      <xdr:col>8</xdr:col>
      <xdr:colOff>16311</xdr:colOff>
      <xdr:row>54</xdr:row>
      <xdr:rowOff>25400</xdr:rowOff>
    </xdr:to>
    <xdr:sp macro="" textlink="">
      <xdr:nvSpPr>
        <xdr:cNvPr id="89" name="38 CuadroTexto">
          <a:extLst>
            <a:ext uri="{FF2B5EF4-FFF2-40B4-BE49-F238E27FC236}">
              <a16:creationId xmlns:a16="http://schemas.microsoft.com/office/drawing/2014/main" id="{837CB672-AF9F-46AC-BA35-A0336B17A089}"/>
            </a:ext>
          </a:extLst>
        </xdr:cNvPr>
        <xdr:cNvSpPr txBox="1"/>
      </xdr:nvSpPr>
      <xdr:spPr>
        <a:xfrm>
          <a:off x="5684609" y="8763001"/>
          <a:ext cx="427702" cy="1038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Precio Término</a:t>
          </a:r>
          <a:r>
            <a:rPr lang="es-ES" sz="1200" b="1" baseline="0"/>
            <a:t> </a:t>
          </a:r>
          <a:r>
            <a:rPr lang="es-ES" sz="1200" b="1"/>
            <a:t>Variable Cerrado</a:t>
          </a:r>
        </a:p>
      </xdr:txBody>
    </xdr:sp>
    <xdr:clientData/>
  </xdr:twoCellAnchor>
  <xdr:twoCellAnchor>
    <xdr:from>
      <xdr:col>6</xdr:col>
      <xdr:colOff>105228</xdr:colOff>
      <xdr:row>41</xdr:row>
      <xdr:rowOff>152626</xdr:rowOff>
    </xdr:from>
    <xdr:to>
      <xdr:col>7</xdr:col>
      <xdr:colOff>327478</xdr:colOff>
      <xdr:row>41</xdr:row>
      <xdr:rowOff>152629</xdr:rowOff>
    </xdr:to>
    <xdr:cxnSp macro="">
      <xdr:nvCxnSpPr>
        <xdr:cNvPr id="90" name="33 Conector recto de flecha">
          <a:extLst>
            <a:ext uri="{FF2B5EF4-FFF2-40B4-BE49-F238E27FC236}">
              <a16:creationId xmlns:a16="http://schemas.microsoft.com/office/drawing/2014/main" id="{ADC3A845-2C5F-4E21-92DD-AD0E919A402B}"/>
            </a:ext>
          </a:extLst>
        </xdr:cNvPr>
        <xdr:cNvCxnSpPr>
          <a:cxnSpLocks/>
          <a:stCxn id="51" idx="3"/>
          <a:endCxn id="95" idx="1"/>
        </xdr:cNvCxnSpPr>
      </xdr:nvCxnSpPr>
      <xdr:spPr>
        <a:xfrm flipV="1">
          <a:off x="4674053" y="7572601"/>
          <a:ext cx="990600" cy="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41275</xdr:colOff>
      <xdr:row>41</xdr:row>
      <xdr:rowOff>152626</xdr:rowOff>
    </xdr:from>
    <xdr:to>
      <xdr:col>10</xdr:col>
      <xdr:colOff>945243</xdr:colOff>
      <xdr:row>44</xdr:row>
      <xdr:rowOff>32658</xdr:rowOff>
    </xdr:to>
    <xdr:cxnSp macro="">
      <xdr:nvCxnSpPr>
        <xdr:cNvPr id="91" name="37 Conector recto de flecha">
          <a:extLst>
            <a:ext uri="{FF2B5EF4-FFF2-40B4-BE49-F238E27FC236}">
              <a16:creationId xmlns:a16="http://schemas.microsoft.com/office/drawing/2014/main" id="{D7182C85-9E2F-4D22-AC59-5C0732269ED6}"/>
            </a:ext>
          </a:extLst>
        </xdr:cNvPr>
        <xdr:cNvCxnSpPr>
          <a:stCxn id="95" idx="3"/>
          <a:endCxn id="68" idx="1"/>
        </xdr:cNvCxnSpPr>
      </xdr:nvCxnSpPr>
      <xdr:spPr>
        <a:xfrm>
          <a:off x="6140450" y="7572601"/>
          <a:ext cx="2240643" cy="41978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188687</xdr:colOff>
      <xdr:row>51</xdr:row>
      <xdr:rowOff>46492</xdr:rowOff>
    </xdr:from>
    <xdr:to>
      <xdr:col>7</xdr:col>
      <xdr:colOff>353784</xdr:colOff>
      <xdr:row>51</xdr:row>
      <xdr:rowOff>50801</xdr:rowOff>
    </xdr:to>
    <xdr:cxnSp macro="">
      <xdr:nvCxnSpPr>
        <xdr:cNvPr id="92" name="41 Conector recto de flecha">
          <a:extLst>
            <a:ext uri="{FF2B5EF4-FFF2-40B4-BE49-F238E27FC236}">
              <a16:creationId xmlns:a16="http://schemas.microsoft.com/office/drawing/2014/main" id="{3BBCCF5E-BBE8-4A79-9594-272F9417997B}"/>
            </a:ext>
          </a:extLst>
        </xdr:cNvPr>
        <xdr:cNvCxnSpPr>
          <a:stCxn id="86" idx="4"/>
          <a:endCxn id="89" idx="1"/>
        </xdr:cNvCxnSpPr>
      </xdr:nvCxnSpPr>
      <xdr:spPr>
        <a:xfrm>
          <a:off x="4760687" y="9279392"/>
          <a:ext cx="923922" cy="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16311</xdr:colOff>
      <xdr:row>44</xdr:row>
      <xdr:rowOff>32658</xdr:rowOff>
    </xdr:from>
    <xdr:to>
      <xdr:col>10</xdr:col>
      <xdr:colOff>945243</xdr:colOff>
      <xdr:row>51</xdr:row>
      <xdr:rowOff>50801</xdr:rowOff>
    </xdr:to>
    <xdr:cxnSp macro="">
      <xdr:nvCxnSpPr>
        <xdr:cNvPr id="93" name="49 Conector recto de flecha">
          <a:extLst>
            <a:ext uri="{FF2B5EF4-FFF2-40B4-BE49-F238E27FC236}">
              <a16:creationId xmlns:a16="http://schemas.microsoft.com/office/drawing/2014/main" id="{A1E1CCA1-9E5A-4399-BF12-5EE30957264F}"/>
            </a:ext>
          </a:extLst>
        </xdr:cNvPr>
        <xdr:cNvCxnSpPr>
          <a:stCxn id="89" idx="3"/>
          <a:endCxn id="68" idx="1"/>
        </xdr:cNvCxnSpPr>
      </xdr:nvCxnSpPr>
      <xdr:spPr>
        <a:xfrm flipV="1">
          <a:off x="6112311" y="7992383"/>
          <a:ext cx="2268782" cy="1284968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182217</xdr:colOff>
      <xdr:row>50</xdr:row>
      <xdr:rowOff>68018</xdr:rowOff>
    </xdr:from>
    <xdr:to>
      <xdr:col>6</xdr:col>
      <xdr:colOff>194129</xdr:colOff>
      <xdr:row>52</xdr:row>
      <xdr:rowOff>143327</xdr:rowOff>
    </xdr:to>
    <xdr:sp macro="" textlink="">
      <xdr:nvSpPr>
        <xdr:cNvPr id="94" name="74 CuadroTexto">
          <a:extLst>
            <a:ext uri="{FF2B5EF4-FFF2-40B4-BE49-F238E27FC236}">
              <a16:creationId xmlns:a16="http://schemas.microsoft.com/office/drawing/2014/main" id="{CB4AC612-81B7-44C7-B3F4-29EE2BB72A02}"/>
            </a:ext>
          </a:extLst>
        </xdr:cNvPr>
        <xdr:cNvSpPr txBox="1"/>
      </xdr:nvSpPr>
      <xdr:spPr>
        <a:xfrm>
          <a:off x="3227042" y="9113593"/>
          <a:ext cx="1542262" cy="437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twoCellAnchor>
    <xdr:from>
      <xdr:col>7</xdr:col>
      <xdr:colOff>327478</xdr:colOff>
      <xdr:row>39</xdr:row>
      <xdr:rowOff>165552</xdr:rowOff>
    </xdr:from>
    <xdr:to>
      <xdr:col>8</xdr:col>
      <xdr:colOff>41275</xdr:colOff>
      <xdr:row>43</xdr:row>
      <xdr:rowOff>139700</xdr:rowOff>
    </xdr:to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EA0B8EBB-5E53-42DB-B224-D6482075B12E}"/>
            </a:ext>
          </a:extLst>
        </xdr:cNvPr>
        <xdr:cNvSpPr txBox="1"/>
      </xdr:nvSpPr>
      <xdr:spPr>
        <a:xfrm>
          <a:off x="5664653" y="7220402"/>
          <a:ext cx="475797" cy="70439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Precio Término Variable Sin Cerrar</a:t>
          </a:r>
        </a:p>
      </xdr:txBody>
    </xdr:sp>
    <xdr:clientData/>
  </xdr:twoCellAnchor>
  <xdr:twoCellAnchor>
    <xdr:from>
      <xdr:col>8</xdr:col>
      <xdr:colOff>48984</xdr:colOff>
      <xdr:row>40</xdr:row>
      <xdr:rowOff>63499</xdr:rowOff>
    </xdr:from>
    <xdr:to>
      <xdr:col>9</xdr:col>
      <xdr:colOff>48985</xdr:colOff>
      <xdr:row>41</xdr:row>
      <xdr:rowOff>117928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8250D911-1443-4380-BBA1-00EC0187CE8A}"/>
            </a:ext>
          </a:extLst>
        </xdr:cNvPr>
        <xdr:cNvSpPr txBox="1"/>
      </xdr:nvSpPr>
      <xdr:spPr>
        <a:xfrm>
          <a:off x="6141809" y="7305674"/>
          <a:ext cx="7620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7</xdr:col>
      <xdr:colOff>1484086</xdr:colOff>
      <xdr:row>48</xdr:row>
      <xdr:rowOff>21770</xdr:rowOff>
    </xdr:from>
    <xdr:to>
      <xdr:col>8</xdr:col>
      <xdr:colOff>468087</xdr:colOff>
      <xdr:row>49</xdr:row>
      <xdr:rowOff>126999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6CBF3C4-F33E-496A-A40D-223F065AE253}"/>
            </a:ext>
          </a:extLst>
        </xdr:cNvPr>
        <xdr:cNvSpPr txBox="1"/>
      </xdr:nvSpPr>
      <xdr:spPr>
        <a:xfrm>
          <a:off x="6094186" y="8708570"/>
          <a:ext cx="466726" cy="28302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1</xdr:col>
      <xdr:colOff>590550</xdr:colOff>
      <xdr:row>50</xdr:row>
      <xdr:rowOff>98424</xdr:rowOff>
    </xdr:from>
    <xdr:to>
      <xdr:col>2</xdr:col>
      <xdr:colOff>1932</xdr:colOff>
      <xdr:row>53</xdr:row>
      <xdr:rowOff>82826</xdr:rowOff>
    </xdr:to>
    <xdr:sp macro="" textlink="">
      <xdr:nvSpPr>
        <xdr:cNvPr id="98" name="271 CuadroTexto">
          <a:extLst>
            <a:ext uri="{FF2B5EF4-FFF2-40B4-BE49-F238E27FC236}">
              <a16:creationId xmlns:a16="http://schemas.microsoft.com/office/drawing/2014/main" id="{081BF8CC-1642-4E0A-94B6-0EC570A5E9E8}"/>
            </a:ext>
          </a:extLst>
        </xdr:cNvPr>
        <xdr:cNvSpPr txBox="1"/>
      </xdr:nvSpPr>
      <xdr:spPr>
        <a:xfrm>
          <a:off x="1352550" y="9147174"/>
          <a:ext cx="173382" cy="5305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Coeficiente</a:t>
          </a:r>
          <a:r>
            <a:rPr lang="es-ES" sz="1200" baseline="0">
              <a:latin typeface="+mn-lt"/>
            </a:rPr>
            <a:t> C</a:t>
          </a:r>
        </a:p>
      </xdr:txBody>
    </xdr:sp>
    <xdr:clientData/>
  </xdr:twoCellAnchor>
  <xdr:twoCellAnchor>
    <xdr:from>
      <xdr:col>1</xdr:col>
      <xdr:colOff>565150</xdr:colOff>
      <xdr:row>53</xdr:row>
      <xdr:rowOff>161924</xdr:rowOff>
    </xdr:from>
    <xdr:to>
      <xdr:col>1</xdr:col>
      <xdr:colOff>1901825</xdr:colOff>
      <xdr:row>56</xdr:row>
      <xdr:rowOff>114300</xdr:rowOff>
    </xdr:to>
    <xdr:sp macro="" textlink="">
      <xdr:nvSpPr>
        <xdr:cNvPr id="99" name="271 CuadroTexto">
          <a:extLst>
            <a:ext uri="{FF2B5EF4-FFF2-40B4-BE49-F238E27FC236}">
              <a16:creationId xmlns:a16="http://schemas.microsoft.com/office/drawing/2014/main" id="{9FCDE28F-B39F-4782-875D-B25BFDA26868}"/>
            </a:ext>
          </a:extLst>
        </xdr:cNvPr>
        <xdr:cNvSpPr txBox="1"/>
      </xdr:nvSpPr>
      <xdr:spPr>
        <a:xfrm>
          <a:off x="1323975" y="9756774"/>
          <a:ext cx="196850" cy="492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Mg Cierre gas</a:t>
          </a:r>
          <a:endParaRPr lang="es-ES" sz="1200" baseline="0">
            <a:latin typeface="+mn-lt"/>
          </a:endParaRPr>
        </a:p>
      </xdr:txBody>
    </xdr:sp>
    <xdr:clientData/>
  </xdr:twoCellAnchor>
  <xdr:twoCellAnchor>
    <xdr:from>
      <xdr:col>2</xdr:col>
      <xdr:colOff>1932</xdr:colOff>
      <xdr:row>51</xdr:row>
      <xdr:rowOff>105673</xdr:rowOff>
    </xdr:from>
    <xdr:to>
      <xdr:col>4</xdr:col>
      <xdr:colOff>182217</xdr:colOff>
      <xdr:row>51</xdr:row>
      <xdr:rowOff>181734</xdr:rowOff>
    </xdr:to>
    <xdr:cxnSp macro="">
      <xdr:nvCxnSpPr>
        <xdr:cNvPr id="100" name="272 Conector recto de flecha">
          <a:extLst>
            <a:ext uri="{FF2B5EF4-FFF2-40B4-BE49-F238E27FC236}">
              <a16:creationId xmlns:a16="http://schemas.microsoft.com/office/drawing/2014/main" id="{FB55F73A-A7E8-4336-9083-1C73F5943A10}"/>
            </a:ext>
          </a:extLst>
        </xdr:cNvPr>
        <xdr:cNvCxnSpPr>
          <a:stCxn id="98" idx="3"/>
          <a:endCxn id="94" idx="1"/>
        </xdr:cNvCxnSpPr>
      </xdr:nvCxnSpPr>
      <xdr:spPr>
        <a:xfrm flipV="1">
          <a:off x="1525932" y="9332223"/>
          <a:ext cx="1701110" cy="76061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1892300</xdr:colOff>
      <xdr:row>51</xdr:row>
      <xdr:rowOff>105673</xdr:rowOff>
    </xdr:from>
    <xdr:to>
      <xdr:col>4</xdr:col>
      <xdr:colOff>182217</xdr:colOff>
      <xdr:row>55</xdr:row>
      <xdr:rowOff>47003</xdr:rowOff>
    </xdr:to>
    <xdr:cxnSp macro="">
      <xdr:nvCxnSpPr>
        <xdr:cNvPr id="101" name="272 Conector recto de flecha">
          <a:extLst>
            <a:ext uri="{FF2B5EF4-FFF2-40B4-BE49-F238E27FC236}">
              <a16:creationId xmlns:a16="http://schemas.microsoft.com/office/drawing/2014/main" id="{FF8A3EC7-01BA-40DE-B4BA-F459BFA2BCC2}"/>
            </a:ext>
          </a:extLst>
        </xdr:cNvPr>
        <xdr:cNvCxnSpPr>
          <a:stCxn id="99" idx="3"/>
          <a:endCxn id="94" idx="1"/>
        </xdr:cNvCxnSpPr>
      </xdr:nvCxnSpPr>
      <xdr:spPr>
        <a:xfrm flipV="1">
          <a:off x="1524000" y="9332223"/>
          <a:ext cx="1703042" cy="671580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825500</xdr:colOff>
      <xdr:row>46</xdr:row>
      <xdr:rowOff>140942</xdr:rowOff>
    </xdr:from>
    <xdr:to>
      <xdr:col>4</xdr:col>
      <xdr:colOff>182217</xdr:colOff>
      <xdr:row>51</xdr:row>
      <xdr:rowOff>105673</xdr:rowOff>
    </xdr:to>
    <xdr:cxnSp macro="">
      <xdr:nvCxnSpPr>
        <xdr:cNvPr id="102" name="270 Conector recto de flecha">
          <a:extLst>
            <a:ext uri="{FF2B5EF4-FFF2-40B4-BE49-F238E27FC236}">
              <a16:creationId xmlns:a16="http://schemas.microsoft.com/office/drawing/2014/main" id="{1688BACE-E7A6-4EE4-B2A0-C84E45801EBD}"/>
            </a:ext>
          </a:extLst>
        </xdr:cNvPr>
        <xdr:cNvCxnSpPr>
          <a:stCxn id="71" idx="3"/>
          <a:endCxn id="94" idx="1"/>
        </xdr:cNvCxnSpPr>
      </xdr:nvCxnSpPr>
      <xdr:spPr>
        <a:xfrm>
          <a:off x="3048000" y="8468967"/>
          <a:ext cx="179042" cy="86325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1206500</xdr:colOff>
      <xdr:row>45</xdr:row>
      <xdr:rowOff>186871</xdr:rowOff>
    </xdr:from>
    <xdr:to>
      <xdr:col>3</xdr:col>
      <xdr:colOff>1981200</xdr:colOff>
      <xdr:row>48</xdr:row>
      <xdr:rowOff>38100</xdr:rowOff>
    </xdr:to>
    <xdr:sp macro="" textlink="">
      <xdr:nvSpPr>
        <xdr:cNvPr id="103" name="280 CuadroTexto">
          <a:extLst>
            <a:ext uri="{FF2B5EF4-FFF2-40B4-BE49-F238E27FC236}">
              <a16:creationId xmlns:a16="http://schemas.microsoft.com/office/drawing/2014/main" id="{FFD42863-0A9D-4650-8379-CB6737DEEF51}"/>
            </a:ext>
          </a:extLst>
        </xdr:cNvPr>
        <xdr:cNvSpPr txBox="1"/>
      </xdr:nvSpPr>
      <xdr:spPr>
        <a:xfrm>
          <a:off x="3048000" y="8327571"/>
          <a:ext cx="0" cy="3973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Nº CUPS sin TL</a:t>
          </a:r>
          <a:endParaRPr lang="es-ES" sz="1200"/>
        </a:p>
      </xdr:txBody>
    </xdr:sp>
    <xdr:clientData/>
  </xdr:twoCellAnchor>
  <xdr:twoCellAnchor>
    <xdr:from>
      <xdr:col>3</xdr:col>
      <xdr:colOff>1206500</xdr:colOff>
      <xdr:row>48</xdr:row>
      <xdr:rowOff>85271</xdr:rowOff>
    </xdr:from>
    <xdr:to>
      <xdr:col>3</xdr:col>
      <xdr:colOff>1993900</xdr:colOff>
      <xdr:row>51</xdr:row>
      <xdr:rowOff>50800</xdr:rowOff>
    </xdr:to>
    <xdr:sp macro="" textlink="">
      <xdr:nvSpPr>
        <xdr:cNvPr id="104" name="280 CuadroTexto">
          <a:extLst>
            <a:ext uri="{FF2B5EF4-FFF2-40B4-BE49-F238E27FC236}">
              <a16:creationId xmlns:a16="http://schemas.microsoft.com/office/drawing/2014/main" id="{D266096D-4AA0-4A5B-AAE6-8D29662DCE9C}"/>
            </a:ext>
          </a:extLst>
        </xdr:cNvPr>
        <xdr:cNvSpPr txBox="1"/>
      </xdr:nvSpPr>
      <xdr:spPr>
        <a:xfrm>
          <a:off x="3048000" y="8775246"/>
          <a:ext cx="0" cy="50210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Qd contrac.</a:t>
          </a:r>
          <a:endParaRPr lang="es-ES" sz="1200"/>
        </a:p>
      </xdr:txBody>
    </xdr:sp>
    <xdr:clientData/>
  </xdr:twoCellAnchor>
  <xdr:twoCellAnchor>
    <xdr:from>
      <xdr:col>3</xdr:col>
      <xdr:colOff>1993900</xdr:colOff>
      <xdr:row>44</xdr:row>
      <xdr:rowOff>32658</xdr:rowOff>
    </xdr:from>
    <xdr:to>
      <xdr:col>10</xdr:col>
      <xdr:colOff>945243</xdr:colOff>
      <xdr:row>49</xdr:row>
      <xdr:rowOff>163286</xdr:rowOff>
    </xdr:to>
    <xdr:cxnSp macro="">
      <xdr:nvCxnSpPr>
        <xdr:cNvPr id="105" name="281 Conector recto de flecha">
          <a:extLst>
            <a:ext uri="{FF2B5EF4-FFF2-40B4-BE49-F238E27FC236}">
              <a16:creationId xmlns:a16="http://schemas.microsoft.com/office/drawing/2014/main" id="{842E8CE1-64BE-447C-B25C-A8901B00C632}"/>
            </a:ext>
          </a:extLst>
        </xdr:cNvPr>
        <xdr:cNvCxnSpPr>
          <a:stCxn id="104" idx="3"/>
          <a:endCxn id="68" idx="1"/>
        </xdr:cNvCxnSpPr>
      </xdr:nvCxnSpPr>
      <xdr:spPr>
        <a:xfrm flipV="1">
          <a:off x="3048000" y="7992383"/>
          <a:ext cx="5333093" cy="103550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1981200</xdr:colOff>
      <xdr:row>44</xdr:row>
      <xdr:rowOff>38100</xdr:rowOff>
    </xdr:from>
    <xdr:to>
      <xdr:col>10</xdr:col>
      <xdr:colOff>800100</xdr:colOff>
      <xdr:row>46</xdr:row>
      <xdr:rowOff>233136</xdr:rowOff>
    </xdr:to>
    <xdr:cxnSp macro="">
      <xdr:nvCxnSpPr>
        <xdr:cNvPr id="106" name="281 Conector recto de flecha">
          <a:extLst>
            <a:ext uri="{FF2B5EF4-FFF2-40B4-BE49-F238E27FC236}">
              <a16:creationId xmlns:a16="http://schemas.microsoft.com/office/drawing/2014/main" id="{DB57B4C0-8D58-4DB1-A31F-64759889E16B}"/>
            </a:ext>
          </a:extLst>
        </xdr:cNvPr>
        <xdr:cNvCxnSpPr>
          <a:stCxn id="103" idx="3"/>
        </xdr:cNvCxnSpPr>
      </xdr:nvCxnSpPr>
      <xdr:spPr>
        <a:xfrm flipV="1">
          <a:off x="3048000" y="8001000"/>
          <a:ext cx="5334000" cy="50301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2565400</xdr:colOff>
      <xdr:row>45</xdr:row>
      <xdr:rowOff>114299</xdr:rowOff>
    </xdr:from>
    <xdr:to>
      <xdr:col>4</xdr:col>
      <xdr:colOff>314739</xdr:colOff>
      <xdr:row>48</xdr:row>
      <xdr:rowOff>139700</xdr:rowOff>
    </xdr:to>
    <xdr:sp macro="" textlink="">
      <xdr:nvSpPr>
        <xdr:cNvPr id="107" name="280 CuadroTexto">
          <a:extLst>
            <a:ext uri="{FF2B5EF4-FFF2-40B4-BE49-F238E27FC236}">
              <a16:creationId xmlns:a16="http://schemas.microsoft.com/office/drawing/2014/main" id="{4EC003F6-2225-4F0B-AEF1-CA4E16FDD95E}"/>
            </a:ext>
          </a:extLst>
        </xdr:cNvPr>
        <xdr:cNvSpPr txBox="1"/>
      </xdr:nvSpPr>
      <xdr:spPr>
        <a:xfrm>
          <a:off x="3048000" y="8258174"/>
          <a:ext cx="311564" cy="57150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Consumo de cada subcategoría</a:t>
          </a:r>
          <a:endParaRPr lang="es-ES" sz="1200"/>
        </a:p>
      </xdr:txBody>
    </xdr:sp>
    <xdr:clientData/>
  </xdr:twoCellAnchor>
  <xdr:twoCellAnchor>
    <xdr:from>
      <xdr:col>14</xdr:col>
      <xdr:colOff>495300</xdr:colOff>
      <xdr:row>25</xdr:row>
      <xdr:rowOff>513990</xdr:rowOff>
    </xdr:from>
    <xdr:to>
      <xdr:col>17</xdr:col>
      <xdr:colOff>580173</xdr:colOff>
      <xdr:row>26</xdr:row>
      <xdr:rowOff>165100</xdr:rowOff>
    </xdr:to>
    <xdr:cxnSp macro="">
      <xdr:nvCxnSpPr>
        <xdr:cNvPr id="108" name="239 Conector recto de flecha">
          <a:extLst>
            <a:ext uri="{FF2B5EF4-FFF2-40B4-BE49-F238E27FC236}">
              <a16:creationId xmlns:a16="http://schemas.microsoft.com/office/drawing/2014/main" id="{8FBAC5FE-6E6D-49C6-B723-B90098DA0E23}"/>
            </a:ext>
          </a:extLst>
        </xdr:cNvPr>
        <xdr:cNvCxnSpPr>
          <a:cxnSpLocks/>
        </xdr:cNvCxnSpPr>
      </xdr:nvCxnSpPr>
      <xdr:spPr>
        <a:xfrm flipH="1">
          <a:off x="11163300" y="4704990"/>
          <a:ext cx="2374048" cy="16228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646448</xdr:colOff>
      <xdr:row>3</xdr:row>
      <xdr:rowOff>12701</xdr:rowOff>
    </xdr:from>
    <xdr:to>
      <xdr:col>19</xdr:col>
      <xdr:colOff>292100</xdr:colOff>
      <xdr:row>7</xdr:row>
      <xdr:rowOff>101600</xdr:rowOff>
    </xdr:to>
    <xdr:sp macro="" textlink="">
      <xdr:nvSpPr>
        <xdr:cNvPr id="109" name="241 CuadroTexto">
          <a:extLst>
            <a:ext uri="{FF2B5EF4-FFF2-40B4-BE49-F238E27FC236}">
              <a16:creationId xmlns:a16="http://schemas.microsoft.com/office/drawing/2014/main" id="{A7FD0AE3-6677-439E-A150-E19EAF068593}"/>
            </a:ext>
          </a:extLst>
        </xdr:cNvPr>
        <xdr:cNvSpPr txBox="1"/>
      </xdr:nvSpPr>
      <xdr:spPr>
        <a:xfrm>
          <a:off x="12076448" y="552451"/>
          <a:ext cx="2696827" cy="819149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obtenidos en la oferta de Precio Energia Excedentaria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400" b="1"/>
        </a:p>
      </xdr:txBody>
    </xdr:sp>
    <xdr:clientData/>
  </xdr:twoCellAnchor>
  <xdr:twoCellAnchor>
    <xdr:from>
      <xdr:col>14</xdr:col>
      <xdr:colOff>617817</xdr:colOff>
      <xdr:row>7</xdr:row>
      <xdr:rowOff>112806</xdr:rowOff>
    </xdr:from>
    <xdr:to>
      <xdr:col>17</xdr:col>
      <xdr:colOff>655291</xdr:colOff>
      <xdr:row>10</xdr:row>
      <xdr:rowOff>23906</xdr:rowOff>
    </xdr:to>
    <xdr:cxnSp macro="">
      <xdr:nvCxnSpPr>
        <xdr:cNvPr id="110" name="239 Conector recto de flecha">
          <a:extLst>
            <a:ext uri="{FF2B5EF4-FFF2-40B4-BE49-F238E27FC236}">
              <a16:creationId xmlns:a16="http://schemas.microsoft.com/office/drawing/2014/main" id="{5CCD3EAA-5A34-40D6-BF61-4F929374C35C}"/>
            </a:ext>
          </a:extLst>
        </xdr:cNvPr>
        <xdr:cNvCxnSpPr/>
      </xdr:nvCxnSpPr>
      <xdr:spPr>
        <a:xfrm flipH="1">
          <a:off x="18737729" y="3160806"/>
          <a:ext cx="1931268" cy="61707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673100</xdr:colOff>
      <xdr:row>24</xdr:row>
      <xdr:rowOff>215900</xdr:rowOff>
    </xdr:from>
    <xdr:to>
      <xdr:col>19</xdr:col>
      <xdr:colOff>318752</xdr:colOff>
      <xdr:row>25</xdr:row>
      <xdr:rowOff>1066800</xdr:rowOff>
    </xdr:to>
    <xdr:sp macro="" textlink="">
      <xdr:nvSpPr>
        <xdr:cNvPr id="111" name="241 CuadroTexto">
          <a:extLst>
            <a:ext uri="{FF2B5EF4-FFF2-40B4-BE49-F238E27FC236}">
              <a16:creationId xmlns:a16="http://schemas.microsoft.com/office/drawing/2014/main" id="{5CA1E978-ADC2-4389-BF5E-8EC0DB3C8C56}"/>
            </a:ext>
          </a:extLst>
        </xdr:cNvPr>
        <xdr:cNvSpPr txBox="1"/>
      </xdr:nvSpPr>
      <xdr:spPr>
        <a:xfrm>
          <a:off x="12106275" y="4524375"/>
          <a:ext cx="2687302" cy="18097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obtenidos en la oferta de Precio Energía Excedentaria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1"/>
        </a:p>
      </xdr:txBody>
    </xdr:sp>
    <xdr:clientData/>
  </xdr:twoCellAnchor>
  <xdr:oneCellAnchor>
    <xdr:from>
      <xdr:col>11</xdr:col>
      <xdr:colOff>2273301</xdr:colOff>
      <xdr:row>31</xdr:row>
      <xdr:rowOff>17117</xdr:rowOff>
    </xdr:from>
    <xdr:ext cx="3435626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EE226CEC-E09D-4B90-87E7-3657BAA58858}"/>
                </a:ext>
              </a:extLst>
            </xdr:cNvPr>
            <xdr:cNvSpPr txBox="1"/>
          </xdr:nvSpPr>
          <xdr:spPr>
            <a:xfrm>
              <a:off x="9144001" y="5627342"/>
              <a:ext cx="3435626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𝑷𝒓𝒆𝒄𝒊𝒐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𝑶𝒇𝒓𝒆𝒄𝒊𝒅𝒐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𝑷𝒓𝒆𝒄𝒊𝒐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EE226CEC-E09D-4B90-87E7-3657BAA58858}"/>
                </a:ext>
              </a:extLst>
            </xdr:cNvPr>
            <xdr:cNvSpPr txBox="1"/>
          </xdr:nvSpPr>
          <xdr:spPr>
            <a:xfrm>
              <a:off x="9144001" y="5627342"/>
              <a:ext cx="3435626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𝑷𝒓𝒆𝒄𝒊𝒐_𝑶𝒇𝒓𝒆𝒄𝒊𝒅𝒐=∑_(𝒊=𝟏)^𝒏▒〖〖𝑷𝒓𝒆𝒄𝒊𝒐_𝑺𝒖𝒃𝒄𝒂𝒕𝒆𝒈𝒐𝒓𝒊𝒂〗_𝒊·𝑫_𝒊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3</xdr:col>
      <xdr:colOff>1023256</xdr:colOff>
      <xdr:row>25</xdr:row>
      <xdr:rowOff>76199</xdr:rowOff>
    </xdr:from>
    <xdr:ext cx="1309460" cy="559766"/>
    <xdr:pic>
      <xdr:nvPicPr>
        <xdr:cNvPr id="113" name="Imagen 112">
          <a:extLst>
            <a:ext uri="{FF2B5EF4-FFF2-40B4-BE49-F238E27FC236}">
              <a16:creationId xmlns:a16="http://schemas.microsoft.com/office/drawing/2014/main" id="{8CCCB428-1BDA-4595-8E04-06F1128A8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8906" y="4600574"/>
          <a:ext cx="1309460" cy="55976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127000</xdr:colOff>
      <xdr:row>22</xdr:row>
      <xdr:rowOff>142875</xdr:rowOff>
    </xdr:from>
    <xdr:to>
      <xdr:col>15</xdr:col>
      <xdr:colOff>428625</xdr:colOff>
      <xdr:row>22</xdr:row>
      <xdr:rowOff>158750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36E9F0D2-4D42-469B-8A51-DCE36DC42504}"/>
            </a:ext>
          </a:extLst>
        </xdr:cNvPr>
        <xdr:cNvCxnSpPr/>
      </xdr:nvCxnSpPr>
      <xdr:spPr>
        <a:xfrm flipV="1">
          <a:off x="13011150" y="5654675"/>
          <a:ext cx="1914525" cy="15875"/>
        </a:xfrm>
        <a:prstGeom prst="straightConnector1">
          <a:avLst/>
        </a:prstGeom>
        <a:ln w="127000" cap="rnd">
          <a:solidFill>
            <a:schemeClr val="accent3">
              <a:lumMod val="40000"/>
              <a:lumOff val="60000"/>
              <a:alpha val="87000"/>
            </a:scheme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450850</xdr:colOff>
      <xdr:row>19</xdr:row>
      <xdr:rowOff>158750</xdr:rowOff>
    </xdr:from>
    <xdr:to>
      <xdr:col>16</xdr:col>
      <xdr:colOff>1454150</xdr:colOff>
      <xdr:row>23</xdr:row>
      <xdr:rowOff>3175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3059548-672C-4DC7-948E-CCA4609544DC}"/>
            </a:ext>
          </a:extLst>
        </xdr:cNvPr>
        <xdr:cNvSpPr txBox="1"/>
      </xdr:nvSpPr>
      <xdr:spPr>
        <a:xfrm>
          <a:off x="14947900" y="4826000"/>
          <a:ext cx="2089150" cy="1031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/>
            <a:t>Resultat final</a:t>
          </a:r>
          <a:br>
            <a:rPr lang="es-ES" sz="1600" b="1"/>
          </a:br>
          <a:r>
            <a:rPr lang="es-ES" sz="1600" b="1"/>
            <a:t>(PUNTS A VALORAR) </a:t>
          </a:r>
        </a:p>
      </xdr:txBody>
    </xdr:sp>
    <xdr:clientData/>
  </xdr:twoCellAnchor>
  <xdr:twoCellAnchor>
    <xdr:from>
      <xdr:col>8</xdr:col>
      <xdr:colOff>914398</xdr:colOff>
      <xdr:row>23</xdr:row>
      <xdr:rowOff>85723</xdr:rowOff>
    </xdr:from>
    <xdr:to>
      <xdr:col>15</xdr:col>
      <xdr:colOff>444500</xdr:colOff>
      <xdr:row>25</xdr:row>
      <xdr:rowOff>158750</xdr:rowOff>
    </xdr:to>
    <xdr:sp macro="" textlink="">
      <xdr:nvSpPr>
        <xdr:cNvPr id="4" name="Forma libre: forma 3">
          <a:extLst>
            <a:ext uri="{FF2B5EF4-FFF2-40B4-BE49-F238E27FC236}">
              <a16:creationId xmlns:a16="http://schemas.microsoft.com/office/drawing/2014/main" id="{573254B0-3FCE-4735-966B-2CDD416F2B79}"/>
            </a:ext>
          </a:extLst>
        </xdr:cNvPr>
        <xdr:cNvSpPr/>
      </xdr:nvSpPr>
      <xdr:spPr>
        <a:xfrm rot="10800000">
          <a:off x="8839198" y="5940423"/>
          <a:ext cx="6102352" cy="568327"/>
        </a:xfrm>
        <a:custGeom>
          <a:avLst/>
          <a:gdLst>
            <a:gd name="connsiteX0" fmla="*/ 6272283 w 6346182"/>
            <a:gd name="connsiteY0" fmla="*/ 3086100 h 3086100"/>
            <a:gd name="connsiteX1" fmla="*/ 5548383 w 6346182"/>
            <a:gd name="connsiteY1" fmla="*/ 1397000 h 3086100"/>
            <a:gd name="connsiteX2" fmla="*/ 569983 w 6346182"/>
            <a:gd name="connsiteY2" fmla="*/ 838200 h 3086100"/>
            <a:gd name="connsiteX3" fmla="*/ 74683 w 6346182"/>
            <a:gd name="connsiteY3" fmla="*/ 0 h 3086100"/>
            <a:gd name="connsiteX0" fmla="*/ 6248676 w 6320771"/>
            <a:gd name="connsiteY0" fmla="*/ 3086100 h 3086100"/>
            <a:gd name="connsiteX1" fmla="*/ 5524776 w 6320771"/>
            <a:gd name="connsiteY1" fmla="*/ 1397000 h 3086100"/>
            <a:gd name="connsiteX2" fmla="*/ 597176 w 6320771"/>
            <a:gd name="connsiteY2" fmla="*/ 1155700 h 3086100"/>
            <a:gd name="connsiteX3" fmla="*/ 51076 w 6320771"/>
            <a:gd name="connsiteY3" fmla="*/ 0 h 3086100"/>
            <a:gd name="connsiteX0" fmla="*/ 6150905 w 6223000"/>
            <a:gd name="connsiteY0" fmla="*/ 3314700 h 3314700"/>
            <a:gd name="connsiteX1" fmla="*/ 5427005 w 6223000"/>
            <a:gd name="connsiteY1" fmla="*/ 1625600 h 3314700"/>
            <a:gd name="connsiteX2" fmla="*/ 499405 w 6223000"/>
            <a:gd name="connsiteY2" fmla="*/ 1384300 h 3314700"/>
            <a:gd name="connsiteX3" fmla="*/ 131105 w 6223000"/>
            <a:gd name="connsiteY3" fmla="*/ 0 h 3314700"/>
            <a:gd name="connsiteX0" fmla="*/ 5953252 w 6025347"/>
            <a:gd name="connsiteY0" fmla="*/ 3263900 h 3263900"/>
            <a:gd name="connsiteX1" fmla="*/ 5229352 w 6025347"/>
            <a:gd name="connsiteY1" fmla="*/ 1574800 h 3263900"/>
            <a:gd name="connsiteX2" fmla="*/ 301752 w 6025347"/>
            <a:gd name="connsiteY2" fmla="*/ 1333500 h 3263900"/>
            <a:gd name="connsiteX3" fmla="*/ 479552 w 6025347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6825"/>
            <a:gd name="connsiteY0" fmla="*/ 3263900 h 3263900"/>
            <a:gd name="connsiteX1" fmla="*/ 4762500 w 5516825"/>
            <a:gd name="connsiteY1" fmla="*/ 1308100 h 3263900"/>
            <a:gd name="connsiteX2" fmla="*/ 939800 w 5516825"/>
            <a:gd name="connsiteY2" fmla="*/ 863600 h 3263900"/>
            <a:gd name="connsiteX3" fmla="*/ 0 w 5516825"/>
            <a:gd name="connsiteY3" fmla="*/ 0 h 3263900"/>
            <a:gd name="connsiteX0" fmla="*/ 5461000 w 5505666"/>
            <a:gd name="connsiteY0" fmla="*/ 3403600 h 3403600"/>
            <a:gd name="connsiteX1" fmla="*/ 4762500 w 5505666"/>
            <a:gd name="connsiteY1" fmla="*/ 1308100 h 3403600"/>
            <a:gd name="connsiteX2" fmla="*/ 939800 w 5505666"/>
            <a:gd name="connsiteY2" fmla="*/ 863600 h 3403600"/>
            <a:gd name="connsiteX3" fmla="*/ 0 w 5505666"/>
            <a:gd name="connsiteY3" fmla="*/ 0 h 3403600"/>
            <a:gd name="connsiteX0" fmla="*/ 5410200 w 5461876"/>
            <a:gd name="connsiteY0" fmla="*/ 3619500 h 3619500"/>
            <a:gd name="connsiteX1" fmla="*/ 4762500 w 5461876"/>
            <a:gd name="connsiteY1" fmla="*/ 1308100 h 3619500"/>
            <a:gd name="connsiteX2" fmla="*/ 939800 w 5461876"/>
            <a:gd name="connsiteY2" fmla="*/ 863600 h 3619500"/>
            <a:gd name="connsiteX3" fmla="*/ 0 w 5461876"/>
            <a:gd name="connsiteY3" fmla="*/ 0 h 3619500"/>
            <a:gd name="connsiteX0" fmla="*/ 5410200 w 5457583"/>
            <a:gd name="connsiteY0" fmla="*/ 3619500 h 3619500"/>
            <a:gd name="connsiteX1" fmla="*/ 4737100 w 5457583"/>
            <a:gd name="connsiteY1" fmla="*/ 1701800 h 3619500"/>
            <a:gd name="connsiteX2" fmla="*/ 939800 w 5457583"/>
            <a:gd name="connsiteY2" fmla="*/ 863600 h 3619500"/>
            <a:gd name="connsiteX3" fmla="*/ 0 w 5457583"/>
            <a:gd name="connsiteY3" fmla="*/ 0 h 3619500"/>
            <a:gd name="connsiteX0" fmla="*/ 5702300 w 5726158"/>
            <a:gd name="connsiteY0" fmla="*/ 3327400 h 3327400"/>
            <a:gd name="connsiteX1" fmla="*/ 4737100 w 5726158"/>
            <a:gd name="connsiteY1" fmla="*/ 1701800 h 3327400"/>
            <a:gd name="connsiteX2" fmla="*/ 939800 w 5726158"/>
            <a:gd name="connsiteY2" fmla="*/ 863600 h 3327400"/>
            <a:gd name="connsiteX3" fmla="*/ 0 w 5726158"/>
            <a:gd name="connsiteY3" fmla="*/ 0 h 3327400"/>
            <a:gd name="connsiteX0" fmla="*/ 5702300 w 5738788"/>
            <a:gd name="connsiteY0" fmla="*/ 3327400 h 3327400"/>
            <a:gd name="connsiteX1" fmla="*/ 4902200 w 5738788"/>
            <a:gd name="connsiteY1" fmla="*/ 1308100 h 3327400"/>
            <a:gd name="connsiteX2" fmla="*/ 939800 w 5738788"/>
            <a:gd name="connsiteY2" fmla="*/ 863600 h 3327400"/>
            <a:gd name="connsiteX3" fmla="*/ 0 w 5738788"/>
            <a:gd name="connsiteY3" fmla="*/ 0 h 3327400"/>
            <a:gd name="connsiteX0" fmla="*/ 5702309 w 5744851"/>
            <a:gd name="connsiteY0" fmla="*/ 3327400 h 3327400"/>
            <a:gd name="connsiteX1" fmla="*/ 4902209 w 5744851"/>
            <a:gd name="connsiteY1" fmla="*/ 1308100 h 3327400"/>
            <a:gd name="connsiteX2" fmla="*/ 609609 w 5744851"/>
            <a:gd name="connsiteY2" fmla="*/ 749300 h 3327400"/>
            <a:gd name="connsiteX3" fmla="*/ 9 w 5744851"/>
            <a:gd name="connsiteY3" fmla="*/ 0 h 3327400"/>
            <a:gd name="connsiteX0" fmla="*/ 6108700 w 6151242"/>
            <a:gd name="connsiteY0" fmla="*/ 3390900 h 3390900"/>
            <a:gd name="connsiteX1" fmla="*/ 5308600 w 6151242"/>
            <a:gd name="connsiteY1" fmla="*/ 1371600 h 3390900"/>
            <a:gd name="connsiteX2" fmla="*/ 1016000 w 6151242"/>
            <a:gd name="connsiteY2" fmla="*/ 812800 h 3390900"/>
            <a:gd name="connsiteX3" fmla="*/ 0 w 6151242"/>
            <a:gd name="connsiteY3" fmla="*/ 0 h 3390900"/>
            <a:gd name="connsiteX0" fmla="*/ 6108700 w 6193621"/>
            <a:gd name="connsiteY0" fmla="*/ 3390900 h 3390900"/>
            <a:gd name="connsiteX1" fmla="*/ 5511800 w 6193621"/>
            <a:gd name="connsiteY1" fmla="*/ 1346200 h 3390900"/>
            <a:gd name="connsiteX2" fmla="*/ 1016000 w 6193621"/>
            <a:gd name="connsiteY2" fmla="*/ 812800 h 3390900"/>
            <a:gd name="connsiteX3" fmla="*/ 0 w 6193621"/>
            <a:gd name="connsiteY3" fmla="*/ 0 h 3390900"/>
            <a:gd name="connsiteX0" fmla="*/ 6769100 w 6787393"/>
            <a:gd name="connsiteY0" fmla="*/ 3213100 h 3213100"/>
            <a:gd name="connsiteX1" fmla="*/ 5511800 w 6787393"/>
            <a:gd name="connsiteY1" fmla="*/ 1346200 h 3213100"/>
            <a:gd name="connsiteX2" fmla="*/ 1016000 w 6787393"/>
            <a:gd name="connsiteY2" fmla="*/ 812800 h 3213100"/>
            <a:gd name="connsiteX3" fmla="*/ 0 w 6787393"/>
            <a:gd name="connsiteY3" fmla="*/ 0 h 3213100"/>
            <a:gd name="connsiteX0" fmla="*/ 6769100 w 6800833"/>
            <a:gd name="connsiteY0" fmla="*/ 3213100 h 3213100"/>
            <a:gd name="connsiteX1" fmla="*/ 5765874 w 6800833"/>
            <a:gd name="connsiteY1" fmla="*/ 1037742 h 3213100"/>
            <a:gd name="connsiteX2" fmla="*/ 1016000 w 6800833"/>
            <a:gd name="connsiteY2" fmla="*/ 812800 h 3213100"/>
            <a:gd name="connsiteX3" fmla="*/ 0 w 6800833"/>
            <a:gd name="connsiteY3" fmla="*/ 0 h 3213100"/>
            <a:gd name="connsiteX0" fmla="*/ 7374037 w 7386598"/>
            <a:gd name="connsiteY0" fmla="*/ 1760779 h 1760779"/>
            <a:gd name="connsiteX1" fmla="*/ 5765874 w 7386598"/>
            <a:gd name="connsiteY1" fmla="*/ 1037742 h 1760779"/>
            <a:gd name="connsiteX2" fmla="*/ 1016000 w 7386598"/>
            <a:gd name="connsiteY2" fmla="*/ 812800 h 1760779"/>
            <a:gd name="connsiteX3" fmla="*/ 0 w 7386598"/>
            <a:gd name="connsiteY3" fmla="*/ 0 h 1760779"/>
            <a:gd name="connsiteX0" fmla="*/ 7374037 w 7386598"/>
            <a:gd name="connsiteY0" fmla="*/ 1760779 h 1760779"/>
            <a:gd name="connsiteX1" fmla="*/ 5765875 w 7386598"/>
            <a:gd name="connsiteY1" fmla="*/ 780694 h 1760779"/>
            <a:gd name="connsiteX2" fmla="*/ 1016000 w 7386598"/>
            <a:gd name="connsiteY2" fmla="*/ 812800 h 1760779"/>
            <a:gd name="connsiteX3" fmla="*/ 0 w 7386598"/>
            <a:gd name="connsiteY3" fmla="*/ 0 h 1760779"/>
            <a:gd name="connsiteX0" fmla="*/ 7374037 w 7374037"/>
            <a:gd name="connsiteY0" fmla="*/ 1760779 h 1760779"/>
            <a:gd name="connsiteX1" fmla="*/ 5765875 w 7374037"/>
            <a:gd name="connsiteY1" fmla="*/ 780694 h 1760779"/>
            <a:gd name="connsiteX2" fmla="*/ 1016000 w 7374037"/>
            <a:gd name="connsiteY2" fmla="*/ 812800 h 1760779"/>
            <a:gd name="connsiteX3" fmla="*/ 0 w 7374037"/>
            <a:gd name="connsiteY3" fmla="*/ 0 h 1760779"/>
            <a:gd name="connsiteX0" fmla="*/ 7132062 w 7132062"/>
            <a:gd name="connsiteY0" fmla="*/ 1773631 h 1773631"/>
            <a:gd name="connsiteX1" fmla="*/ 5765875 w 7132062"/>
            <a:gd name="connsiteY1" fmla="*/ 780694 h 1773631"/>
            <a:gd name="connsiteX2" fmla="*/ 1016000 w 7132062"/>
            <a:gd name="connsiteY2" fmla="*/ 812800 h 1773631"/>
            <a:gd name="connsiteX3" fmla="*/ 0 w 7132062"/>
            <a:gd name="connsiteY3" fmla="*/ 0 h 1773631"/>
            <a:gd name="connsiteX0" fmla="*/ 7132062 w 7132062"/>
            <a:gd name="connsiteY0" fmla="*/ 1773631 h 1773631"/>
            <a:gd name="connsiteX1" fmla="*/ 4676989 w 7132062"/>
            <a:gd name="connsiteY1" fmla="*/ 716432 h 1773631"/>
            <a:gd name="connsiteX2" fmla="*/ 1016000 w 7132062"/>
            <a:gd name="connsiteY2" fmla="*/ 812800 h 1773631"/>
            <a:gd name="connsiteX3" fmla="*/ 0 w 7132062"/>
            <a:gd name="connsiteY3" fmla="*/ 0 h 1773631"/>
            <a:gd name="connsiteX0" fmla="*/ 7132062 w 7132062"/>
            <a:gd name="connsiteY0" fmla="*/ 1773631 h 1773631"/>
            <a:gd name="connsiteX1" fmla="*/ 4676989 w 7132062"/>
            <a:gd name="connsiteY1" fmla="*/ 716432 h 1773631"/>
            <a:gd name="connsiteX2" fmla="*/ 1016000 w 7132062"/>
            <a:gd name="connsiteY2" fmla="*/ 812800 h 1773631"/>
            <a:gd name="connsiteX3" fmla="*/ 0 w 7132062"/>
            <a:gd name="connsiteY3" fmla="*/ 0 h 1773631"/>
            <a:gd name="connsiteX0" fmla="*/ 7132062 w 7132062"/>
            <a:gd name="connsiteY0" fmla="*/ 1773631 h 1773631"/>
            <a:gd name="connsiteX1" fmla="*/ 4676989 w 7132062"/>
            <a:gd name="connsiteY1" fmla="*/ 716432 h 1773631"/>
            <a:gd name="connsiteX2" fmla="*/ 1016000 w 7132062"/>
            <a:gd name="connsiteY2" fmla="*/ 812800 h 1773631"/>
            <a:gd name="connsiteX3" fmla="*/ 0 w 7132062"/>
            <a:gd name="connsiteY3" fmla="*/ 0 h 17736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132062" h="1773631">
              <a:moveTo>
                <a:pt x="7132062" y="1773631"/>
              </a:moveTo>
              <a:cubicBezTo>
                <a:pt x="7112217" y="782244"/>
                <a:pt x="5853617" y="760898"/>
                <a:pt x="4676989" y="716432"/>
              </a:cubicBezTo>
              <a:cubicBezTo>
                <a:pt x="3500361" y="671966"/>
                <a:pt x="1934633" y="1037167"/>
                <a:pt x="1016000" y="812800"/>
              </a:cubicBezTo>
              <a:cubicBezTo>
                <a:pt x="97367" y="588433"/>
                <a:pt x="52917" y="129117"/>
                <a:pt x="0" y="0"/>
              </a:cubicBezTo>
            </a:path>
          </a:pathLst>
        </a:custGeom>
        <a:ln w="127000" cap="rnd">
          <a:solidFill>
            <a:srgbClr val="FFFF00">
              <a:alpha val="80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695755</xdr:colOff>
      <xdr:row>33</xdr:row>
      <xdr:rowOff>177286</xdr:rowOff>
    </xdr:from>
    <xdr:to>
      <xdr:col>15</xdr:col>
      <xdr:colOff>515174</xdr:colOff>
      <xdr:row>36</xdr:row>
      <xdr:rowOff>79684</xdr:rowOff>
    </xdr:to>
    <xdr:sp macro="" textlink="">
      <xdr:nvSpPr>
        <xdr:cNvPr id="5" name="Forma libre: forma 4">
          <a:extLst>
            <a:ext uri="{FF2B5EF4-FFF2-40B4-BE49-F238E27FC236}">
              <a16:creationId xmlns:a16="http://schemas.microsoft.com/office/drawing/2014/main" id="{B1EED04F-BE9B-4B0E-B320-EAD314E74B5F}"/>
            </a:ext>
          </a:extLst>
        </xdr:cNvPr>
        <xdr:cNvSpPr/>
      </xdr:nvSpPr>
      <xdr:spPr>
        <a:xfrm rot="5172806" flipV="1">
          <a:off x="11007941" y="5200350"/>
          <a:ext cx="600898" cy="7407669"/>
        </a:xfrm>
        <a:custGeom>
          <a:avLst/>
          <a:gdLst>
            <a:gd name="connsiteX0" fmla="*/ 6272283 w 6346182"/>
            <a:gd name="connsiteY0" fmla="*/ 3086100 h 3086100"/>
            <a:gd name="connsiteX1" fmla="*/ 5548383 w 6346182"/>
            <a:gd name="connsiteY1" fmla="*/ 1397000 h 3086100"/>
            <a:gd name="connsiteX2" fmla="*/ 569983 w 6346182"/>
            <a:gd name="connsiteY2" fmla="*/ 838200 h 3086100"/>
            <a:gd name="connsiteX3" fmla="*/ 74683 w 6346182"/>
            <a:gd name="connsiteY3" fmla="*/ 0 h 3086100"/>
            <a:gd name="connsiteX0" fmla="*/ 6248676 w 6320771"/>
            <a:gd name="connsiteY0" fmla="*/ 3086100 h 3086100"/>
            <a:gd name="connsiteX1" fmla="*/ 5524776 w 6320771"/>
            <a:gd name="connsiteY1" fmla="*/ 1397000 h 3086100"/>
            <a:gd name="connsiteX2" fmla="*/ 597176 w 6320771"/>
            <a:gd name="connsiteY2" fmla="*/ 1155700 h 3086100"/>
            <a:gd name="connsiteX3" fmla="*/ 51076 w 6320771"/>
            <a:gd name="connsiteY3" fmla="*/ 0 h 3086100"/>
            <a:gd name="connsiteX0" fmla="*/ 6150905 w 6223000"/>
            <a:gd name="connsiteY0" fmla="*/ 3314700 h 3314700"/>
            <a:gd name="connsiteX1" fmla="*/ 5427005 w 6223000"/>
            <a:gd name="connsiteY1" fmla="*/ 1625600 h 3314700"/>
            <a:gd name="connsiteX2" fmla="*/ 499405 w 6223000"/>
            <a:gd name="connsiteY2" fmla="*/ 1384300 h 3314700"/>
            <a:gd name="connsiteX3" fmla="*/ 131105 w 6223000"/>
            <a:gd name="connsiteY3" fmla="*/ 0 h 3314700"/>
            <a:gd name="connsiteX0" fmla="*/ 5953252 w 6025347"/>
            <a:gd name="connsiteY0" fmla="*/ 3263900 h 3263900"/>
            <a:gd name="connsiteX1" fmla="*/ 5229352 w 6025347"/>
            <a:gd name="connsiteY1" fmla="*/ 1574800 h 3263900"/>
            <a:gd name="connsiteX2" fmla="*/ 301752 w 6025347"/>
            <a:gd name="connsiteY2" fmla="*/ 1333500 h 3263900"/>
            <a:gd name="connsiteX3" fmla="*/ 479552 w 6025347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6825"/>
            <a:gd name="connsiteY0" fmla="*/ 3263900 h 3263900"/>
            <a:gd name="connsiteX1" fmla="*/ 4762500 w 5516825"/>
            <a:gd name="connsiteY1" fmla="*/ 1308100 h 3263900"/>
            <a:gd name="connsiteX2" fmla="*/ 939800 w 5516825"/>
            <a:gd name="connsiteY2" fmla="*/ 863600 h 3263900"/>
            <a:gd name="connsiteX3" fmla="*/ 0 w 5516825"/>
            <a:gd name="connsiteY3" fmla="*/ 0 h 3263900"/>
            <a:gd name="connsiteX0" fmla="*/ 5461000 w 5505666"/>
            <a:gd name="connsiteY0" fmla="*/ 3403600 h 3403600"/>
            <a:gd name="connsiteX1" fmla="*/ 4762500 w 5505666"/>
            <a:gd name="connsiteY1" fmla="*/ 1308100 h 3403600"/>
            <a:gd name="connsiteX2" fmla="*/ 939800 w 5505666"/>
            <a:gd name="connsiteY2" fmla="*/ 863600 h 3403600"/>
            <a:gd name="connsiteX3" fmla="*/ 0 w 5505666"/>
            <a:gd name="connsiteY3" fmla="*/ 0 h 3403600"/>
            <a:gd name="connsiteX0" fmla="*/ 5410200 w 5461876"/>
            <a:gd name="connsiteY0" fmla="*/ 3619500 h 3619500"/>
            <a:gd name="connsiteX1" fmla="*/ 4762500 w 5461876"/>
            <a:gd name="connsiteY1" fmla="*/ 1308100 h 3619500"/>
            <a:gd name="connsiteX2" fmla="*/ 939800 w 5461876"/>
            <a:gd name="connsiteY2" fmla="*/ 863600 h 3619500"/>
            <a:gd name="connsiteX3" fmla="*/ 0 w 5461876"/>
            <a:gd name="connsiteY3" fmla="*/ 0 h 3619500"/>
            <a:gd name="connsiteX0" fmla="*/ 5410200 w 5457583"/>
            <a:gd name="connsiteY0" fmla="*/ 3619500 h 3619500"/>
            <a:gd name="connsiteX1" fmla="*/ 4737100 w 5457583"/>
            <a:gd name="connsiteY1" fmla="*/ 1701800 h 3619500"/>
            <a:gd name="connsiteX2" fmla="*/ 939800 w 5457583"/>
            <a:gd name="connsiteY2" fmla="*/ 863600 h 3619500"/>
            <a:gd name="connsiteX3" fmla="*/ 0 w 5457583"/>
            <a:gd name="connsiteY3" fmla="*/ 0 h 3619500"/>
            <a:gd name="connsiteX0" fmla="*/ 5702300 w 5726158"/>
            <a:gd name="connsiteY0" fmla="*/ 3327400 h 3327400"/>
            <a:gd name="connsiteX1" fmla="*/ 4737100 w 5726158"/>
            <a:gd name="connsiteY1" fmla="*/ 1701800 h 3327400"/>
            <a:gd name="connsiteX2" fmla="*/ 939800 w 5726158"/>
            <a:gd name="connsiteY2" fmla="*/ 863600 h 3327400"/>
            <a:gd name="connsiteX3" fmla="*/ 0 w 5726158"/>
            <a:gd name="connsiteY3" fmla="*/ 0 h 3327400"/>
            <a:gd name="connsiteX0" fmla="*/ 5702300 w 5738788"/>
            <a:gd name="connsiteY0" fmla="*/ 3327400 h 3327400"/>
            <a:gd name="connsiteX1" fmla="*/ 4902200 w 5738788"/>
            <a:gd name="connsiteY1" fmla="*/ 1308100 h 3327400"/>
            <a:gd name="connsiteX2" fmla="*/ 939800 w 5738788"/>
            <a:gd name="connsiteY2" fmla="*/ 863600 h 3327400"/>
            <a:gd name="connsiteX3" fmla="*/ 0 w 5738788"/>
            <a:gd name="connsiteY3" fmla="*/ 0 h 3327400"/>
            <a:gd name="connsiteX0" fmla="*/ 5702309 w 5744851"/>
            <a:gd name="connsiteY0" fmla="*/ 3327400 h 3327400"/>
            <a:gd name="connsiteX1" fmla="*/ 4902209 w 5744851"/>
            <a:gd name="connsiteY1" fmla="*/ 1308100 h 3327400"/>
            <a:gd name="connsiteX2" fmla="*/ 609609 w 5744851"/>
            <a:gd name="connsiteY2" fmla="*/ 749300 h 3327400"/>
            <a:gd name="connsiteX3" fmla="*/ 9 w 5744851"/>
            <a:gd name="connsiteY3" fmla="*/ 0 h 3327400"/>
            <a:gd name="connsiteX0" fmla="*/ 6108700 w 6151242"/>
            <a:gd name="connsiteY0" fmla="*/ 3390900 h 3390900"/>
            <a:gd name="connsiteX1" fmla="*/ 5308600 w 6151242"/>
            <a:gd name="connsiteY1" fmla="*/ 1371600 h 3390900"/>
            <a:gd name="connsiteX2" fmla="*/ 1016000 w 6151242"/>
            <a:gd name="connsiteY2" fmla="*/ 812800 h 3390900"/>
            <a:gd name="connsiteX3" fmla="*/ 0 w 6151242"/>
            <a:gd name="connsiteY3" fmla="*/ 0 h 3390900"/>
            <a:gd name="connsiteX0" fmla="*/ 6108700 w 6193621"/>
            <a:gd name="connsiteY0" fmla="*/ 3390900 h 3390900"/>
            <a:gd name="connsiteX1" fmla="*/ 5511800 w 6193621"/>
            <a:gd name="connsiteY1" fmla="*/ 1346200 h 3390900"/>
            <a:gd name="connsiteX2" fmla="*/ 1016000 w 6193621"/>
            <a:gd name="connsiteY2" fmla="*/ 812800 h 3390900"/>
            <a:gd name="connsiteX3" fmla="*/ 0 w 6193621"/>
            <a:gd name="connsiteY3" fmla="*/ 0 h 3390900"/>
            <a:gd name="connsiteX0" fmla="*/ 6769100 w 6787393"/>
            <a:gd name="connsiteY0" fmla="*/ 3213100 h 3213100"/>
            <a:gd name="connsiteX1" fmla="*/ 5511800 w 6787393"/>
            <a:gd name="connsiteY1" fmla="*/ 1346200 h 3213100"/>
            <a:gd name="connsiteX2" fmla="*/ 1016000 w 6787393"/>
            <a:gd name="connsiteY2" fmla="*/ 812800 h 3213100"/>
            <a:gd name="connsiteX3" fmla="*/ 0 w 6787393"/>
            <a:gd name="connsiteY3" fmla="*/ 0 h 3213100"/>
            <a:gd name="connsiteX0" fmla="*/ 6731000 w 6750382"/>
            <a:gd name="connsiteY0" fmla="*/ 3263900 h 3263900"/>
            <a:gd name="connsiteX1" fmla="*/ 5511800 w 6750382"/>
            <a:gd name="connsiteY1" fmla="*/ 1346200 h 3263900"/>
            <a:gd name="connsiteX2" fmla="*/ 1016000 w 6750382"/>
            <a:gd name="connsiteY2" fmla="*/ 812800 h 3263900"/>
            <a:gd name="connsiteX3" fmla="*/ 0 w 6750382"/>
            <a:gd name="connsiteY3" fmla="*/ 0 h 3263900"/>
            <a:gd name="connsiteX0" fmla="*/ 6731000 w 6791040"/>
            <a:gd name="connsiteY0" fmla="*/ 3263900 h 3263900"/>
            <a:gd name="connsiteX1" fmla="*/ 5943600 w 6791040"/>
            <a:gd name="connsiteY1" fmla="*/ 1295400 h 3263900"/>
            <a:gd name="connsiteX2" fmla="*/ 1016000 w 6791040"/>
            <a:gd name="connsiteY2" fmla="*/ 812800 h 3263900"/>
            <a:gd name="connsiteX3" fmla="*/ 0 w 6791040"/>
            <a:gd name="connsiteY3" fmla="*/ 0 h 3263900"/>
            <a:gd name="connsiteX0" fmla="*/ 6731000 w 6744069"/>
            <a:gd name="connsiteY0" fmla="*/ 3263900 h 3263900"/>
            <a:gd name="connsiteX1" fmla="*/ 5943600 w 6744069"/>
            <a:gd name="connsiteY1" fmla="*/ 1295400 h 3263900"/>
            <a:gd name="connsiteX2" fmla="*/ 5245100 w 6744069"/>
            <a:gd name="connsiteY2" fmla="*/ 850900 h 3263900"/>
            <a:gd name="connsiteX3" fmla="*/ 0 w 6744069"/>
            <a:gd name="connsiteY3" fmla="*/ 0 h 3263900"/>
            <a:gd name="connsiteX0" fmla="*/ 6731000 w 6827590"/>
            <a:gd name="connsiteY0" fmla="*/ 3263900 h 3263900"/>
            <a:gd name="connsiteX1" fmla="*/ 5943600 w 6827590"/>
            <a:gd name="connsiteY1" fmla="*/ 1295400 h 3263900"/>
            <a:gd name="connsiteX2" fmla="*/ 0 w 6827590"/>
            <a:gd name="connsiteY2" fmla="*/ 0 h 3263900"/>
            <a:gd name="connsiteX0" fmla="*/ 2425700 w 2442089"/>
            <a:gd name="connsiteY0" fmla="*/ 3111500 h 3111500"/>
            <a:gd name="connsiteX1" fmla="*/ 1638300 w 2442089"/>
            <a:gd name="connsiteY1" fmla="*/ 1143000 h 3111500"/>
            <a:gd name="connsiteX2" fmla="*/ 0 w 2442089"/>
            <a:gd name="connsiteY2" fmla="*/ 0 h 3111500"/>
            <a:gd name="connsiteX0" fmla="*/ 2641600 w 2658986"/>
            <a:gd name="connsiteY0" fmla="*/ 2628900 h 2628900"/>
            <a:gd name="connsiteX1" fmla="*/ 1854200 w 2658986"/>
            <a:gd name="connsiteY1" fmla="*/ 660400 h 2628900"/>
            <a:gd name="connsiteX2" fmla="*/ 0 w 2658986"/>
            <a:gd name="connsiteY2" fmla="*/ 0 h 2628900"/>
            <a:gd name="connsiteX0" fmla="*/ 2641600 w 2641600"/>
            <a:gd name="connsiteY0" fmla="*/ 2628900 h 2628900"/>
            <a:gd name="connsiteX1" fmla="*/ 0 w 2641600"/>
            <a:gd name="connsiteY1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438400 w 2438400"/>
            <a:gd name="connsiteY0" fmla="*/ 2628900 h 2628900"/>
            <a:gd name="connsiteX1" fmla="*/ 2095500 w 2438400"/>
            <a:gd name="connsiteY1" fmla="*/ 787400 h 2628900"/>
            <a:gd name="connsiteX2" fmla="*/ 0 w 2438400"/>
            <a:gd name="connsiteY2" fmla="*/ 0 h 2628900"/>
            <a:gd name="connsiteX0" fmla="*/ 2438400 w 2511631"/>
            <a:gd name="connsiteY0" fmla="*/ 2628900 h 2628900"/>
            <a:gd name="connsiteX1" fmla="*/ 2095500 w 2511631"/>
            <a:gd name="connsiteY1" fmla="*/ 787400 h 2628900"/>
            <a:gd name="connsiteX2" fmla="*/ 0 w 2511631"/>
            <a:gd name="connsiteY2" fmla="*/ 0 h 2628900"/>
            <a:gd name="connsiteX0" fmla="*/ 2438400 w 2463735"/>
            <a:gd name="connsiteY0" fmla="*/ 2628900 h 2628900"/>
            <a:gd name="connsiteX1" fmla="*/ 2095500 w 2463735"/>
            <a:gd name="connsiteY1" fmla="*/ 787400 h 2628900"/>
            <a:gd name="connsiteX2" fmla="*/ 0 w 2463735"/>
            <a:gd name="connsiteY2" fmla="*/ 0 h 2628900"/>
            <a:gd name="connsiteX0" fmla="*/ 2438400 w 2474155"/>
            <a:gd name="connsiteY0" fmla="*/ 2628900 h 2628900"/>
            <a:gd name="connsiteX1" fmla="*/ 2095500 w 2474155"/>
            <a:gd name="connsiteY1" fmla="*/ 787400 h 2628900"/>
            <a:gd name="connsiteX2" fmla="*/ 0 w 2474155"/>
            <a:gd name="connsiteY2" fmla="*/ 0 h 2628900"/>
            <a:gd name="connsiteX0" fmla="*/ 2438400 w 2451755"/>
            <a:gd name="connsiteY0" fmla="*/ 2628900 h 2628900"/>
            <a:gd name="connsiteX1" fmla="*/ 2032000 w 2451755"/>
            <a:gd name="connsiteY1" fmla="*/ 876300 h 2628900"/>
            <a:gd name="connsiteX2" fmla="*/ 0 w 2451755"/>
            <a:gd name="connsiteY2" fmla="*/ 0 h 2628900"/>
            <a:gd name="connsiteX0" fmla="*/ 2438400 w 2451755"/>
            <a:gd name="connsiteY0" fmla="*/ 2628900 h 2628900"/>
            <a:gd name="connsiteX1" fmla="*/ 2032000 w 2451755"/>
            <a:gd name="connsiteY1" fmla="*/ 876300 h 2628900"/>
            <a:gd name="connsiteX2" fmla="*/ 0 w 2451755"/>
            <a:gd name="connsiteY2" fmla="*/ 0 h 2628900"/>
            <a:gd name="connsiteX0" fmla="*/ 2438400 w 2438400"/>
            <a:gd name="connsiteY0" fmla="*/ 2628900 h 2628900"/>
            <a:gd name="connsiteX1" fmla="*/ 0 w 2438400"/>
            <a:gd name="connsiteY1" fmla="*/ 0 h 2628900"/>
            <a:gd name="connsiteX0" fmla="*/ 2438400 w 2438400"/>
            <a:gd name="connsiteY0" fmla="*/ 2628900 h 2628900"/>
            <a:gd name="connsiteX1" fmla="*/ 0 w 2438400"/>
            <a:gd name="connsiteY1" fmla="*/ 0 h 2628900"/>
            <a:gd name="connsiteX0" fmla="*/ 2438400 w 2438400"/>
            <a:gd name="connsiteY0" fmla="*/ 2628900 h 2628900"/>
            <a:gd name="connsiteX1" fmla="*/ 0 w 2438400"/>
            <a:gd name="connsiteY1" fmla="*/ 0 h 2628900"/>
            <a:gd name="connsiteX0" fmla="*/ 2438400 w 2438400"/>
            <a:gd name="connsiteY0" fmla="*/ 2679700 h 2679700"/>
            <a:gd name="connsiteX1" fmla="*/ 0 w 2438400"/>
            <a:gd name="connsiteY1" fmla="*/ 0 h 2679700"/>
            <a:gd name="connsiteX0" fmla="*/ 2141311 w 2141310"/>
            <a:gd name="connsiteY0" fmla="*/ 1311042 h 1311042"/>
            <a:gd name="connsiteX1" fmla="*/ 0 w 2141310"/>
            <a:gd name="connsiteY1" fmla="*/ 0 h 13110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41310" h="1311042">
              <a:moveTo>
                <a:pt x="2141311" y="1311042"/>
              </a:moveTo>
              <a:cubicBezTo>
                <a:pt x="2052411" y="-9758"/>
                <a:pt x="1524000" y="38100"/>
                <a:pt x="0" y="0"/>
              </a:cubicBezTo>
            </a:path>
          </a:pathLst>
        </a:custGeom>
        <a:ln w="177800" cap="rnd">
          <a:solidFill>
            <a:srgbClr val="FFFFCC">
              <a:alpha val="88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450850</xdr:colOff>
      <xdr:row>24</xdr:row>
      <xdr:rowOff>111125</xdr:rowOff>
    </xdr:from>
    <xdr:to>
      <xdr:col>16</xdr:col>
      <xdr:colOff>1460500</xdr:colOff>
      <xdr:row>28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C201D88-EFAC-41C3-9D29-F06E7DC4AC51}"/>
            </a:ext>
          </a:extLst>
        </xdr:cNvPr>
        <xdr:cNvSpPr txBox="1"/>
      </xdr:nvSpPr>
      <xdr:spPr>
        <a:xfrm>
          <a:off x="14947900" y="6156325"/>
          <a:ext cx="2095500" cy="965200"/>
        </a:xfrm>
        <a:prstGeom prst="rect">
          <a:avLst/>
        </a:prstGeom>
        <a:solidFill>
          <a:srgbClr val="FFFF00"/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/>
            <a:t>2. Dada que el licitador INTRODUIRÀ a la plataforma de subhasta (Preu_Ofert)</a:t>
          </a:r>
        </a:p>
      </xdr:txBody>
    </xdr:sp>
    <xdr:clientData/>
  </xdr:twoCellAnchor>
  <xdr:twoCellAnchor>
    <xdr:from>
      <xdr:col>12</xdr:col>
      <xdr:colOff>15875</xdr:colOff>
      <xdr:row>47</xdr:row>
      <xdr:rowOff>122464</xdr:rowOff>
    </xdr:from>
    <xdr:to>
      <xdr:col>15</xdr:col>
      <xdr:colOff>693964</xdr:colOff>
      <xdr:row>54</xdr:row>
      <xdr:rowOff>47625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46EEB952-8B0B-41F0-8BA9-93107AC6FF07}"/>
            </a:ext>
          </a:extLst>
        </xdr:cNvPr>
        <xdr:cNvCxnSpPr/>
      </xdr:nvCxnSpPr>
      <xdr:spPr>
        <a:xfrm flipH="1">
          <a:off x="11795125" y="12314464"/>
          <a:ext cx="4789714" cy="1576161"/>
        </a:xfrm>
        <a:prstGeom prst="straightConnector1">
          <a:avLst/>
        </a:prstGeom>
        <a:ln w="177800" cap="rnd">
          <a:solidFill>
            <a:srgbClr val="FFC000">
              <a:alpha val="80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43</xdr:row>
      <xdr:rowOff>136072</xdr:rowOff>
    </xdr:from>
    <xdr:to>
      <xdr:col>15</xdr:col>
      <xdr:colOff>653143</xdr:colOff>
      <xdr:row>49</xdr:row>
      <xdr:rowOff>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A911E05-EC72-4729-A1FD-49C6BBB355D8}"/>
            </a:ext>
          </a:extLst>
        </xdr:cNvPr>
        <xdr:cNvCxnSpPr/>
      </xdr:nvCxnSpPr>
      <xdr:spPr>
        <a:xfrm flipH="1">
          <a:off x="11890375" y="11566072"/>
          <a:ext cx="4383768" cy="1006928"/>
        </a:xfrm>
        <a:prstGeom prst="straightConnector1">
          <a:avLst/>
        </a:prstGeom>
        <a:ln w="177800" cap="rnd">
          <a:solidFill>
            <a:srgbClr val="FFC000">
              <a:alpha val="80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606425</xdr:colOff>
      <xdr:row>36</xdr:row>
      <xdr:rowOff>145116</xdr:rowOff>
    </xdr:from>
    <xdr:to>
      <xdr:col>16</xdr:col>
      <xdr:colOff>1524000</xdr:colOff>
      <xdr:row>47</xdr:row>
      <xdr:rowOff>127185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C13B8BE-2B97-42B9-8AD5-DE9EEBA33206}"/>
            </a:ext>
          </a:extLst>
        </xdr:cNvPr>
        <xdr:cNvSpPr txBox="1"/>
      </xdr:nvSpPr>
      <xdr:spPr>
        <a:xfrm>
          <a:off x="15857631" y="9434792"/>
          <a:ext cx="2004545" cy="2256864"/>
        </a:xfrm>
        <a:prstGeom prst="rect">
          <a:avLst/>
        </a:prstGeom>
        <a:solidFill>
          <a:srgbClr val="FFCC00"/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i="1" u="none"/>
            <a:t> Dada</a:t>
          </a:r>
          <a:r>
            <a:rPr lang="es-ES" sz="1400" b="1" i="1" u="none" baseline="0"/>
            <a:t> </a:t>
          </a:r>
          <a:r>
            <a:rPr lang="es-ES" sz="1400" b="1" i="1" u="none"/>
            <a:t>que el licitador introduirà</a:t>
          </a:r>
        </a:p>
        <a:p>
          <a:pPr algn="ctr"/>
          <a:r>
            <a:rPr lang="es-ES" sz="1400" b="1" i="1" u="none"/>
            <a:t>per calcular el Preu_Ofert a la subhasta</a:t>
          </a:r>
          <a:r>
            <a:rPr lang="es-ES" sz="1400" b="1" i="1" u="none" baseline="0"/>
            <a:t> </a:t>
          </a:r>
        </a:p>
        <a:p>
          <a:pPr algn="ctr"/>
          <a:r>
            <a:rPr lang="es-ES" sz="1400" b="1" i="1" u="none"/>
            <a:t>(base de l'oferta)</a:t>
          </a:r>
          <a:br>
            <a:rPr lang="es-ES" sz="1400" b="1" i="1" u="none"/>
          </a:br>
          <a:endParaRPr lang="es-ES" sz="1400" b="1" i="1" u="none"/>
        </a:p>
        <a:p>
          <a:pPr algn="ctr"/>
          <a:r>
            <a:rPr lang="es-ES" sz="1400" b="1" i="1" u="sng"/>
            <a:t>Constaran detallades al contracte d'adjudicació</a:t>
          </a:r>
        </a:p>
      </xdr:txBody>
    </xdr:sp>
    <xdr:clientData/>
  </xdr:twoCellAnchor>
  <xdr:twoCellAnchor>
    <xdr:from>
      <xdr:col>15</xdr:col>
      <xdr:colOff>409575</xdr:colOff>
      <xdr:row>32</xdr:row>
      <xdr:rowOff>27214</xdr:rowOff>
    </xdr:from>
    <xdr:to>
      <xdr:col>16</xdr:col>
      <xdr:colOff>1444625</xdr:colOff>
      <xdr:row>36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54E3D42-65B9-4C08-8F91-E732D9FCD18F}"/>
            </a:ext>
          </a:extLst>
        </xdr:cNvPr>
        <xdr:cNvSpPr txBox="1"/>
      </xdr:nvSpPr>
      <xdr:spPr>
        <a:xfrm>
          <a:off x="14906625" y="8186964"/>
          <a:ext cx="2120900" cy="937986"/>
        </a:xfrm>
        <a:prstGeom prst="rect">
          <a:avLst/>
        </a:prstGeom>
        <a:solidFill>
          <a:srgbClr val="FFFFCC"/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/>
            <a:t>1. Dada que el licitador RECOLLIRÀ de la millor oferta global de la subhasta</a:t>
          </a:r>
        </a:p>
      </xdr:txBody>
    </xdr:sp>
    <xdr:clientData/>
  </xdr:twoCellAnchor>
  <xdr:oneCellAnchor>
    <xdr:from>
      <xdr:col>4</xdr:col>
      <xdr:colOff>44450</xdr:colOff>
      <xdr:row>99</xdr:row>
      <xdr:rowOff>92075</xdr:rowOff>
    </xdr:from>
    <xdr:ext cx="2857500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0B16C26-C7BA-47C7-A78F-DBD78E311D17}"/>
                </a:ext>
              </a:extLst>
            </xdr:cNvPr>
            <xdr:cNvSpPr txBox="1"/>
          </xdr:nvSpPr>
          <xdr:spPr>
            <a:xfrm>
              <a:off x="3467100" y="22882225"/>
              <a:ext cx="2857500" cy="57150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𝑃𝑟𝑒𝑢</m:t>
                    </m:r>
                    <m:r>
                      <a:rPr lang="es-ES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𝑂𝑓𝑒𝑟𝑡</m:t>
                    </m:r>
                    <m:r>
                      <a:rPr lang="es-ES" sz="120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2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s-ES" sz="12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r>
                          <a:rPr lang="es-ES" sz="12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es-ES" sz="12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𝑃𝑟𝑒𝑢</m:t>
                            </m:r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𝑆𝑢𝑏𝑙𝑜𝑡</m:t>
                            </m:r>
                          </m:e>
                          <m:sub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es-ES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20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0B16C26-C7BA-47C7-A78F-DBD78E311D17}"/>
                </a:ext>
              </a:extLst>
            </xdr:cNvPr>
            <xdr:cNvSpPr txBox="1"/>
          </xdr:nvSpPr>
          <xdr:spPr>
            <a:xfrm>
              <a:off x="3467100" y="22882225"/>
              <a:ext cx="2857500" cy="57150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𝑃𝑟𝑒𝑢_𝑂𝑓𝑒𝑟𝑡</a:t>
              </a:r>
              <a:r>
                <a:rPr lang="es-ES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=∑</a:t>
              </a:r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_(𝑖</a:t>
              </a:r>
              <a:r>
                <a:rPr lang="es-ES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1)^</a:t>
              </a:r>
              <a:r>
                <a:rPr lang="es-ES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𝑛</a:t>
              </a:r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▒〖〖𝑃𝑟𝑒𝑢_𝑆𝑢𝑏𝑙𝑜𝑡〗_𝑖·𝐷_𝑖 〗</a:t>
              </a:r>
              <a:endParaRPr lang="es-ES" sz="120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28575</xdr:colOff>
      <xdr:row>94</xdr:row>
      <xdr:rowOff>114300</xdr:rowOff>
    </xdr:from>
    <xdr:ext cx="3667125" cy="504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1FBCD35-378E-42C2-BC99-6B7315FFB396}"/>
                </a:ext>
              </a:extLst>
            </xdr:cNvPr>
            <xdr:cNvSpPr txBox="1"/>
          </xdr:nvSpPr>
          <xdr:spPr>
            <a:xfrm>
              <a:off x="3451225" y="21920200"/>
              <a:ext cx="3667125" cy="504825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𝑃𝑅𝐸𝑈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𝑂𝑓𝑒𝑟𝑡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𝑃𝑀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ysClr val="windowText" lastClr="000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1FBCD35-378E-42C2-BC99-6B7315FFB396}"/>
                </a:ext>
              </a:extLst>
            </xdr:cNvPr>
            <xdr:cNvSpPr txBox="1"/>
          </xdr:nvSpPr>
          <xdr:spPr>
            <a:xfrm>
              <a:off x="3451225" y="21920200"/>
              <a:ext cx="3667125" cy="504825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𝑃𝑢𝑛𝑡𝑠 𝑃𝑅𝐸𝑈_𝑂𝑓𝑒𝑟𝑡=𝑃𝑀∗((𝑃𝑟𝑒𝑢𝑆𝑜𝑟𝑡𝑖𝑑𝑎−𝑃𝑟𝑒𝑢_𝑂𝑓𝑒𝑟𝑡))/((𝑃𝑟𝑒𝑢𝑆𝑜𝑟𝑡𝑖𝑑𝑎−𝑃𝑟𝑒𝑢_𝑀í𝑛𝑖𝑚) )</a:t>
              </a:r>
              <a:endParaRPr lang="es-ES" sz="1100" b="0" i="1">
                <a:solidFill>
                  <a:sysClr val="windowText" lastClr="000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127002</xdr:colOff>
      <xdr:row>23</xdr:row>
      <xdr:rowOff>142876</xdr:rowOff>
    </xdr:from>
    <xdr:to>
      <xdr:col>11</xdr:col>
      <xdr:colOff>841375</xdr:colOff>
      <xdr:row>30</xdr:row>
      <xdr:rowOff>95250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665C5536-E46E-4981-AE8F-510A00086D57}"/>
            </a:ext>
          </a:extLst>
        </xdr:cNvPr>
        <xdr:cNvCxnSpPr/>
      </xdr:nvCxnSpPr>
      <xdr:spPr>
        <a:xfrm flipH="1" flipV="1">
          <a:off x="8051802" y="5997576"/>
          <a:ext cx="3686173" cy="1730374"/>
        </a:xfrm>
        <a:prstGeom prst="straightConnector1">
          <a:avLst/>
        </a:prstGeom>
        <a:ln w="127000" cap="rnd">
          <a:solidFill>
            <a:srgbClr val="FFFFCC">
              <a:alpha val="87000"/>
            </a:srgbClr>
          </a:solidFill>
          <a:prstDash val="sysDash"/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1333500</xdr:colOff>
      <xdr:row>23</xdr:row>
      <xdr:rowOff>27214</xdr:rowOff>
    </xdr:from>
    <xdr:to>
      <xdr:col>3</xdr:col>
      <xdr:colOff>1</xdr:colOff>
      <xdr:row>30</xdr:row>
      <xdr:rowOff>163286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F25DCE17-A88C-4780-A8D2-F3406B25C756}"/>
            </a:ext>
          </a:extLst>
        </xdr:cNvPr>
        <xdr:cNvCxnSpPr/>
      </xdr:nvCxnSpPr>
      <xdr:spPr>
        <a:xfrm flipV="1">
          <a:off x="2063750" y="5881914"/>
          <a:ext cx="82551" cy="1914072"/>
        </a:xfrm>
        <a:prstGeom prst="straightConnector1">
          <a:avLst/>
        </a:prstGeom>
        <a:ln w="127000" cap="rnd">
          <a:solidFill>
            <a:schemeClr val="accent6">
              <a:lumMod val="40000"/>
              <a:lumOff val="60000"/>
              <a:alpha val="87000"/>
            </a:scheme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136072</xdr:colOff>
      <xdr:row>30</xdr:row>
      <xdr:rowOff>163286</xdr:rowOff>
    </xdr:from>
    <xdr:to>
      <xdr:col>3</xdr:col>
      <xdr:colOff>381000</xdr:colOff>
      <xdr:row>33</xdr:row>
      <xdr:rowOff>176893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CB7CEA5D-B6B8-4F10-93E0-E017BF908751}"/>
            </a:ext>
          </a:extLst>
        </xdr:cNvPr>
        <xdr:cNvSpPr txBox="1"/>
      </xdr:nvSpPr>
      <xdr:spPr>
        <a:xfrm>
          <a:off x="866322" y="7795986"/>
          <a:ext cx="1660978" cy="80735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/>
            <a:t>Dades de parametrització de la subhasta</a:t>
          </a:r>
        </a:p>
      </xdr:txBody>
    </xdr:sp>
    <xdr:clientData/>
  </xdr:twoCellAnchor>
  <xdr:twoCellAnchor>
    <xdr:from>
      <xdr:col>2</xdr:col>
      <xdr:colOff>95251</xdr:colOff>
      <xdr:row>23</xdr:row>
      <xdr:rowOff>10432</xdr:rowOff>
    </xdr:from>
    <xdr:to>
      <xdr:col>4</xdr:col>
      <xdr:colOff>2</xdr:colOff>
      <xdr:row>33</xdr:row>
      <xdr:rowOff>160111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4B07795-7783-4815-8DE8-260E90176C45}"/>
            </a:ext>
          </a:extLst>
        </xdr:cNvPr>
        <xdr:cNvGrpSpPr/>
      </xdr:nvGrpSpPr>
      <xdr:grpSpPr>
        <a:xfrm>
          <a:off x="831851" y="6030232"/>
          <a:ext cx="2609851" cy="2829379"/>
          <a:chOff x="789215" y="6109607"/>
          <a:chExt cx="2476501" cy="2762250"/>
        </a:xfrm>
      </xdr:grpSpPr>
      <xdr:cxnSp macro="">
        <xdr:nvCxnSpPr>
          <xdr:cNvPr id="17" name="Conector recto de flecha 16">
            <a:extLst>
              <a:ext uri="{FF2B5EF4-FFF2-40B4-BE49-F238E27FC236}">
                <a16:creationId xmlns:a16="http://schemas.microsoft.com/office/drawing/2014/main" id="{9059B1C7-E353-45A6-883E-0F342A2EB73F}"/>
              </a:ext>
            </a:extLst>
          </xdr:cNvPr>
          <xdr:cNvCxnSpPr/>
        </xdr:nvCxnSpPr>
        <xdr:spPr>
          <a:xfrm>
            <a:off x="1918609" y="8313960"/>
            <a:ext cx="1347107" cy="54430"/>
          </a:xfrm>
          <a:prstGeom prst="straightConnector1">
            <a:avLst/>
          </a:prstGeom>
          <a:ln w="127000" cap="rnd">
            <a:solidFill>
              <a:schemeClr val="accent6">
                <a:lumMod val="40000"/>
                <a:lumOff val="60000"/>
                <a:alpha val="87000"/>
              </a:schemeClr>
            </a:solidFill>
            <a:tailEnd type="triangle"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18" name="Conector recto de flecha 17">
            <a:extLst>
              <a:ext uri="{FF2B5EF4-FFF2-40B4-BE49-F238E27FC236}">
                <a16:creationId xmlns:a16="http://schemas.microsoft.com/office/drawing/2014/main" id="{16AD83B0-EBCF-4FF6-A35C-D71623975106}"/>
              </a:ext>
            </a:extLst>
          </xdr:cNvPr>
          <xdr:cNvCxnSpPr/>
        </xdr:nvCxnSpPr>
        <xdr:spPr>
          <a:xfrm flipV="1">
            <a:off x="1986643" y="6109607"/>
            <a:ext cx="13608" cy="1945822"/>
          </a:xfrm>
          <a:prstGeom prst="straightConnector1">
            <a:avLst/>
          </a:prstGeom>
          <a:ln w="127000" cap="rnd">
            <a:solidFill>
              <a:schemeClr val="accent6">
                <a:lumMod val="40000"/>
                <a:lumOff val="60000"/>
                <a:alpha val="87000"/>
              </a:schemeClr>
            </a:solidFill>
            <a:tailEnd type="triangle"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90D7680D-868D-4DFB-A6C3-D789A0E31DEE}"/>
              </a:ext>
            </a:extLst>
          </xdr:cNvPr>
          <xdr:cNvSpPr txBox="1"/>
        </xdr:nvSpPr>
        <xdr:spPr>
          <a:xfrm>
            <a:off x="789215" y="8055429"/>
            <a:ext cx="1592035" cy="816428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11125">
            <a:noFill/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1"/>
              <a:t>Dades de parametrització de la subhasta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2CAF-DD51-495D-8070-66368C28D531}">
  <sheetPr>
    <tabColor rgb="FFFF0000"/>
  </sheetPr>
  <dimension ref="A1:V63"/>
  <sheetViews>
    <sheetView showGridLines="0" view="pageBreakPreview" topLeftCell="A3" zoomScale="60" zoomScaleNormal="55" workbookViewId="0">
      <selection activeCell="V11" sqref="V11"/>
    </sheetView>
  </sheetViews>
  <sheetFormatPr baseColWidth="10" defaultColWidth="10.81640625" defaultRowHeight="14.5"/>
  <cols>
    <col min="1" max="1" width="12.81640625" customWidth="1"/>
    <col min="2" max="2" width="28.453125" customWidth="1"/>
    <col min="3" max="3" width="2.1796875" customWidth="1"/>
    <col min="4" max="4" width="51.81640625" customWidth="1"/>
    <col min="5" max="7" width="6.453125" customWidth="1"/>
    <col min="8" max="8" width="21.1796875" customWidth="1"/>
    <col min="9" max="9" width="6.7265625" customWidth="1"/>
    <col min="10" max="10" width="4.26953125" customWidth="1"/>
    <col min="11" max="11" width="22" customWidth="1"/>
    <col min="12" max="12" width="41.54296875" customWidth="1"/>
    <col min="13" max="13" width="43.453125" customWidth="1"/>
    <col min="14" max="14" width="14" customWidth="1"/>
    <col min="17" max="17" width="6.54296875" customWidth="1"/>
    <col min="20" max="20" width="5.26953125" customWidth="1"/>
  </cols>
  <sheetData>
    <row r="1" spans="1:17" ht="36">
      <c r="A1" s="21" t="s">
        <v>0</v>
      </c>
    </row>
    <row r="2" spans="1:17" ht="20.5" customHeight="1">
      <c r="A2" s="16"/>
    </row>
    <row r="3" spans="1:17" s="2" customFormat="1" ht="92.5">
      <c r="A3" s="3"/>
      <c r="B3" s="14" t="s">
        <v>1</v>
      </c>
      <c r="C3" s="33"/>
      <c r="D3" s="12" t="s">
        <v>2</v>
      </c>
      <c r="E3" s="32"/>
      <c r="F3" s="32"/>
      <c r="G3" s="32"/>
      <c r="H3"/>
      <c r="I3" s="3"/>
      <c r="J3" s="3"/>
      <c r="K3" s="9"/>
      <c r="L3" s="9"/>
      <c r="M3" s="10" t="s">
        <v>3</v>
      </c>
      <c r="N3" s="3"/>
      <c r="O3" s="3"/>
      <c r="P3" s="3"/>
      <c r="Q3" s="3"/>
    </row>
    <row r="4" spans="1:17" ht="18.5">
      <c r="A4" s="177" t="s">
        <v>4</v>
      </c>
      <c r="B4" s="8"/>
      <c r="C4" s="29"/>
      <c r="D4" s="8"/>
      <c r="E4" s="31"/>
      <c r="F4" s="29"/>
      <c r="G4" s="29"/>
      <c r="H4" s="31"/>
      <c r="I4" s="29"/>
      <c r="J4" s="17"/>
      <c r="K4" s="17"/>
      <c r="L4" s="17"/>
      <c r="M4" s="4"/>
      <c r="N4" s="1"/>
      <c r="O4" s="1"/>
      <c r="P4" s="1"/>
      <c r="Q4" s="1"/>
    </row>
    <row r="5" spans="1:17" ht="18.5">
      <c r="A5" s="177"/>
      <c r="B5" s="8"/>
      <c r="C5" s="29"/>
      <c r="D5" s="8"/>
      <c r="E5" s="29"/>
      <c r="F5" s="29"/>
      <c r="G5" s="29"/>
      <c r="H5" s="29"/>
      <c r="I5" s="29"/>
      <c r="J5" s="17"/>
      <c r="K5" s="17"/>
      <c r="L5" s="17"/>
      <c r="M5" s="4"/>
      <c r="N5" s="1"/>
      <c r="O5" s="1"/>
      <c r="P5" s="1"/>
      <c r="Q5" s="1"/>
    </row>
    <row r="6" spans="1:17" ht="18.5">
      <c r="A6" s="177"/>
      <c r="B6" s="8"/>
      <c r="C6" s="29"/>
      <c r="D6" s="8"/>
      <c r="E6" s="29"/>
      <c r="F6" s="29"/>
      <c r="G6" s="29"/>
      <c r="H6" s="29"/>
      <c r="I6" s="29"/>
      <c r="J6" s="17"/>
      <c r="K6" s="17"/>
      <c r="L6" s="17"/>
      <c r="M6" s="4"/>
      <c r="N6" s="1"/>
      <c r="O6" s="1"/>
      <c r="P6" s="1"/>
      <c r="Q6" s="1"/>
    </row>
    <row r="7" spans="1:17" ht="18.5">
      <c r="A7" s="177"/>
      <c r="B7" s="8"/>
      <c r="C7" s="29"/>
      <c r="D7" s="8"/>
      <c r="E7" s="29"/>
      <c r="F7" s="29"/>
      <c r="G7" s="29"/>
      <c r="H7" s="29"/>
      <c r="I7" s="30"/>
      <c r="J7" s="17"/>
      <c r="K7" s="17"/>
      <c r="L7" s="17"/>
      <c r="M7" s="4"/>
      <c r="N7" s="1"/>
      <c r="O7" s="1"/>
      <c r="P7" s="1"/>
      <c r="Q7" s="1"/>
    </row>
    <row r="8" spans="1:17" ht="18.5">
      <c r="A8" s="177"/>
      <c r="B8" s="8"/>
      <c r="C8" s="29"/>
      <c r="D8" s="8"/>
      <c r="E8" s="29"/>
      <c r="F8" s="29"/>
      <c r="G8" s="29"/>
      <c r="H8" s="29"/>
      <c r="I8" s="29"/>
      <c r="J8" s="17"/>
      <c r="K8" s="17"/>
      <c r="L8" s="17"/>
      <c r="M8" s="4"/>
      <c r="N8" s="1"/>
      <c r="O8" s="1"/>
      <c r="P8" s="1"/>
      <c r="Q8" s="1"/>
    </row>
    <row r="9" spans="1:17" ht="18.5">
      <c r="A9" s="177"/>
      <c r="B9" s="8"/>
      <c r="C9" s="29"/>
      <c r="D9" s="8"/>
      <c r="E9" s="29"/>
      <c r="F9" s="29"/>
      <c r="G9" s="29"/>
      <c r="H9" s="29"/>
      <c r="I9" s="28"/>
      <c r="J9" s="17"/>
      <c r="K9" s="17"/>
      <c r="L9" s="17"/>
      <c r="M9" s="4"/>
      <c r="N9" s="1"/>
      <c r="O9" s="1"/>
      <c r="P9" s="1"/>
      <c r="Q9" s="1"/>
    </row>
    <row r="10" spans="1:17" ht="18.5">
      <c r="A10" s="177"/>
      <c r="B10" s="8"/>
      <c r="C10" s="29"/>
      <c r="D10" s="8"/>
      <c r="E10" s="29"/>
      <c r="F10" s="29"/>
      <c r="G10" s="29"/>
      <c r="H10" s="29"/>
      <c r="I10" s="28"/>
      <c r="J10" s="17"/>
      <c r="K10" s="17"/>
      <c r="L10" s="17"/>
      <c r="M10" s="4"/>
      <c r="N10" s="1"/>
      <c r="O10" s="1"/>
      <c r="P10" s="1"/>
      <c r="Q10" s="1"/>
    </row>
    <row r="11" spans="1:17" ht="18.5">
      <c r="A11" s="177"/>
      <c r="B11" s="8"/>
      <c r="C11" s="29"/>
      <c r="D11" s="8"/>
      <c r="E11" s="29"/>
      <c r="F11" s="29"/>
      <c r="G11" s="29"/>
      <c r="H11" s="29"/>
      <c r="I11" s="28"/>
      <c r="J11" s="17"/>
      <c r="K11" s="17"/>
      <c r="L11" s="17"/>
      <c r="M11" s="4"/>
      <c r="N11" s="1"/>
      <c r="O11" s="1"/>
      <c r="P11" s="1"/>
      <c r="Q11" s="1"/>
    </row>
    <row r="12" spans="1:17" ht="18.5">
      <c r="A12" s="177"/>
      <c r="B12" s="8"/>
      <c r="C12" s="29"/>
      <c r="D12" s="8"/>
      <c r="E12" s="29"/>
      <c r="F12" s="29"/>
      <c r="G12" s="29"/>
      <c r="H12" s="29"/>
      <c r="I12" s="28"/>
      <c r="J12" s="17"/>
      <c r="K12" s="17"/>
      <c r="L12" s="17"/>
      <c r="M12" s="4"/>
      <c r="N12" s="1"/>
      <c r="O12" s="1"/>
      <c r="P12" s="1"/>
      <c r="Q12" s="1"/>
    </row>
    <row r="13" spans="1:17" ht="18.5">
      <c r="A13" s="178" t="s">
        <v>5</v>
      </c>
      <c r="B13" s="6"/>
      <c r="C13" s="24"/>
      <c r="D13" s="6"/>
      <c r="E13" s="24"/>
      <c r="F13" s="24"/>
      <c r="G13" s="24"/>
      <c r="H13" s="24"/>
      <c r="I13" s="27"/>
      <c r="J13" s="17"/>
      <c r="K13" s="17"/>
      <c r="L13" s="17"/>
      <c r="M13" s="4"/>
      <c r="N13" s="1"/>
      <c r="O13" s="1"/>
      <c r="P13" s="1"/>
      <c r="Q13" s="1"/>
    </row>
    <row r="14" spans="1:17" ht="18.5">
      <c r="A14" s="178"/>
      <c r="B14" s="6"/>
      <c r="C14" s="24"/>
      <c r="D14" s="6"/>
      <c r="E14" s="24"/>
      <c r="F14" s="24"/>
      <c r="G14" s="24"/>
      <c r="H14" s="24"/>
      <c r="I14" s="27"/>
      <c r="J14" s="17"/>
      <c r="K14" s="17"/>
      <c r="L14" s="17"/>
      <c r="M14" s="4"/>
      <c r="N14" s="1"/>
      <c r="O14" s="1"/>
      <c r="P14" s="1"/>
      <c r="Q14" s="1"/>
    </row>
    <row r="15" spans="1:17" ht="18.5">
      <c r="A15" s="178"/>
      <c r="B15" s="6"/>
      <c r="C15" s="24"/>
      <c r="D15" s="6"/>
      <c r="E15" s="24"/>
      <c r="F15" s="24"/>
      <c r="G15" s="24"/>
      <c r="H15" s="24"/>
      <c r="I15" s="27"/>
      <c r="J15" s="17"/>
      <c r="K15" s="17"/>
      <c r="L15" s="17"/>
      <c r="M15" s="4"/>
      <c r="N15" s="1"/>
      <c r="O15" s="1"/>
    </row>
    <row r="16" spans="1:17" ht="18.5">
      <c r="A16" s="178"/>
      <c r="B16" s="6"/>
      <c r="C16" s="24"/>
      <c r="D16" s="6"/>
      <c r="E16" s="24"/>
      <c r="F16" s="24"/>
      <c r="G16" s="24"/>
      <c r="H16" s="24"/>
      <c r="I16" s="27"/>
      <c r="J16" s="17"/>
      <c r="K16" s="17"/>
      <c r="L16" s="17"/>
      <c r="M16" s="4"/>
      <c r="N16" s="1"/>
      <c r="O16" s="1"/>
      <c r="P16" s="1"/>
      <c r="Q16" s="1"/>
    </row>
    <row r="17" spans="1:22" ht="18.5">
      <c r="A17" s="178"/>
      <c r="B17" s="6"/>
      <c r="C17" s="24"/>
      <c r="D17" s="6"/>
      <c r="E17" s="24"/>
      <c r="F17" s="24"/>
      <c r="G17" s="24"/>
      <c r="H17" s="24"/>
      <c r="I17" s="27"/>
      <c r="J17" s="17"/>
      <c r="K17" s="17"/>
      <c r="L17" s="17"/>
      <c r="M17" s="4"/>
      <c r="N17" s="1"/>
      <c r="O17" s="1"/>
      <c r="P17" s="1"/>
      <c r="Q17" s="1"/>
    </row>
    <row r="18" spans="1:22" ht="18.5">
      <c r="A18" s="178"/>
      <c r="B18" s="6"/>
      <c r="C18" s="24"/>
      <c r="D18" s="6"/>
      <c r="E18" s="24"/>
      <c r="F18" s="24"/>
      <c r="G18" s="24"/>
      <c r="H18" s="24"/>
      <c r="I18" s="26"/>
      <c r="J18" s="17"/>
      <c r="K18" s="17"/>
      <c r="L18" s="17"/>
      <c r="M18" s="4"/>
      <c r="N18" s="1"/>
      <c r="O18" s="1"/>
      <c r="P18" s="1"/>
      <c r="Q18" s="1"/>
    </row>
    <row r="19" spans="1:22" ht="18.5">
      <c r="A19" s="178"/>
      <c r="B19" s="6"/>
      <c r="C19" s="24"/>
      <c r="D19" s="6"/>
      <c r="E19" s="24"/>
      <c r="F19" s="24"/>
      <c r="G19" s="24"/>
      <c r="H19" s="24"/>
      <c r="I19" s="23"/>
      <c r="J19" s="17"/>
      <c r="K19" s="17"/>
      <c r="L19" s="17"/>
      <c r="M19" s="4"/>
      <c r="N19" s="1"/>
      <c r="O19" s="1"/>
      <c r="P19" s="1"/>
      <c r="Q19" s="1"/>
    </row>
    <row r="20" spans="1:22" ht="18.75" customHeight="1">
      <c r="A20" s="178"/>
      <c r="B20" s="6"/>
      <c r="C20" s="24"/>
      <c r="D20" s="6"/>
      <c r="E20" s="24"/>
      <c r="F20" s="24"/>
      <c r="G20" s="24"/>
      <c r="H20" s="24"/>
      <c r="I20" s="23"/>
      <c r="J20" s="17"/>
      <c r="K20" s="17"/>
      <c r="L20" s="17"/>
      <c r="M20" s="4"/>
      <c r="N20" s="181"/>
      <c r="O20" s="181"/>
      <c r="P20" s="181"/>
      <c r="Q20" s="181"/>
      <c r="R20" s="181"/>
      <c r="S20" s="181"/>
      <c r="T20" s="181"/>
      <c r="U20" s="7"/>
    </row>
    <row r="21" spans="1:22" ht="30" customHeight="1">
      <c r="A21" s="178"/>
      <c r="B21" s="6"/>
      <c r="C21" s="24"/>
      <c r="D21" s="6"/>
      <c r="E21" s="24"/>
      <c r="F21" s="24"/>
      <c r="G21" s="24"/>
      <c r="H21" s="24"/>
      <c r="I21" s="23"/>
      <c r="J21" s="17"/>
      <c r="K21" s="17"/>
      <c r="L21" s="17"/>
      <c r="M21" s="4"/>
      <c r="N21" s="181"/>
      <c r="O21" s="181"/>
      <c r="P21" s="181"/>
      <c r="Q21" s="181"/>
      <c r="R21" s="181"/>
      <c r="S21" s="181"/>
      <c r="T21" s="181"/>
      <c r="U21" s="7"/>
    </row>
    <row r="22" spans="1:22" ht="18" customHeight="1">
      <c r="A22" s="25"/>
      <c r="B22" s="6"/>
      <c r="C22" s="24"/>
      <c r="D22" s="6"/>
      <c r="E22" s="24"/>
      <c r="F22" s="24"/>
      <c r="G22" s="24"/>
      <c r="H22" s="24"/>
      <c r="I22" s="23"/>
      <c r="J22" s="17"/>
      <c r="K22" s="17"/>
      <c r="L22" s="17"/>
      <c r="M22" s="4"/>
      <c r="N22" s="22"/>
      <c r="O22" s="22"/>
      <c r="P22" s="22"/>
      <c r="Q22" s="22"/>
      <c r="R22" s="22"/>
      <c r="S22" s="22"/>
      <c r="T22" s="22"/>
      <c r="U22" s="7"/>
    </row>
    <row r="23" spans="1:22" ht="1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2" ht="36">
      <c r="A24" s="21" t="s">
        <v>6</v>
      </c>
      <c r="B24" s="20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2" ht="18.5">
      <c r="A25" s="1"/>
      <c r="B25" s="20"/>
      <c r="C25" s="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2" s="2" customFormat="1" ht="92.5">
      <c r="A26" s="3"/>
      <c r="B26" s="14" t="s">
        <v>1</v>
      </c>
      <c r="C26" s="13"/>
      <c r="D26" s="12" t="s">
        <v>2</v>
      </c>
      <c r="E26" s="11"/>
      <c r="F26" s="11"/>
      <c r="G26" s="11"/>
      <c r="M26" s="10" t="s">
        <v>3</v>
      </c>
      <c r="N26" s="3"/>
      <c r="O26" s="3"/>
      <c r="P26" s="9"/>
      <c r="Q26" s="9"/>
      <c r="R26" s="9"/>
      <c r="S26" s="3"/>
      <c r="T26" s="3"/>
      <c r="U26" s="3"/>
      <c r="V26" s="3"/>
    </row>
    <row r="27" spans="1:22" ht="18.5">
      <c r="A27" s="180" t="s">
        <v>7</v>
      </c>
      <c r="B27" s="18"/>
      <c r="C27" s="17"/>
      <c r="D27" s="4"/>
      <c r="E27" s="19"/>
      <c r="F27" s="17"/>
      <c r="G27" s="17"/>
      <c r="H27" s="5"/>
      <c r="I27" s="5"/>
      <c r="J27" s="5"/>
      <c r="K27" s="5"/>
      <c r="L27" s="5"/>
      <c r="M27" s="4"/>
      <c r="N27" s="3"/>
      <c r="O27" s="1"/>
      <c r="P27" s="1"/>
      <c r="Q27" s="1"/>
      <c r="R27" s="1"/>
      <c r="S27" s="1"/>
      <c r="T27" s="1"/>
      <c r="U27" s="1"/>
      <c r="V27" s="1"/>
    </row>
    <row r="28" spans="1:22" ht="18.5">
      <c r="A28" s="180"/>
      <c r="B28" s="18"/>
      <c r="C28" s="17"/>
      <c r="D28" s="4"/>
      <c r="E28" s="17"/>
      <c r="F28" s="17"/>
      <c r="G28" s="17"/>
      <c r="H28" s="5"/>
      <c r="I28" s="5"/>
      <c r="J28" s="5"/>
      <c r="K28" s="5"/>
      <c r="L28" s="5"/>
      <c r="M28" s="4"/>
      <c r="N28" s="3"/>
      <c r="O28" s="1"/>
      <c r="P28" s="1"/>
      <c r="Q28" s="1"/>
      <c r="R28" s="1"/>
      <c r="S28" s="1"/>
      <c r="T28" s="1"/>
      <c r="U28" s="1"/>
      <c r="V28" s="1"/>
    </row>
    <row r="29" spans="1:22" ht="18.75" customHeight="1">
      <c r="A29" s="180"/>
      <c r="B29" s="18"/>
      <c r="C29" s="17"/>
      <c r="D29" s="4"/>
      <c r="E29" s="17"/>
      <c r="F29" s="17"/>
      <c r="G29" s="17"/>
      <c r="H29" s="5"/>
      <c r="I29" s="5"/>
      <c r="J29" s="5"/>
      <c r="K29" s="5"/>
      <c r="L29" s="5"/>
      <c r="M29" s="4"/>
      <c r="N29" s="3"/>
      <c r="O29" s="1"/>
      <c r="P29" s="1"/>
      <c r="Q29" s="1"/>
      <c r="R29" s="1"/>
      <c r="S29" s="1"/>
      <c r="T29" s="1"/>
      <c r="U29" s="1"/>
      <c r="V29" s="1"/>
    </row>
    <row r="30" spans="1:22" ht="18.5">
      <c r="A30" s="180"/>
      <c r="B30" s="18"/>
      <c r="C30" s="17"/>
      <c r="D30" s="4"/>
      <c r="E30" s="17"/>
      <c r="F30" s="17"/>
      <c r="G30" s="17"/>
      <c r="H30" s="5"/>
      <c r="I30" s="5"/>
      <c r="J30" s="5"/>
      <c r="K30" s="5"/>
      <c r="L30" s="5"/>
      <c r="M30" s="4"/>
      <c r="N30" s="3"/>
      <c r="O30" s="1"/>
      <c r="P30" s="1"/>
      <c r="Q30" s="1"/>
      <c r="R30" s="1"/>
      <c r="S30" s="1"/>
      <c r="T30" s="1"/>
      <c r="U30" s="1"/>
      <c r="V30" s="1"/>
    </row>
    <row r="31" spans="1:22" ht="18.5">
      <c r="A31" s="180"/>
      <c r="B31" s="18"/>
      <c r="C31" s="17"/>
      <c r="D31" s="4"/>
      <c r="E31" s="17"/>
      <c r="F31" s="17"/>
      <c r="G31" s="17"/>
      <c r="H31" s="5"/>
      <c r="I31" s="5"/>
      <c r="J31" s="5"/>
      <c r="K31" s="5"/>
      <c r="L31" s="5"/>
      <c r="M31" s="4"/>
      <c r="N31" s="3"/>
      <c r="O31" s="1"/>
      <c r="P31" s="1"/>
      <c r="Q31" s="1"/>
      <c r="R31" s="1"/>
      <c r="S31" s="1"/>
      <c r="T31" s="1"/>
      <c r="U31" s="1"/>
      <c r="V31" s="1"/>
    </row>
    <row r="32" spans="1:22" ht="18.5">
      <c r="A32" s="180"/>
      <c r="B32" s="18"/>
      <c r="C32" s="17"/>
      <c r="D32" s="4"/>
      <c r="E32" s="17"/>
      <c r="F32" s="17"/>
      <c r="G32" s="17"/>
      <c r="H32" s="5"/>
      <c r="I32" s="5"/>
      <c r="J32" s="5"/>
      <c r="K32" s="5"/>
      <c r="L32" s="5"/>
      <c r="M32" s="4"/>
      <c r="N32" s="3"/>
      <c r="O32" s="1"/>
      <c r="P32" s="1"/>
      <c r="Q32" s="1"/>
      <c r="R32" s="1"/>
      <c r="S32" s="1"/>
      <c r="T32" s="1"/>
      <c r="U32" s="1"/>
      <c r="V32" s="1"/>
    </row>
    <row r="33" spans="1:22" ht="18.5">
      <c r="A33" s="180"/>
      <c r="B33" s="18"/>
      <c r="C33" s="17"/>
      <c r="D33" s="4"/>
      <c r="E33" s="17"/>
      <c r="F33" s="17"/>
      <c r="G33" s="17"/>
      <c r="H33" s="5"/>
      <c r="I33" s="5"/>
      <c r="J33" s="5"/>
      <c r="K33" s="5"/>
      <c r="L33" s="5"/>
      <c r="M33" s="4"/>
      <c r="U33" s="1"/>
      <c r="V33" s="1"/>
    </row>
    <row r="34" spans="1:22" ht="18.5">
      <c r="A34" s="180"/>
      <c r="B34" s="18"/>
      <c r="C34" s="17"/>
      <c r="D34" s="4"/>
      <c r="E34" s="17"/>
      <c r="F34" s="17"/>
      <c r="G34" s="17"/>
      <c r="H34" s="5"/>
      <c r="I34" s="5"/>
      <c r="J34" s="5"/>
      <c r="K34" s="5"/>
      <c r="L34" s="5"/>
      <c r="M34" s="4"/>
      <c r="N34" s="175"/>
      <c r="O34" s="175"/>
      <c r="P34" s="175"/>
      <c r="Q34" s="175"/>
      <c r="R34" s="175"/>
      <c r="S34" s="175"/>
      <c r="T34" s="175"/>
      <c r="U34" s="1"/>
      <c r="V34" s="1"/>
    </row>
    <row r="35" spans="1:22" ht="18.75" customHeight="1">
      <c r="A35" s="180"/>
      <c r="B35" s="18"/>
      <c r="C35" s="17"/>
      <c r="D35" s="4"/>
      <c r="E35" s="17"/>
      <c r="F35" s="17"/>
      <c r="G35" s="17"/>
      <c r="H35" s="5"/>
      <c r="I35" s="5"/>
      <c r="J35" s="5"/>
      <c r="K35" s="5"/>
      <c r="L35" s="5"/>
      <c r="M35" s="4"/>
      <c r="N35" s="175"/>
      <c r="O35" s="175"/>
      <c r="P35" s="175"/>
      <c r="Q35" s="175"/>
      <c r="R35" s="175"/>
      <c r="S35" s="175"/>
      <c r="T35" s="175"/>
      <c r="U35" s="7"/>
      <c r="V35" s="1"/>
    </row>
    <row r="37" spans="1:22" ht="36">
      <c r="A37" s="16" t="s">
        <v>8</v>
      </c>
      <c r="B37" s="15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2" ht="18.5">
      <c r="A38" s="1"/>
      <c r="B38" s="15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2" ht="114.65" customHeight="1">
      <c r="A39" s="3"/>
      <c r="B39" s="14" t="s">
        <v>1</v>
      </c>
      <c r="C39" s="13"/>
      <c r="D39" s="12" t="s">
        <v>9</v>
      </c>
      <c r="E39" s="11"/>
      <c r="F39" s="11"/>
      <c r="G39" s="11"/>
      <c r="H39" s="2"/>
      <c r="I39" s="2"/>
      <c r="J39" s="2"/>
      <c r="K39" s="2"/>
      <c r="L39" s="2"/>
      <c r="M39" s="10" t="s">
        <v>10</v>
      </c>
      <c r="N39" s="3"/>
      <c r="O39" s="3"/>
      <c r="P39" s="9"/>
      <c r="Q39" s="9"/>
      <c r="R39" s="9"/>
      <c r="S39" s="3"/>
      <c r="T39" s="3"/>
      <c r="U39" s="3"/>
    </row>
    <row r="40" spans="1:22" ht="18.5">
      <c r="A40" s="179" t="s">
        <v>11</v>
      </c>
      <c r="B40" s="8"/>
      <c r="C40" s="179"/>
      <c r="D40" s="8"/>
      <c r="E40" s="179"/>
      <c r="F40" s="179"/>
      <c r="G40" s="179"/>
      <c r="H40" s="179"/>
      <c r="I40" s="179"/>
      <c r="J40" s="5"/>
      <c r="K40" s="5"/>
      <c r="L40" s="5"/>
      <c r="M40" s="4"/>
      <c r="N40" s="3"/>
      <c r="O40" s="1"/>
      <c r="P40" s="1"/>
      <c r="Q40" s="1"/>
      <c r="R40" s="1"/>
      <c r="S40" s="1"/>
      <c r="T40" s="1"/>
      <c r="U40" s="1"/>
    </row>
    <row r="41" spans="1:22" ht="18.5">
      <c r="A41" s="179"/>
      <c r="B41" s="8"/>
      <c r="C41" s="179"/>
      <c r="D41" s="8"/>
      <c r="E41" s="179"/>
      <c r="F41" s="179"/>
      <c r="G41" s="179"/>
      <c r="H41" s="179"/>
      <c r="I41" s="179"/>
      <c r="J41" s="5"/>
      <c r="K41" s="5"/>
      <c r="L41" s="5"/>
      <c r="M41" s="4"/>
      <c r="N41" s="3"/>
      <c r="O41" s="1"/>
      <c r="P41" s="1"/>
      <c r="Q41" s="1"/>
      <c r="R41" s="1"/>
      <c r="S41" s="1"/>
      <c r="T41" s="1"/>
      <c r="U41" s="1"/>
    </row>
    <row r="42" spans="1:22" ht="18.5">
      <c r="A42" s="179"/>
      <c r="B42" s="8"/>
      <c r="C42" s="179"/>
      <c r="D42" s="8"/>
      <c r="E42" s="179"/>
      <c r="F42" s="179"/>
      <c r="G42" s="179"/>
      <c r="H42" s="179"/>
      <c r="I42" s="179"/>
      <c r="J42" s="5"/>
      <c r="K42" s="5"/>
      <c r="L42" s="5"/>
      <c r="M42" s="4"/>
      <c r="N42" s="3"/>
      <c r="O42" s="1"/>
      <c r="P42" s="1"/>
      <c r="Q42" s="1"/>
      <c r="R42" s="1"/>
      <c r="S42" s="1"/>
      <c r="T42" s="1"/>
      <c r="U42" s="1"/>
    </row>
    <row r="43" spans="1:22" ht="18.5">
      <c r="A43" s="179"/>
      <c r="B43" s="8"/>
      <c r="C43" s="179"/>
      <c r="D43" s="8"/>
      <c r="E43" s="179"/>
      <c r="F43" s="179"/>
      <c r="G43" s="179"/>
      <c r="H43" s="179"/>
      <c r="I43" s="179"/>
      <c r="J43" s="5"/>
      <c r="K43" s="5"/>
      <c r="L43" s="5"/>
      <c r="M43" s="4"/>
      <c r="N43" s="3"/>
      <c r="O43" s="1"/>
      <c r="P43" s="1"/>
      <c r="Q43" s="1"/>
      <c r="R43" s="1"/>
      <c r="S43" s="1"/>
      <c r="T43" s="1"/>
      <c r="U43" s="1"/>
    </row>
    <row r="44" spans="1:22" ht="18.5">
      <c r="A44" s="179"/>
      <c r="B44" s="8"/>
      <c r="C44" s="179"/>
      <c r="D44" s="8"/>
      <c r="E44" s="179"/>
      <c r="F44" s="179"/>
      <c r="G44" s="179"/>
      <c r="H44" s="179"/>
      <c r="I44" s="179"/>
      <c r="J44" s="5"/>
      <c r="K44" s="5"/>
      <c r="L44" s="5"/>
      <c r="M44" s="4"/>
      <c r="N44" s="3"/>
      <c r="O44" s="1"/>
      <c r="P44" s="1"/>
      <c r="Q44" s="1"/>
      <c r="R44" s="1"/>
      <c r="S44" s="1"/>
      <c r="T44" s="1"/>
      <c r="U44" s="1"/>
    </row>
    <row r="45" spans="1:22" ht="18.5">
      <c r="A45" s="179"/>
      <c r="B45" s="8"/>
      <c r="C45" s="179"/>
      <c r="D45" s="8"/>
      <c r="E45" s="179"/>
      <c r="F45" s="179"/>
      <c r="G45" s="179"/>
      <c r="H45" s="179"/>
      <c r="I45" s="179"/>
      <c r="J45" s="5"/>
      <c r="K45" s="5"/>
      <c r="L45" s="5"/>
      <c r="M45" s="4"/>
      <c r="N45" s="3"/>
      <c r="O45" s="1"/>
      <c r="P45" s="1"/>
      <c r="Q45" s="1"/>
      <c r="R45" s="1"/>
      <c r="S45" s="1"/>
      <c r="T45" s="1"/>
      <c r="U45" s="1"/>
    </row>
    <row r="46" spans="1:22" ht="18.5">
      <c r="A46" s="179"/>
      <c r="B46" s="8"/>
      <c r="C46" s="179"/>
      <c r="D46" s="8"/>
      <c r="E46" s="179"/>
      <c r="F46" s="179"/>
      <c r="G46" s="179"/>
      <c r="H46" s="179"/>
      <c r="I46" s="179"/>
      <c r="J46" s="5"/>
      <c r="K46" s="5"/>
      <c r="L46" s="5"/>
      <c r="M46" s="4"/>
      <c r="N46" s="3"/>
      <c r="O46" s="1"/>
      <c r="P46" s="1"/>
      <c r="Q46" s="1"/>
      <c r="R46" s="1"/>
      <c r="S46" s="1"/>
      <c r="T46" s="1"/>
      <c r="U46" s="1"/>
    </row>
    <row r="47" spans="1:22" ht="18.5">
      <c r="A47" s="179"/>
      <c r="B47" s="8"/>
      <c r="C47" s="179"/>
      <c r="D47" s="8"/>
      <c r="E47" s="179"/>
      <c r="F47" s="179"/>
      <c r="G47" s="179"/>
      <c r="H47" s="179"/>
      <c r="I47" s="179"/>
      <c r="J47" s="5"/>
      <c r="K47" s="5"/>
      <c r="L47" s="5"/>
      <c r="M47" s="4"/>
      <c r="N47" s="181"/>
      <c r="O47" s="181"/>
      <c r="P47" s="181"/>
      <c r="Q47" s="181"/>
      <c r="R47" s="181"/>
      <c r="S47" s="181"/>
      <c r="T47" s="181"/>
      <c r="U47" s="1"/>
    </row>
    <row r="48" spans="1:22" ht="18.649999999999999" customHeight="1">
      <c r="A48" s="179"/>
      <c r="B48" s="8"/>
      <c r="C48" s="179"/>
      <c r="D48" s="8"/>
      <c r="E48" s="179"/>
      <c r="F48" s="179"/>
      <c r="G48" s="179"/>
      <c r="H48" s="179"/>
      <c r="I48" s="179"/>
      <c r="J48" s="5"/>
      <c r="K48" s="5"/>
      <c r="L48" s="5"/>
      <c r="M48" s="4"/>
      <c r="N48" s="181"/>
      <c r="O48" s="181"/>
      <c r="P48" s="181"/>
      <c r="Q48" s="181"/>
      <c r="R48" s="181"/>
      <c r="S48" s="181"/>
      <c r="T48" s="181"/>
      <c r="U48" s="7"/>
    </row>
    <row r="49" spans="1:20" ht="14.5" customHeight="1">
      <c r="A49" s="176" t="s">
        <v>12</v>
      </c>
      <c r="B49" s="6"/>
      <c r="C49" s="176"/>
      <c r="D49" s="6"/>
      <c r="E49" s="176"/>
      <c r="F49" s="176"/>
      <c r="G49" s="176"/>
      <c r="H49" s="176"/>
      <c r="I49" s="176"/>
      <c r="J49" s="5"/>
      <c r="K49" s="5"/>
      <c r="L49" s="5"/>
      <c r="M49" s="4"/>
    </row>
    <row r="50" spans="1:20" ht="14.5" customHeight="1">
      <c r="A50" s="176"/>
      <c r="B50" s="6"/>
      <c r="C50" s="176"/>
      <c r="D50" s="6"/>
      <c r="E50" s="176"/>
      <c r="F50" s="176"/>
      <c r="G50" s="176"/>
      <c r="H50" s="176"/>
      <c r="I50" s="176"/>
      <c r="J50" s="5"/>
      <c r="K50" s="5"/>
      <c r="L50" s="5"/>
      <c r="M50" s="4"/>
    </row>
    <row r="51" spans="1:20" ht="14.5" customHeight="1">
      <c r="A51" s="176"/>
      <c r="B51" s="6"/>
      <c r="C51" s="176"/>
      <c r="D51" s="6"/>
      <c r="E51" s="176"/>
      <c r="F51" s="176"/>
      <c r="G51" s="176"/>
      <c r="H51" s="176"/>
      <c r="I51" s="176"/>
      <c r="J51" s="5"/>
      <c r="K51" s="5"/>
      <c r="L51" s="5"/>
      <c r="M51" s="4"/>
    </row>
    <row r="52" spans="1:20" ht="14.5" customHeight="1">
      <c r="A52" s="176"/>
      <c r="B52" s="6"/>
      <c r="C52" s="176"/>
      <c r="D52" s="6"/>
      <c r="E52" s="176"/>
      <c r="F52" s="176"/>
      <c r="G52" s="176"/>
      <c r="H52" s="176"/>
      <c r="I52" s="176"/>
      <c r="J52" s="5"/>
      <c r="K52" s="5"/>
      <c r="L52" s="5"/>
      <c r="M52" s="4"/>
    </row>
    <row r="53" spans="1:20" ht="14.5" customHeight="1">
      <c r="A53" s="176"/>
      <c r="B53" s="6"/>
      <c r="C53" s="176"/>
      <c r="D53" s="6"/>
      <c r="E53" s="176"/>
      <c r="F53" s="176"/>
      <c r="G53" s="176"/>
      <c r="H53" s="176"/>
      <c r="I53" s="176"/>
      <c r="J53" s="5"/>
      <c r="K53" s="5"/>
      <c r="L53" s="5"/>
      <c r="M53" s="4"/>
    </row>
    <row r="54" spans="1:20" ht="14.5" customHeight="1">
      <c r="A54" s="176"/>
      <c r="B54" s="6"/>
      <c r="C54" s="176"/>
      <c r="D54" s="6"/>
      <c r="E54" s="176"/>
      <c r="F54" s="176"/>
      <c r="G54" s="176"/>
      <c r="H54" s="176"/>
      <c r="I54" s="176"/>
      <c r="J54" s="5"/>
      <c r="K54" s="5"/>
      <c r="L54" s="5"/>
      <c r="M54" s="4"/>
    </row>
    <row r="55" spans="1:20" ht="14.5" customHeight="1">
      <c r="A55" s="176"/>
      <c r="B55" s="6"/>
      <c r="C55" s="176"/>
      <c r="D55" s="6"/>
      <c r="E55" s="176"/>
      <c r="F55" s="176"/>
      <c r="G55" s="176"/>
      <c r="H55" s="176"/>
      <c r="I55" s="176"/>
      <c r="J55" s="5"/>
      <c r="K55" s="5"/>
      <c r="L55" s="5"/>
      <c r="M55" s="4"/>
    </row>
    <row r="56" spans="1:20" ht="14.5" customHeight="1">
      <c r="A56" s="176"/>
      <c r="B56" s="6"/>
      <c r="C56" s="176"/>
      <c r="D56" s="6"/>
      <c r="E56" s="176"/>
      <c r="F56" s="176"/>
      <c r="G56" s="176"/>
      <c r="H56" s="176"/>
      <c r="I56" s="176"/>
      <c r="J56" s="5"/>
      <c r="K56" s="5"/>
      <c r="L56" s="5"/>
      <c r="M56" s="4"/>
    </row>
    <row r="57" spans="1:20" ht="14.5" customHeight="1">
      <c r="A57" s="176"/>
      <c r="B57" s="6"/>
      <c r="C57" s="176"/>
      <c r="D57" s="6"/>
      <c r="E57" s="176"/>
      <c r="F57" s="176"/>
      <c r="G57" s="176"/>
      <c r="H57" s="176"/>
      <c r="I57" s="176"/>
      <c r="J57" s="5"/>
      <c r="K57" s="5"/>
      <c r="L57" s="5"/>
      <c r="M57" s="4"/>
    </row>
    <row r="59" spans="1:20" ht="18.5">
      <c r="A59" s="174"/>
      <c r="B59" s="1"/>
      <c r="C59" s="1"/>
      <c r="D59" s="1"/>
      <c r="E59" s="1"/>
      <c r="F59" s="1"/>
      <c r="G59" s="1"/>
      <c r="M59" s="1"/>
      <c r="N59" s="3"/>
      <c r="O59" s="1"/>
      <c r="P59" s="1"/>
      <c r="Q59" s="1"/>
      <c r="R59" s="1"/>
      <c r="S59" s="1"/>
      <c r="T59" s="1"/>
    </row>
    <row r="60" spans="1:20" ht="18.5">
      <c r="A60" s="174"/>
      <c r="B60" s="1"/>
      <c r="C60" s="1"/>
      <c r="D60" s="1"/>
      <c r="E60" s="1"/>
      <c r="F60" s="1"/>
      <c r="G60" s="1"/>
      <c r="M60" s="1"/>
      <c r="N60" s="3"/>
      <c r="O60" s="1"/>
      <c r="P60" s="1"/>
      <c r="Q60" s="1"/>
      <c r="R60" s="1"/>
      <c r="S60" s="1"/>
      <c r="T60" s="1"/>
    </row>
    <row r="61" spans="1:20" ht="18.5">
      <c r="A61" s="174"/>
      <c r="B61" s="1"/>
      <c r="C61" s="1"/>
      <c r="D61" s="1"/>
      <c r="E61" s="1"/>
      <c r="F61" s="1"/>
      <c r="G61" s="1"/>
      <c r="M61" s="1"/>
    </row>
    <row r="62" spans="1:20" ht="18.5">
      <c r="A62" s="174"/>
      <c r="B62" s="1"/>
      <c r="C62" s="1"/>
      <c r="D62" s="1"/>
      <c r="E62" s="1"/>
      <c r="F62" s="1"/>
      <c r="G62" s="1"/>
      <c r="M62" s="1"/>
      <c r="N62" s="175"/>
      <c r="O62" s="175"/>
      <c r="P62" s="175"/>
      <c r="Q62" s="175"/>
      <c r="R62" s="175"/>
      <c r="S62" s="175"/>
      <c r="T62" s="175"/>
    </row>
    <row r="63" spans="1:20" ht="18.5">
      <c r="A63" s="174"/>
      <c r="B63" s="1"/>
      <c r="C63" s="1"/>
      <c r="D63" s="1"/>
      <c r="E63" s="1"/>
      <c r="F63" s="1"/>
      <c r="G63" s="1"/>
      <c r="M63" s="1"/>
      <c r="N63" s="175"/>
      <c r="O63" s="175"/>
      <c r="P63" s="175"/>
      <c r="Q63" s="175"/>
      <c r="R63" s="175"/>
      <c r="S63" s="175"/>
      <c r="T63" s="175"/>
    </row>
  </sheetData>
  <mergeCells count="22">
    <mergeCell ref="N20:T21"/>
    <mergeCell ref="N34:T35"/>
    <mergeCell ref="N47:T48"/>
    <mergeCell ref="H40:H48"/>
    <mergeCell ref="I40:I48"/>
    <mergeCell ref="A4:A12"/>
    <mergeCell ref="A13:A21"/>
    <mergeCell ref="A40:A48"/>
    <mergeCell ref="F40:F48"/>
    <mergeCell ref="G40:G48"/>
    <mergeCell ref="A27:A35"/>
    <mergeCell ref="C40:C48"/>
    <mergeCell ref="E40:E48"/>
    <mergeCell ref="A59:A63"/>
    <mergeCell ref="N62:T63"/>
    <mergeCell ref="A49:A57"/>
    <mergeCell ref="C49:C57"/>
    <mergeCell ref="E49:E57"/>
    <mergeCell ref="F49:F57"/>
    <mergeCell ref="G49:G57"/>
    <mergeCell ref="H49:H57"/>
    <mergeCell ref="I49:I57"/>
  </mergeCells>
  <pageMargins left="0.7" right="0.7" top="0.75" bottom="0.75" header="0.3" footer="0.3"/>
  <pageSetup paperSize="9" scale="40" orientation="landscape" r:id="rId1"/>
  <rowBreaks count="1" manualBreakCount="1">
    <brk id="36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0428-49DD-4E1A-8EA4-5A7DF42A0105}">
  <sheetPr>
    <tabColor rgb="FFFF0000"/>
  </sheetPr>
  <dimension ref="A1:V63"/>
  <sheetViews>
    <sheetView showGridLines="0" view="pageBreakPreview" topLeftCell="A3" zoomScale="55" zoomScaleNormal="55" zoomScaleSheetLayoutView="55" workbookViewId="0">
      <selection activeCell="AC15" sqref="AC15"/>
    </sheetView>
  </sheetViews>
  <sheetFormatPr baseColWidth="10" defaultColWidth="10.81640625" defaultRowHeight="14.5"/>
  <cols>
    <col min="1" max="1" width="12.81640625" customWidth="1"/>
    <col min="2" max="2" width="29.453125" customWidth="1"/>
    <col min="3" max="3" width="2.1796875" customWidth="1"/>
    <col min="4" max="4" width="51.81640625" customWidth="1"/>
    <col min="5" max="7" width="6.453125" customWidth="1"/>
    <col min="8" max="8" width="21.1796875" customWidth="1"/>
    <col min="9" max="9" width="6.7265625" customWidth="1"/>
    <col min="10" max="10" width="4.26953125" customWidth="1"/>
    <col min="11" max="11" width="22" customWidth="1"/>
    <col min="12" max="12" width="41.54296875" customWidth="1"/>
    <col min="13" max="13" width="46.453125" customWidth="1"/>
    <col min="14" max="14" width="14" customWidth="1"/>
    <col min="17" max="17" width="6.54296875" customWidth="1"/>
    <col min="20" max="20" width="5.26953125" customWidth="1"/>
  </cols>
  <sheetData>
    <row r="1" spans="1:17" ht="36">
      <c r="A1" s="21" t="s">
        <v>13</v>
      </c>
    </row>
    <row r="2" spans="1:17" ht="20.5" customHeight="1">
      <c r="A2" s="16"/>
    </row>
    <row r="3" spans="1:17" s="2" customFormat="1" ht="110.15" customHeight="1">
      <c r="A3" s="3"/>
      <c r="B3" s="34" t="s">
        <v>14</v>
      </c>
      <c r="C3" s="33"/>
      <c r="D3" s="12" t="s">
        <v>15</v>
      </c>
      <c r="E3" s="32"/>
      <c r="F3" s="32"/>
      <c r="G3" s="32"/>
      <c r="H3"/>
      <c r="I3" s="3"/>
      <c r="J3" s="3"/>
      <c r="K3" s="9"/>
      <c r="L3" s="9"/>
      <c r="M3" s="10" t="s">
        <v>16</v>
      </c>
      <c r="N3" s="3"/>
      <c r="O3" s="3"/>
      <c r="P3" s="3"/>
      <c r="Q3" s="3"/>
    </row>
    <row r="4" spans="1:17" ht="18.5">
      <c r="A4" s="177" t="s">
        <v>4</v>
      </c>
      <c r="B4" s="8"/>
      <c r="C4" s="29"/>
      <c r="D4" s="8"/>
      <c r="E4" s="31"/>
      <c r="F4" s="29"/>
      <c r="G4" s="29"/>
      <c r="H4" s="31"/>
      <c r="I4" s="29"/>
      <c r="J4" s="17"/>
      <c r="K4" s="17"/>
      <c r="L4" s="17"/>
      <c r="M4" s="4"/>
      <c r="N4" s="1"/>
      <c r="O4" s="1"/>
      <c r="P4" s="1"/>
      <c r="Q4" s="1"/>
    </row>
    <row r="5" spans="1:17" ht="18.5">
      <c r="A5" s="177"/>
      <c r="B5" s="8"/>
      <c r="C5" s="29"/>
      <c r="D5" s="8"/>
      <c r="E5" s="29"/>
      <c r="F5" s="29"/>
      <c r="G5" s="29"/>
      <c r="H5" s="29"/>
      <c r="I5" s="29"/>
      <c r="J5" s="17"/>
      <c r="K5" s="17"/>
      <c r="L5" s="17"/>
      <c r="M5" s="4"/>
      <c r="N5" s="1"/>
      <c r="O5" s="1"/>
      <c r="P5" s="1"/>
      <c r="Q5" s="1"/>
    </row>
    <row r="6" spans="1:17" ht="18.5">
      <c r="A6" s="177"/>
      <c r="B6" s="8"/>
      <c r="C6" s="29"/>
      <c r="D6" s="8"/>
      <c r="E6" s="29"/>
      <c r="F6" s="29"/>
      <c r="G6" s="29"/>
      <c r="H6" s="29"/>
      <c r="I6" s="29"/>
      <c r="J6" s="17"/>
      <c r="K6" s="17"/>
      <c r="L6" s="17"/>
      <c r="M6" s="4"/>
      <c r="N6" s="1"/>
      <c r="O6" s="1"/>
      <c r="P6" s="1"/>
      <c r="Q6" s="1"/>
    </row>
    <row r="7" spans="1:17" ht="18.5">
      <c r="A7" s="177"/>
      <c r="B7" s="8"/>
      <c r="C7" s="29"/>
      <c r="D7" s="8"/>
      <c r="E7" s="29"/>
      <c r="F7" s="29"/>
      <c r="G7" s="29"/>
      <c r="H7" s="29"/>
      <c r="I7" s="30"/>
      <c r="J7" s="17"/>
      <c r="K7" s="17"/>
      <c r="L7" s="17"/>
      <c r="M7" s="4"/>
      <c r="N7" s="1"/>
      <c r="O7" s="1"/>
      <c r="P7" s="1"/>
      <c r="Q7" s="1"/>
    </row>
    <row r="8" spans="1:17" ht="18.5">
      <c r="A8" s="177"/>
      <c r="B8" s="8"/>
      <c r="C8" s="29"/>
      <c r="D8" s="8"/>
      <c r="E8" s="29"/>
      <c r="F8" s="29"/>
      <c r="G8" s="29"/>
      <c r="H8" s="29"/>
      <c r="I8" s="29"/>
      <c r="J8" s="17"/>
      <c r="K8" s="17"/>
      <c r="L8" s="17"/>
      <c r="M8" s="4"/>
      <c r="N8" s="1"/>
      <c r="O8" s="1"/>
      <c r="P8" s="1"/>
      <c r="Q8" s="1"/>
    </row>
    <row r="9" spans="1:17" ht="18.5">
      <c r="A9" s="177"/>
      <c r="B9" s="8"/>
      <c r="C9" s="29"/>
      <c r="D9" s="8"/>
      <c r="E9" s="29"/>
      <c r="F9" s="29"/>
      <c r="G9" s="29"/>
      <c r="H9" s="29"/>
      <c r="I9" s="28"/>
      <c r="J9" s="17"/>
      <c r="K9" s="17"/>
      <c r="L9" s="17"/>
      <c r="M9" s="4"/>
      <c r="N9" s="1"/>
      <c r="O9" s="1"/>
      <c r="P9" s="1"/>
      <c r="Q9" s="1"/>
    </row>
    <row r="10" spans="1:17" ht="18.5">
      <c r="A10" s="177"/>
      <c r="B10" s="8"/>
      <c r="C10" s="29"/>
      <c r="D10" s="8"/>
      <c r="E10" s="29"/>
      <c r="F10" s="29"/>
      <c r="G10" s="29"/>
      <c r="H10" s="29"/>
      <c r="I10" s="28"/>
      <c r="J10" s="17"/>
      <c r="K10" s="17"/>
      <c r="L10" s="17"/>
      <c r="M10" s="4"/>
      <c r="N10" s="1"/>
      <c r="O10" s="1"/>
      <c r="P10" s="1"/>
      <c r="Q10" s="1"/>
    </row>
    <row r="11" spans="1:17" ht="18.5">
      <c r="A11" s="177"/>
      <c r="B11" s="8"/>
      <c r="C11" s="29"/>
      <c r="D11" s="8"/>
      <c r="E11" s="29"/>
      <c r="F11" s="29"/>
      <c r="G11" s="29"/>
      <c r="H11" s="29"/>
      <c r="I11" s="28"/>
      <c r="J11" s="17"/>
      <c r="K11" s="17"/>
      <c r="L11" s="17"/>
      <c r="M11" s="4"/>
      <c r="N11" s="1"/>
      <c r="O11" s="1"/>
      <c r="P11" s="1"/>
      <c r="Q11" s="1"/>
    </row>
    <row r="12" spans="1:17" ht="18.5">
      <c r="A12" s="177"/>
      <c r="B12" s="8"/>
      <c r="C12" s="29"/>
      <c r="D12" s="8"/>
      <c r="E12" s="29"/>
      <c r="F12" s="29"/>
      <c r="G12" s="29"/>
      <c r="H12" s="29"/>
      <c r="I12" s="28"/>
      <c r="J12" s="17"/>
      <c r="K12" s="17"/>
      <c r="L12" s="17"/>
      <c r="M12" s="4"/>
      <c r="N12" s="1"/>
      <c r="O12" s="1"/>
      <c r="P12" s="1"/>
      <c r="Q12" s="1"/>
    </row>
    <row r="13" spans="1:17" ht="18.5">
      <c r="A13" s="178" t="s">
        <v>5</v>
      </c>
      <c r="B13" s="6"/>
      <c r="C13" s="24"/>
      <c r="D13" s="6"/>
      <c r="E13" s="24"/>
      <c r="F13" s="24"/>
      <c r="G13" s="24"/>
      <c r="H13" s="24"/>
      <c r="I13" s="27"/>
      <c r="J13" s="17"/>
      <c r="K13" s="17"/>
      <c r="L13" s="17"/>
      <c r="M13" s="4"/>
      <c r="N13" s="1"/>
      <c r="O13" s="1"/>
      <c r="P13" s="1"/>
      <c r="Q13" s="1"/>
    </row>
    <row r="14" spans="1:17" ht="18.5">
      <c r="A14" s="178"/>
      <c r="B14" s="6"/>
      <c r="C14" s="24"/>
      <c r="D14" s="6"/>
      <c r="E14" s="24"/>
      <c r="F14" s="24"/>
      <c r="G14" s="24"/>
      <c r="H14" s="24"/>
      <c r="I14" s="27"/>
      <c r="J14" s="17"/>
      <c r="K14" s="17"/>
      <c r="L14" s="17"/>
      <c r="M14" s="4"/>
      <c r="N14" s="1"/>
      <c r="O14" s="1"/>
      <c r="P14" s="1"/>
      <c r="Q14" s="1"/>
    </row>
    <row r="15" spans="1:17" ht="18.5">
      <c r="A15" s="178"/>
      <c r="B15" s="6"/>
      <c r="C15" s="24"/>
      <c r="D15" s="6"/>
      <c r="E15" s="24"/>
      <c r="F15" s="24"/>
      <c r="G15" s="24"/>
      <c r="H15" s="24"/>
      <c r="I15" s="27"/>
      <c r="J15" s="17"/>
      <c r="K15" s="17"/>
      <c r="L15" s="17"/>
      <c r="M15" s="4"/>
      <c r="N15" s="1"/>
      <c r="O15" s="1"/>
    </row>
    <row r="16" spans="1:17" ht="18.5">
      <c r="A16" s="178"/>
      <c r="B16" s="6"/>
      <c r="C16" s="24"/>
      <c r="D16" s="6"/>
      <c r="E16" s="24"/>
      <c r="F16" s="24"/>
      <c r="G16" s="24"/>
      <c r="H16" s="24"/>
      <c r="I16" s="27"/>
      <c r="J16" s="17"/>
      <c r="K16" s="17"/>
      <c r="L16" s="17"/>
      <c r="M16" s="4"/>
      <c r="N16" s="1"/>
      <c r="O16" s="1"/>
      <c r="P16" s="1"/>
      <c r="Q16" s="1"/>
    </row>
    <row r="17" spans="1:22" ht="18.5">
      <c r="A17" s="178"/>
      <c r="B17" s="6"/>
      <c r="C17" s="24"/>
      <c r="D17" s="6"/>
      <c r="E17" s="24"/>
      <c r="F17" s="24"/>
      <c r="G17" s="24"/>
      <c r="H17" s="24"/>
      <c r="I17" s="27"/>
      <c r="J17" s="17"/>
      <c r="K17" s="17"/>
      <c r="L17" s="17"/>
      <c r="M17" s="4"/>
      <c r="N17" s="1"/>
      <c r="O17" s="1"/>
      <c r="P17" s="1"/>
      <c r="Q17" s="1"/>
    </row>
    <row r="18" spans="1:22" ht="18.5">
      <c r="A18" s="178"/>
      <c r="B18" s="6"/>
      <c r="C18" s="24"/>
      <c r="D18" s="6"/>
      <c r="E18" s="24"/>
      <c r="F18" s="24"/>
      <c r="G18" s="24"/>
      <c r="H18" s="24"/>
      <c r="I18" s="26"/>
      <c r="J18" s="17"/>
      <c r="K18" s="17"/>
      <c r="L18" s="17"/>
      <c r="M18" s="4"/>
      <c r="N18" s="1"/>
      <c r="O18" s="1"/>
      <c r="P18" s="1"/>
      <c r="Q18" s="1"/>
    </row>
    <row r="19" spans="1:22" ht="18.5">
      <c r="A19" s="178"/>
      <c r="B19" s="6"/>
      <c r="C19" s="24"/>
      <c r="D19" s="6"/>
      <c r="E19" s="24"/>
      <c r="F19" s="24"/>
      <c r="G19" s="24"/>
      <c r="H19" s="24"/>
      <c r="I19" s="23"/>
      <c r="J19" s="17"/>
      <c r="K19" s="17"/>
      <c r="L19" s="17"/>
      <c r="M19" s="4"/>
      <c r="N19" s="1"/>
      <c r="O19" s="1"/>
      <c r="P19" s="1"/>
      <c r="Q19" s="1"/>
    </row>
    <row r="20" spans="1:22" ht="18.75" customHeight="1">
      <c r="A20" s="178"/>
      <c r="B20" s="6"/>
      <c r="C20" s="24"/>
      <c r="D20" s="6"/>
      <c r="E20" s="24"/>
      <c r="F20" s="24"/>
      <c r="G20" s="24"/>
      <c r="H20" s="24"/>
      <c r="I20" s="23"/>
      <c r="J20" s="17"/>
      <c r="K20" s="17"/>
      <c r="L20" s="17"/>
      <c r="M20" s="4"/>
      <c r="N20" s="181"/>
      <c r="O20" s="181"/>
      <c r="P20" s="181"/>
      <c r="Q20" s="181"/>
      <c r="R20" s="181"/>
      <c r="S20" s="181"/>
      <c r="T20" s="181"/>
      <c r="U20" s="7"/>
    </row>
    <row r="21" spans="1:22" ht="30" customHeight="1">
      <c r="A21" s="178"/>
      <c r="B21" s="6"/>
      <c r="C21" s="24"/>
      <c r="D21" s="6"/>
      <c r="E21" s="24"/>
      <c r="F21" s="24"/>
      <c r="G21" s="24"/>
      <c r="H21" s="24"/>
      <c r="I21" s="23"/>
      <c r="J21" s="17"/>
      <c r="K21" s="17"/>
      <c r="L21" s="17"/>
      <c r="M21" s="4"/>
      <c r="N21" s="181"/>
      <c r="O21" s="181"/>
      <c r="P21" s="181"/>
      <c r="Q21" s="181"/>
      <c r="R21" s="181"/>
      <c r="S21" s="181"/>
      <c r="T21" s="181"/>
      <c r="U21" s="7"/>
    </row>
    <row r="22" spans="1:22" ht="18" customHeight="1">
      <c r="A22" s="25"/>
      <c r="B22" s="6"/>
      <c r="C22" s="24"/>
      <c r="D22" s="6"/>
      <c r="E22" s="24"/>
      <c r="F22" s="24"/>
      <c r="G22" s="24"/>
      <c r="H22" s="24"/>
      <c r="I22" s="23"/>
      <c r="J22" s="17"/>
      <c r="K22" s="17"/>
      <c r="L22" s="17"/>
      <c r="M22" s="4"/>
      <c r="N22" s="22"/>
      <c r="O22" s="22"/>
      <c r="P22" s="22"/>
      <c r="Q22" s="22"/>
      <c r="R22" s="22"/>
      <c r="S22" s="22"/>
      <c r="T22" s="22"/>
      <c r="U22" s="7"/>
    </row>
    <row r="23" spans="1:22" ht="1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2" ht="36">
      <c r="A24" s="21" t="s">
        <v>17</v>
      </c>
      <c r="B24" s="20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2" ht="18.5">
      <c r="A25" s="1"/>
      <c r="B25" s="20"/>
      <c r="C25" s="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2" s="2" customFormat="1" ht="92.5">
      <c r="A26" s="3"/>
      <c r="B26" s="14" t="s">
        <v>18</v>
      </c>
      <c r="C26" s="13"/>
      <c r="D26" s="12" t="s">
        <v>19</v>
      </c>
      <c r="E26" s="11"/>
      <c r="F26" s="11"/>
      <c r="G26" s="11"/>
      <c r="M26" s="10" t="s">
        <v>20</v>
      </c>
      <c r="N26" s="3"/>
      <c r="O26" s="3"/>
      <c r="P26" s="9"/>
      <c r="Q26" s="9"/>
      <c r="R26" s="9"/>
      <c r="S26" s="3"/>
      <c r="T26" s="3"/>
      <c r="U26" s="3"/>
      <c r="V26" s="3"/>
    </row>
    <row r="27" spans="1:22" ht="18.5">
      <c r="A27" s="180" t="s">
        <v>21</v>
      </c>
      <c r="B27" s="18"/>
      <c r="C27" s="17"/>
      <c r="D27" s="4"/>
      <c r="E27" s="19"/>
      <c r="F27" s="17"/>
      <c r="G27" s="17"/>
      <c r="H27" s="5"/>
      <c r="I27" s="5"/>
      <c r="J27" s="5"/>
      <c r="K27" s="5"/>
      <c r="L27" s="5"/>
      <c r="M27" s="4"/>
      <c r="N27" s="3"/>
      <c r="O27" s="1"/>
      <c r="P27" s="1"/>
      <c r="Q27" s="1"/>
      <c r="R27" s="1"/>
      <c r="S27" s="1"/>
      <c r="T27" s="1"/>
      <c r="U27" s="1"/>
      <c r="V27" s="1"/>
    </row>
    <row r="28" spans="1:22" ht="18.5">
      <c r="A28" s="180"/>
      <c r="B28" s="18"/>
      <c r="C28" s="17"/>
      <c r="D28" s="4"/>
      <c r="E28" s="17"/>
      <c r="F28" s="17"/>
      <c r="G28" s="17"/>
      <c r="H28" s="5"/>
      <c r="I28" s="5"/>
      <c r="J28" s="5"/>
      <c r="K28" s="5"/>
      <c r="L28" s="5"/>
      <c r="M28" s="4"/>
      <c r="N28" s="3"/>
      <c r="O28" s="1"/>
      <c r="P28" s="1"/>
      <c r="Q28" s="1"/>
      <c r="R28" s="1"/>
      <c r="S28" s="1"/>
      <c r="T28" s="1"/>
      <c r="U28" s="1"/>
      <c r="V28" s="1"/>
    </row>
    <row r="29" spans="1:22" ht="18.75" customHeight="1">
      <c r="A29" s="180"/>
      <c r="B29" s="18"/>
      <c r="C29" s="17"/>
      <c r="D29" s="4"/>
      <c r="E29" s="17"/>
      <c r="F29" s="17"/>
      <c r="G29" s="17"/>
      <c r="H29" s="5"/>
      <c r="I29" s="5"/>
      <c r="J29" s="5"/>
      <c r="K29" s="5"/>
      <c r="L29" s="5"/>
      <c r="M29" s="4"/>
      <c r="N29" s="3"/>
      <c r="O29" s="1"/>
      <c r="P29" s="1"/>
      <c r="Q29" s="1"/>
      <c r="R29" s="1"/>
      <c r="S29" s="1"/>
      <c r="T29" s="1"/>
      <c r="U29" s="1"/>
      <c r="V29" s="1"/>
    </row>
    <row r="30" spans="1:22" ht="18.5">
      <c r="A30" s="180"/>
      <c r="B30" s="18"/>
      <c r="C30" s="17"/>
      <c r="D30" s="4"/>
      <c r="E30" s="17"/>
      <c r="F30" s="17"/>
      <c r="G30" s="17"/>
      <c r="H30" s="5"/>
      <c r="I30" s="5"/>
      <c r="J30" s="5"/>
      <c r="K30" s="5"/>
      <c r="L30" s="5"/>
      <c r="M30" s="4"/>
      <c r="N30" s="3"/>
      <c r="O30" s="1"/>
      <c r="P30" s="1"/>
      <c r="Q30" s="1"/>
      <c r="R30" s="1"/>
      <c r="S30" s="1"/>
      <c r="T30" s="1"/>
      <c r="U30" s="1"/>
      <c r="V30" s="1"/>
    </row>
    <row r="31" spans="1:22" ht="18.5">
      <c r="A31" s="180"/>
      <c r="B31" s="18"/>
      <c r="C31" s="17"/>
      <c r="D31" s="4"/>
      <c r="E31" s="17"/>
      <c r="F31" s="17"/>
      <c r="G31" s="17"/>
      <c r="H31" s="5"/>
      <c r="I31" s="5"/>
      <c r="J31" s="5"/>
      <c r="K31" s="5"/>
      <c r="L31" s="5"/>
      <c r="M31" s="4"/>
      <c r="N31" s="3"/>
      <c r="O31" s="1"/>
      <c r="P31" s="1"/>
      <c r="Q31" s="1"/>
      <c r="R31" s="1"/>
      <c r="S31" s="1"/>
      <c r="T31" s="1"/>
      <c r="U31" s="1"/>
      <c r="V31" s="1"/>
    </row>
    <row r="32" spans="1:22" ht="18.5">
      <c r="A32" s="180"/>
      <c r="B32" s="18"/>
      <c r="C32" s="17"/>
      <c r="D32" s="4"/>
      <c r="E32" s="17"/>
      <c r="F32" s="17"/>
      <c r="G32" s="17"/>
      <c r="H32" s="5"/>
      <c r="I32" s="5"/>
      <c r="J32" s="5"/>
      <c r="K32" s="5"/>
      <c r="L32" s="5"/>
      <c r="M32" s="4"/>
      <c r="N32" s="3"/>
      <c r="O32" s="1"/>
      <c r="P32" s="1"/>
      <c r="Q32" s="1"/>
      <c r="R32" s="1"/>
      <c r="S32" s="1"/>
      <c r="T32" s="1"/>
      <c r="U32" s="1"/>
      <c r="V32" s="1"/>
    </row>
    <row r="33" spans="1:22" ht="18.5">
      <c r="A33" s="180"/>
      <c r="B33" s="18"/>
      <c r="C33" s="17"/>
      <c r="D33" s="4"/>
      <c r="E33" s="17"/>
      <c r="F33" s="17"/>
      <c r="G33" s="17"/>
      <c r="H33" s="5"/>
      <c r="I33" s="5"/>
      <c r="J33" s="5"/>
      <c r="K33" s="5"/>
      <c r="L33" s="5"/>
      <c r="M33" s="4"/>
      <c r="U33" s="1"/>
      <c r="V33" s="1"/>
    </row>
    <row r="34" spans="1:22" ht="18.5">
      <c r="A34" s="180"/>
      <c r="B34" s="18"/>
      <c r="C34" s="17"/>
      <c r="D34" s="4"/>
      <c r="E34" s="17"/>
      <c r="F34" s="17"/>
      <c r="G34" s="17"/>
      <c r="H34" s="5"/>
      <c r="I34" s="5"/>
      <c r="J34" s="5"/>
      <c r="K34" s="5"/>
      <c r="L34" s="5"/>
      <c r="M34" s="4"/>
      <c r="N34" s="175"/>
      <c r="O34" s="175"/>
      <c r="P34" s="175"/>
      <c r="Q34" s="175"/>
      <c r="R34" s="175"/>
      <c r="S34" s="175"/>
      <c r="T34" s="175"/>
      <c r="U34" s="1"/>
      <c r="V34" s="1"/>
    </row>
    <row r="35" spans="1:22" ht="18.75" customHeight="1">
      <c r="A35" s="180"/>
      <c r="B35" s="18"/>
      <c r="C35" s="17"/>
      <c r="D35" s="4"/>
      <c r="E35" s="17"/>
      <c r="F35" s="17"/>
      <c r="G35" s="17"/>
      <c r="H35" s="5"/>
      <c r="I35" s="5"/>
      <c r="J35" s="5"/>
      <c r="K35" s="5"/>
      <c r="L35" s="5"/>
      <c r="M35" s="4"/>
      <c r="N35" s="175"/>
      <c r="O35" s="175"/>
      <c r="P35" s="175"/>
      <c r="Q35" s="175"/>
      <c r="R35" s="175"/>
      <c r="S35" s="175"/>
      <c r="T35" s="175"/>
      <c r="U35" s="7"/>
      <c r="V35" s="1"/>
    </row>
    <row r="37" spans="1:22" ht="36">
      <c r="A37" s="16" t="s">
        <v>22</v>
      </c>
      <c r="B37" s="15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2" ht="18.5">
      <c r="A38" s="1"/>
      <c r="B38" s="15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2" ht="114.65" customHeight="1">
      <c r="A39" s="3"/>
      <c r="B39" s="14" t="s">
        <v>18</v>
      </c>
      <c r="C39" s="13"/>
      <c r="D39" s="12" t="s">
        <v>19</v>
      </c>
      <c r="E39" s="11"/>
      <c r="F39" s="11"/>
      <c r="G39" s="11"/>
      <c r="H39" s="2"/>
      <c r="I39" s="2"/>
      <c r="J39" s="2"/>
      <c r="K39" s="2"/>
      <c r="L39" s="2"/>
      <c r="M39" s="10" t="s">
        <v>23</v>
      </c>
      <c r="N39" s="3"/>
      <c r="O39" s="3"/>
      <c r="P39" s="9"/>
      <c r="Q39" s="9"/>
      <c r="R39" s="9"/>
      <c r="S39" s="3"/>
      <c r="T39" s="3"/>
      <c r="U39" s="3"/>
    </row>
    <row r="40" spans="1:22" ht="18.5">
      <c r="A40" s="179" t="s">
        <v>24</v>
      </c>
      <c r="B40" s="8"/>
      <c r="C40" s="179"/>
      <c r="D40" s="8"/>
      <c r="E40" s="179"/>
      <c r="F40" s="179"/>
      <c r="G40" s="179"/>
      <c r="H40" s="179"/>
      <c r="I40" s="179"/>
      <c r="J40" s="5"/>
      <c r="K40" s="5"/>
      <c r="L40" s="5"/>
      <c r="M40" s="4"/>
      <c r="N40" s="3"/>
      <c r="O40" s="1"/>
      <c r="P40" s="1"/>
      <c r="Q40" s="1"/>
      <c r="R40" s="1"/>
      <c r="S40" s="1"/>
      <c r="T40" s="1"/>
      <c r="U40" s="1"/>
    </row>
    <row r="41" spans="1:22" ht="18.5">
      <c r="A41" s="179"/>
      <c r="B41" s="8"/>
      <c r="C41" s="179"/>
      <c r="D41" s="8"/>
      <c r="E41" s="179"/>
      <c r="F41" s="179"/>
      <c r="G41" s="179"/>
      <c r="H41" s="179"/>
      <c r="I41" s="179"/>
      <c r="J41" s="5"/>
      <c r="K41" s="5"/>
      <c r="L41" s="5"/>
      <c r="M41" s="4"/>
      <c r="N41" s="3"/>
      <c r="O41" s="1"/>
      <c r="P41" s="1"/>
      <c r="Q41" s="1"/>
      <c r="R41" s="1"/>
      <c r="S41" s="1"/>
      <c r="T41" s="1"/>
      <c r="U41" s="1"/>
    </row>
    <row r="42" spans="1:22" ht="18.5">
      <c r="A42" s="179"/>
      <c r="B42" s="8"/>
      <c r="C42" s="179"/>
      <c r="D42" s="8"/>
      <c r="E42" s="179"/>
      <c r="F42" s="179"/>
      <c r="G42" s="179"/>
      <c r="H42" s="179"/>
      <c r="I42" s="179"/>
      <c r="J42" s="5"/>
      <c r="K42" s="5"/>
      <c r="L42" s="5"/>
      <c r="M42" s="4"/>
      <c r="N42" s="3"/>
      <c r="O42" s="1"/>
      <c r="P42" s="1"/>
      <c r="Q42" s="1"/>
      <c r="R42" s="1"/>
      <c r="S42" s="1"/>
      <c r="T42" s="1"/>
      <c r="U42" s="1"/>
    </row>
    <row r="43" spans="1:22" ht="18.5">
      <c r="A43" s="179"/>
      <c r="B43" s="8"/>
      <c r="C43" s="179"/>
      <c r="D43" s="8"/>
      <c r="E43" s="179"/>
      <c r="F43" s="179"/>
      <c r="G43" s="179"/>
      <c r="H43" s="179"/>
      <c r="I43" s="179"/>
      <c r="J43" s="5"/>
      <c r="K43" s="5"/>
      <c r="L43" s="5"/>
      <c r="M43" s="4"/>
      <c r="N43" s="3"/>
      <c r="O43" s="1"/>
      <c r="P43" s="1"/>
      <c r="Q43" s="1"/>
      <c r="R43" s="1"/>
      <c r="S43" s="1"/>
      <c r="T43" s="1"/>
      <c r="U43" s="1"/>
    </row>
    <row r="44" spans="1:22" ht="18.5">
      <c r="A44" s="179"/>
      <c r="B44" s="8"/>
      <c r="C44" s="179"/>
      <c r="D44" s="8"/>
      <c r="E44" s="179"/>
      <c r="F44" s="179"/>
      <c r="G44" s="179"/>
      <c r="H44" s="179"/>
      <c r="I44" s="179"/>
      <c r="J44" s="5"/>
      <c r="K44" s="5"/>
      <c r="L44" s="5"/>
      <c r="M44" s="4"/>
      <c r="N44" s="3"/>
      <c r="O44" s="1"/>
      <c r="P44" s="1"/>
      <c r="Q44" s="1"/>
      <c r="R44" s="1"/>
      <c r="S44" s="1"/>
      <c r="T44" s="1"/>
      <c r="U44" s="1"/>
    </row>
    <row r="45" spans="1:22" ht="18.5">
      <c r="A45" s="179"/>
      <c r="B45" s="8"/>
      <c r="C45" s="179"/>
      <c r="D45" s="8"/>
      <c r="E45" s="179"/>
      <c r="F45" s="179"/>
      <c r="G45" s="179"/>
      <c r="H45" s="179"/>
      <c r="I45" s="179"/>
      <c r="J45" s="5"/>
      <c r="K45" s="5"/>
      <c r="L45" s="5"/>
      <c r="M45" s="4"/>
      <c r="N45" s="3"/>
      <c r="O45" s="1"/>
      <c r="P45" s="1"/>
      <c r="Q45" s="1"/>
      <c r="R45" s="1"/>
      <c r="S45" s="1"/>
      <c r="T45" s="1"/>
      <c r="U45" s="1"/>
    </row>
    <row r="46" spans="1:22" ht="18.5">
      <c r="A46" s="179"/>
      <c r="B46" s="8"/>
      <c r="C46" s="179"/>
      <c r="D46" s="8"/>
      <c r="E46" s="179"/>
      <c r="F46" s="179"/>
      <c r="G46" s="179"/>
      <c r="H46" s="179"/>
      <c r="I46" s="179"/>
      <c r="J46" s="5"/>
      <c r="K46" s="5"/>
      <c r="L46" s="5"/>
      <c r="M46" s="4"/>
      <c r="N46" s="3"/>
      <c r="O46" s="1"/>
      <c r="P46" s="1"/>
      <c r="Q46" s="1"/>
      <c r="R46" s="1"/>
      <c r="S46" s="1"/>
      <c r="T46" s="1"/>
      <c r="U46" s="1"/>
    </row>
    <row r="47" spans="1:22" ht="18.5">
      <c r="A47" s="179"/>
      <c r="B47" s="8"/>
      <c r="C47" s="179"/>
      <c r="D47" s="8"/>
      <c r="E47" s="179"/>
      <c r="F47" s="179"/>
      <c r="G47" s="179"/>
      <c r="H47" s="179"/>
      <c r="I47" s="179"/>
      <c r="J47" s="5"/>
      <c r="K47" s="5"/>
      <c r="L47" s="5"/>
      <c r="M47" s="4"/>
      <c r="N47" s="181"/>
      <c r="O47" s="181"/>
      <c r="P47" s="181"/>
      <c r="Q47" s="181"/>
      <c r="R47" s="181"/>
      <c r="S47" s="181"/>
      <c r="T47" s="181"/>
      <c r="U47" s="1"/>
    </row>
    <row r="48" spans="1:22" ht="18.649999999999999" customHeight="1">
      <c r="A48" s="179"/>
      <c r="B48" s="8"/>
      <c r="C48" s="179"/>
      <c r="D48" s="8"/>
      <c r="E48" s="179"/>
      <c r="F48" s="179"/>
      <c r="G48" s="179"/>
      <c r="H48" s="179"/>
      <c r="I48" s="179"/>
      <c r="J48" s="5"/>
      <c r="K48" s="5"/>
      <c r="L48" s="5"/>
      <c r="M48" s="4"/>
      <c r="N48" s="181"/>
      <c r="O48" s="181"/>
      <c r="P48" s="181"/>
      <c r="Q48" s="181"/>
      <c r="R48" s="181"/>
      <c r="S48" s="181"/>
      <c r="T48" s="181"/>
      <c r="U48" s="7"/>
    </row>
    <row r="49" spans="1:20" ht="14.5" customHeight="1">
      <c r="A49" s="176" t="s">
        <v>25</v>
      </c>
      <c r="B49" s="6"/>
      <c r="C49" s="176"/>
      <c r="D49" s="6"/>
      <c r="E49" s="176"/>
      <c r="F49" s="176"/>
      <c r="G49" s="176"/>
      <c r="H49" s="176"/>
      <c r="I49" s="176"/>
      <c r="J49" s="5"/>
      <c r="K49" s="5"/>
      <c r="L49" s="5"/>
      <c r="M49" s="4"/>
    </row>
    <row r="50" spans="1:20" ht="14.5" customHeight="1">
      <c r="A50" s="176"/>
      <c r="B50" s="6"/>
      <c r="C50" s="176"/>
      <c r="D50" s="6"/>
      <c r="E50" s="176"/>
      <c r="F50" s="176"/>
      <c r="G50" s="176"/>
      <c r="H50" s="176"/>
      <c r="I50" s="176"/>
      <c r="J50" s="5"/>
      <c r="K50" s="5"/>
      <c r="L50" s="5"/>
      <c r="M50" s="4"/>
    </row>
    <row r="51" spans="1:20" ht="14.5" customHeight="1">
      <c r="A51" s="176"/>
      <c r="B51" s="6"/>
      <c r="C51" s="176"/>
      <c r="D51" s="6"/>
      <c r="E51" s="176"/>
      <c r="F51" s="176"/>
      <c r="G51" s="176"/>
      <c r="H51" s="176"/>
      <c r="I51" s="176"/>
      <c r="J51" s="5"/>
      <c r="K51" s="5"/>
      <c r="L51" s="5"/>
      <c r="M51" s="4"/>
    </row>
    <row r="52" spans="1:20" ht="14.5" customHeight="1">
      <c r="A52" s="176"/>
      <c r="B52" s="6"/>
      <c r="C52" s="176"/>
      <c r="D52" s="6"/>
      <c r="E52" s="176"/>
      <c r="F52" s="176"/>
      <c r="G52" s="176"/>
      <c r="H52" s="176"/>
      <c r="I52" s="176"/>
      <c r="J52" s="5"/>
      <c r="K52" s="5"/>
      <c r="L52" s="5"/>
      <c r="M52" s="4"/>
    </row>
    <row r="53" spans="1:20" ht="14.5" customHeight="1">
      <c r="A53" s="176"/>
      <c r="B53" s="6"/>
      <c r="C53" s="176"/>
      <c r="D53" s="6"/>
      <c r="E53" s="176"/>
      <c r="F53" s="176"/>
      <c r="G53" s="176"/>
      <c r="H53" s="176"/>
      <c r="I53" s="176"/>
      <c r="J53" s="5"/>
      <c r="K53" s="5"/>
      <c r="L53" s="5"/>
      <c r="M53" s="4"/>
    </row>
    <row r="54" spans="1:20" ht="14.5" customHeight="1">
      <c r="A54" s="176"/>
      <c r="B54" s="6"/>
      <c r="C54" s="176"/>
      <c r="D54" s="6"/>
      <c r="E54" s="176"/>
      <c r="F54" s="176"/>
      <c r="G54" s="176"/>
      <c r="H54" s="176"/>
      <c r="I54" s="176"/>
      <c r="J54" s="5"/>
      <c r="K54" s="5"/>
      <c r="L54" s="5"/>
      <c r="M54" s="4"/>
    </row>
    <row r="55" spans="1:20" ht="14.5" customHeight="1">
      <c r="A55" s="176"/>
      <c r="B55" s="6"/>
      <c r="C55" s="176"/>
      <c r="D55" s="6"/>
      <c r="E55" s="176"/>
      <c r="F55" s="176"/>
      <c r="G55" s="176"/>
      <c r="H55" s="176"/>
      <c r="I55" s="176"/>
      <c r="J55" s="5"/>
      <c r="K55" s="5"/>
      <c r="L55" s="5"/>
      <c r="M55" s="4"/>
    </row>
    <row r="56" spans="1:20" ht="14.5" customHeight="1">
      <c r="A56" s="176"/>
      <c r="B56" s="6"/>
      <c r="C56" s="176"/>
      <c r="D56" s="6"/>
      <c r="E56" s="176"/>
      <c r="F56" s="176"/>
      <c r="G56" s="176"/>
      <c r="H56" s="176"/>
      <c r="I56" s="176"/>
      <c r="J56" s="5"/>
      <c r="K56" s="5"/>
      <c r="L56" s="5"/>
      <c r="M56" s="4"/>
    </row>
    <row r="57" spans="1:20" ht="14.5" customHeight="1">
      <c r="A57" s="176"/>
      <c r="B57" s="6"/>
      <c r="C57" s="176"/>
      <c r="D57" s="6"/>
      <c r="E57" s="176"/>
      <c r="F57" s="176"/>
      <c r="G57" s="176"/>
      <c r="H57" s="176"/>
      <c r="I57" s="176"/>
      <c r="J57" s="5"/>
      <c r="K57" s="5"/>
      <c r="L57" s="5"/>
      <c r="M57" s="4"/>
    </row>
    <row r="59" spans="1:20" ht="18.5">
      <c r="A59" s="174"/>
      <c r="B59" s="1"/>
      <c r="C59" s="1"/>
      <c r="D59" s="1"/>
      <c r="E59" s="1"/>
      <c r="F59" s="1"/>
      <c r="G59" s="1"/>
      <c r="M59" s="1"/>
      <c r="N59" s="3"/>
      <c r="O59" s="1"/>
      <c r="P59" s="1"/>
      <c r="Q59" s="1"/>
      <c r="R59" s="1"/>
      <c r="S59" s="1"/>
      <c r="T59" s="1"/>
    </row>
    <row r="60" spans="1:20" ht="18.5">
      <c r="A60" s="174"/>
      <c r="B60" s="1"/>
      <c r="C60" s="1"/>
      <c r="D60" s="1"/>
      <c r="E60" s="1"/>
      <c r="F60" s="1"/>
      <c r="G60" s="1"/>
      <c r="M60" s="1"/>
      <c r="N60" s="3"/>
      <c r="O60" s="1"/>
      <c r="P60" s="1"/>
      <c r="Q60" s="1"/>
      <c r="R60" s="1"/>
      <c r="S60" s="1"/>
      <c r="T60" s="1"/>
    </row>
    <row r="61" spans="1:20" ht="18.5">
      <c r="A61" s="174"/>
      <c r="B61" s="1"/>
      <c r="C61" s="1"/>
      <c r="D61" s="1"/>
      <c r="E61" s="1"/>
      <c r="F61" s="1"/>
      <c r="G61" s="1"/>
      <c r="M61" s="1"/>
    </row>
    <row r="62" spans="1:20" ht="18.5">
      <c r="A62" s="174"/>
      <c r="B62" s="1"/>
      <c r="C62" s="1"/>
      <c r="D62" s="1"/>
      <c r="E62" s="1"/>
      <c r="F62" s="1"/>
      <c r="G62" s="1"/>
      <c r="M62" s="1"/>
      <c r="N62" s="175"/>
      <c r="O62" s="175"/>
      <c r="P62" s="175"/>
      <c r="Q62" s="175"/>
      <c r="R62" s="175"/>
      <c r="S62" s="175"/>
      <c r="T62" s="175"/>
    </row>
    <row r="63" spans="1:20" ht="18.5">
      <c r="A63" s="174"/>
      <c r="B63" s="1"/>
      <c r="C63" s="1"/>
      <c r="D63" s="1"/>
      <c r="E63" s="1"/>
      <c r="F63" s="1"/>
      <c r="G63" s="1"/>
      <c r="M63" s="1"/>
      <c r="N63" s="175"/>
      <c r="O63" s="175"/>
      <c r="P63" s="175"/>
      <c r="Q63" s="175"/>
      <c r="R63" s="175"/>
      <c r="S63" s="175"/>
      <c r="T63" s="175"/>
    </row>
  </sheetData>
  <mergeCells count="22">
    <mergeCell ref="A59:A63"/>
    <mergeCell ref="N62:T63"/>
    <mergeCell ref="H40:H48"/>
    <mergeCell ref="I40:I48"/>
    <mergeCell ref="N47:T48"/>
    <mergeCell ref="A49:A57"/>
    <mergeCell ref="C49:C57"/>
    <mergeCell ref="E49:E57"/>
    <mergeCell ref="F49:F57"/>
    <mergeCell ref="G49:G57"/>
    <mergeCell ref="G40:G48"/>
    <mergeCell ref="H49:H57"/>
    <mergeCell ref="I49:I57"/>
    <mergeCell ref="A40:A48"/>
    <mergeCell ref="C40:C48"/>
    <mergeCell ref="E40:E48"/>
    <mergeCell ref="F40:F48"/>
    <mergeCell ref="A4:A12"/>
    <mergeCell ref="A13:A21"/>
    <mergeCell ref="N20:T21"/>
    <mergeCell ref="A27:A35"/>
    <mergeCell ref="N34:T35"/>
  </mergeCells>
  <pageMargins left="0.7" right="0.7" top="0.75" bottom="0.75" header="0.3" footer="0.3"/>
  <pageSetup paperSize="9" scale="40" orientation="landscape" r:id="rId1"/>
  <rowBreaks count="1" manualBreakCount="1">
    <brk id="36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57B5-F925-46E1-9E2A-CC88855F5987}">
  <sheetPr>
    <tabColor rgb="FF92D050"/>
  </sheetPr>
  <dimension ref="A1:S135"/>
  <sheetViews>
    <sheetView showGridLines="0" tabSelected="1" topLeftCell="A38" zoomScale="50" zoomScaleNormal="50" workbookViewId="0">
      <selection activeCell="G77" sqref="G77"/>
    </sheetView>
  </sheetViews>
  <sheetFormatPr baseColWidth="10" defaultColWidth="10.81640625" defaultRowHeight="14.5"/>
  <cols>
    <col min="1" max="1" width="7.26953125" style="35" customWidth="1"/>
    <col min="2" max="2" width="3.1796875" style="35" customWidth="1"/>
    <col min="3" max="3" width="20.26953125" style="35" customWidth="1"/>
    <col min="4" max="4" width="18.26953125" style="35" customWidth="1"/>
    <col min="5" max="5" width="24.26953125" style="35" customWidth="1"/>
    <col min="6" max="11" width="20.6328125" style="35" customWidth="1"/>
    <col min="12" max="12" width="2.90625" style="35" hidden="1" customWidth="1"/>
    <col min="13" max="14" width="21.1796875" style="35" customWidth="1"/>
    <col min="15" max="15" width="7.81640625" style="35" customWidth="1"/>
    <col min="16" max="16" width="19.453125" style="35" customWidth="1"/>
    <col min="17" max="17" width="30.7265625" style="35" customWidth="1"/>
    <col min="18" max="18" width="25.1796875" style="35" customWidth="1"/>
    <col min="19" max="20" width="9.81640625" style="35" customWidth="1"/>
    <col min="21" max="16384" width="10.81640625" style="35"/>
  </cols>
  <sheetData>
    <row r="1" spans="2:13" ht="36">
      <c r="C1" s="36" t="s">
        <v>110</v>
      </c>
      <c r="D1" s="36" t="s">
        <v>111</v>
      </c>
      <c r="E1" s="197" t="s">
        <v>109</v>
      </c>
      <c r="F1" s="198"/>
      <c r="G1" s="198"/>
      <c r="H1" s="198"/>
      <c r="I1" s="198"/>
      <c r="J1" s="198"/>
      <c r="K1" s="198"/>
      <c r="L1" s="198"/>
      <c r="M1" s="198"/>
    </row>
    <row r="2" spans="2:13" ht="18.75" customHeight="1">
      <c r="C2" s="37" t="s">
        <v>26</v>
      </c>
      <c r="D2" s="38"/>
      <c r="E2" s="39"/>
      <c r="F2" s="39"/>
      <c r="G2" s="39"/>
      <c r="H2" s="39"/>
      <c r="I2" s="39"/>
      <c r="J2" s="39"/>
      <c r="K2" s="39"/>
      <c r="L2" s="39"/>
      <c r="M2" s="39"/>
    </row>
    <row r="3" spans="2:13" ht="15" customHeight="1">
      <c r="C3" s="37"/>
      <c r="D3" s="38"/>
      <c r="E3" s="39"/>
      <c r="F3" s="39"/>
      <c r="G3" s="39"/>
      <c r="H3" s="39"/>
      <c r="I3" s="39"/>
      <c r="J3" s="39"/>
      <c r="K3" s="39"/>
      <c r="L3" s="39"/>
      <c r="M3" s="39"/>
    </row>
    <row r="4" spans="2:13" ht="15" customHeight="1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2:13" ht="15" customHeight="1">
      <c r="B5" s="43"/>
      <c r="C5" s="44"/>
      <c r="D5" s="45" t="s">
        <v>27</v>
      </c>
      <c r="E5" s="46"/>
      <c r="F5" s="46"/>
      <c r="G5" s="46"/>
      <c r="H5" s="46"/>
      <c r="I5" s="46"/>
      <c r="J5" s="46"/>
      <c r="K5" s="46"/>
      <c r="L5" s="46"/>
      <c r="M5" s="47"/>
    </row>
    <row r="6" spans="2:13" ht="15" customHeight="1" thickBot="1">
      <c r="B6" s="43"/>
      <c r="C6" s="45"/>
      <c r="D6" s="45"/>
      <c r="E6" s="46"/>
      <c r="F6" s="46"/>
      <c r="G6" s="46"/>
      <c r="H6" s="46"/>
      <c r="I6" s="46"/>
      <c r="J6" s="46"/>
      <c r="K6" s="46"/>
      <c r="L6" s="46"/>
      <c r="M6" s="47"/>
    </row>
    <row r="7" spans="2:13" ht="15" customHeight="1" thickTop="1" thickBot="1">
      <c r="B7" s="43"/>
      <c r="C7" s="48"/>
      <c r="D7" s="46" t="s">
        <v>28</v>
      </c>
      <c r="E7" s="46"/>
      <c r="F7" s="46"/>
      <c r="G7" s="46"/>
      <c r="H7" s="46"/>
      <c r="I7" s="46"/>
      <c r="J7" s="46"/>
      <c r="K7" s="46"/>
      <c r="L7" s="46"/>
      <c r="M7" s="47"/>
    </row>
    <row r="8" spans="2:13" ht="15" customHeight="1" thickTop="1">
      <c r="B8" s="43"/>
      <c r="C8" s="49"/>
      <c r="D8" s="46" t="s">
        <v>29</v>
      </c>
      <c r="E8" s="46"/>
      <c r="F8" s="46"/>
      <c r="G8" s="46"/>
      <c r="H8" s="46"/>
      <c r="I8" s="46"/>
      <c r="J8" s="46"/>
      <c r="K8" s="46"/>
      <c r="L8" s="46"/>
      <c r="M8" s="47"/>
    </row>
    <row r="9" spans="2:13" ht="15" customHeight="1">
      <c r="B9" s="43"/>
      <c r="C9" s="50"/>
      <c r="D9" s="46" t="s">
        <v>30</v>
      </c>
      <c r="E9" s="46"/>
      <c r="F9" s="46"/>
      <c r="G9" s="46"/>
      <c r="H9" s="46"/>
      <c r="I9" s="46"/>
      <c r="J9" s="46"/>
      <c r="K9" s="46"/>
      <c r="L9" s="46"/>
      <c r="M9" s="47"/>
    </row>
    <row r="10" spans="2:13" ht="15" customHeight="1">
      <c r="B10" s="43"/>
      <c r="C10" s="51"/>
      <c r="D10" s="46" t="s">
        <v>31</v>
      </c>
      <c r="E10" s="46"/>
      <c r="F10" s="46"/>
      <c r="G10" s="46"/>
      <c r="H10" s="46"/>
      <c r="I10" s="46"/>
      <c r="J10" s="46"/>
      <c r="K10" s="46"/>
      <c r="L10" s="46"/>
      <c r="M10" s="47"/>
    </row>
    <row r="11" spans="2:13" ht="15" customHeight="1" thickBot="1">
      <c r="B11" s="43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2:13" ht="15" customHeight="1" thickTop="1" thickBot="1">
      <c r="B12" s="43"/>
      <c r="C12" s="52"/>
      <c r="D12" s="46" t="s">
        <v>32</v>
      </c>
      <c r="E12" s="46"/>
      <c r="F12" s="46"/>
      <c r="G12" s="46"/>
      <c r="H12" s="46"/>
      <c r="I12" s="46"/>
      <c r="J12" s="46"/>
      <c r="K12" s="46"/>
      <c r="L12" s="46"/>
      <c r="M12" s="47"/>
    </row>
    <row r="13" spans="2:13" ht="15" customHeight="1" thickTop="1" thickBot="1">
      <c r="B13" s="43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</row>
    <row r="14" spans="2:13" ht="15" customHeight="1" thickTop="1" thickBot="1">
      <c r="B14" s="43"/>
      <c r="C14" s="53"/>
      <c r="D14" s="46" t="s">
        <v>33</v>
      </c>
      <c r="E14" s="46"/>
      <c r="F14" s="46"/>
      <c r="G14" s="46"/>
      <c r="H14" s="46"/>
      <c r="I14" s="46"/>
      <c r="J14" s="46"/>
      <c r="K14" s="46"/>
      <c r="L14" s="46"/>
      <c r="M14" s="47"/>
    </row>
    <row r="15" spans="2:13" ht="15" customHeight="1" thickTop="1">
      <c r="B15" s="54"/>
      <c r="C15" s="55"/>
      <c r="D15" s="55"/>
      <c r="E15" s="56"/>
      <c r="F15" s="56"/>
      <c r="G15" s="56"/>
      <c r="H15" s="56"/>
      <c r="I15" s="56"/>
      <c r="J15" s="56"/>
      <c r="K15" s="56"/>
      <c r="L15" s="56"/>
      <c r="M15" s="57"/>
    </row>
    <row r="16" spans="2:13" ht="15" customHeight="1">
      <c r="C16" s="38"/>
      <c r="D16" s="38"/>
      <c r="E16" s="39"/>
      <c r="F16" s="39"/>
      <c r="G16" s="39"/>
      <c r="H16" s="39"/>
      <c r="I16" s="39"/>
      <c r="J16" s="39"/>
      <c r="K16" s="39"/>
      <c r="L16" s="39"/>
      <c r="M16" s="39"/>
    </row>
    <row r="17" spans="1:19" ht="54.75" customHeight="1">
      <c r="A17" s="199" t="s">
        <v>34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9" ht="26">
      <c r="A18" s="58"/>
      <c r="B18" s="58"/>
      <c r="C18" s="59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61"/>
      <c r="P18" s="62"/>
      <c r="Q18" s="62"/>
      <c r="R18" s="63"/>
    </row>
    <row r="19" spans="1:19" ht="26.25" customHeight="1">
      <c r="A19" s="58"/>
      <c r="B19" s="64"/>
      <c r="C19" s="200"/>
      <c r="D19" s="200"/>
      <c r="E19" s="65"/>
      <c r="F19" s="201" t="s">
        <v>35</v>
      </c>
      <c r="G19" s="201"/>
      <c r="H19" s="201"/>
      <c r="I19" s="201"/>
      <c r="J19" s="201"/>
      <c r="K19" s="201"/>
      <c r="L19" s="201"/>
      <c r="M19" s="201"/>
      <c r="N19" s="66"/>
      <c r="O19" s="61"/>
      <c r="Q19" s="62"/>
      <c r="R19" s="62"/>
      <c r="S19" s="63"/>
    </row>
    <row r="20" spans="1:19" ht="9" customHeight="1">
      <c r="A20" s="58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/>
      <c r="O20" s="61"/>
    </row>
    <row r="21" spans="1:19" ht="21">
      <c r="A21" s="58"/>
      <c r="B21" s="67"/>
      <c r="C21" s="202" t="s">
        <v>36</v>
      </c>
      <c r="D21" s="202" t="s">
        <v>37</v>
      </c>
      <c r="E21" s="70"/>
      <c r="F21" s="203" t="s">
        <v>38</v>
      </c>
      <c r="G21" s="203" t="s">
        <v>39</v>
      </c>
      <c r="H21" s="205" t="s">
        <v>40</v>
      </c>
      <c r="I21" s="205"/>
      <c r="J21" s="205"/>
      <c r="K21" s="205"/>
      <c r="L21" s="206" t="s">
        <v>41</v>
      </c>
      <c r="M21" s="206"/>
      <c r="N21" s="69"/>
      <c r="O21" s="61"/>
    </row>
    <row r="22" spans="1:19" ht="45" customHeight="1" thickBot="1">
      <c r="A22" s="61"/>
      <c r="B22" s="43"/>
      <c r="C22" s="202"/>
      <c r="D22" s="202"/>
      <c r="E22" s="71"/>
      <c r="F22" s="204"/>
      <c r="G22" s="204"/>
      <c r="H22" s="208" t="s">
        <v>42</v>
      </c>
      <c r="I22" s="208"/>
      <c r="J22" s="209" t="s">
        <v>43</v>
      </c>
      <c r="K22" s="209"/>
      <c r="L22" s="207"/>
      <c r="M22" s="207"/>
      <c r="N22" s="69"/>
      <c r="O22" s="61"/>
      <c r="Q22" s="72"/>
    </row>
    <row r="23" spans="1:19" ht="27" thickTop="1" thickBot="1">
      <c r="A23" s="61"/>
      <c r="B23" s="43"/>
      <c r="C23" s="73">
        <v>158.608</v>
      </c>
      <c r="D23" s="169">
        <v>145.34200000000001</v>
      </c>
      <c r="E23" s="74"/>
      <c r="F23" s="163"/>
      <c r="G23" s="164"/>
      <c r="H23" s="212"/>
      <c r="I23" s="212"/>
      <c r="J23" s="224">
        <f>IF(OR(L1_Oferta&gt;L1_PreuSortida,L1_Oferta&lt;L1_PreuMinim),,ROUND(L1_PuntsMaxims*(L1_PreuSortida-L1_Oferta)/(L1_PreuSortida-L1_PreuMinim),3))</f>
        <v>0</v>
      </c>
      <c r="K23" s="225"/>
      <c r="L23" s="216">
        <f>L1_AM+L1_ER+L1_PuntsOferta</f>
        <v>0</v>
      </c>
      <c r="M23" s="217"/>
      <c r="N23" s="69"/>
      <c r="O23" s="61"/>
    </row>
    <row r="24" spans="1:19" ht="15" thickTop="1">
      <c r="A24" s="61"/>
      <c r="B24" s="43"/>
      <c r="C24" s="46"/>
      <c r="D24" s="46"/>
      <c r="E24" s="46"/>
      <c r="F24" s="68"/>
      <c r="G24" s="68"/>
      <c r="H24" s="68"/>
      <c r="I24" s="68"/>
      <c r="J24" s="68"/>
      <c r="K24" s="68"/>
      <c r="L24" s="68"/>
      <c r="M24" s="68"/>
      <c r="N24" s="69"/>
      <c r="O24" s="61"/>
      <c r="Q24" s="75"/>
      <c r="R24" s="76"/>
    </row>
    <row r="25" spans="1:19" ht="24" customHeight="1">
      <c r="A25" s="61"/>
      <c r="B25" s="43"/>
      <c r="C25" s="46"/>
      <c r="D25" s="46"/>
      <c r="E25" s="46"/>
      <c r="F25" s="68"/>
      <c r="G25" s="68"/>
      <c r="H25" s="68"/>
      <c r="I25" s="68"/>
      <c r="J25" s="68"/>
      <c r="K25" s="68"/>
      <c r="L25" s="68"/>
      <c r="M25" s="68"/>
      <c r="N25" s="69"/>
      <c r="O25" s="61"/>
      <c r="Q25" s="75"/>
      <c r="R25" s="76"/>
    </row>
    <row r="26" spans="1:19">
      <c r="A26" s="61"/>
      <c r="B26" s="43"/>
      <c r="C26" s="46"/>
      <c r="D26" s="46"/>
      <c r="E26" s="46"/>
      <c r="F26" s="68"/>
      <c r="G26" s="68"/>
      <c r="H26" s="68"/>
      <c r="I26" s="68"/>
      <c r="J26" s="68"/>
      <c r="K26" s="68"/>
      <c r="L26" s="68"/>
      <c r="M26" s="68"/>
      <c r="N26" s="69"/>
      <c r="O26" s="61"/>
      <c r="Q26" s="75"/>
      <c r="R26" s="76"/>
    </row>
    <row r="27" spans="1:19" ht="19.5">
      <c r="A27" s="61"/>
      <c r="B27" s="43"/>
      <c r="C27" s="222"/>
      <c r="D27" s="222"/>
      <c r="E27" s="77" t="s">
        <v>44</v>
      </c>
      <c r="F27" s="223" t="str">
        <f>IF(L1_Oferta&lt;L1_PreuMinim,"Preu no vàlid, ha de ser superior o igual al preu mínim",IF(OR(L1_Oferta&gt;L1_PreuSortida,F68&lt;&gt;"ok Preu Subcategoria",F54&lt;&gt;"ok preu OMIE subcategoria",F65&lt;&gt;"ok preu OMIP subcategoria"),"Preu no vàlid, ha de ser igual o inferior al de sortida per OMIE, OMIP, subcategoria i categoria","ok Preu Categoria"))</f>
        <v>Preu no vàlid, ha de ser superior o igual al preu mínim</v>
      </c>
      <c r="G27" s="223"/>
      <c r="H27" s="223"/>
      <c r="I27" s="223"/>
      <c r="J27" s="223"/>
      <c r="K27" s="223"/>
      <c r="L27" s="223"/>
      <c r="M27" s="223"/>
      <c r="N27" s="69"/>
      <c r="O27" s="61"/>
      <c r="Q27" s="75"/>
      <c r="R27" s="78"/>
    </row>
    <row r="28" spans="1:19" ht="23.25" customHeight="1">
      <c r="A28" s="61"/>
      <c r="B28" s="54"/>
      <c r="C28" s="79"/>
      <c r="D28" s="79"/>
      <c r="E28" s="80" t="s">
        <v>45</v>
      </c>
      <c r="F28" s="218" t="str">
        <f>IF(F27="Preu no vàlid, ha de ser superior al preu mínim","Preu no vàlid, ha de ser superior al preu mínim",IF((L23-L1_MillorsPunts)&gt;=L1_MilloraPunts,"ok","No arriba a la millora mínima de punts"))</f>
        <v>No arriba a la millora mínima de punts</v>
      </c>
      <c r="G28" s="218"/>
      <c r="H28" s="218"/>
      <c r="I28" s="218"/>
      <c r="J28" s="218"/>
      <c r="K28" s="218"/>
      <c r="L28" s="218"/>
      <c r="M28" s="218"/>
      <c r="N28" s="81"/>
      <c r="O28" s="61"/>
    </row>
    <row r="29" spans="1:19" ht="23.25" customHeight="1">
      <c r="A29" s="61"/>
      <c r="B29" s="61"/>
      <c r="C29" s="82"/>
      <c r="D29" s="82"/>
      <c r="E29" s="82"/>
      <c r="F29" s="59"/>
      <c r="G29" s="59"/>
      <c r="H29" s="59"/>
      <c r="I29" s="59"/>
      <c r="J29" s="59"/>
      <c r="K29" s="59"/>
      <c r="L29" s="59"/>
      <c r="M29" s="59"/>
      <c r="N29" s="59"/>
      <c r="O29" s="61"/>
      <c r="Q29" s="75"/>
      <c r="S29" s="83"/>
    </row>
    <row r="30" spans="1:19" s="87" customFormat="1" ht="21" customHeight="1">
      <c r="A30" s="61"/>
      <c r="B30" s="84"/>
      <c r="C30" s="85"/>
      <c r="D30" s="85"/>
      <c r="E30" s="201" t="s">
        <v>46</v>
      </c>
      <c r="F30" s="201"/>
      <c r="G30" s="201"/>
      <c r="H30" s="201"/>
      <c r="I30" s="201"/>
      <c r="J30" s="201"/>
      <c r="K30" s="201"/>
      <c r="L30" s="201"/>
      <c r="M30" s="201"/>
      <c r="N30" s="86"/>
      <c r="O30" s="61"/>
      <c r="P30" s="35"/>
      <c r="Q30" s="35"/>
    </row>
    <row r="31" spans="1:19" s="87" customFormat="1">
      <c r="A31" s="61"/>
      <c r="B31" s="88"/>
      <c r="C31" s="46"/>
      <c r="D31" s="46"/>
      <c r="E31" s="68"/>
      <c r="F31" s="68"/>
      <c r="G31" s="68"/>
      <c r="H31" s="68"/>
      <c r="I31" s="68"/>
      <c r="J31" s="68"/>
      <c r="K31" s="68"/>
      <c r="L31" s="68"/>
      <c r="M31" s="68"/>
      <c r="N31" s="89"/>
      <c r="O31" s="61"/>
      <c r="P31" s="35"/>
    </row>
    <row r="32" spans="1:19" s="87" customFormat="1" ht="27" customHeight="1">
      <c r="A32" s="61"/>
      <c r="B32" s="90"/>
      <c r="C32" s="91"/>
      <c r="D32" s="91"/>
      <c r="E32" s="219" t="s">
        <v>47</v>
      </c>
      <c r="F32" s="92"/>
      <c r="G32" s="219" t="s">
        <v>48</v>
      </c>
      <c r="H32" s="219"/>
      <c r="I32" s="93"/>
      <c r="J32" s="220" t="s">
        <v>49</v>
      </c>
      <c r="K32" s="220"/>
      <c r="L32" s="219" t="s">
        <v>50</v>
      </c>
      <c r="M32" s="219"/>
      <c r="N32" s="89"/>
      <c r="O32" s="61"/>
    </row>
    <row r="33" spans="1:15" s="87" customFormat="1" ht="28" customHeight="1">
      <c r="A33" s="61"/>
      <c r="B33" s="90"/>
      <c r="C33" s="91"/>
      <c r="D33" s="91"/>
      <c r="E33" s="219"/>
      <c r="F33" s="92"/>
      <c r="G33" s="219"/>
      <c r="H33" s="219"/>
      <c r="I33" s="94"/>
      <c r="J33" s="220"/>
      <c r="K33" s="220"/>
      <c r="L33" s="219"/>
      <c r="M33" s="219"/>
      <c r="N33" s="89"/>
      <c r="O33" s="61"/>
    </row>
    <row r="34" spans="1:15" ht="26">
      <c r="A34" s="61"/>
      <c r="B34" s="43"/>
      <c r="C34" s="45"/>
      <c r="D34" s="45"/>
      <c r="E34" s="73">
        <v>1</v>
      </c>
      <c r="F34" s="95"/>
      <c r="G34" s="210"/>
      <c r="H34" s="210"/>
      <c r="I34" s="96"/>
      <c r="J34" s="211">
        <f>(L1_MilloraPunts+L1_MillorsPunts)-(L1_AM+L1_ER)</f>
        <v>1</v>
      </c>
      <c r="K34" s="211"/>
      <c r="L34" s="212">
        <f>ROUNDDOWN(L1_PreuSortida-((J34*(L1_PreuSortida-L1_PreuMinim))/L1_PuntsMaxims),3)</f>
        <v>158.46899999999999</v>
      </c>
      <c r="M34" s="212"/>
      <c r="N34" s="89"/>
      <c r="O34" s="61"/>
    </row>
    <row r="35" spans="1:15">
      <c r="A35" s="61"/>
      <c r="B35" s="97"/>
      <c r="C35" s="56"/>
      <c r="D35" s="56"/>
      <c r="E35" s="98"/>
      <c r="F35" s="98"/>
      <c r="G35" s="98"/>
      <c r="H35" s="98"/>
      <c r="I35" s="98"/>
      <c r="J35" s="98"/>
      <c r="K35" s="98"/>
      <c r="L35" s="98"/>
      <c r="M35" s="98"/>
      <c r="N35" s="99"/>
      <c r="O35" s="61"/>
    </row>
    <row r="36" spans="1:15">
      <c r="A36" s="61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ht="20.25" customHeight="1">
      <c r="A37" s="61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pans="1:15" ht="66.5" customHeight="1" thickBot="1">
      <c r="A38" s="39"/>
      <c r="B38" s="39"/>
      <c r="C38" s="221" t="s">
        <v>119</v>
      </c>
      <c r="D38" s="221"/>
      <c r="E38" s="221"/>
      <c r="F38" s="221"/>
      <c r="G38" s="221"/>
      <c r="H38" s="221"/>
      <c r="I38" s="221"/>
      <c r="J38" s="221"/>
      <c r="K38" s="221"/>
      <c r="L38" s="39"/>
      <c r="M38" s="39"/>
    </row>
    <row r="39" spans="1:15" ht="18.5">
      <c r="F39" s="213" t="str">
        <f>E84</f>
        <v>Subcategoria 1.1,
tarifa 6.1TD</v>
      </c>
      <c r="G39" s="214"/>
      <c r="H39" s="214"/>
      <c r="I39" s="214"/>
      <c r="J39" s="214"/>
      <c r="K39" s="215"/>
      <c r="L39" s="39"/>
      <c r="M39" s="39"/>
    </row>
    <row r="40" spans="1:15">
      <c r="F40" s="100" t="s">
        <v>51</v>
      </c>
      <c r="G40" s="101" t="s">
        <v>52</v>
      </c>
      <c r="H40" s="101" t="s">
        <v>53</v>
      </c>
      <c r="I40" s="101" t="s">
        <v>54</v>
      </c>
      <c r="J40" s="101" t="s">
        <v>55</v>
      </c>
      <c r="K40" s="102" t="s">
        <v>56</v>
      </c>
      <c r="L40" s="39"/>
      <c r="M40" s="39"/>
    </row>
    <row r="41" spans="1:15" ht="15.5">
      <c r="C41" s="236" t="s">
        <v>4</v>
      </c>
      <c r="D41" s="228" t="s">
        <v>57</v>
      </c>
      <c r="E41" s="229"/>
      <c r="F41" s="103">
        <v>142.29415784133232</v>
      </c>
      <c r="G41" s="104">
        <v>138.62535793848406</v>
      </c>
      <c r="H41" s="104">
        <v>137.95826844634087</v>
      </c>
      <c r="I41" s="104">
        <v>130.49983329145775</v>
      </c>
      <c r="J41" s="104">
        <v>125.17237960939839</v>
      </c>
      <c r="K41" s="105">
        <v>124.1068888729865</v>
      </c>
      <c r="L41" s="39"/>
      <c r="M41" s="39"/>
      <c r="O41" s="106"/>
    </row>
    <row r="42" spans="1:15" ht="15.5">
      <c r="C42" s="237"/>
      <c r="D42" s="190" t="s">
        <v>58</v>
      </c>
      <c r="E42" s="191"/>
      <c r="F42" s="103">
        <v>0.49</v>
      </c>
      <c r="G42" s="104">
        <v>0.22500000000000001</v>
      </c>
      <c r="H42" s="104">
        <v>0.15</v>
      </c>
      <c r="I42" s="104">
        <v>0.113</v>
      </c>
      <c r="J42" s="104">
        <v>0.113</v>
      </c>
      <c r="K42" s="105">
        <v>0</v>
      </c>
      <c r="L42" s="39"/>
      <c r="M42" s="39"/>
    </row>
    <row r="43" spans="1:15" ht="15.5">
      <c r="C43" s="237"/>
      <c r="D43" s="228" t="s">
        <v>59</v>
      </c>
      <c r="E43" s="229"/>
      <c r="F43" s="107">
        <v>12.054602713178292</v>
      </c>
      <c r="G43" s="108">
        <v>13.326721635504155</v>
      </c>
      <c r="H43" s="108">
        <v>16.625668669554074</v>
      </c>
      <c r="I43" s="108">
        <v>19.225326081182686</v>
      </c>
      <c r="J43" s="108">
        <v>20.733974511599506</v>
      </c>
      <c r="K43" s="109">
        <v>17.782609926052324</v>
      </c>
      <c r="L43" s="39"/>
      <c r="M43" s="39"/>
    </row>
    <row r="44" spans="1:15" ht="15.5">
      <c r="C44" s="237"/>
      <c r="D44" s="190" t="s">
        <v>60</v>
      </c>
      <c r="E44" s="191"/>
      <c r="F44" s="103">
        <v>4.3258458479734774</v>
      </c>
      <c r="G44" s="104">
        <v>4.5985659971644042</v>
      </c>
      <c r="H44" s="104">
        <v>3.2497137909249401</v>
      </c>
      <c r="I44" s="104">
        <v>2.5164447354848103</v>
      </c>
      <c r="J44" s="104">
        <v>2.5898723384279192</v>
      </c>
      <c r="K44" s="105">
        <v>3.5876046730069366</v>
      </c>
      <c r="L44" s="39"/>
      <c r="M44" s="39"/>
    </row>
    <row r="45" spans="1:15" s="87" customFormat="1" ht="15.5">
      <c r="C45" s="237"/>
      <c r="D45" s="226" t="s">
        <v>61</v>
      </c>
      <c r="E45" s="227"/>
      <c r="F45" s="103">
        <v>0</v>
      </c>
      <c r="G45" s="104">
        <v>0</v>
      </c>
      <c r="H45" s="104">
        <v>0</v>
      </c>
      <c r="I45" s="104">
        <v>0</v>
      </c>
      <c r="J45" s="104">
        <v>0</v>
      </c>
      <c r="K45" s="105">
        <v>0</v>
      </c>
      <c r="L45" s="39"/>
      <c r="M45" s="39"/>
      <c r="N45" s="35"/>
    </row>
    <row r="46" spans="1:15" s="87" customFormat="1" ht="15.5">
      <c r="C46" s="237"/>
      <c r="D46" s="226" t="s">
        <v>62</v>
      </c>
      <c r="E46" s="227"/>
      <c r="F46" s="103">
        <v>1.277810483778576</v>
      </c>
      <c r="G46" s="104">
        <v>1.3413777067243187</v>
      </c>
      <c r="H46" s="104">
        <v>1.1854989331197685</v>
      </c>
      <c r="I46" s="104">
        <v>1.318166168557688</v>
      </c>
      <c r="J46" s="104">
        <v>1.5522607090304874</v>
      </c>
      <c r="K46" s="105">
        <v>0.58488599878916159</v>
      </c>
      <c r="L46" s="39"/>
      <c r="M46" s="39"/>
      <c r="N46" s="35"/>
    </row>
    <row r="47" spans="1:15" ht="15.5">
      <c r="C47" s="237"/>
      <c r="D47" s="190" t="s">
        <v>63</v>
      </c>
      <c r="E47" s="191"/>
      <c r="F47" s="110">
        <v>0.20949000000000001</v>
      </c>
      <c r="G47" s="111">
        <v>0.20949000000000001</v>
      </c>
      <c r="H47" s="111">
        <v>0.20949000000000001</v>
      </c>
      <c r="I47" s="111">
        <v>0.20949000000000001</v>
      </c>
      <c r="J47" s="111">
        <v>0.20949000000000001</v>
      </c>
      <c r="K47" s="112">
        <v>0.20949000000000001</v>
      </c>
      <c r="L47" s="39"/>
      <c r="M47" s="39"/>
    </row>
    <row r="48" spans="1:15" ht="15.5">
      <c r="C48" s="237"/>
      <c r="D48" s="228" t="s">
        <v>64</v>
      </c>
      <c r="E48" s="229"/>
      <c r="F48" s="113">
        <v>7.2371260155038863E-2</v>
      </c>
      <c r="G48" s="114">
        <v>7.4248320411946331E-2</v>
      </c>
      <c r="H48" s="114">
        <v>6.3175583846153904E-2</v>
      </c>
      <c r="I48" s="114">
        <v>6.0746471456123448E-2</v>
      </c>
      <c r="J48" s="114">
        <v>4.8739907371794837E-2</v>
      </c>
      <c r="K48" s="115">
        <v>8.3651588991040707E-2</v>
      </c>
      <c r="L48" s="39"/>
      <c r="M48" s="39"/>
    </row>
    <row r="49" spans="1:16" ht="15.5">
      <c r="C49" s="237"/>
      <c r="D49" s="190" t="s">
        <v>65</v>
      </c>
      <c r="E49" s="191"/>
      <c r="F49" s="116">
        <v>1.4999999999999999E-2</v>
      </c>
      <c r="G49" s="117">
        <v>1.4999999999999999E-2</v>
      </c>
      <c r="H49" s="117">
        <v>1.4999999999999999E-2</v>
      </c>
      <c r="I49" s="117">
        <v>1.4999999999999999E-2</v>
      </c>
      <c r="J49" s="117">
        <v>1.4999999999999999E-2</v>
      </c>
      <c r="K49" s="118">
        <v>1.4999999999999999E-2</v>
      </c>
      <c r="L49" s="39"/>
      <c r="M49" s="39"/>
    </row>
    <row r="50" spans="1:16" ht="39.5" customHeight="1">
      <c r="C50" s="237"/>
      <c r="D50" s="190" t="s">
        <v>66</v>
      </c>
      <c r="E50" s="191"/>
      <c r="F50" s="230"/>
      <c r="G50" s="231"/>
      <c r="H50" s="231"/>
      <c r="I50" s="231"/>
      <c r="J50" s="231"/>
      <c r="K50" s="232"/>
      <c r="M50" s="119" t="s">
        <v>67</v>
      </c>
    </row>
    <row r="51" spans="1:16" ht="15.5">
      <c r="A51" s="72"/>
      <c r="C51" s="237"/>
      <c r="D51" s="228" t="s">
        <v>68</v>
      </c>
      <c r="E51" s="229"/>
      <c r="F51" s="120">
        <f>((F41+F42+F43+F44+F45+F46+F47)*(1+F48)+$F$50)*(1+F49)</f>
        <v>174.86266515144044</v>
      </c>
      <c r="G51" s="121">
        <f>((G41+G42+G43+G44+G45+G46+G47)*(1+G48)+$F$50)*(1+G49)</f>
        <v>172.63322082992059</v>
      </c>
      <c r="H51" s="121">
        <f>((H41+H42+H43+H44+H45+H46+H47)*(1+H48)+$F$50)*(1+H49)</f>
        <v>171.98919064140017</v>
      </c>
      <c r="I51" s="121">
        <f>((I41+I42+I43+I44+I45+I46+I47)*(1+I48)+$F$50)*(1+I49)</f>
        <v>165.67851557730694</v>
      </c>
      <c r="J51" s="121">
        <f>((J41+J42+J43+J44+J45+J46+J47)*(1+J48)+$F$50)*(1+J49)</f>
        <v>160.06554533705892</v>
      </c>
      <c r="K51" s="122">
        <f t="shared" ref="K51" si="0">((K41+K42+K43+K44+K45+K46+K47)*(1+K48)+$F$50)*(1+K49)</f>
        <v>160.88493096993025</v>
      </c>
      <c r="L51" s="39"/>
      <c r="M51" s="39"/>
    </row>
    <row r="52" spans="1:16" ht="15.5">
      <c r="A52" s="72"/>
      <c r="B52" s="72"/>
      <c r="C52" s="237"/>
      <c r="D52" s="244" t="s">
        <v>69</v>
      </c>
      <c r="E52" s="245"/>
      <c r="F52" s="182">
        <f>ROUND(SUMPRODUCT(F51:K51,E82:J82),3)</f>
        <v>166.24600000000001</v>
      </c>
      <c r="G52" s="183"/>
      <c r="H52" s="183"/>
      <c r="I52" s="183"/>
      <c r="J52" s="183"/>
      <c r="K52" s="184"/>
      <c r="L52" s="39"/>
      <c r="M52" s="39"/>
    </row>
    <row r="53" spans="1:16" ht="15.5">
      <c r="A53" s="72"/>
      <c r="B53" s="72"/>
      <c r="C53" s="237"/>
      <c r="D53" s="185" t="s">
        <v>70</v>
      </c>
      <c r="E53" s="186"/>
      <c r="F53" s="187">
        <v>172.84299999999999</v>
      </c>
      <c r="G53" s="188"/>
      <c r="H53" s="188"/>
      <c r="I53" s="188"/>
      <c r="J53" s="188"/>
      <c r="K53" s="189"/>
      <c r="L53" s="39"/>
      <c r="M53" s="39"/>
    </row>
    <row r="54" spans="1:16" ht="15.5">
      <c r="B54" s="72"/>
      <c r="C54" s="243"/>
      <c r="D54" s="192" t="s">
        <v>71</v>
      </c>
      <c r="E54" s="193"/>
      <c r="F54" s="233" t="str">
        <f>IF(F52&gt;F53,"Preu superior a preu de sortida, no és vàlid, ha de ser igual o inferior","ok preu OMIE subcategoria")</f>
        <v>ok preu OMIE subcategoria</v>
      </c>
      <c r="G54" s="234"/>
      <c r="H54" s="234"/>
      <c r="I54" s="234"/>
      <c r="J54" s="234"/>
      <c r="K54" s="235"/>
      <c r="L54" s="39"/>
      <c r="M54" s="39"/>
    </row>
    <row r="55" spans="1:16" ht="15.5">
      <c r="C55" s="236" t="s">
        <v>5</v>
      </c>
      <c r="D55" s="238" t="s">
        <v>72</v>
      </c>
      <c r="E55" s="239"/>
      <c r="F55" s="240">
        <v>93.71</v>
      </c>
      <c r="G55" s="241"/>
      <c r="H55" s="241"/>
      <c r="I55" s="241"/>
      <c r="J55" s="241"/>
      <c r="K55" s="242"/>
      <c r="L55" s="39"/>
      <c r="M55" s="39"/>
    </row>
    <row r="56" spans="1:16" ht="46" customHeight="1">
      <c r="C56" s="237"/>
      <c r="D56" s="228" t="s">
        <v>73</v>
      </c>
      <c r="E56" s="229"/>
      <c r="F56" s="165"/>
      <c r="G56" s="166"/>
      <c r="H56" s="166"/>
      <c r="I56" s="166"/>
      <c r="J56" s="166"/>
      <c r="K56" s="167"/>
      <c r="M56" s="119" t="s">
        <v>67</v>
      </c>
    </row>
    <row r="57" spans="1:16" ht="16" customHeight="1">
      <c r="C57" s="237"/>
      <c r="D57" s="170" t="s">
        <v>113</v>
      </c>
      <c r="E57" s="171"/>
      <c r="F57" s="182">
        <f>ROUND(SUMPRODUCT(F56:K56,E82:J82),3)</f>
        <v>0</v>
      </c>
      <c r="G57" s="183"/>
      <c r="H57" s="183"/>
      <c r="I57" s="183"/>
      <c r="J57" s="183"/>
      <c r="K57" s="184"/>
      <c r="M57" s="173" t="s">
        <v>116</v>
      </c>
      <c r="N57" s="173" t="s">
        <v>117</v>
      </c>
    </row>
    <row r="58" spans="1:16" ht="20.5" customHeight="1">
      <c r="C58" s="237"/>
      <c r="D58" s="190" t="s">
        <v>114</v>
      </c>
      <c r="E58" s="191"/>
      <c r="F58" s="182" t="str">
        <f>IF(OR(F57&gt;M58,F57&lt;N58),"Ap ponderat no està entre Ap ponderat Màxim i Ap ponderat Mínim, no és vàlid, ha d'estar dins d'aquest rang","Ok Ap ponderat Ofert")</f>
        <v>Ap ponderat no està entre Ap ponderat Màxim i Ap ponderat Mínim, no és vàlid, ha d'estar dins d'aquest rang</v>
      </c>
      <c r="G58" s="183"/>
      <c r="H58" s="183"/>
      <c r="I58" s="183"/>
      <c r="J58" s="183"/>
      <c r="K58" s="184"/>
      <c r="M58" s="172">
        <f>ROUND(1.0993963865209,3)</f>
        <v>1.099</v>
      </c>
      <c r="N58" s="172">
        <v>0.96</v>
      </c>
    </row>
    <row r="59" spans="1:16" ht="33" customHeight="1">
      <c r="C59" s="237"/>
      <c r="D59" s="190" t="s">
        <v>108</v>
      </c>
      <c r="E59" s="191"/>
      <c r="F59" s="194"/>
      <c r="G59" s="195"/>
      <c r="H59" s="195"/>
      <c r="I59" s="195"/>
      <c r="J59" s="195"/>
      <c r="K59" s="196"/>
      <c r="M59" s="119" t="s">
        <v>67</v>
      </c>
    </row>
    <row r="60" spans="1:16" ht="16.5" customHeight="1">
      <c r="C60" s="237"/>
      <c r="D60" s="185" t="s">
        <v>118</v>
      </c>
      <c r="E60" s="186"/>
      <c r="F60" s="187">
        <v>14.9</v>
      </c>
      <c r="G60" s="188"/>
      <c r="H60" s="188"/>
      <c r="I60" s="188"/>
      <c r="J60" s="188"/>
      <c r="K60" s="189"/>
      <c r="M60" s="119"/>
    </row>
    <row r="61" spans="1:16" ht="20.5" customHeight="1">
      <c r="C61" s="237"/>
      <c r="D61" s="192" t="s">
        <v>115</v>
      </c>
      <c r="E61" s="193"/>
      <c r="F61" s="182" t="str">
        <f>IF(F59&gt;F60,"Marge superior a marge de sortida, no és vàlid, ha de ser igual o inferior","ok Marge OMIP")</f>
        <v>ok Marge OMIP</v>
      </c>
      <c r="G61" s="183"/>
      <c r="H61" s="183"/>
      <c r="I61" s="183"/>
      <c r="J61" s="183"/>
      <c r="K61" s="184"/>
      <c r="M61" s="39"/>
      <c r="P61" s="119"/>
    </row>
    <row r="62" spans="1:16" ht="15.5">
      <c r="C62" s="237"/>
      <c r="D62" s="190" t="s">
        <v>74</v>
      </c>
      <c r="E62" s="191"/>
      <c r="F62" s="120">
        <f>((($F$55*F56)+F42+F43+F44+F45+F46+F47)*(1+F48)+$F$59)*(1+F49)</f>
        <v>19.981617314075738</v>
      </c>
      <c r="G62" s="121">
        <f t="shared" ref="G62:K62" si="1">((($F$55*G56)+G42+G43+G44+G45+G46+G47)*(1+G48)+$F$59)*(1+G49)</f>
        <v>21.481392029020409</v>
      </c>
      <c r="H62" s="121">
        <f t="shared" si="1"/>
        <v>23.115220100529694</v>
      </c>
      <c r="I62" s="121">
        <f t="shared" si="1"/>
        <v>25.174869322437925</v>
      </c>
      <c r="J62" s="121">
        <f t="shared" si="1"/>
        <v>26.823176493035312</v>
      </c>
      <c r="K62" s="122">
        <f t="shared" si="1"/>
        <v>24.378974228004736</v>
      </c>
      <c r="L62" s="39"/>
      <c r="M62" s="39"/>
    </row>
    <row r="63" spans="1:16" ht="15.5">
      <c r="C63" s="237"/>
      <c r="D63" s="244" t="s">
        <v>75</v>
      </c>
      <c r="E63" s="245"/>
      <c r="F63" s="251">
        <f>ROUND(SUMPRODUCT(F62:K62,E82:J82),3)</f>
        <v>23.573</v>
      </c>
      <c r="G63" s="252"/>
      <c r="H63" s="252"/>
      <c r="I63" s="252"/>
      <c r="J63" s="252"/>
      <c r="K63" s="253"/>
      <c r="L63" s="39"/>
      <c r="M63" s="39"/>
    </row>
    <row r="64" spans="1:16" ht="15.5">
      <c r="C64" s="237"/>
      <c r="D64" s="254" t="s">
        <v>76</v>
      </c>
      <c r="E64" s="255"/>
      <c r="F64" s="240">
        <v>144.37299999999999</v>
      </c>
      <c r="G64" s="241"/>
      <c r="H64" s="241"/>
      <c r="I64" s="241"/>
      <c r="J64" s="241"/>
      <c r="K64" s="242"/>
      <c r="L64" s="39"/>
      <c r="M64" s="39"/>
      <c r="O64" s="123"/>
    </row>
    <row r="65" spans="1:15" ht="16" thickBot="1">
      <c r="C65" s="237"/>
      <c r="D65" s="294" t="s">
        <v>77</v>
      </c>
      <c r="E65" s="295"/>
      <c r="F65" s="289" t="str">
        <f>IF(F63&gt;F64,"Preu superior a preu de sortida, no és vàlid, ha de ser igual o inferior","ok preu OMIP subcategoria")</f>
        <v>ok preu OMIP subcategoria</v>
      </c>
      <c r="G65" s="290"/>
      <c r="H65" s="290"/>
      <c r="I65" s="290"/>
      <c r="J65" s="290"/>
      <c r="K65" s="291"/>
      <c r="L65" s="39"/>
      <c r="M65" s="39"/>
    </row>
    <row r="66" spans="1:15" ht="23.5">
      <c r="C66" s="124" t="s">
        <v>78</v>
      </c>
      <c r="D66" s="246" t="s">
        <v>79</v>
      </c>
      <c r="E66" s="247"/>
      <c r="F66" s="248">
        <f>ROUND(0.5*F52+0.5*F63,3)</f>
        <v>94.91</v>
      </c>
      <c r="G66" s="249"/>
      <c r="H66" s="249"/>
      <c r="I66" s="249"/>
      <c r="J66" s="249"/>
      <c r="K66" s="250"/>
      <c r="L66" s="39"/>
      <c r="M66" s="39"/>
      <c r="O66" s="123"/>
    </row>
    <row r="67" spans="1:15" ht="23.5">
      <c r="B67" s="125"/>
      <c r="C67" s="126"/>
      <c r="D67" s="127" t="s">
        <v>80</v>
      </c>
      <c r="E67" s="128"/>
      <c r="F67" s="284">
        <v>158.608</v>
      </c>
      <c r="G67" s="285"/>
      <c r="H67" s="285"/>
      <c r="I67" s="285"/>
      <c r="J67" s="285"/>
      <c r="K67" s="286"/>
      <c r="L67" s="39"/>
      <c r="M67" s="39"/>
      <c r="O67" s="123"/>
    </row>
    <row r="68" spans="1:15" ht="19.5" customHeight="1" thickBot="1">
      <c r="A68" s="129"/>
      <c r="B68" s="125"/>
      <c r="C68" s="130"/>
      <c r="D68" s="287" t="s">
        <v>81</v>
      </c>
      <c r="E68" s="288"/>
      <c r="F68" s="289" t="str">
        <f>IF(F66&gt;F67,"Preu superior a preu de sortida, no és vàlid, ha de ser igual o inferior","ok Preu Subcategoria")</f>
        <v>ok Preu Subcategoria</v>
      </c>
      <c r="G68" s="290"/>
      <c r="H68" s="290"/>
      <c r="I68" s="290"/>
      <c r="J68" s="290"/>
      <c r="K68" s="291"/>
      <c r="L68" s="39"/>
      <c r="M68" s="39"/>
      <c r="N68" s="39"/>
    </row>
    <row r="69" spans="1:15" ht="21.5" thickBot="1">
      <c r="A69" s="129"/>
      <c r="B69" s="131"/>
      <c r="C69" s="132"/>
      <c r="D69" s="131"/>
      <c r="E69" s="131"/>
      <c r="F69" s="131"/>
      <c r="G69" s="131"/>
      <c r="H69" s="131"/>
      <c r="I69" s="131"/>
      <c r="J69" s="131"/>
      <c r="K69" s="131"/>
      <c r="L69" s="39"/>
      <c r="M69" s="39"/>
      <c r="N69" s="39"/>
    </row>
    <row r="70" spans="1:15" ht="37" thickTop="1" thickBot="1">
      <c r="A70" s="129"/>
      <c r="C70" s="124" t="s">
        <v>82</v>
      </c>
      <c r="D70" s="292" t="s">
        <v>42</v>
      </c>
      <c r="E70" s="293"/>
      <c r="F70" s="271">
        <f>ROUND(F66*E85,3)</f>
        <v>94.91</v>
      </c>
      <c r="G70" s="272"/>
      <c r="H70" s="272"/>
      <c r="I70" s="272"/>
      <c r="J70" s="272"/>
      <c r="K70" s="273"/>
      <c r="L70" s="39"/>
      <c r="M70" s="39"/>
      <c r="N70" s="39"/>
    </row>
    <row r="71" spans="1:15" ht="26.5" thickTop="1">
      <c r="A71" s="129"/>
      <c r="B71" s="125"/>
      <c r="C71" s="126"/>
      <c r="D71" s="277" t="s">
        <v>83</v>
      </c>
      <c r="E71" s="278"/>
      <c r="F71" s="274">
        <v>158.608</v>
      </c>
      <c r="G71" s="275"/>
      <c r="H71" s="275"/>
      <c r="I71" s="275"/>
      <c r="J71" s="275"/>
      <c r="K71" s="276"/>
      <c r="L71" s="39"/>
      <c r="M71" s="39"/>
      <c r="N71" s="39"/>
    </row>
    <row r="72" spans="1:15" ht="24" thickBot="1">
      <c r="A72" s="129"/>
      <c r="B72" s="125"/>
      <c r="C72" s="130"/>
      <c r="D72" s="279" t="s">
        <v>84</v>
      </c>
      <c r="E72" s="280"/>
      <c r="F72" s="281" t="str">
        <f>IF(F70&lt;=E106,"Preu no vàlid, ha de ser superior al preu mínim",IF(OR(F70&gt;F71,F68&lt;&gt;"ok Preu Subcategoria",F54&lt;&gt;"ok preu OMIE subcategoria",F65&lt;&gt;"ok preu OMIP subcategoria"),"Preu no vàlid, ha de ser igual o inferior al de sortida per OMIE, OMIP, subcategoria i categoria","ok Preu Categoria"))</f>
        <v>Preu no vàlid, ha de ser superior al preu mínim</v>
      </c>
      <c r="G72" s="282"/>
      <c r="H72" s="282"/>
      <c r="I72" s="282"/>
      <c r="J72" s="282"/>
      <c r="K72" s="283"/>
      <c r="L72" s="39"/>
      <c r="M72" s="39"/>
      <c r="N72" s="39"/>
    </row>
    <row r="73" spans="1:15" ht="18.5">
      <c r="A73" s="129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1:15">
      <c r="C74" s="38"/>
      <c r="D74" s="38"/>
      <c r="E74" s="39"/>
      <c r="F74" s="39"/>
      <c r="G74" s="39"/>
      <c r="H74" s="39"/>
      <c r="I74" s="39"/>
      <c r="J74" s="39"/>
      <c r="K74" s="39"/>
      <c r="L74" s="39"/>
      <c r="M74" s="39"/>
    </row>
    <row r="75" spans="1:15" ht="18.5">
      <c r="C75" s="256" t="s">
        <v>85</v>
      </c>
      <c r="D75" s="257"/>
      <c r="E75" s="257"/>
      <c r="F75" s="257"/>
      <c r="G75" s="257"/>
      <c r="H75" s="257"/>
      <c r="I75" s="257"/>
      <c r="J75" s="257"/>
      <c r="K75" s="258"/>
    </row>
    <row r="76" spans="1:15" ht="18.5">
      <c r="A76" s="133"/>
      <c r="B76" s="133"/>
      <c r="C76" s="134" t="s">
        <v>86</v>
      </c>
      <c r="D76" s="135" t="s">
        <v>87</v>
      </c>
      <c r="E76" s="135" t="s">
        <v>51</v>
      </c>
      <c r="F76" s="135" t="s">
        <v>52</v>
      </c>
      <c r="G76" s="135" t="s">
        <v>53</v>
      </c>
      <c r="H76" s="135" t="s">
        <v>54</v>
      </c>
      <c r="I76" s="135" t="s">
        <v>55</v>
      </c>
      <c r="J76" s="135" t="s">
        <v>56</v>
      </c>
      <c r="K76" s="135" t="s">
        <v>88</v>
      </c>
    </row>
    <row r="77" spans="1:15" ht="15.5">
      <c r="A77" s="133"/>
      <c r="B77" s="133"/>
      <c r="C77" s="136" t="s">
        <v>89</v>
      </c>
      <c r="D77" s="137" t="s">
        <v>90</v>
      </c>
      <c r="E77" s="138">
        <v>32675138.327518631</v>
      </c>
      <c r="F77" s="138">
        <v>39107846.643154994</v>
      </c>
      <c r="G77" s="138">
        <v>36201943.296160139</v>
      </c>
      <c r="H77" s="138">
        <v>41171593.71462135</v>
      </c>
      <c r="I77" s="138">
        <v>18198665.279448345</v>
      </c>
      <c r="J77" s="138">
        <v>112562506.81100202</v>
      </c>
      <c r="K77" s="138">
        <f>SUM(E77:J77)</f>
        <v>279917694.07190543</v>
      </c>
    </row>
    <row r="78" spans="1:15" ht="15.5">
      <c r="A78" s="133"/>
      <c r="B78" s="133"/>
      <c r="C78" s="139"/>
      <c r="D78" s="139"/>
      <c r="E78" s="139"/>
      <c r="F78" s="139"/>
      <c r="G78" s="139"/>
      <c r="H78" s="139"/>
      <c r="I78" s="139"/>
      <c r="J78" s="139"/>
      <c r="K78" s="140">
        <f>SUM(K77:K77)</f>
        <v>279917694.07190543</v>
      </c>
    </row>
    <row r="79" spans="1:15" ht="15.65" customHeight="1">
      <c r="A79" s="133"/>
      <c r="B79" s="133"/>
      <c r="C79" s="141"/>
      <c r="D79" s="141"/>
      <c r="E79" s="141"/>
      <c r="F79" s="141"/>
      <c r="G79" s="141"/>
      <c r="H79" s="141"/>
      <c r="I79" s="141"/>
      <c r="J79" s="141"/>
      <c r="K79" s="142"/>
    </row>
    <row r="80" spans="1:15" ht="18.649999999999999" customHeight="1">
      <c r="A80" s="133"/>
      <c r="B80" s="133"/>
      <c r="C80" s="259" t="s">
        <v>91</v>
      </c>
      <c r="D80" s="260"/>
      <c r="E80" s="260"/>
      <c r="F80" s="260"/>
      <c r="G80" s="260"/>
      <c r="H80" s="260"/>
      <c r="I80" s="260"/>
      <c r="J80" s="260"/>
      <c r="K80" s="261"/>
    </row>
    <row r="81" spans="1:13" ht="18.5">
      <c r="A81" s="133"/>
      <c r="B81" s="133"/>
      <c r="C81" s="134" t="s">
        <v>86</v>
      </c>
      <c r="D81" s="135" t="s">
        <v>87</v>
      </c>
      <c r="E81" s="135" t="s">
        <v>51</v>
      </c>
      <c r="F81" s="135" t="s">
        <v>52</v>
      </c>
      <c r="G81" s="135" t="s">
        <v>53</v>
      </c>
      <c r="H81" s="135" t="s">
        <v>54</v>
      </c>
      <c r="I81" s="135" t="s">
        <v>55</v>
      </c>
      <c r="J81" s="135" t="s">
        <v>56</v>
      </c>
      <c r="K81" s="135" t="s">
        <v>88</v>
      </c>
    </row>
    <row r="82" spans="1:13" ht="15.5">
      <c r="A82" s="133"/>
      <c r="B82" s="133"/>
      <c r="C82" s="136" t="s">
        <v>89</v>
      </c>
      <c r="D82" s="137" t="str">
        <f>D77</f>
        <v>6.1TD</v>
      </c>
      <c r="E82" s="143">
        <v>0.11673123571504208</v>
      </c>
      <c r="F82" s="143">
        <v>0.13971194915998753</v>
      </c>
      <c r="G82" s="143">
        <v>0.12933067134677295</v>
      </c>
      <c r="H82" s="143">
        <v>0.14708464161627868</v>
      </c>
      <c r="I82" s="143">
        <v>6.5014344090636375E-2</v>
      </c>
      <c r="J82" s="143">
        <v>0.40212715807128252</v>
      </c>
      <c r="K82" s="143">
        <f t="shared" ref="K82" si="2">K77/$K$77</f>
        <v>1</v>
      </c>
    </row>
    <row r="83" spans="1:13" ht="15.5">
      <c r="A83" s="133"/>
      <c r="B83" s="133"/>
      <c r="C83" s="141"/>
      <c r="D83" s="141"/>
      <c r="E83" s="141"/>
      <c r="F83" s="141"/>
      <c r="G83" s="141"/>
      <c r="H83" s="141"/>
      <c r="I83" s="141"/>
      <c r="J83" s="141"/>
      <c r="K83" s="142"/>
    </row>
    <row r="84" spans="1:13" ht="33.65" customHeight="1">
      <c r="A84" s="133"/>
      <c r="B84" s="133"/>
      <c r="C84" s="262" t="s">
        <v>92</v>
      </c>
      <c r="D84" s="263"/>
      <c r="E84" s="144" t="s">
        <v>93</v>
      </c>
      <c r="F84" s="142"/>
      <c r="G84" s="142"/>
      <c r="H84" s="142"/>
      <c r="I84" s="142"/>
      <c r="J84" s="142"/>
      <c r="K84" s="142"/>
    </row>
    <row r="85" spans="1:13" ht="15" customHeight="1">
      <c r="A85" s="133"/>
      <c r="B85" s="133"/>
      <c r="C85" s="264"/>
      <c r="D85" s="265"/>
      <c r="E85" s="145">
        <v>1</v>
      </c>
      <c r="F85" s="142"/>
      <c r="G85" s="142"/>
      <c r="H85" s="142"/>
      <c r="I85" s="142"/>
      <c r="J85" s="142"/>
      <c r="K85" s="142"/>
    </row>
    <row r="86" spans="1:13" ht="22.5" customHeight="1">
      <c r="A86" s="133"/>
      <c r="B86" s="133"/>
      <c r="C86" s="266"/>
      <c r="D86" s="267"/>
      <c r="E86" s="146">
        <f>SUM(E85)</f>
        <v>1</v>
      </c>
      <c r="F86" s="142"/>
      <c r="G86" s="142"/>
      <c r="H86" s="142"/>
      <c r="I86" s="142"/>
      <c r="J86" s="142"/>
      <c r="K86" s="142"/>
    </row>
    <row r="87" spans="1:13">
      <c r="A87" s="133"/>
      <c r="B87" s="133"/>
      <c r="L87" s="133"/>
      <c r="M87" s="133"/>
    </row>
    <row r="88" spans="1:13">
      <c r="A88" s="133"/>
      <c r="B88" s="133"/>
      <c r="L88" s="133"/>
      <c r="M88" s="133"/>
    </row>
    <row r="89" spans="1:13">
      <c r="A89" s="133"/>
      <c r="B89" s="133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133"/>
    </row>
    <row r="90" spans="1:13" ht="23.5">
      <c r="A90" s="133"/>
      <c r="B90" s="133"/>
      <c r="C90" s="268" t="s">
        <v>112</v>
      </c>
      <c r="D90" s="269"/>
      <c r="E90" s="269"/>
      <c r="F90" s="269"/>
      <c r="G90" s="269"/>
      <c r="H90" s="269"/>
      <c r="I90" s="269"/>
      <c r="J90" s="269"/>
      <c r="K90" s="269"/>
      <c r="L90" s="270"/>
      <c r="M90" s="133"/>
    </row>
    <row r="91" spans="1:13" ht="15.5">
      <c r="A91" s="133"/>
      <c r="B91" s="133"/>
      <c r="C91" s="147"/>
      <c r="D91" s="78"/>
      <c r="E91" s="78"/>
      <c r="F91" s="78"/>
      <c r="G91" s="78"/>
      <c r="H91" s="78"/>
      <c r="I91" s="78"/>
      <c r="J91" s="78"/>
      <c r="K91" s="78"/>
      <c r="L91" s="148"/>
      <c r="M91" s="133"/>
    </row>
    <row r="92" spans="1:13" ht="15.5">
      <c r="A92" s="133"/>
      <c r="B92" s="133"/>
      <c r="C92" s="149"/>
      <c r="D92" s="150" t="s">
        <v>94</v>
      </c>
      <c r="E92" s="151" t="s">
        <v>95</v>
      </c>
      <c r="F92" s="151"/>
      <c r="G92" s="151"/>
      <c r="H92" s="151"/>
      <c r="I92" s="151"/>
      <c r="J92" s="78"/>
      <c r="K92" s="78"/>
      <c r="L92" s="148"/>
      <c r="M92" s="133"/>
    </row>
    <row r="93" spans="1:13" ht="15.5">
      <c r="A93" s="133"/>
      <c r="B93" s="133"/>
      <c r="C93" s="149"/>
      <c r="D93" s="150" t="s">
        <v>96</v>
      </c>
      <c r="E93" s="151" t="s">
        <v>97</v>
      </c>
      <c r="F93" s="151"/>
      <c r="G93" s="151"/>
      <c r="H93" s="151"/>
      <c r="I93" s="151"/>
      <c r="J93" s="78"/>
      <c r="K93" s="78"/>
      <c r="L93" s="148"/>
      <c r="M93" s="133"/>
    </row>
    <row r="94" spans="1:13" ht="15.5">
      <c r="A94" s="133"/>
      <c r="B94" s="133"/>
      <c r="C94" s="149"/>
      <c r="D94" s="150" t="s">
        <v>98</v>
      </c>
      <c r="E94" s="151" t="s">
        <v>99</v>
      </c>
      <c r="F94" s="151"/>
      <c r="G94" s="151"/>
      <c r="H94" s="78"/>
      <c r="I94" s="78"/>
      <c r="J94" s="78"/>
      <c r="K94" s="78"/>
      <c r="L94" s="148"/>
      <c r="M94" s="133"/>
    </row>
    <row r="95" spans="1:13" ht="15.5">
      <c r="A95" s="133"/>
      <c r="B95" s="133"/>
      <c r="C95" s="149"/>
      <c r="D95" s="150"/>
      <c r="E95" s="78"/>
      <c r="F95" s="78"/>
      <c r="G95" s="78"/>
      <c r="H95" s="78"/>
      <c r="I95" s="78"/>
      <c r="J95" s="78"/>
      <c r="K95" s="78"/>
      <c r="L95" s="148"/>
      <c r="M95" s="133"/>
    </row>
    <row r="96" spans="1:13" ht="15.5">
      <c r="A96" s="133"/>
      <c r="B96" s="133"/>
      <c r="C96" s="149"/>
      <c r="D96" s="150"/>
      <c r="E96" s="142"/>
      <c r="F96" s="78"/>
      <c r="G96" s="78"/>
      <c r="H96" s="78"/>
      <c r="I96" s="78"/>
      <c r="J96" s="78"/>
      <c r="K96" s="78"/>
      <c r="L96" s="148"/>
      <c r="M96" s="133"/>
    </row>
    <row r="97" spans="1:13" ht="15.5">
      <c r="A97" s="133"/>
      <c r="B97" s="133"/>
      <c r="C97" s="149"/>
      <c r="D97" s="150"/>
      <c r="E97" s="142"/>
      <c r="F97" s="78"/>
      <c r="G97" s="78"/>
      <c r="H97" s="78"/>
      <c r="I97" s="78"/>
      <c r="J97" s="78"/>
      <c r="K97" s="78"/>
      <c r="L97" s="148"/>
      <c r="M97" s="133"/>
    </row>
    <row r="98" spans="1:13" ht="15.5">
      <c r="A98" s="133"/>
      <c r="B98" s="133"/>
      <c r="C98" s="149"/>
      <c r="D98" s="150"/>
      <c r="E98" s="142"/>
      <c r="F98" s="78"/>
      <c r="G98" s="78"/>
      <c r="H98" s="78"/>
      <c r="I98" s="78"/>
      <c r="J98" s="78"/>
      <c r="K98" s="78"/>
      <c r="L98" s="148"/>
      <c r="M98" s="133"/>
    </row>
    <row r="99" spans="1:13" ht="15.5">
      <c r="A99" s="133"/>
      <c r="B99" s="133"/>
      <c r="C99" s="149"/>
      <c r="D99" s="150" t="s">
        <v>100</v>
      </c>
      <c r="E99" s="152" t="s">
        <v>101</v>
      </c>
      <c r="F99" s="152"/>
      <c r="G99" s="78"/>
      <c r="H99" s="78"/>
      <c r="I99" s="78"/>
      <c r="J99" s="78"/>
      <c r="K99" s="78"/>
      <c r="L99" s="148"/>
      <c r="M99" s="133"/>
    </row>
    <row r="100" spans="1:13" ht="15.5">
      <c r="A100" s="133"/>
      <c r="B100" s="133"/>
      <c r="C100" s="149"/>
      <c r="D100" s="150"/>
      <c r="E100" s="152"/>
      <c r="F100" s="152"/>
      <c r="G100" s="78"/>
      <c r="H100" s="78"/>
      <c r="I100" s="78"/>
      <c r="J100" s="78"/>
      <c r="K100" s="78"/>
      <c r="L100" s="148"/>
      <c r="M100" s="133"/>
    </row>
    <row r="101" spans="1:13" ht="15.5">
      <c r="A101" s="133"/>
      <c r="B101" s="133"/>
      <c r="C101" s="149"/>
      <c r="D101" s="150"/>
      <c r="E101" s="152"/>
      <c r="F101" s="152"/>
      <c r="G101" s="78"/>
      <c r="H101" s="78"/>
      <c r="I101" s="78"/>
      <c r="J101" s="78"/>
      <c r="K101" s="78"/>
      <c r="L101" s="148"/>
      <c r="M101" s="133"/>
    </row>
    <row r="102" spans="1:13" ht="15.5">
      <c r="A102" s="133"/>
      <c r="B102" s="133"/>
      <c r="C102" s="149"/>
      <c r="D102" s="150"/>
      <c r="E102" s="152"/>
      <c r="F102" s="152"/>
      <c r="G102" s="78"/>
      <c r="H102" s="78"/>
      <c r="I102" s="78"/>
      <c r="J102" s="78"/>
      <c r="K102" s="78"/>
      <c r="L102" s="148"/>
      <c r="M102" s="133"/>
    </row>
    <row r="103" spans="1:13" ht="16" thickBot="1">
      <c r="A103" s="133"/>
      <c r="B103" s="133"/>
      <c r="C103" s="149"/>
      <c r="D103" s="150"/>
      <c r="E103" s="152"/>
      <c r="F103" s="152"/>
      <c r="G103" s="78"/>
      <c r="H103" s="78"/>
      <c r="I103" s="78"/>
      <c r="J103" s="78"/>
      <c r="K103" s="78"/>
      <c r="L103" s="148"/>
      <c r="M103" s="133"/>
    </row>
    <row r="104" spans="1:13" ht="16.5" thickTop="1" thickBot="1">
      <c r="A104" s="133"/>
      <c r="B104" s="133"/>
      <c r="C104" s="149"/>
      <c r="D104" s="150" t="s">
        <v>102</v>
      </c>
      <c r="E104" s="152" t="s">
        <v>103</v>
      </c>
      <c r="F104" s="78"/>
      <c r="G104" s="78"/>
      <c r="H104" s="78"/>
      <c r="I104" s="168">
        <v>96</v>
      </c>
      <c r="J104" s="152" t="s">
        <v>104</v>
      </c>
      <c r="K104" s="78"/>
      <c r="L104" s="148"/>
      <c r="M104" s="133"/>
    </row>
    <row r="105" spans="1:13" ht="16" thickTop="1">
      <c r="A105" s="133"/>
      <c r="B105" s="133"/>
      <c r="C105" s="149"/>
      <c r="D105" s="150" t="s">
        <v>105</v>
      </c>
      <c r="E105" s="153">
        <f>L1_PreuSortida</f>
        <v>158.608</v>
      </c>
      <c r="F105" s="154" t="s">
        <v>106</v>
      </c>
      <c r="G105" s="78"/>
      <c r="H105" s="78"/>
      <c r="I105" s="78"/>
      <c r="J105" s="78"/>
      <c r="K105" s="78"/>
      <c r="L105" s="148"/>
      <c r="M105" s="133"/>
    </row>
    <row r="106" spans="1:13" ht="15.5">
      <c r="A106" s="133"/>
      <c r="B106" s="133"/>
      <c r="C106" s="149"/>
      <c r="D106" s="150" t="s">
        <v>107</v>
      </c>
      <c r="E106" s="153">
        <f>L1_PreuMinim</f>
        <v>145.34200000000001</v>
      </c>
      <c r="F106" s="154" t="s">
        <v>106</v>
      </c>
      <c r="G106" s="78"/>
      <c r="H106" s="78"/>
      <c r="I106" s="78"/>
      <c r="J106" s="78"/>
      <c r="K106" s="78"/>
      <c r="L106" s="148"/>
      <c r="M106" s="133"/>
    </row>
    <row r="107" spans="1:13">
      <c r="A107" s="133"/>
      <c r="B107" s="133"/>
      <c r="C107" s="155"/>
      <c r="D107" s="156"/>
      <c r="E107" s="156"/>
      <c r="F107" s="156"/>
      <c r="G107" s="156"/>
      <c r="H107" s="156"/>
      <c r="I107" s="156"/>
      <c r="J107" s="156"/>
      <c r="K107" s="156"/>
      <c r="L107" s="157"/>
      <c r="M107" s="133"/>
    </row>
    <row r="108" spans="1:13">
      <c r="A108" s="133"/>
      <c r="B108" s="133"/>
      <c r="L108" s="133"/>
      <c r="M108" s="133"/>
    </row>
    <row r="109" spans="1:13">
      <c r="A109" s="133"/>
      <c r="B109" s="133"/>
      <c r="L109" s="133"/>
      <c r="M109" s="133"/>
    </row>
    <row r="110" spans="1:13">
      <c r="A110" s="133"/>
      <c r="B110" s="133"/>
      <c r="L110" s="133"/>
      <c r="M110" s="133"/>
    </row>
    <row r="111" spans="1:13">
      <c r="A111" s="133"/>
      <c r="B111" s="133"/>
      <c r="L111" s="133"/>
      <c r="M111" s="133"/>
    </row>
    <row r="112" spans="1:13">
      <c r="A112" s="133"/>
      <c r="B112" s="133"/>
      <c r="L112" s="133"/>
      <c r="M112" s="133"/>
    </row>
    <row r="113" spans="1:14">
      <c r="A113" s="133"/>
      <c r="B113" s="133"/>
      <c r="L113" s="133"/>
      <c r="M113" s="133"/>
    </row>
    <row r="114" spans="1:14">
      <c r="A114" s="133"/>
      <c r="B114" s="133"/>
      <c r="L114" s="133"/>
      <c r="M114" s="133"/>
    </row>
    <row r="115" spans="1:14">
      <c r="A115" s="133"/>
      <c r="B115" s="133"/>
      <c r="L115" s="133"/>
      <c r="M115" s="133"/>
    </row>
    <row r="116" spans="1:14">
      <c r="A116" s="133"/>
      <c r="B116" s="133"/>
      <c r="L116" s="133"/>
      <c r="M116" s="133"/>
    </row>
    <row r="117" spans="1:14">
      <c r="A117" s="133"/>
      <c r="B117" s="133"/>
      <c r="L117" s="133"/>
      <c r="M117" s="133"/>
    </row>
    <row r="118" spans="1:14">
      <c r="A118" s="133"/>
      <c r="B118" s="133"/>
      <c r="L118" s="133"/>
      <c r="M118" s="133"/>
    </row>
    <row r="119" spans="1:14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</row>
    <row r="120" spans="1:14" ht="15.5">
      <c r="A120" s="133"/>
      <c r="B120" s="133"/>
      <c r="D120" s="158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</row>
    <row r="121" spans="1:14" ht="15.5">
      <c r="A121" s="133"/>
      <c r="B121" s="133"/>
      <c r="D121" s="159"/>
      <c r="E121" s="160"/>
      <c r="F121" s="160"/>
      <c r="G121" s="160"/>
      <c r="H121" s="160"/>
      <c r="I121" s="160"/>
      <c r="J121" s="160"/>
      <c r="K121" s="159"/>
      <c r="L121" s="159"/>
      <c r="N121" s="159"/>
    </row>
    <row r="122" spans="1:14" ht="15.5">
      <c r="A122" s="133"/>
      <c r="B122" s="133"/>
      <c r="D122" s="159"/>
      <c r="E122" s="160"/>
      <c r="F122" s="160"/>
      <c r="G122" s="160"/>
      <c r="H122" s="160"/>
      <c r="I122" s="160"/>
      <c r="J122" s="160"/>
      <c r="K122" s="159"/>
      <c r="L122" s="159"/>
      <c r="N122" s="159"/>
    </row>
    <row r="123" spans="1:14" ht="15.5">
      <c r="A123" s="133"/>
      <c r="B123" s="133"/>
      <c r="D123" s="159"/>
      <c r="E123" s="160"/>
      <c r="F123" s="160"/>
      <c r="G123" s="160"/>
      <c r="H123" s="160"/>
      <c r="I123" s="159"/>
      <c r="J123" s="159"/>
      <c r="K123" s="159"/>
      <c r="L123" s="159"/>
      <c r="N123" s="159"/>
    </row>
    <row r="124" spans="1:14" ht="15.5">
      <c r="A124" s="133"/>
      <c r="B124" s="133"/>
      <c r="D124" s="159"/>
      <c r="E124" s="159"/>
      <c r="F124" s="159"/>
      <c r="G124" s="159"/>
      <c r="H124" s="159"/>
      <c r="I124" s="159"/>
      <c r="J124" s="159"/>
      <c r="K124" s="159"/>
      <c r="L124" s="159"/>
      <c r="N124" s="159"/>
    </row>
    <row r="125" spans="1:14" ht="15.5">
      <c r="A125" s="133"/>
      <c r="B125" s="133"/>
      <c r="D125" s="159"/>
      <c r="E125" s="159"/>
      <c r="F125" s="159"/>
      <c r="G125" s="159"/>
      <c r="H125" s="159"/>
      <c r="I125" s="159"/>
      <c r="J125" s="159"/>
      <c r="K125" s="159"/>
      <c r="L125" s="159"/>
      <c r="N125" s="159"/>
    </row>
    <row r="126" spans="1:14" ht="15.5">
      <c r="A126" s="133"/>
      <c r="B126" s="133"/>
      <c r="D126" s="159"/>
      <c r="E126" s="159"/>
      <c r="F126" s="159"/>
      <c r="G126" s="161"/>
      <c r="H126" s="161"/>
      <c r="I126" s="161"/>
      <c r="J126" s="161"/>
      <c r="K126" s="159"/>
      <c r="L126" s="159"/>
      <c r="N126" s="159"/>
    </row>
    <row r="127" spans="1:14" ht="15.5">
      <c r="A127" s="133"/>
      <c r="B127" s="133"/>
      <c r="D127" s="159"/>
      <c r="E127" s="159"/>
      <c r="F127" s="159"/>
      <c r="G127" s="161"/>
      <c r="H127" s="161"/>
      <c r="I127" s="161"/>
      <c r="J127" s="159"/>
      <c r="K127" s="159"/>
      <c r="L127" s="159"/>
      <c r="N127" s="159"/>
    </row>
    <row r="128" spans="1:14" ht="15.5">
      <c r="A128" s="133"/>
      <c r="B128" s="133"/>
      <c r="D128" s="159"/>
      <c r="E128" s="159"/>
      <c r="F128" s="159"/>
      <c r="G128" s="161"/>
      <c r="H128" s="161"/>
      <c r="I128" s="161"/>
      <c r="J128" s="159"/>
      <c r="N128" s="159"/>
    </row>
    <row r="129" spans="1:14" ht="15.5">
      <c r="A129" s="133"/>
      <c r="B129" s="133"/>
      <c r="D129" s="159"/>
      <c r="E129" s="159"/>
      <c r="F129" s="159"/>
      <c r="G129" s="159"/>
      <c r="I129" s="161"/>
      <c r="J129" s="161"/>
      <c r="K129" s="159"/>
      <c r="L129" s="159"/>
      <c r="N129" s="159"/>
    </row>
    <row r="130" spans="1:14" ht="15.5">
      <c r="A130" s="133"/>
      <c r="B130" s="133"/>
      <c r="D130" s="159"/>
      <c r="E130" s="159"/>
      <c r="F130" s="159"/>
      <c r="G130" s="161"/>
      <c r="I130" s="161"/>
      <c r="J130" s="161"/>
      <c r="K130" s="159"/>
      <c r="L130" s="159"/>
      <c r="N130" s="159"/>
    </row>
    <row r="131" spans="1:14" ht="15.5">
      <c r="A131" s="133"/>
      <c r="B131" s="133"/>
      <c r="D131" s="159"/>
      <c r="E131" s="159"/>
      <c r="F131" s="159"/>
      <c r="G131" s="159"/>
      <c r="H131" s="159"/>
      <c r="I131" s="159"/>
      <c r="J131" s="162"/>
      <c r="K131" s="159"/>
      <c r="L131" s="159"/>
      <c r="N131" s="159"/>
    </row>
    <row r="132" spans="1:14" ht="15.5">
      <c r="A132" s="133"/>
      <c r="B132" s="133"/>
      <c r="D132" s="159"/>
      <c r="E132" s="159"/>
      <c r="F132" s="159"/>
      <c r="G132" s="159"/>
      <c r="H132" s="159"/>
      <c r="I132" s="159"/>
      <c r="J132" s="159"/>
      <c r="K132" s="159"/>
      <c r="L132" s="159"/>
      <c r="N132" s="159"/>
    </row>
    <row r="133" spans="1:14" ht="15.5">
      <c r="A133" s="133"/>
      <c r="B133" s="133"/>
      <c r="D133" s="159"/>
      <c r="E133" s="159"/>
      <c r="F133" s="159"/>
      <c r="G133" s="159"/>
      <c r="H133" s="159"/>
      <c r="I133" s="159"/>
      <c r="J133" s="159"/>
      <c r="K133" s="159"/>
      <c r="L133" s="159"/>
      <c r="N133" s="159"/>
    </row>
    <row r="134" spans="1:14" ht="15.5">
      <c r="A134" s="133"/>
      <c r="B134" s="133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</row>
    <row r="135" spans="1:14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</row>
  </sheetData>
  <sheetProtection algorithmName="SHA-512" hashValue="yEBRB09WLHK4BeuCMv89SwDaX9SrxcZowbnQveLQev0QQeePWBPoMbfvODwH5d8GbxLTFR2svGKHWGXpVaztGg==" saltValue="5yn33IGLQEH6bdkW5qd7Bg==" spinCount="100000" sheet="1" objects="1" scenarios="1"/>
  <protectedRanges>
    <protectedRange sqref="G34 F50:K50 F56:K56 F23:I23 F59" name="Rango1"/>
  </protectedRanges>
  <mergeCells count="82">
    <mergeCell ref="C75:K75"/>
    <mergeCell ref="C80:K80"/>
    <mergeCell ref="C84:D86"/>
    <mergeCell ref="C90:L90"/>
    <mergeCell ref="D46:E46"/>
    <mergeCell ref="F70:K70"/>
    <mergeCell ref="F71:K71"/>
    <mergeCell ref="D71:E71"/>
    <mergeCell ref="D72:E72"/>
    <mergeCell ref="F72:K72"/>
    <mergeCell ref="F67:K67"/>
    <mergeCell ref="D68:E68"/>
    <mergeCell ref="F68:K68"/>
    <mergeCell ref="D70:E70"/>
    <mergeCell ref="D65:E65"/>
    <mergeCell ref="F65:K65"/>
    <mergeCell ref="D66:E66"/>
    <mergeCell ref="F66:K66"/>
    <mergeCell ref="D63:E63"/>
    <mergeCell ref="F63:K63"/>
    <mergeCell ref="D64:E64"/>
    <mergeCell ref="F64:K64"/>
    <mergeCell ref="D54:E54"/>
    <mergeCell ref="F54:K54"/>
    <mergeCell ref="C55:C65"/>
    <mergeCell ref="D55:E55"/>
    <mergeCell ref="F55:K55"/>
    <mergeCell ref="D56:E56"/>
    <mergeCell ref="D59:E59"/>
    <mergeCell ref="D62:E62"/>
    <mergeCell ref="C41:C54"/>
    <mergeCell ref="D41:E41"/>
    <mergeCell ref="D42:E42"/>
    <mergeCell ref="D43:E43"/>
    <mergeCell ref="D44:E44"/>
    <mergeCell ref="D51:E51"/>
    <mergeCell ref="D52:E52"/>
    <mergeCell ref="F52:K52"/>
    <mergeCell ref="D53:E53"/>
    <mergeCell ref="F53:K53"/>
    <mergeCell ref="D45:E45"/>
    <mergeCell ref="D47:E47"/>
    <mergeCell ref="D48:E48"/>
    <mergeCell ref="D49:E49"/>
    <mergeCell ref="D50:E50"/>
    <mergeCell ref="F50:K50"/>
    <mergeCell ref="G34:H34"/>
    <mergeCell ref="J34:K34"/>
    <mergeCell ref="L34:M34"/>
    <mergeCell ref="F39:K39"/>
    <mergeCell ref="L23:M23"/>
    <mergeCell ref="F28:M28"/>
    <mergeCell ref="E30:M30"/>
    <mergeCell ref="E32:E33"/>
    <mergeCell ref="G32:H33"/>
    <mergeCell ref="J32:K33"/>
    <mergeCell ref="L32:M33"/>
    <mergeCell ref="H23:I23"/>
    <mergeCell ref="C38:K38"/>
    <mergeCell ref="C27:D27"/>
    <mergeCell ref="F27:M27"/>
    <mergeCell ref="J23:K23"/>
    <mergeCell ref="E1:M1"/>
    <mergeCell ref="A17:O17"/>
    <mergeCell ref="C19:D19"/>
    <mergeCell ref="F19:M19"/>
    <mergeCell ref="C21:C22"/>
    <mergeCell ref="D21:D22"/>
    <mergeCell ref="F21:F22"/>
    <mergeCell ref="G21:G22"/>
    <mergeCell ref="H21:K21"/>
    <mergeCell ref="L21:M22"/>
    <mergeCell ref="H22:I22"/>
    <mergeCell ref="J22:K22"/>
    <mergeCell ref="F57:K57"/>
    <mergeCell ref="D60:E60"/>
    <mergeCell ref="F60:K60"/>
    <mergeCell ref="D58:E58"/>
    <mergeCell ref="D61:E61"/>
    <mergeCell ref="F58:K58"/>
    <mergeCell ref="F61:K61"/>
    <mergeCell ref="F59:K59"/>
  </mergeCells>
  <conditionalFormatting sqref="C19">
    <cfRule type="cellIs" dxfId="16" priority="18" operator="equal">
      <formula>"No millora 0,1 punts"</formula>
    </cfRule>
  </conditionalFormatting>
  <conditionalFormatting sqref="E18 R18 F19 S19">
    <cfRule type="cellIs" dxfId="15" priority="22" operator="equal">
      <formula>"No millora 0,1 punts"</formula>
    </cfRule>
  </conditionalFormatting>
  <conditionalFormatting sqref="E30">
    <cfRule type="cellIs" dxfId="14" priority="19" operator="equal">
      <formula>"No millora 0,1 punts"</formula>
    </cfRule>
  </conditionalFormatting>
  <conditionalFormatting sqref="F54 F68">
    <cfRule type="cellIs" dxfId="11" priority="28" operator="equal">
      <formula>"Preu superior a preu de sortida, no és vàlid, ha de ser igual o inferior"</formula>
    </cfRule>
  </conditionalFormatting>
  <conditionalFormatting sqref="F65:F66">
    <cfRule type="cellIs" dxfId="10" priority="26" operator="equal">
      <formula>"Preu superior a preu de sortida, no és vàlid, ha de ser igual o inferior"</formula>
    </cfRule>
  </conditionalFormatting>
  <conditionalFormatting sqref="F67">
    <cfRule type="cellIs" dxfId="9" priority="24" operator="equal">
      <formula>"Preu superior a preu de sortida, no és vàlid, ha de ser igual o inferior"</formula>
    </cfRule>
  </conditionalFormatting>
  <conditionalFormatting sqref="F71">
    <cfRule type="cellIs" dxfId="8" priority="15" operator="equal">
      <formula>"Preu superior a preu de sortida, no és vàlid, ha de ser igual o inferior"</formula>
    </cfRule>
  </conditionalFormatting>
  <conditionalFormatting sqref="F72">
    <cfRule type="cellIs" dxfId="7" priority="12" operator="equal">
      <formula>"Preu no vàlid, ha de ser superior al preu mínim"</formula>
    </cfRule>
    <cfRule type="cellIs" dxfId="6" priority="13" operator="equal">
      <formula>"""Preu no vàlid, ha de ser superior al preu mínim"""</formula>
    </cfRule>
    <cfRule type="cellIs" dxfId="5" priority="14" operator="equal">
      <formula>"Preu no vàlid, ha de ser igual o inferior al de sortida per OMIE, OMIP, subcategoria i categoria"</formula>
    </cfRule>
  </conditionalFormatting>
  <conditionalFormatting sqref="F58:K58">
    <cfRule type="cellIs" dxfId="4" priority="3" operator="equal">
      <formula>"Ap ponderat no està entre Ap ponderat Màxim i Ap ponderat Mínim, no és vàlid, ha d'estar dins d'aquest rang"</formula>
    </cfRule>
  </conditionalFormatting>
  <conditionalFormatting sqref="F61:K61">
    <cfRule type="cellIs" dxfId="3" priority="1" operator="equal">
      <formula>"Marge superior a marge de sortida, no és vàlid, ha de ser igual o inferior"</formula>
    </cfRule>
  </conditionalFormatting>
  <conditionalFormatting sqref="J23:K23">
    <cfRule type="cellIs" dxfId="2" priority="16" operator="greaterThan">
      <formula>0</formula>
    </cfRule>
  </conditionalFormatting>
  <conditionalFormatting sqref="L23:M23">
    <cfRule type="cellIs" dxfId="1" priority="17" operator="greaterThan">
      <formula>$E$34+$G$34</formula>
    </cfRule>
  </conditionalFormatting>
  <conditionalFormatting sqref="M56">
    <cfRule type="cellIs" dxfId="0" priority="5" operator="equal">
      <formula>"Ap ponderat Ofert no està entre el Ap ponderat màxim i mínim"</formula>
    </cfRule>
  </conditionalFormatting>
  <pageMargins left="0.7" right="0.7" top="0.75" bottom="0.75" header="0.3" footer="0.3"/>
  <pageSetup paperSize="9" scale="6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0BF556F1-5808-43C5-8E61-0E8A0CD6B3E3}">
            <xm:f>NOT(ISERROR(SEARCH("no",F27)))</xm:f>
            <xm:f>"no"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ontainsText" priority="20" operator="containsText" id="{8E93C1E7-B434-4383-91A0-01A961666380}">
            <xm:f>NOT(ISERROR(SEARCH("no",F28)))</xm:f>
            <xm:f>"no"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F28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2BD550-F275-4521-B0ED-F8179C1BB7EC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16b5eb-e3e4-41d5-bc41-491a810577e8"/>
    <ds:schemaRef ds:uri="http://purl.org/dc/terms/"/>
    <ds:schemaRef ds:uri="8b2de81d-c0d5-4fbd-96d6-458b5887f875"/>
  </ds:schemaRefs>
</ds:datastoreItem>
</file>

<file path=customXml/itemProps2.xml><?xml version="1.0" encoding="utf-8"?>
<ds:datastoreItem xmlns:ds="http://schemas.openxmlformats.org/officeDocument/2006/customXml" ds:itemID="{A3B66A8C-EBD5-4A39-A49F-FCE3D6002680}"/>
</file>

<file path=customXml/itemProps3.xml><?xml version="1.0" encoding="utf-8"?>
<ds:datastoreItem xmlns:ds="http://schemas.openxmlformats.org/officeDocument/2006/customXml" ds:itemID="{3E49ADD5-BEBB-4113-9AE1-623884A60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</vt:i4>
      </vt:variant>
    </vt:vector>
  </HeadingPairs>
  <TitlesOfParts>
    <vt:vector size="15" baseType="lpstr">
      <vt:lpstr>Esquema català</vt:lpstr>
      <vt:lpstr>Esquema castellà</vt:lpstr>
      <vt:lpstr>Categ1_ELEC AT_7è espec.</vt:lpstr>
      <vt:lpstr>'Categ1_ELEC AT_7è espec.'!Área_de_impresión</vt:lpstr>
      <vt:lpstr>'Esquema castellà'!Área_de_impresión</vt:lpstr>
      <vt:lpstr>'Esquema català'!Área_de_impresión</vt:lpstr>
      <vt:lpstr>'Categ1_ELEC AT_7è espec.'!L1_AM</vt:lpstr>
      <vt:lpstr>'Categ1_ELEC AT_7è espec.'!L1_ER</vt:lpstr>
      <vt:lpstr>'Categ1_ELEC AT_7è espec.'!L1_MilloraPunts</vt:lpstr>
      <vt:lpstr>'Categ1_ELEC AT_7è espec.'!L1_MillorsPunts</vt:lpstr>
      <vt:lpstr>'Categ1_ELEC AT_7è espec.'!L1_Oferta</vt:lpstr>
      <vt:lpstr>'Categ1_ELEC AT_7è espec.'!L1_PreuMinim</vt:lpstr>
      <vt:lpstr>'Categ1_ELEC AT_7è espec.'!L1_PreuSortida</vt:lpstr>
      <vt:lpstr>'Categ1_ELEC AT_7è espec.'!L1_PuntsMaxims</vt:lpstr>
      <vt:lpstr>'Categ1_ELEC AT_7è espec.'!L1_PuntsOferta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Oriol Carrasquer</dc:creator>
  <cp:keywords/>
  <dc:description/>
  <cp:lastModifiedBy>Margarida Martín Sanclemente</cp:lastModifiedBy>
  <cp:revision/>
  <dcterms:created xsi:type="dcterms:W3CDTF">2015-04-27T12:53:59Z</dcterms:created>
  <dcterms:modified xsi:type="dcterms:W3CDTF">2025-10-16T13:12:47Z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35190b18-fce3-4985-8f5b-143560717296_Enabled">
    <vt:lpwstr>true</vt:lpwstr>
  </property>
  <property fmtid="{D5CDD505-2E9C-101B-9397-08002B2CF9AE}" pid="4" name="MSIP_Label_35190b18-fce3-4985-8f5b-143560717296_SetDate">
    <vt:lpwstr>2025-04-29T09:03:19Z</vt:lpwstr>
  </property>
  <property fmtid="{D5CDD505-2E9C-101B-9397-08002B2CF9AE}" pid="5" name="MSIP_Label_35190b18-fce3-4985-8f5b-143560717296_Method">
    <vt:lpwstr>Privileged</vt:lpwstr>
  </property>
  <property fmtid="{D5CDD505-2E9C-101B-9397-08002B2CF9AE}" pid="6" name="MSIP_Label_35190b18-fce3-4985-8f5b-143560717296_Name">
    <vt:lpwstr>Confidencial i restringida</vt:lpwstr>
  </property>
  <property fmtid="{D5CDD505-2E9C-101B-9397-08002B2CF9AE}" pid="7" name="MSIP_Label_35190b18-fce3-4985-8f5b-143560717296_SiteId">
    <vt:lpwstr>d7f9fe0f-fba5-4e85-a76a-bdbdf37e5209</vt:lpwstr>
  </property>
  <property fmtid="{D5CDD505-2E9C-101B-9397-08002B2CF9AE}" pid="8" name="MSIP_Label_35190b18-fce3-4985-8f5b-143560717296_ActionId">
    <vt:lpwstr>2fc408fa-a904-424e-81ac-9b8f3fc2d202</vt:lpwstr>
  </property>
  <property fmtid="{D5CDD505-2E9C-101B-9397-08002B2CF9AE}" pid="9" name="MSIP_Label_35190b18-fce3-4985-8f5b-143560717296_ContentBits">
    <vt:lpwstr>0</vt:lpwstr>
  </property>
  <property fmtid="{D5CDD505-2E9C-101B-9397-08002B2CF9AE}" pid="10" name="MSIP_Label_35190b18-fce3-4985-8f5b-143560717296_Tag">
    <vt:lpwstr>10, 0, 1, 1</vt:lpwstr>
  </property>
  <property fmtid="{D5CDD505-2E9C-101B-9397-08002B2CF9AE}" pid="11" name="MediaServiceImageTags">
    <vt:lpwstr/>
  </property>
</Properties>
</file>