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NY 2024\ECOSTUDI BELLVIS\"/>
    </mc:Choice>
  </mc:AlternateContent>
  <bookViews>
    <workbookView xWindow="240" yWindow="90" windowWidth="9135" windowHeight="496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17" sheetId="17" r:id="rId6"/>
    <sheet name="Hoja21" sheetId="21" r:id="rId7"/>
    <sheet name="Hoja18" sheetId="18" r:id="rId8"/>
    <sheet name="Hoja19" sheetId="19" r:id="rId9"/>
    <sheet name="Hoja20" sheetId="20" r:id="rId10"/>
    <sheet name="Hoja6" sheetId="6" r:id="rId11"/>
    <sheet name="Hoja7" sheetId="7" r:id="rId12"/>
    <sheet name="Hoja8" sheetId="8" r:id="rId13"/>
    <sheet name="Hoja9" sheetId="9" r:id="rId14"/>
    <sheet name="Hoja10" sheetId="10" r:id="rId15"/>
    <sheet name="Hoja11" sheetId="11" r:id="rId16"/>
    <sheet name="Hoja12" sheetId="12" r:id="rId17"/>
    <sheet name="Hoja13" sheetId="13" r:id="rId18"/>
    <sheet name="Hoja14" sheetId="14" r:id="rId19"/>
    <sheet name="Hoja15" sheetId="15" r:id="rId20"/>
    <sheet name="Hoja16" sheetId="16" r:id="rId21"/>
  </sheets>
  <definedNames>
    <definedName name="_xlnm.Print_Area" localSheetId="0">Hoja1!$A$1:$O$995</definedName>
    <definedName name="Print_Area" localSheetId="0">Hoja1!$A$1:$O$996</definedName>
  </definedNames>
  <calcPr calcId="162913"/>
</workbook>
</file>

<file path=xl/calcChain.xml><?xml version="1.0" encoding="utf-8"?>
<calcChain xmlns="http://schemas.openxmlformats.org/spreadsheetml/2006/main">
  <c r="D428" i="1" l="1"/>
  <c r="D456" i="1"/>
  <c r="D53" i="1"/>
  <c r="I868" i="1" l="1"/>
  <c r="I867" i="1"/>
  <c r="I686" i="1"/>
  <c r="I685" i="1"/>
  <c r="I659" i="1"/>
  <c r="I658" i="1"/>
  <c r="I632" i="1"/>
  <c r="I631" i="1"/>
  <c r="I605" i="1"/>
  <c r="I604" i="1"/>
  <c r="I578" i="1"/>
  <c r="I329" i="1"/>
  <c r="I328" i="1"/>
  <c r="I253" i="1"/>
  <c r="I229" i="1"/>
  <c r="I205" i="1"/>
  <c r="I181" i="1"/>
  <c r="I157" i="1"/>
  <c r="I133" i="1"/>
  <c r="I108" i="1"/>
  <c r="I83" i="1"/>
  <c r="I34" i="1"/>
  <c r="I464" i="1"/>
  <c r="I304" i="1"/>
  <c r="I303" i="1"/>
  <c r="I278" i="1"/>
  <c r="I277" i="1"/>
  <c r="I33" i="1" l="1"/>
  <c r="J25" i="1" l="1"/>
  <c r="G25" i="1"/>
  <c r="K25" i="1" s="1"/>
  <c r="O25" i="1" s="1"/>
  <c r="G515" i="1" l="1"/>
  <c r="K515" i="1" s="1"/>
  <c r="O515" i="1" s="1"/>
  <c r="G514" i="1"/>
  <c r="K514" i="1" s="1"/>
  <c r="O514" i="1" s="1"/>
  <c r="G516" i="1"/>
  <c r="K516" i="1" s="1"/>
  <c r="O516" i="1" s="1"/>
  <c r="G517" i="1"/>
  <c r="K517" i="1" s="1"/>
  <c r="O517" i="1" s="1"/>
  <c r="G518" i="1"/>
  <c r="G519" i="1"/>
  <c r="K519" i="1" s="1"/>
  <c r="O519" i="1" s="1"/>
  <c r="G520" i="1"/>
  <c r="K520" i="1" s="1"/>
  <c r="O520" i="1" s="1"/>
  <c r="G521" i="1"/>
  <c r="K521" i="1" s="1"/>
  <c r="O521" i="1" s="1"/>
  <c r="G522" i="1"/>
  <c r="K522" i="1" s="1"/>
  <c r="O522" i="1" s="1"/>
  <c r="G523" i="1"/>
  <c r="K523" i="1" s="1"/>
  <c r="O523" i="1" s="1"/>
  <c r="G524" i="1"/>
  <c r="K524" i="1" s="1"/>
  <c r="O524" i="1" s="1"/>
  <c r="G525" i="1"/>
  <c r="K525" i="1" s="1"/>
  <c r="O525" i="1" s="1"/>
  <c r="G526" i="1"/>
  <c r="K526" i="1" s="1"/>
  <c r="O526" i="1" s="1"/>
  <c r="G527" i="1"/>
  <c r="K527" i="1" s="1"/>
  <c r="O527" i="1" s="1"/>
  <c r="G528" i="1"/>
  <c r="G529" i="1"/>
  <c r="K529" i="1" s="1"/>
  <c r="O529" i="1" s="1"/>
  <c r="J529" i="1"/>
  <c r="J528" i="1"/>
  <c r="K528" i="1"/>
  <c r="O528" i="1" s="1"/>
  <c r="J527" i="1"/>
  <c r="J526" i="1"/>
  <c r="J525" i="1"/>
  <c r="J524" i="1"/>
  <c r="J523" i="1"/>
  <c r="J522" i="1"/>
  <c r="J521" i="1"/>
  <c r="J520" i="1"/>
  <c r="J519" i="1"/>
  <c r="J518" i="1"/>
  <c r="K518" i="1"/>
  <c r="O518" i="1" s="1"/>
  <c r="J517" i="1"/>
  <c r="J516" i="1"/>
  <c r="J515" i="1"/>
  <c r="J514" i="1"/>
  <c r="I513" i="1"/>
  <c r="I512" i="1"/>
  <c r="I511" i="1"/>
  <c r="K510" i="1"/>
  <c r="I819" i="1"/>
  <c r="O531" i="1" l="1"/>
  <c r="G531" i="1"/>
  <c r="G891" i="1"/>
  <c r="K891" i="1" s="1"/>
  <c r="O891" i="1" s="1"/>
  <c r="O893" i="1" s="1"/>
  <c r="I890" i="1"/>
  <c r="I889" i="1"/>
  <c r="K888" i="1"/>
  <c r="J884" i="1"/>
  <c r="G884" i="1"/>
  <c r="K884" i="1" s="1"/>
  <c r="O884" i="1" s="1"/>
  <c r="J883" i="1"/>
  <c r="G883" i="1"/>
  <c r="K883" i="1" s="1"/>
  <c r="O883" i="1" s="1"/>
  <c r="J882" i="1"/>
  <c r="G882" i="1"/>
  <c r="K882" i="1" s="1"/>
  <c r="O882" i="1" s="1"/>
  <c r="J881" i="1"/>
  <c r="G881" i="1"/>
  <c r="K881" i="1" s="1"/>
  <c r="O881" i="1" s="1"/>
  <c r="J880" i="1"/>
  <c r="G880" i="1"/>
  <c r="K880" i="1" s="1"/>
  <c r="O880" i="1" s="1"/>
  <c r="J879" i="1"/>
  <c r="G879" i="1"/>
  <c r="K879" i="1" s="1"/>
  <c r="O879" i="1" s="1"/>
  <c r="J878" i="1"/>
  <c r="G878" i="1"/>
  <c r="K878" i="1" s="1"/>
  <c r="O878" i="1" s="1"/>
  <c r="J877" i="1"/>
  <c r="G877" i="1"/>
  <c r="K877" i="1" s="1"/>
  <c r="O877" i="1" s="1"/>
  <c r="J876" i="1"/>
  <c r="G876" i="1"/>
  <c r="K876" i="1" s="1"/>
  <c r="O876" i="1" s="1"/>
  <c r="J875" i="1"/>
  <c r="G875" i="1"/>
  <c r="K875" i="1" s="1"/>
  <c r="O875" i="1" s="1"/>
  <c r="J874" i="1"/>
  <c r="G874" i="1"/>
  <c r="K874" i="1" s="1"/>
  <c r="O874" i="1" s="1"/>
  <c r="J873" i="1"/>
  <c r="G873" i="1"/>
  <c r="K873" i="1" s="1"/>
  <c r="O873" i="1" s="1"/>
  <c r="J872" i="1"/>
  <c r="G872" i="1"/>
  <c r="K872" i="1" s="1"/>
  <c r="O872" i="1" s="1"/>
  <c r="J871" i="1"/>
  <c r="G871" i="1"/>
  <c r="K871" i="1" s="1"/>
  <c r="O871" i="1" s="1"/>
  <c r="J870" i="1"/>
  <c r="G870" i="1"/>
  <c r="K870" i="1" s="1"/>
  <c r="O870" i="1" s="1"/>
  <c r="J869" i="1"/>
  <c r="G869" i="1"/>
  <c r="K869" i="1" s="1"/>
  <c r="O869" i="1" s="1"/>
  <c r="I866" i="1"/>
  <c r="I865" i="1"/>
  <c r="I864" i="1"/>
  <c r="I863" i="1"/>
  <c r="I862" i="1"/>
  <c r="I861" i="1"/>
  <c r="I860" i="1"/>
  <c r="K859" i="1"/>
  <c r="O886" i="1" l="1"/>
  <c r="K531" i="1"/>
  <c r="G893" i="1"/>
  <c r="K893" i="1" s="1"/>
  <c r="G886" i="1"/>
  <c r="K886" i="1" s="1"/>
  <c r="I301" i="1"/>
  <c r="I910" i="1" l="1"/>
  <c r="G910" i="1"/>
  <c r="K910" i="1" s="1"/>
  <c r="O910" i="1" s="1"/>
  <c r="D175" i="1" l="1"/>
  <c r="D151" i="1"/>
  <c r="D126" i="1"/>
  <c r="D102" i="1"/>
  <c r="D77" i="1"/>
  <c r="G536" i="1" l="1"/>
  <c r="K536" i="1" s="1"/>
  <c r="O536" i="1" s="1"/>
  <c r="J398" i="1" l="1"/>
  <c r="G398" i="1"/>
  <c r="K398" i="1" s="1"/>
  <c r="O398" i="1" s="1"/>
  <c r="J373" i="1"/>
  <c r="G373" i="1"/>
  <c r="K373" i="1" s="1"/>
  <c r="O373" i="1" s="1"/>
  <c r="J346" i="1"/>
  <c r="G346" i="1"/>
  <c r="K346" i="1" s="1"/>
  <c r="O346" i="1" s="1"/>
  <c r="D297" i="1"/>
  <c r="D247" i="1"/>
  <c r="D271" i="1"/>
  <c r="D223" i="1"/>
  <c r="D199" i="1"/>
  <c r="J399" i="1" l="1"/>
  <c r="G399" i="1"/>
  <c r="K399" i="1" s="1"/>
  <c r="O399" i="1" s="1"/>
  <c r="J374" i="1"/>
  <c r="G374" i="1"/>
  <c r="K374" i="1" s="1"/>
  <c r="O374" i="1" s="1"/>
  <c r="J347" i="1"/>
  <c r="G347" i="1"/>
  <c r="K347" i="1" s="1"/>
  <c r="O347" i="1" s="1"/>
  <c r="G821" i="1"/>
  <c r="K821" i="1" s="1"/>
  <c r="O821" i="1" s="1"/>
  <c r="O823" i="1" s="1"/>
  <c r="I820" i="1"/>
  <c r="I818" i="1"/>
  <c r="K817" i="1"/>
  <c r="J425" i="1"/>
  <c r="G425" i="1"/>
  <c r="K425" i="1" s="1"/>
  <c r="O425" i="1" s="1"/>
  <c r="J397" i="1"/>
  <c r="G397" i="1"/>
  <c r="K397" i="1" s="1"/>
  <c r="O397" i="1" s="1"/>
  <c r="J372" i="1"/>
  <c r="G372" i="1"/>
  <c r="K372" i="1" s="1"/>
  <c r="O372" i="1" s="1"/>
  <c r="J345" i="1"/>
  <c r="G345" i="1"/>
  <c r="K345" i="1" s="1"/>
  <c r="O345" i="1" s="1"/>
  <c r="G823" i="1" l="1"/>
  <c r="J269" i="1"/>
  <c r="G269" i="1"/>
  <c r="K269" i="1" s="1"/>
  <c r="O269" i="1" s="1"/>
  <c r="J268" i="1"/>
  <c r="G268" i="1"/>
  <c r="K268" i="1" s="1"/>
  <c r="O268" i="1" s="1"/>
  <c r="J267" i="1"/>
  <c r="G267" i="1"/>
  <c r="K267" i="1" s="1"/>
  <c r="O267" i="1" s="1"/>
  <c r="J266" i="1"/>
  <c r="G266" i="1"/>
  <c r="K266" i="1" s="1"/>
  <c r="O266" i="1" s="1"/>
  <c r="J265" i="1"/>
  <c r="G265" i="1"/>
  <c r="K265" i="1" s="1"/>
  <c r="O265" i="1" s="1"/>
  <c r="J264" i="1"/>
  <c r="G264" i="1"/>
  <c r="K264" i="1" s="1"/>
  <c r="O264" i="1" s="1"/>
  <c r="J263" i="1"/>
  <c r="G263" i="1"/>
  <c r="K263" i="1" s="1"/>
  <c r="O263" i="1" s="1"/>
  <c r="J262" i="1"/>
  <c r="G262" i="1"/>
  <c r="K262" i="1" s="1"/>
  <c r="O262" i="1" s="1"/>
  <c r="J261" i="1"/>
  <c r="G261" i="1"/>
  <c r="K261" i="1" s="1"/>
  <c r="O261" i="1" s="1"/>
  <c r="J260" i="1"/>
  <c r="G260" i="1"/>
  <c r="K260" i="1" s="1"/>
  <c r="O260" i="1" s="1"/>
  <c r="J259" i="1"/>
  <c r="G259" i="1"/>
  <c r="K259" i="1" s="1"/>
  <c r="O259" i="1" s="1"/>
  <c r="J258" i="1"/>
  <c r="G258" i="1"/>
  <c r="K258" i="1" s="1"/>
  <c r="O258" i="1" s="1"/>
  <c r="J257" i="1"/>
  <c r="G257" i="1"/>
  <c r="K257" i="1" s="1"/>
  <c r="O257" i="1" s="1"/>
  <c r="J256" i="1"/>
  <c r="G256" i="1"/>
  <c r="K256" i="1" s="1"/>
  <c r="O256" i="1" s="1"/>
  <c r="J255" i="1"/>
  <c r="G255" i="1"/>
  <c r="K255" i="1" s="1"/>
  <c r="O255" i="1" s="1"/>
  <c r="J254" i="1"/>
  <c r="G254" i="1"/>
  <c r="I252" i="1"/>
  <c r="I251" i="1"/>
  <c r="I250" i="1"/>
  <c r="K249" i="1"/>
  <c r="J245" i="1"/>
  <c r="G245" i="1"/>
  <c r="K245" i="1" s="1"/>
  <c r="O245" i="1" s="1"/>
  <c r="J244" i="1"/>
  <c r="G244" i="1"/>
  <c r="K244" i="1" s="1"/>
  <c r="O244" i="1" s="1"/>
  <c r="J243" i="1"/>
  <c r="G243" i="1"/>
  <c r="K243" i="1" s="1"/>
  <c r="O243" i="1" s="1"/>
  <c r="J242" i="1"/>
  <c r="G242" i="1"/>
  <c r="K242" i="1" s="1"/>
  <c r="O242" i="1" s="1"/>
  <c r="J241" i="1"/>
  <c r="G241" i="1"/>
  <c r="K241" i="1" s="1"/>
  <c r="O241" i="1" s="1"/>
  <c r="J240" i="1"/>
  <c r="G240" i="1"/>
  <c r="K240" i="1" s="1"/>
  <c r="O240" i="1" s="1"/>
  <c r="J239" i="1"/>
  <c r="G239" i="1"/>
  <c r="K239" i="1" s="1"/>
  <c r="O239" i="1" s="1"/>
  <c r="J238" i="1"/>
  <c r="G238" i="1"/>
  <c r="K238" i="1" s="1"/>
  <c r="O238" i="1" s="1"/>
  <c r="J237" i="1"/>
  <c r="G237" i="1"/>
  <c r="K237" i="1" s="1"/>
  <c r="O237" i="1" s="1"/>
  <c r="J236" i="1"/>
  <c r="G236" i="1"/>
  <c r="K236" i="1" s="1"/>
  <c r="O236" i="1" s="1"/>
  <c r="J235" i="1"/>
  <c r="G235" i="1"/>
  <c r="K235" i="1" s="1"/>
  <c r="O235" i="1" s="1"/>
  <c r="J234" i="1"/>
  <c r="G234" i="1"/>
  <c r="K234" i="1" s="1"/>
  <c r="O234" i="1" s="1"/>
  <c r="J233" i="1"/>
  <c r="G233" i="1"/>
  <c r="K233" i="1" s="1"/>
  <c r="O233" i="1" s="1"/>
  <c r="J232" i="1"/>
  <c r="G232" i="1"/>
  <c r="K232" i="1" s="1"/>
  <c r="O232" i="1" s="1"/>
  <c r="J231" i="1"/>
  <c r="G231" i="1"/>
  <c r="K231" i="1" s="1"/>
  <c r="O231" i="1" s="1"/>
  <c r="J230" i="1"/>
  <c r="G230" i="1"/>
  <c r="I228" i="1"/>
  <c r="I227" i="1"/>
  <c r="I226" i="1"/>
  <c r="K225" i="1"/>
  <c r="J173" i="1"/>
  <c r="G173" i="1"/>
  <c r="K173" i="1" s="1"/>
  <c r="O173" i="1" s="1"/>
  <c r="J172" i="1"/>
  <c r="G172" i="1"/>
  <c r="K172" i="1" s="1"/>
  <c r="O172" i="1" s="1"/>
  <c r="J171" i="1"/>
  <c r="G171" i="1"/>
  <c r="K171" i="1" s="1"/>
  <c r="O171" i="1" s="1"/>
  <c r="J170" i="1"/>
  <c r="G170" i="1"/>
  <c r="K170" i="1" s="1"/>
  <c r="O170" i="1" s="1"/>
  <c r="J169" i="1"/>
  <c r="G169" i="1"/>
  <c r="K169" i="1" s="1"/>
  <c r="O169" i="1" s="1"/>
  <c r="J168" i="1"/>
  <c r="G168" i="1"/>
  <c r="K168" i="1" s="1"/>
  <c r="O168" i="1" s="1"/>
  <c r="J167" i="1"/>
  <c r="G167" i="1"/>
  <c r="K167" i="1" s="1"/>
  <c r="O167" i="1" s="1"/>
  <c r="J166" i="1"/>
  <c r="G166" i="1"/>
  <c r="K166" i="1" s="1"/>
  <c r="O166" i="1" s="1"/>
  <c r="J165" i="1"/>
  <c r="G165" i="1"/>
  <c r="K165" i="1" s="1"/>
  <c r="O165" i="1" s="1"/>
  <c r="K164" i="1"/>
  <c r="O164" i="1" s="1"/>
  <c r="J164" i="1"/>
  <c r="G164" i="1"/>
  <c r="J163" i="1"/>
  <c r="G163" i="1"/>
  <c r="K163" i="1" s="1"/>
  <c r="O163" i="1" s="1"/>
  <c r="J162" i="1"/>
  <c r="G162" i="1"/>
  <c r="K162" i="1" s="1"/>
  <c r="O162" i="1" s="1"/>
  <c r="J161" i="1"/>
  <c r="G161" i="1"/>
  <c r="K161" i="1" s="1"/>
  <c r="O161" i="1" s="1"/>
  <c r="J160" i="1"/>
  <c r="G160" i="1"/>
  <c r="K160" i="1" s="1"/>
  <c r="O160" i="1" s="1"/>
  <c r="J159" i="1"/>
  <c r="G159" i="1"/>
  <c r="K159" i="1" s="1"/>
  <c r="O159" i="1" s="1"/>
  <c r="J158" i="1"/>
  <c r="G158" i="1"/>
  <c r="K158" i="1" s="1"/>
  <c r="O158" i="1" s="1"/>
  <c r="I156" i="1"/>
  <c r="I155" i="1"/>
  <c r="I154" i="1"/>
  <c r="I153" i="1"/>
  <c r="J149" i="1"/>
  <c r="G149" i="1"/>
  <c r="K149" i="1" s="1"/>
  <c r="O149" i="1" s="1"/>
  <c r="J148" i="1"/>
  <c r="G148" i="1"/>
  <c r="K148" i="1" s="1"/>
  <c r="O148" i="1" s="1"/>
  <c r="J147" i="1"/>
  <c r="G147" i="1"/>
  <c r="K147" i="1" s="1"/>
  <c r="O147" i="1" s="1"/>
  <c r="J146" i="1"/>
  <c r="G146" i="1"/>
  <c r="K146" i="1" s="1"/>
  <c r="O146" i="1" s="1"/>
  <c r="J145" i="1"/>
  <c r="G145" i="1"/>
  <c r="K145" i="1" s="1"/>
  <c r="O145" i="1" s="1"/>
  <c r="J144" i="1"/>
  <c r="G144" i="1"/>
  <c r="K144" i="1" s="1"/>
  <c r="O144" i="1" s="1"/>
  <c r="J143" i="1"/>
  <c r="G143" i="1"/>
  <c r="K143" i="1" s="1"/>
  <c r="O143" i="1" s="1"/>
  <c r="J142" i="1"/>
  <c r="G142" i="1"/>
  <c r="K142" i="1" s="1"/>
  <c r="O142" i="1" s="1"/>
  <c r="J141" i="1"/>
  <c r="G141" i="1"/>
  <c r="K141" i="1" s="1"/>
  <c r="O141" i="1" s="1"/>
  <c r="J140" i="1"/>
  <c r="G140" i="1"/>
  <c r="K140" i="1" s="1"/>
  <c r="O140" i="1" s="1"/>
  <c r="J139" i="1"/>
  <c r="G139" i="1"/>
  <c r="K139" i="1" s="1"/>
  <c r="O139" i="1" s="1"/>
  <c r="J138" i="1"/>
  <c r="G138" i="1"/>
  <c r="K138" i="1" s="1"/>
  <c r="O138" i="1" s="1"/>
  <c r="J137" i="1"/>
  <c r="G137" i="1"/>
  <c r="K137" i="1" s="1"/>
  <c r="O137" i="1" s="1"/>
  <c r="J136" i="1"/>
  <c r="G136" i="1"/>
  <c r="K136" i="1" s="1"/>
  <c r="O136" i="1" s="1"/>
  <c r="J135" i="1"/>
  <c r="G135" i="1"/>
  <c r="K135" i="1" s="1"/>
  <c r="O135" i="1" s="1"/>
  <c r="J134" i="1"/>
  <c r="G134" i="1"/>
  <c r="I132" i="1"/>
  <c r="I131" i="1"/>
  <c r="I130" i="1"/>
  <c r="I129" i="1"/>
  <c r="K128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60" i="1"/>
  <c r="J100" i="1"/>
  <c r="G100" i="1"/>
  <c r="K100" i="1" s="1"/>
  <c r="O100" i="1" s="1"/>
  <c r="J99" i="1"/>
  <c r="G99" i="1"/>
  <c r="K99" i="1" s="1"/>
  <c r="O99" i="1" s="1"/>
  <c r="J98" i="1"/>
  <c r="G98" i="1"/>
  <c r="K98" i="1" s="1"/>
  <c r="O98" i="1" s="1"/>
  <c r="J97" i="1"/>
  <c r="G97" i="1"/>
  <c r="K97" i="1" s="1"/>
  <c r="O97" i="1" s="1"/>
  <c r="J96" i="1"/>
  <c r="G96" i="1"/>
  <c r="K96" i="1" s="1"/>
  <c r="O96" i="1" s="1"/>
  <c r="J95" i="1"/>
  <c r="G95" i="1"/>
  <c r="K95" i="1" s="1"/>
  <c r="O95" i="1" s="1"/>
  <c r="J94" i="1"/>
  <c r="G94" i="1"/>
  <c r="K94" i="1" s="1"/>
  <c r="O94" i="1" s="1"/>
  <c r="J93" i="1"/>
  <c r="G93" i="1"/>
  <c r="K93" i="1" s="1"/>
  <c r="O93" i="1" s="1"/>
  <c r="J92" i="1"/>
  <c r="G92" i="1"/>
  <c r="K92" i="1" s="1"/>
  <c r="O92" i="1" s="1"/>
  <c r="J91" i="1"/>
  <c r="G91" i="1"/>
  <c r="K91" i="1" s="1"/>
  <c r="O91" i="1" s="1"/>
  <c r="J90" i="1"/>
  <c r="G90" i="1"/>
  <c r="K90" i="1" s="1"/>
  <c r="O90" i="1" s="1"/>
  <c r="J89" i="1"/>
  <c r="G89" i="1"/>
  <c r="K89" i="1" s="1"/>
  <c r="O89" i="1" s="1"/>
  <c r="J88" i="1"/>
  <c r="G88" i="1"/>
  <c r="K88" i="1" s="1"/>
  <c r="O88" i="1" s="1"/>
  <c r="J87" i="1"/>
  <c r="G87" i="1"/>
  <c r="K87" i="1" s="1"/>
  <c r="O87" i="1" s="1"/>
  <c r="J86" i="1"/>
  <c r="G86" i="1"/>
  <c r="K86" i="1" s="1"/>
  <c r="O86" i="1" s="1"/>
  <c r="J85" i="1"/>
  <c r="G85" i="1"/>
  <c r="I84" i="1"/>
  <c r="I82" i="1"/>
  <c r="I81" i="1"/>
  <c r="I80" i="1"/>
  <c r="K79" i="1"/>
  <c r="O175" i="1" l="1"/>
  <c r="G175" i="1"/>
  <c r="G102" i="1"/>
  <c r="K102" i="1" s="1"/>
  <c r="G77" i="1"/>
  <c r="K823" i="1"/>
  <c r="G271" i="1"/>
  <c r="K254" i="1"/>
  <c r="O254" i="1" s="1"/>
  <c r="O271" i="1" s="1"/>
  <c r="G247" i="1"/>
  <c r="K230" i="1"/>
  <c r="O230" i="1" s="1"/>
  <c r="O247" i="1" s="1"/>
  <c r="G151" i="1"/>
  <c r="K134" i="1"/>
  <c r="O134" i="1" s="1"/>
  <c r="O151" i="1" s="1"/>
  <c r="K85" i="1"/>
  <c r="O85" i="1" s="1"/>
  <c r="O102" i="1" s="1"/>
  <c r="G48" i="1"/>
  <c r="K175" i="1" l="1"/>
  <c r="K271" i="1"/>
  <c r="K247" i="1"/>
  <c r="K15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91" i="1"/>
  <c r="D322" i="1"/>
  <c r="I485" i="1" l="1"/>
  <c r="J506" i="1"/>
  <c r="K506" i="1"/>
  <c r="O506" i="1" s="1"/>
  <c r="J505" i="1"/>
  <c r="K505" i="1"/>
  <c r="O505" i="1" s="1"/>
  <c r="J504" i="1"/>
  <c r="K504" i="1"/>
  <c r="O504" i="1" s="1"/>
  <c r="J503" i="1"/>
  <c r="K503" i="1"/>
  <c r="O503" i="1" s="1"/>
  <c r="J502" i="1"/>
  <c r="K502" i="1"/>
  <c r="O502" i="1" s="1"/>
  <c r="J501" i="1"/>
  <c r="K501" i="1"/>
  <c r="O501" i="1" s="1"/>
  <c r="J500" i="1"/>
  <c r="K500" i="1"/>
  <c r="O500" i="1" s="1"/>
  <c r="J499" i="1"/>
  <c r="K499" i="1"/>
  <c r="O499" i="1" s="1"/>
  <c r="J498" i="1"/>
  <c r="K498" i="1"/>
  <c r="O498" i="1" s="1"/>
  <c r="J497" i="1"/>
  <c r="K497" i="1"/>
  <c r="O497" i="1" s="1"/>
  <c r="J496" i="1"/>
  <c r="K496" i="1"/>
  <c r="O496" i="1" s="1"/>
  <c r="J495" i="1"/>
  <c r="K495" i="1"/>
  <c r="O495" i="1" s="1"/>
  <c r="J494" i="1"/>
  <c r="K494" i="1"/>
  <c r="O494" i="1" s="1"/>
  <c r="J493" i="1"/>
  <c r="K493" i="1"/>
  <c r="O493" i="1" s="1"/>
  <c r="J492" i="1"/>
  <c r="K492" i="1"/>
  <c r="O492" i="1" s="1"/>
  <c r="J491" i="1"/>
  <c r="I490" i="1"/>
  <c r="I489" i="1"/>
  <c r="I488" i="1"/>
  <c r="I487" i="1"/>
  <c r="I486" i="1"/>
  <c r="K484" i="1"/>
  <c r="G508" i="1" l="1"/>
  <c r="K491" i="1"/>
  <c r="O491" i="1" s="1"/>
  <c r="O508" i="1" s="1"/>
  <c r="K508" i="1" l="1"/>
  <c r="G785" i="1"/>
  <c r="G787" i="1" s="1"/>
  <c r="I784" i="1"/>
  <c r="I783" i="1"/>
  <c r="I782" i="1"/>
  <c r="I781" i="1"/>
  <c r="I780" i="1"/>
  <c r="I779" i="1"/>
  <c r="I778" i="1"/>
  <c r="I777" i="1"/>
  <c r="I776" i="1"/>
  <c r="K775" i="1"/>
  <c r="K785" i="1" l="1"/>
  <c r="O785" i="1" s="1"/>
  <c r="O787" i="1" s="1"/>
  <c r="K787" i="1"/>
  <c r="J713" i="1"/>
  <c r="G713" i="1"/>
  <c r="K713" i="1" s="1"/>
  <c r="O713" i="1" s="1"/>
  <c r="J712" i="1"/>
  <c r="G712" i="1"/>
  <c r="K712" i="1" s="1"/>
  <c r="O712" i="1" s="1"/>
  <c r="J689" i="1"/>
  <c r="G689" i="1"/>
  <c r="K689" i="1" s="1"/>
  <c r="O689" i="1" s="1"/>
  <c r="J688" i="1"/>
  <c r="G688" i="1"/>
  <c r="K688" i="1" s="1"/>
  <c r="O688" i="1" s="1"/>
  <c r="J662" i="1"/>
  <c r="G662" i="1"/>
  <c r="K662" i="1" s="1"/>
  <c r="O662" i="1" s="1"/>
  <c r="J661" i="1"/>
  <c r="G661" i="1"/>
  <c r="K661" i="1" s="1"/>
  <c r="O661" i="1" s="1"/>
  <c r="J635" i="1"/>
  <c r="G635" i="1"/>
  <c r="K635" i="1" s="1"/>
  <c r="O635" i="1" s="1"/>
  <c r="J634" i="1"/>
  <c r="G634" i="1"/>
  <c r="K634" i="1" s="1"/>
  <c r="O634" i="1" s="1"/>
  <c r="J608" i="1"/>
  <c r="G608" i="1"/>
  <c r="K608" i="1" s="1"/>
  <c r="O608" i="1" s="1"/>
  <c r="J607" i="1"/>
  <c r="G607" i="1"/>
  <c r="K607" i="1" s="1"/>
  <c r="O607" i="1" s="1"/>
  <c r="J581" i="1"/>
  <c r="G581" i="1"/>
  <c r="K581" i="1" s="1"/>
  <c r="O581" i="1" s="1"/>
  <c r="J580" i="1"/>
  <c r="G580" i="1"/>
  <c r="K580" i="1" s="1"/>
  <c r="O580" i="1" s="1"/>
  <c r="J554" i="1"/>
  <c r="G554" i="1"/>
  <c r="K554" i="1" s="1"/>
  <c r="O554" i="1" s="1"/>
  <c r="J553" i="1"/>
  <c r="G553" i="1"/>
  <c r="K553" i="1" s="1"/>
  <c r="O553" i="1" s="1"/>
  <c r="J467" i="1"/>
  <c r="G467" i="1"/>
  <c r="K467" i="1" s="1"/>
  <c r="O467" i="1" s="1"/>
  <c r="J466" i="1"/>
  <c r="G466" i="1"/>
  <c r="K466" i="1" s="1"/>
  <c r="O466" i="1" s="1"/>
  <c r="J441" i="1"/>
  <c r="G441" i="1"/>
  <c r="K441" i="1" s="1"/>
  <c r="O441" i="1" s="1"/>
  <c r="J440" i="1"/>
  <c r="G440" i="1"/>
  <c r="K440" i="1" s="1"/>
  <c r="O440" i="1" s="1"/>
  <c r="J412" i="1"/>
  <c r="G412" i="1"/>
  <c r="K412" i="1" s="1"/>
  <c r="O412" i="1" s="1"/>
  <c r="J411" i="1"/>
  <c r="G411" i="1"/>
  <c r="K411" i="1" s="1"/>
  <c r="O411" i="1" s="1"/>
  <c r="J384" i="1"/>
  <c r="G384" i="1"/>
  <c r="K384" i="1" s="1"/>
  <c r="O384" i="1" s="1"/>
  <c r="J383" i="1"/>
  <c r="G383" i="1"/>
  <c r="K383" i="1" s="1"/>
  <c r="O383" i="1" s="1"/>
  <c r="J359" i="1"/>
  <c r="G359" i="1"/>
  <c r="K359" i="1" s="1"/>
  <c r="O359" i="1" s="1"/>
  <c r="J358" i="1"/>
  <c r="G358" i="1"/>
  <c r="K358" i="1" s="1"/>
  <c r="O358" i="1" s="1"/>
  <c r="J332" i="1"/>
  <c r="G332" i="1"/>
  <c r="K332" i="1" s="1"/>
  <c r="O332" i="1" s="1"/>
  <c r="J331" i="1"/>
  <c r="G331" i="1"/>
  <c r="K331" i="1" s="1"/>
  <c r="O331" i="1" s="1"/>
  <c r="J307" i="1"/>
  <c r="G307" i="1"/>
  <c r="K307" i="1" s="1"/>
  <c r="O307" i="1" s="1"/>
  <c r="J306" i="1"/>
  <c r="G306" i="1"/>
  <c r="K306" i="1" s="1"/>
  <c r="O306" i="1" s="1"/>
  <c r="J282" i="1"/>
  <c r="G282" i="1"/>
  <c r="K282" i="1" s="1"/>
  <c r="O282" i="1" s="1"/>
  <c r="J281" i="1"/>
  <c r="G281" i="1"/>
  <c r="K281" i="1" s="1"/>
  <c r="O281" i="1" s="1"/>
  <c r="J208" i="1"/>
  <c r="G208" i="1"/>
  <c r="K208" i="1" s="1"/>
  <c r="O208" i="1" s="1"/>
  <c r="J207" i="1"/>
  <c r="G207" i="1"/>
  <c r="K207" i="1" s="1"/>
  <c r="O207" i="1" s="1"/>
  <c r="J184" i="1"/>
  <c r="G184" i="1"/>
  <c r="K184" i="1" s="1"/>
  <c r="O184" i="1" s="1"/>
  <c r="J183" i="1"/>
  <c r="G183" i="1"/>
  <c r="K183" i="1" s="1"/>
  <c r="O183" i="1" s="1"/>
  <c r="J111" i="1"/>
  <c r="G111" i="1"/>
  <c r="K111" i="1" s="1"/>
  <c r="O111" i="1" s="1"/>
  <c r="J110" i="1"/>
  <c r="G110" i="1"/>
  <c r="K110" i="1" s="1"/>
  <c r="O110" i="1" s="1"/>
  <c r="J62" i="1"/>
  <c r="K62" i="1"/>
  <c r="O62" i="1" s="1"/>
  <c r="J61" i="1"/>
  <c r="K61" i="1"/>
  <c r="O61" i="1" s="1"/>
  <c r="J37" i="1"/>
  <c r="G37" i="1"/>
  <c r="K37" i="1" s="1"/>
  <c r="O37" i="1" s="1"/>
  <c r="J16" i="1"/>
  <c r="G16" i="1"/>
  <c r="K16" i="1" s="1"/>
  <c r="O16" i="1" s="1"/>
  <c r="J11" i="1"/>
  <c r="G11" i="1"/>
  <c r="K11" i="1" s="1"/>
  <c r="O11" i="1" s="1"/>
  <c r="J38" i="1"/>
  <c r="G38" i="1"/>
  <c r="K38" i="1" s="1"/>
  <c r="O38" i="1" s="1"/>
  <c r="J12" i="1"/>
  <c r="G12" i="1"/>
  <c r="K12" i="1" s="1"/>
  <c r="O12" i="1" s="1"/>
  <c r="G806" i="1" l="1"/>
  <c r="G808" i="1" s="1"/>
  <c r="I805" i="1"/>
  <c r="I804" i="1"/>
  <c r="I803" i="1"/>
  <c r="I802" i="1"/>
  <c r="I801" i="1"/>
  <c r="K800" i="1"/>
  <c r="I812" i="1"/>
  <c r="I811" i="1"/>
  <c r="K810" i="1"/>
  <c r="K808" i="1" l="1"/>
  <c r="K806" i="1"/>
  <c r="O806" i="1" s="1"/>
  <c r="O808" i="1" s="1"/>
  <c r="G813" i="1" l="1"/>
  <c r="G815" i="1" s="1"/>
  <c r="K815" i="1" l="1"/>
  <c r="K813" i="1"/>
  <c r="O813" i="1" s="1"/>
  <c r="O815" i="1" s="1"/>
  <c r="J848" i="1" l="1"/>
  <c r="J847" i="1"/>
  <c r="J836" i="1"/>
  <c r="J835" i="1"/>
  <c r="G847" i="1"/>
  <c r="K847" i="1" s="1"/>
  <c r="O847" i="1" s="1"/>
  <c r="G835" i="1"/>
  <c r="K835" i="1" s="1"/>
  <c r="O835" i="1" s="1"/>
  <c r="G741" i="1" l="1"/>
  <c r="G743" i="1" s="1"/>
  <c r="I740" i="1"/>
  <c r="I739" i="1"/>
  <c r="I738" i="1"/>
  <c r="I737" i="1"/>
  <c r="I736" i="1"/>
  <c r="I735" i="1"/>
  <c r="I734" i="1"/>
  <c r="I733" i="1"/>
  <c r="I732" i="1"/>
  <c r="I731" i="1"/>
  <c r="K730" i="1"/>
  <c r="K745" i="1"/>
  <c r="K743" i="1" l="1"/>
  <c r="K741" i="1"/>
  <c r="O741" i="1" s="1"/>
  <c r="O743" i="1" s="1"/>
  <c r="G771" i="1"/>
  <c r="G773" i="1" s="1"/>
  <c r="K773" i="1" s="1"/>
  <c r="I770" i="1"/>
  <c r="I769" i="1"/>
  <c r="I768" i="1"/>
  <c r="I767" i="1"/>
  <c r="I766" i="1"/>
  <c r="I765" i="1"/>
  <c r="I764" i="1"/>
  <c r="I763" i="1"/>
  <c r="I762" i="1"/>
  <c r="I761" i="1"/>
  <c r="K760" i="1"/>
  <c r="G442" i="1"/>
  <c r="G443" i="1"/>
  <c r="K443" i="1" s="1"/>
  <c r="O443" i="1" s="1"/>
  <c r="G444" i="1"/>
  <c r="K444" i="1" s="1"/>
  <c r="O444" i="1" s="1"/>
  <c r="G445" i="1"/>
  <c r="K445" i="1" s="1"/>
  <c r="O445" i="1" s="1"/>
  <c r="G446" i="1"/>
  <c r="K446" i="1" s="1"/>
  <c r="O446" i="1" s="1"/>
  <c r="G447" i="1"/>
  <c r="K447" i="1" s="1"/>
  <c r="O447" i="1" s="1"/>
  <c r="G448" i="1"/>
  <c r="K448" i="1" s="1"/>
  <c r="O448" i="1" s="1"/>
  <c r="G449" i="1"/>
  <c r="K449" i="1" s="1"/>
  <c r="O449" i="1" s="1"/>
  <c r="G450" i="1"/>
  <c r="K450" i="1" s="1"/>
  <c r="O450" i="1" s="1"/>
  <c r="G451" i="1"/>
  <c r="K451" i="1" s="1"/>
  <c r="O451" i="1" s="1"/>
  <c r="G452" i="1"/>
  <c r="K452" i="1" s="1"/>
  <c r="O452" i="1" s="1"/>
  <c r="G453" i="1"/>
  <c r="K453" i="1" s="1"/>
  <c r="O453" i="1" s="1"/>
  <c r="G454" i="1"/>
  <c r="K454" i="1" s="1"/>
  <c r="O454" i="1" s="1"/>
  <c r="G439" i="1"/>
  <c r="K439" i="1" s="1"/>
  <c r="O439" i="1" s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39" i="1"/>
  <c r="I356" i="1"/>
  <c r="I355" i="1"/>
  <c r="I354" i="1"/>
  <c r="I353" i="1"/>
  <c r="K771" i="1" l="1"/>
  <c r="O771" i="1" s="1"/>
  <c r="O773" i="1" s="1"/>
  <c r="G456" i="1"/>
  <c r="K442" i="1"/>
  <c r="O442" i="1" s="1"/>
  <c r="O456" i="1" s="1"/>
  <c r="K456" i="1" l="1"/>
  <c r="G218" i="1" l="1"/>
  <c r="I35" i="1"/>
  <c r="I8" i="1"/>
  <c r="G717" i="1" l="1"/>
  <c r="K717" i="1" s="1"/>
  <c r="O717" i="1" s="1"/>
  <c r="J717" i="1"/>
  <c r="G718" i="1"/>
  <c r="K718" i="1" s="1"/>
  <c r="O718" i="1" s="1"/>
  <c r="J718" i="1"/>
  <c r="G693" i="1"/>
  <c r="K693" i="1" s="1"/>
  <c r="O693" i="1" s="1"/>
  <c r="J693" i="1"/>
  <c r="G694" i="1"/>
  <c r="K694" i="1" s="1"/>
  <c r="O694" i="1" s="1"/>
  <c r="J694" i="1"/>
  <c r="G667" i="1"/>
  <c r="K667" i="1" s="1"/>
  <c r="O667" i="1" s="1"/>
  <c r="J667" i="1"/>
  <c r="G668" i="1"/>
  <c r="K668" i="1" s="1"/>
  <c r="O668" i="1" s="1"/>
  <c r="J668" i="1"/>
  <c r="G639" i="1"/>
  <c r="K639" i="1" s="1"/>
  <c r="O639" i="1" s="1"/>
  <c r="J639" i="1"/>
  <c r="G640" i="1"/>
  <c r="K640" i="1" s="1"/>
  <c r="O640" i="1" s="1"/>
  <c r="J640" i="1"/>
  <c r="G612" i="1"/>
  <c r="K612" i="1" s="1"/>
  <c r="O612" i="1" s="1"/>
  <c r="J612" i="1"/>
  <c r="G613" i="1"/>
  <c r="K613" i="1" s="1"/>
  <c r="O613" i="1" s="1"/>
  <c r="J613" i="1"/>
  <c r="G586" i="1"/>
  <c r="K586" i="1" s="1"/>
  <c r="O586" i="1" s="1"/>
  <c r="J586" i="1"/>
  <c r="G587" i="1"/>
  <c r="K587" i="1" s="1"/>
  <c r="O587" i="1" s="1"/>
  <c r="J587" i="1"/>
  <c r="G559" i="1"/>
  <c r="K559" i="1" s="1"/>
  <c r="O559" i="1" s="1"/>
  <c r="J559" i="1"/>
  <c r="G560" i="1"/>
  <c r="K560" i="1" s="1"/>
  <c r="O560" i="1" s="1"/>
  <c r="J560" i="1"/>
  <c r="G472" i="1"/>
  <c r="K472" i="1" s="1"/>
  <c r="O472" i="1" s="1"/>
  <c r="J472" i="1"/>
  <c r="G473" i="1"/>
  <c r="K473" i="1" s="1"/>
  <c r="O473" i="1" s="1"/>
  <c r="J473" i="1"/>
  <c r="G418" i="1"/>
  <c r="K418" i="1" s="1"/>
  <c r="O418" i="1" s="1"/>
  <c r="J418" i="1"/>
  <c r="G419" i="1"/>
  <c r="K419" i="1" s="1"/>
  <c r="O419" i="1" s="1"/>
  <c r="J419" i="1"/>
  <c r="G390" i="1"/>
  <c r="K390" i="1" s="1"/>
  <c r="O390" i="1" s="1"/>
  <c r="J390" i="1"/>
  <c r="G391" i="1"/>
  <c r="K391" i="1" s="1"/>
  <c r="O391" i="1" s="1"/>
  <c r="J391" i="1"/>
  <c r="G364" i="1"/>
  <c r="K364" i="1" s="1"/>
  <c r="O364" i="1" s="1"/>
  <c r="J364" i="1"/>
  <c r="G365" i="1"/>
  <c r="K365" i="1" s="1"/>
  <c r="O365" i="1" s="1"/>
  <c r="J365" i="1"/>
  <c r="G337" i="1"/>
  <c r="K337" i="1" s="1"/>
  <c r="O337" i="1" s="1"/>
  <c r="J337" i="1"/>
  <c r="G338" i="1"/>
  <c r="K338" i="1" s="1"/>
  <c r="O338" i="1" s="1"/>
  <c r="J338" i="1"/>
  <c r="G339" i="1"/>
  <c r="K339" i="1" s="1"/>
  <c r="O339" i="1" s="1"/>
  <c r="J339" i="1"/>
  <c r="G313" i="1"/>
  <c r="K313" i="1" s="1"/>
  <c r="O313" i="1" s="1"/>
  <c r="J313" i="1"/>
  <c r="G314" i="1"/>
  <c r="K314" i="1" s="1"/>
  <c r="O314" i="1" s="1"/>
  <c r="J314" i="1"/>
  <c r="G288" i="1"/>
  <c r="K288" i="1" s="1"/>
  <c r="O288" i="1" s="1"/>
  <c r="J288" i="1"/>
  <c r="G289" i="1"/>
  <c r="K289" i="1" s="1"/>
  <c r="O289" i="1" s="1"/>
  <c r="J289" i="1"/>
  <c r="G211" i="1"/>
  <c r="K211" i="1" s="1"/>
  <c r="O211" i="1" s="1"/>
  <c r="J211" i="1"/>
  <c r="G212" i="1"/>
  <c r="K212" i="1" s="1"/>
  <c r="O212" i="1" s="1"/>
  <c r="J212" i="1"/>
  <c r="G188" i="1"/>
  <c r="K188" i="1" s="1"/>
  <c r="O188" i="1" s="1"/>
  <c r="J188" i="1"/>
  <c r="G189" i="1"/>
  <c r="K189" i="1" s="1"/>
  <c r="O189" i="1" s="1"/>
  <c r="J189" i="1"/>
  <c r="J116" i="1"/>
  <c r="J117" i="1"/>
  <c r="G116" i="1"/>
  <c r="K116" i="1" s="1"/>
  <c r="O116" i="1" s="1"/>
  <c r="G117" i="1"/>
  <c r="K117" i="1" s="1"/>
  <c r="O117" i="1" s="1"/>
  <c r="K71" i="1"/>
  <c r="O71" i="1" s="1"/>
  <c r="K72" i="1"/>
  <c r="O72" i="1" s="1"/>
  <c r="J71" i="1"/>
  <c r="J72" i="1"/>
  <c r="I438" i="1"/>
  <c r="I437" i="1"/>
  <c r="I436" i="1"/>
  <c r="I435" i="1"/>
  <c r="I434" i="1"/>
  <c r="I433" i="1"/>
  <c r="I432" i="1"/>
  <c r="I431" i="1"/>
  <c r="K430" i="1"/>
  <c r="J74" i="1"/>
  <c r="K74" i="1"/>
  <c r="O74" i="1" s="1"/>
  <c r="J73" i="1"/>
  <c r="K73" i="1"/>
  <c r="O73" i="1" s="1"/>
  <c r="J42" i="1"/>
  <c r="G42" i="1"/>
  <c r="K42" i="1" s="1"/>
  <c r="O42" i="1" s="1"/>
  <c r="J22" i="1"/>
  <c r="G22" i="1"/>
  <c r="K22" i="1" s="1"/>
  <c r="O22" i="1" s="1"/>
  <c r="J21" i="1"/>
  <c r="G21" i="1"/>
  <c r="K21" i="1" s="1"/>
  <c r="O21" i="1" s="1"/>
  <c r="J49" i="1"/>
  <c r="G49" i="1"/>
  <c r="K49" i="1" s="1"/>
  <c r="O49" i="1" s="1"/>
  <c r="J50" i="1"/>
  <c r="G50" i="1"/>
  <c r="K50" i="1" s="1"/>
  <c r="O50" i="1" s="1"/>
  <c r="G796" i="1"/>
  <c r="K796" i="1" s="1"/>
  <c r="O796" i="1" s="1"/>
  <c r="O798" i="1" s="1"/>
  <c r="I795" i="1"/>
  <c r="I794" i="1"/>
  <c r="I793" i="1"/>
  <c r="I792" i="1"/>
  <c r="I791" i="1"/>
  <c r="I790" i="1"/>
  <c r="G798" i="1" l="1"/>
  <c r="K798" i="1" s="1"/>
  <c r="J675" i="1" l="1"/>
  <c r="G675" i="1"/>
  <c r="K675" i="1" s="1"/>
  <c r="O675" i="1" s="1"/>
  <c r="J674" i="1"/>
  <c r="G674" i="1"/>
  <c r="K674" i="1" s="1"/>
  <c r="O674" i="1" s="1"/>
  <c r="J673" i="1"/>
  <c r="G673" i="1"/>
  <c r="K673" i="1" s="1"/>
  <c r="O673" i="1" s="1"/>
  <c r="J672" i="1"/>
  <c r="G672" i="1"/>
  <c r="K672" i="1" s="1"/>
  <c r="O672" i="1" s="1"/>
  <c r="J671" i="1"/>
  <c r="G671" i="1"/>
  <c r="K671" i="1" s="1"/>
  <c r="O671" i="1" s="1"/>
  <c r="J670" i="1"/>
  <c r="G670" i="1"/>
  <c r="K670" i="1" s="1"/>
  <c r="O670" i="1" s="1"/>
  <c r="J669" i="1"/>
  <c r="G669" i="1"/>
  <c r="K669" i="1" s="1"/>
  <c r="O669" i="1" s="1"/>
  <c r="J666" i="1"/>
  <c r="G666" i="1"/>
  <c r="K666" i="1" s="1"/>
  <c r="O666" i="1" s="1"/>
  <c r="J665" i="1"/>
  <c r="G665" i="1"/>
  <c r="K665" i="1" s="1"/>
  <c r="O665" i="1" s="1"/>
  <c r="J664" i="1"/>
  <c r="G664" i="1"/>
  <c r="K664" i="1" s="1"/>
  <c r="O664" i="1" s="1"/>
  <c r="J663" i="1"/>
  <c r="G663" i="1"/>
  <c r="K663" i="1" s="1"/>
  <c r="O663" i="1" s="1"/>
  <c r="J660" i="1"/>
  <c r="G660" i="1"/>
  <c r="I657" i="1"/>
  <c r="I656" i="1"/>
  <c r="I655" i="1"/>
  <c r="I654" i="1"/>
  <c r="I653" i="1"/>
  <c r="K652" i="1"/>
  <c r="J621" i="1"/>
  <c r="G621" i="1"/>
  <c r="K621" i="1" s="1"/>
  <c r="O621" i="1" s="1"/>
  <c r="J620" i="1"/>
  <c r="G620" i="1"/>
  <c r="K620" i="1" s="1"/>
  <c r="O620" i="1" s="1"/>
  <c r="J619" i="1"/>
  <c r="G619" i="1"/>
  <c r="K619" i="1" s="1"/>
  <c r="O619" i="1" s="1"/>
  <c r="J618" i="1"/>
  <c r="G618" i="1"/>
  <c r="K618" i="1" s="1"/>
  <c r="O618" i="1" s="1"/>
  <c r="J617" i="1"/>
  <c r="G617" i="1"/>
  <c r="K617" i="1" s="1"/>
  <c r="O617" i="1" s="1"/>
  <c r="J616" i="1"/>
  <c r="G616" i="1"/>
  <c r="K616" i="1" s="1"/>
  <c r="O616" i="1" s="1"/>
  <c r="J615" i="1"/>
  <c r="G615" i="1"/>
  <c r="K615" i="1" s="1"/>
  <c r="O615" i="1" s="1"/>
  <c r="J614" i="1"/>
  <c r="G614" i="1"/>
  <c r="K614" i="1" s="1"/>
  <c r="O614" i="1" s="1"/>
  <c r="J611" i="1"/>
  <c r="G611" i="1"/>
  <c r="K611" i="1" s="1"/>
  <c r="O611" i="1" s="1"/>
  <c r="J610" i="1"/>
  <c r="G610" i="1"/>
  <c r="K610" i="1" s="1"/>
  <c r="O610" i="1" s="1"/>
  <c r="J609" i="1"/>
  <c r="G609" i="1"/>
  <c r="K609" i="1" s="1"/>
  <c r="O609" i="1" s="1"/>
  <c r="J606" i="1"/>
  <c r="G606" i="1"/>
  <c r="K606" i="1" s="1"/>
  <c r="O606" i="1" s="1"/>
  <c r="I603" i="1"/>
  <c r="I602" i="1"/>
  <c r="I601" i="1"/>
  <c r="I600" i="1"/>
  <c r="I599" i="1"/>
  <c r="K598" i="1"/>
  <c r="J594" i="1"/>
  <c r="G594" i="1"/>
  <c r="K594" i="1" s="1"/>
  <c r="O594" i="1" s="1"/>
  <c r="J593" i="1"/>
  <c r="G593" i="1"/>
  <c r="K593" i="1" s="1"/>
  <c r="O593" i="1" s="1"/>
  <c r="J592" i="1"/>
  <c r="G592" i="1"/>
  <c r="K592" i="1" s="1"/>
  <c r="O592" i="1" s="1"/>
  <c r="J591" i="1"/>
  <c r="G591" i="1"/>
  <c r="K591" i="1" s="1"/>
  <c r="O591" i="1" s="1"/>
  <c r="J590" i="1"/>
  <c r="G590" i="1"/>
  <c r="K590" i="1" s="1"/>
  <c r="O590" i="1" s="1"/>
  <c r="J589" i="1"/>
  <c r="G589" i="1"/>
  <c r="K589" i="1" s="1"/>
  <c r="O589" i="1" s="1"/>
  <c r="J588" i="1"/>
  <c r="G588" i="1"/>
  <c r="K588" i="1" s="1"/>
  <c r="O588" i="1" s="1"/>
  <c r="J585" i="1"/>
  <c r="G585" i="1"/>
  <c r="K585" i="1" s="1"/>
  <c r="O585" i="1" s="1"/>
  <c r="J584" i="1"/>
  <c r="G584" i="1"/>
  <c r="K584" i="1" s="1"/>
  <c r="O584" i="1" s="1"/>
  <c r="J583" i="1"/>
  <c r="G583" i="1"/>
  <c r="K583" i="1" s="1"/>
  <c r="O583" i="1" s="1"/>
  <c r="J582" i="1"/>
  <c r="G582" i="1"/>
  <c r="K582" i="1" s="1"/>
  <c r="O582" i="1" s="1"/>
  <c r="J579" i="1"/>
  <c r="G579" i="1"/>
  <c r="I577" i="1"/>
  <c r="I576" i="1"/>
  <c r="I575" i="1"/>
  <c r="I574" i="1"/>
  <c r="I573" i="1"/>
  <c r="I572" i="1"/>
  <c r="K571" i="1"/>
  <c r="O623" i="1" l="1"/>
  <c r="G677" i="1"/>
  <c r="G596" i="1"/>
  <c r="K596" i="1" s="1"/>
  <c r="G623" i="1"/>
  <c r="K660" i="1"/>
  <c r="O660" i="1" s="1"/>
  <c r="O677" i="1" s="1"/>
  <c r="K579" i="1"/>
  <c r="O579" i="1" s="1"/>
  <c r="O596" i="1" s="1"/>
  <c r="K677" i="1" l="1"/>
  <c r="K623" i="1"/>
  <c r="J714" i="1"/>
  <c r="G714" i="1"/>
  <c r="K714" i="1" s="1"/>
  <c r="O714" i="1" s="1"/>
  <c r="J690" i="1"/>
  <c r="G690" i="1"/>
  <c r="K690" i="1" s="1"/>
  <c r="O690" i="1" s="1"/>
  <c r="J636" i="1"/>
  <c r="G636" i="1"/>
  <c r="K636" i="1" s="1"/>
  <c r="O636" i="1" s="1"/>
  <c r="J555" i="1"/>
  <c r="G555" i="1"/>
  <c r="K555" i="1" s="1"/>
  <c r="O555" i="1" s="1"/>
  <c r="J468" i="1"/>
  <c r="G468" i="1"/>
  <c r="K468" i="1" s="1"/>
  <c r="O468" i="1" s="1"/>
  <c r="J413" i="1"/>
  <c r="G413" i="1"/>
  <c r="K413" i="1" s="1"/>
  <c r="O413" i="1" s="1"/>
  <c r="J385" i="1"/>
  <c r="G385" i="1"/>
  <c r="K385" i="1" s="1"/>
  <c r="O385" i="1" s="1"/>
  <c r="J360" i="1"/>
  <c r="G360" i="1"/>
  <c r="K360" i="1" s="1"/>
  <c r="O360" i="1" s="1"/>
  <c r="J333" i="1"/>
  <c r="G333" i="1"/>
  <c r="K333" i="1" s="1"/>
  <c r="O333" i="1" s="1"/>
  <c r="J308" i="1"/>
  <c r="G308" i="1"/>
  <c r="K308" i="1" s="1"/>
  <c r="O308" i="1" s="1"/>
  <c r="J283" i="1"/>
  <c r="G283" i="1"/>
  <c r="K283" i="1" s="1"/>
  <c r="O283" i="1" s="1"/>
  <c r="J209" i="1"/>
  <c r="G209" i="1"/>
  <c r="K209" i="1" s="1"/>
  <c r="O209" i="1" s="1"/>
  <c r="J185" i="1"/>
  <c r="G185" i="1"/>
  <c r="K185" i="1" s="1"/>
  <c r="O185" i="1" s="1"/>
  <c r="J112" i="1"/>
  <c r="G112" i="1"/>
  <c r="K112" i="1" s="1"/>
  <c r="O112" i="1" s="1"/>
  <c r="J63" i="1"/>
  <c r="K63" i="1"/>
  <c r="O63" i="1" s="1"/>
  <c r="J39" i="1"/>
  <c r="G39" i="1"/>
  <c r="K39" i="1" s="1"/>
  <c r="O39" i="1" s="1"/>
  <c r="J13" i="1"/>
  <c r="G13" i="1"/>
  <c r="K13" i="1" s="1"/>
  <c r="O13" i="1" s="1"/>
  <c r="G899" i="1" l="1"/>
  <c r="G901" i="1" s="1"/>
  <c r="I898" i="1"/>
  <c r="I897" i="1"/>
  <c r="I896" i="1"/>
  <c r="K895" i="1"/>
  <c r="K901" i="1" l="1"/>
  <c r="K899" i="1"/>
  <c r="O899" i="1" s="1"/>
  <c r="O901" i="1" s="1"/>
  <c r="G292" i="1"/>
  <c r="J721" i="1" l="1"/>
  <c r="G721" i="1"/>
  <c r="K721" i="1" s="1"/>
  <c r="O721" i="1" s="1"/>
  <c r="J697" i="1"/>
  <c r="G697" i="1"/>
  <c r="K697" i="1" s="1"/>
  <c r="O697" i="1" s="1"/>
  <c r="J643" i="1"/>
  <c r="G643" i="1"/>
  <c r="K643" i="1" s="1"/>
  <c r="O643" i="1" s="1"/>
  <c r="J562" i="1"/>
  <c r="G562" i="1"/>
  <c r="K562" i="1" s="1"/>
  <c r="O562" i="1" s="1"/>
  <c r="G474" i="1"/>
  <c r="G475" i="1"/>
  <c r="K475" i="1" s="1"/>
  <c r="O475" i="1" s="1"/>
  <c r="J475" i="1"/>
  <c r="J420" i="1"/>
  <c r="G420" i="1"/>
  <c r="K420" i="1" s="1"/>
  <c r="O420" i="1" s="1"/>
  <c r="J392" i="1"/>
  <c r="G392" i="1"/>
  <c r="K392" i="1" s="1"/>
  <c r="O392" i="1" s="1"/>
  <c r="J367" i="1"/>
  <c r="G367" i="1"/>
  <c r="K367" i="1" s="1"/>
  <c r="O367" i="1" s="1"/>
  <c r="J340" i="1"/>
  <c r="G340" i="1"/>
  <c r="K340" i="1" s="1"/>
  <c r="O340" i="1" s="1"/>
  <c r="J315" i="1"/>
  <c r="G315" i="1"/>
  <c r="K315" i="1" s="1"/>
  <c r="O315" i="1" s="1"/>
  <c r="J290" i="1"/>
  <c r="G290" i="1"/>
  <c r="K290" i="1" s="1"/>
  <c r="O290" i="1" s="1"/>
  <c r="J216" i="1"/>
  <c r="G216" i="1"/>
  <c r="K216" i="1" s="1"/>
  <c r="O216" i="1" s="1"/>
  <c r="J192" i="1"/>
  <c r="G192" i="1"/>
  <c r="K192" i="1" s="1"/>
  <c r="O192" i="1" s="1"/>
  <c r="J119" i="1"/>
  <c r="G119" i="1"/>
  <c r="K119" i="1" s="1"/>
  <c r="O119" i="1" s="1"/>
  <c r="J68" i="1"/>
  <c r="K68" i="1"/>
  <c r="O68" i="1" s="1"/>
  <c r="J320" i="1" l="1"/>
  <c r="G320" i="1"/>
  <c r="K320" i="1" s="1"/>
  <c r="O320" i="1" s="1"/>
  <c r="J319" i="1"/>
  <c r="G319" i="1"/>
  <c r="K319" i="1" s="1"/>
  <c r="O319" i="1" s="1"/>
  <c r="J318" i="1"/>
  <c r="G318" i="1"/>
  <c r="K318" i="1" s="1"/>
  <c r="O318" i="1" s="1"/>
  <c r="J317" i="1"/>
  <c r="G317" i="1"/>
  <c r="K317" i="1" s="1"/>
  <c r="O317" i="1" s="1"/>
  <c r="J316" i="1"/>
  <c r="G316" i="1"/>
  <c r="K316" i="1" s="1"/>
  <c r="O316" i="1" s="1"/>
  <c r="J312" i="1"/>
  <c r="G312" i="1"/>
  <c r="K312" i="1" s="1"/>
  <c r="O312" i="1" s="1"/>
  <c r="J311" i="1"/>
  <c r="G311" i="1"/>
  <c r="K311" i="1" s="1"/>
  <c r="O311" i="1" s="1"/>
  <c r="J310" i="1"/>
  <c r="G310" i="1"/>
  <c r="K310" i="1" s="1"/>
  <c r="O310" i="1" s="1"/>
  <c r="J309" i="1"/>
  <c r="G309" i="1"/>
  <c r="K309" i="1" s="1"/>
  <c r="O309" i="1" s="1"/>
  <c r="J305" i="1"/>
  <c r="G305" i="1"/>
  <c r="I302" i="1"/>
  <c r="I300" i="1"/>
  <c r="K299" i="1"/>
  <c r="G848" i="1"/>
  <c r="G850" i="1" s="1"/>
  <c r="I846" i="1"/>
  <c r="I845" i="1"/>
  <c r="I844" i="1"/>
  <c r="I843" i="1"/>
  <c r="I842" i="1"/>
  <c r="I841" i="1"/>
  <c r="K840" i="1"/>
  <c r="G836" i="1"/>
  <c r="G838" i="1" s="1"/>
  <c r="I834" i="1"/>
  <c r="I833" i="1"/>
  <c r="I832" i="1"/>
  <c r="I831" i="1"/>
  <c r="I830" i="1"/>
  <c r="I829" i="1"/>
  <c r="I828" i="1"/>
  <c r="I827" i="1"/>
  <c r="I826" i="1"/>
  <c r="K825" i="1"/>
  <c r="K305" i="1" l="1"/>
  <c r="O305" i="1" s="1"/>
  <c r="O322" i="1" s="1"/>
  <c r="G322" i="1"/>
  <c r="K838" i="1"/>
  <c r="K836" i="1"/>
  <c r="O836" i="1" s="1"/>
  <c r="O838" i="1" s="1"/>
  <c r="K850" i="1"/>
  <c r="K848" i="1"/>
  <c r="O848" i="1" s="1"/>
  <c r="O850" i="1" s="1"/>
  <c r="K322" i="1" l="1"/>
  <c r="G756" i="1" l="1"/>
  <c r="G758" i="1" s="1"/>
  <c r="I755" i="1"/>
  <c r="I754" i="1"/>
  <c r="I753" i="1"/>
  <c r="I752" i="1"/>
  <c r="I751" i="1"/>
  <c r="I750" i="1"/>
  <c r="I749" i="1"/>
  <c r="I748" i="1"/>
  <c r="I747" i="1"/>
  <c r="I746" i="1"/>
  <c r="J124" i="1"/>
  <c r="G124" i="1"/>
  <c r="K124" i="1" s="1"/>
  <c r="O124" i="1" s="1"/>
  <c r="J123" i="1"/>
  <c r="G123" i="1"/>
  <c r="K123" i="1" s="1"/>
  <c r="O123" i="1" s="1"/>
  <c r="J122" i="1"/>
  <c r="G122" i="1"/>
  <c r="K122" i="1" s="1"/>
  <c r="O122" i="1" s="1"/>
  <c r="J121" i="1"/>
  <c r="G121" i="1"/>
  <c r="K121" i="1" s="1"/>
  <c r="O121" i="1" s="1"/>
  <c r="J120" i="1"/>
  <c r="G120" i="1"/>
  <c r="K120" i="1" s="1"/>
  <c r="O120" i="1" s="1"/>
  <c r="J118" i="1"/>
  <c r="G118" i="1"/>
  <c r="K118" i="1" s="1"/>
  <c r="O118" i="1" s="1"/>
  <c r="J115" i="1"/>
  <c r="G115" i="1"/>
  <c r="K115" i="1" s="1"/>
  <c r="O115" i="1" s="1"/>
  <c r="J114" i="1"/>
  <c r="G114" i="1"/>
  <c r="K114" i="1" s="1"/>
  <c r="O114" i="1" s="1"/>
  <c r="J113" i="1"/>
  <c r="G113" i="1"/>
  <c r="K113" i="1" s="1"/>
  <c r="O113" i="1" s="1"/>
  <c r="J109" i="1"/>
  <c r="G109" i="1"/>
  <c r="I107" i="1"/>
  <c r="I106" i="1"/>
  <c r="I105" i="1"/>
  <c r="I104" i="1"/>
  <c r="J41" i="1"/>
  <c r="G41" i="1"/>
  <c r="K41" i="1" s="1"/>
  <c r="O41" i="1" s="1"/>
  <c r="J15" i="1"/>
  <c r="G15" i="1"/>
  <c r="K15" i="1" s="1"/>
  <c r="O15" i="1" s="1"/>
  <c r="G51" i="1"/>
  <c r="K51" i="1" s="1"/>
  <c r="O51" i="1" s="1"/>
  <c r="J51" i="1"/>
  <c r="J26" i="1"/>
  <c r="G26" i="1"/>
  <c r="K26" i="1" s="1"/>
  <c r="O26" i="1" s="1"/>
  <c r="K109" i="1" l="1"/>
  <c r="O109" i="1" s="1"/>
  <c r="O126" i="1" s="1"/>
  <c r="G126" i="1"/>
  <c r="K758" i="1"/>
  <c r="K756" i="1"/>
  <c r="O756" i="1" s="1"/>
  <c r="O758" i="1" s="1"/>
  <c r="K126" i="1" l="1"/>
  <c r="G469" i="1" l="1"/>
  <c r="K469" i="1" s="1"/>
  <c r="O469" i="1" s="1"/>
  <c r="G470" i="1"/>
  <c r="K470" i="1" s="1"/>
  <c r="O470" i="1" s="1"/>
  <c r="G471" i="1"/>
  <c r="K471" i="1" s="1"/>
  <c r="O471" i="1" s="1"/>
  <c r="K474" i="1"/>
  <c r="O474" i="1" s="1"/>
  <c r="G476" i="1"/>
  <c r="K476" i="1" s="1"/>
  <c r="O476" i="1" s="1"/>
  <c r="G477" i="1"/>
  <c r="K477" i="1" s="1"/>
  <c r="O477" i="1" s="1"/>
  <c r="G478" i="1"/>
  <c r="K478" i="1" s="1"/>
  <c r="O478" i="1" s="1"/>
  <c r="G479" i="1"/>
  <c r="K479" i="1" s="1"/>
  <c r="O479" i="1" s="1"/>
  <c r="G480" i="1"/>
  <c r="K480" i="1" s="1"/>
  <c r="O480" i="1" s="1"/>
  <c r="G465" i="1"/>
  <c r="J480" i="1"/>
  <c r="J479" i="1"/>
  <c r="J478" i="1"/>
  <c r="J477" i="1"/>
  <c r="J476" i="1"/>
  <c r="J474" i="1"/>
  <c r="J471" i="1"/>
  <c r="J470" i="1"/>
  <c r="J469" i="1"/>
  <c r="J465" i="1"/>
  <c r="I463" i="1"/>
  <c r="I462" i="1"/>
  <c r="I461" i="1"/>
  <c r="I460" i="1"/>
  <c r="I459" i="1"/>
  <c r="K458" i="1"/>
  <c r="K465" i="1" l="1"/>
  <c r="O465" i="1" s="1"/>
  <c r="O482" i="1" s="1"/>
  <c r="G482" i="1"/>
  <c r="J400" i="1"/>
  <c r="G400" i="1"/>
  <c r="K400" i="1" s="1"/>
  <c r="O400" i="1" s="1"/>
  <c r="J396" i="1"/>
  <c r="G396" i="1"/>
  <c r="K396" i="1" s="1"/>
  <c r="O396" i="1" s="1"/>
  <c r="J395" i="1"/>
  <c r="G395" i="1"/>
  <c r="K395" i="1" s="1"/>
  <c r="O395" i="1" s="1"/>
  <c r="J394" i="1"/>
  <c r="G394" i="1"/>
  <c r="K394" i="1" s="1"/>
  <c r="O394" i="1" s="1"/>
  <c r="J393" i="1"/>
  <c r="G393" i="1"/>
  <c r="K393" i="1" s="1"/>
  <c r="O393" i="1" s="1"/>
  <c r="J389" i="1"/>
  <c r="G389" i="1"/>
  <c r="K389" i="1" s="1"/>
  <c r="O389" i="1" s="1"/>
  <c r="J388" i="1"/>
  <c r="G388" i="1"/>
  <c r="K388" i="1" s="1"/>
  <c r="O388" i="1" s="1"/>
  <c r="J387" i="1"/>
  <c r="G387" i="1"/>
  <c r="K387" i="1" s="1"/>
  <c r="O387" i="1" s="1"/>
  <c r="J386" i="1"/>
  <c r="G386" i="1"/>
  <c r="K386" i="1" s="1"/>
  <c r="O386" i="1" s="1"/>
  <c r="J382" i="1"/>
  <c r="G382" i="1"/>
  <c r="I381" i="1"/>
  <c r="I380" i="1"/>
  <c r="K379" i="1"/>
  <c r="J375" i="1"/>
  <c r="G375" i="1"/>
  <c r="K375" i="1" s="1"/>
  <c r="O375" i="1" s="1"/>
  <c r="J371" i="1"/>
  <c r="G371" i="1"/>
  <c r="K371" i="1" s="1"/>
  <c r="O371" i="1" s="1"/>
  <c r="J370" i="1"/>
  <c r="G370" i="1"/>
  <c r="K370" i="1" s="1"/>
  <c r="O370" i="1" s="1"/>
  <c r="J369" i="1"/>
  <c r="G369" i="1"/>
  <c r="K369" i="1" s="1"/>
  <c r="O369" i="1" s="1"/>
  <c r="J368" i="1"/>
  <c r="G368" i="1"/>
  <c r="K368" i="1" s="1"/>
  <c r="O368" i="1" s="1"/>
  <c r="J366" i="1"/>
  <c r="G366" i="1"/>
  <c r="K366" i="1" s="1"/>
  <c r="O366" i="1" s="1"/>
  <c r="J363" i="1"/>
  <c r="G363" i="1"/>
  <c r="K363" i="1" s="1"/>
  <c r="O363" i="1" s="1"/>
  <c r="J362" i="1"/>
  <c r="G362" i="1"/>
  <c r="K362" i="1" s="1"/>
  <c r="O362" i="1" s="1"/>
  <c r="J361" i="1"/>
  <c r="G361" i="1"/>
  <c r="K361" i="1" s="1"/>
  <c r="O361" i="1" s="1"/>
  <c r="J357" i="1"/>
  <c r="G357" i="1"/>
  <c r="K352" i="1"/>
  <c r="G334" i="1"/>
  <c r="K334" i="1" s="1"/>
  <c r="O334" i="1" s="1"/>
  <c r="G335" i="1"/>
  <c r="K335" i="1" s="1"/>
  <c r="O335" i="1" s="1"/>
  <c r="G336" i="1"/>
  <c r="K336" i="1" s="1"/>
  <c r="O336" i="1" s="1"/>
  <c r="G341" i="1"/>
  <c r="K341" i="1" s="1"/>
  <c r="O341" i="1" s="1"/>
  <c r="G342" i="1"/>
  <c r="K342" i="1" s="1"/>
  <c r="O342" i="1" s="1"/>
  <c r="G343" i="1"/>
  <c r="K343" i="1" s="1"/>
  <c r="O343" i="1" s="1"/>
  <c r="G344" i="1"/>
  <c r="K344" i="1" s="1"/>
  <c r="O344" i="1" s="1"/>
  <c r="G348" i="1"/>
  <c r="G330" i="1"/>
  <c r="J348" i="1"/>
  <c r="J344" i="1"/>
  <c r="J343" i="1"/>
  <c r="J342" i="1"/>
  <c r="J341" i="1"/>
  <c r="J336" i="1"/>
  <c r="J335" i="1"/>
  <c r="J334" i="1"/>
  <c r="J330" i="1"/>
  <c r="I327" i="1"/>
  <c r="I326" i="1"/>
  <c r="I325" i="1"/>
  <c r="K324" i="1"/>
  <c r="G182" i="1"/>
  <c r="G350" i="1" l="1"/>
  <c r="K348" i="1"/>
  <c r="O348" i="1" s="1"/>
  <c r="K382" i="1"/>
  <c r="O382" i="1" s="1"/>
  <c r="O402" i="1" s="1"/>
  <c r="G402" i="1"/>
  <c r="K357" i="1"/>
  <c r="O357" i="1" s="1"/>
  <c r="O377" i="1" s="1"/>
  <c r="G377" i="1"/>
  <c r="K330" i="1"/>
  <c r="O330" i="1" s="1"/>
  <c r="K482" i="1"/>
  <c r="G284" i="1"/>
  <c r="G215" i="1"/>
  <c r="G194" i="1"/>
  <c r="G206" i="1"/>
  <c r="G295" i="1"/>
  <c r="O350" i="1" l="1"/>
  <c r="K402" i="1"/>
  <c r="K377" i="1"/>
  <c r="K350" i="1"/>
  <c r="G911" i="1"/>
  <c r="G913" i="1" s="1"/>
  <c r="K913" i="1" s="1"/>
  <c r="I909" i="1"/>
  <c r="K911" i="1" l="1"/>
  <c r="O911" i="1" s="1"/>
  <c r="O913" i="1" s="1"/>
  <c r="I905" i="1"/>
  <c r="G905" i="1"/>
  <c r="G907" i="1" s="1"/>
  <c r="I904" i="1"/>
  <c r="K903" i="1"/>
  <c r="G855" i="1"/>
  <c r="G857" i="1" s="1"/>
  <c r="I854" i="1"/>
  <c r="I853" i="1"/>
  <c r="K852" i="1"/>
  <c r="K905" i="1" l="1"/>
  <c r="O905" i="1" s="1"/>
  <c r="O907" i="1" s="1"/>
  <c r="K907" i="1"/>
  <c r="K857" i="1"/>
  <c r="K855" i="1"/>
  <c r="O855" i="1" s="1"/>
  <c r="O857" i="1" s="1"/>
  <c r="J702" i="1" l="1"/>
  <c r="G702" i="1"/>
  <c r="K702" i="1" s="1"/>
  <c r="O702" i="1" s="1"/>
  <c r="J701" i="1"/>
  <c r="G701" i="1"/>
  <c r="J700" i="1"/>
  <c r="G700" i="1"/>
  <c r="K700" i="1" s="1"/>
  <c r="O700" i="1" s="1"/>
  <c r="J699" i="1"/>
  <c r="G699" i="1"/>
  <c r="K699" i="1" s="1"/>
  <c r="O699" i="1" s="1"/>
  <c r="J698" i="1"/>
  <c r="G698" i="1"/>
  <c r="K698" i="1" s="1"/>
  <c r="O698" i="1" s="1"/>
  <c r="J696" i="1"/>
  <c r="G696" i="1"/>
  <c r="K696" i="1" s="1"/>
  <c r="O696" i="1" s="1"/>
  <c r="J695" i="1"/>
  <c r="G695" i="1"/>
  <c r="K695" i="1" s="1"/>
  <c r="O695" i="1" s="1"/>
  <c r="J692" i="1"/>
  <c r="G692" i="1"/>
  <c r="K692" i="1" s="1"/>
  <c r="O692" i="1" s="1"/>
  <c r="J691" i="1"/>
  <c r="G691" i="1"/>
  <c r="K691" i="1" s="1"/>
  <c r="O691" i="1" s="1"/>
  <c r="J687" i="1"/>
  <c r="G687" i="1"/>
  <c r="I684" i="1"/>
  <c r="I683" i="1"/>
  <c r="I682" i="1"/>
  <c r="I681" i="1"/>
  <c r="I680" i="1"/>
  <c r="K679" i="1"/>
  <c r="J648" i="1"/>
  <c r="G648" i="1"/>
  <c r="K648" i="1" s="1"/>
  <c r="O648" i="1" s="1"/>
  <c r="J647" i="1"/>
  <c r="G647" i="1"/>
  <c r="K647" i="1" s="1"/>
  <c r="O647" i="1" s="1"/>
  <c r="J646" i="1"/>
  <c r="G646" i="1"/>
  <c r="K646" i="1" s="1"/>
  <c r="O646" i="1" s="1"/>
  <c r="J645" i="1"/>
  <c r="G645" i="1"/>
  <c r="K645" i="1" s="1"/>
  <c r="O645" i="1" s="1"/>
  <c r="J644" i="1"/>
  <c r="G644" i="1"/>
  <c r="K644" i="1" s="1"/>
  <c r="O644" i="1" s="1"/>
  <c r="J642" i="1"/>
  <c r="G642" i="1"/>
  <c r="K642" i="1" s="1"/>
  <c r="O642" i="1" s="1"/>
  <c r="J641" i="1"/>
  <c r="G641" i="1"/>
  <c r="K641" i="1" s="1"/>
  <c r="O641" i="1" s="1"/>
  <c r="J638" i="1"/>
  <c r="G638" i="1"/>
  <c r="K638" i="1" s="1"/>
  <c r="O638" i="1" s="1"/>
  <c r="J637" i="1"/>
  <c r="G637" i="1"/>
  <c r="K637" i="1" s="1"/>
  <c r="O637" i="1" s="1"/>
  <c r="J633" i="1"/>
  <c r="G633" i="1"/>
  <c r="I630" i="1"/>
  <c r="I629" i="1"/>
  <c r="I628" i="1"/>
  <c r="I627" i="1"/>
  <c r="I626" i="1"/>
  <c r="K625" i="1"/>
  <c r="G711" i="1"/>
  <c r="J711" i="1"/>
  <c r="G715" i="1"/>
  <c r="K715" i="1" s="1"/>
  <c r="O715" i="1" s="1"/>
  <c r="J715" i="1"/>
  <c r="G716" i="1"/>
  <c r="K716" i="1" s="1"/>
  <c r="O716" i="1" s="1"/>
  <c r="J716" i="1"/>
  <c r="G719" i="1"/>
  <c r="K719" i="1" s="1"/>
  <c r="O719" i="1" s="1"/>
  <c r="J719" i="1"/>
  <c r="G720" i="1"/>
  <c r="K720" i="1" s="1"/>
  <c r="O720" i="1" s="1"/>
  <c r="J720" i="1"/>
  <c r="G722" i="1"/>
  <c r="K722" i="1" s="1"/>
  <c r="O722" i="1" s="1"/>
  <c r="J722" i="1"/>
  <c r="G723" i="1"/>
  <c r="K723" i="1" s="1"/>
  <c r="O723" i="1" s="1"/>
  <c r="J723" i="1"/>
  <c r="G724" i="1"/>
  <c r="K724" i="1" s="1"/>
  <c r="O724" i="1" s="1"/>
  <c r="J724" i="1"/>
  <c r="G725" i="1"/>
  <c r="K725" i="1" s="1"/>
  <c r="O725" i="1" s="1"/>
  <c r="J725" i="1"/>
  <c r="G726" i="1"/>
  <c r="K726" i="1" s="1"/>
  <c r="O726" i="1" s="1"/>
  <c r="J726" i="1"/>
  <c r="G552" i="1"/>
  <c r="K552" i="1" s="1"/>
  <c r="O552" i="1" s="1"/>
  <c r="J552" i="1"/>
  <c r="G556" i="1"/>
  <c r="K556" i="1" s="1"/>
  <c r="O556" i="1" s="1"/>
  <c r="J556" i="1"/>
  <c r="G557" i="1"/>
  <c r="K557" i="1" s="1"/>
  <c r="O557" i="1" s="1"/>
  <c r="J557" i="1"/>
  <c r="G558" i="1"/>
  <c r="K558" i="1" s="1"/>
  <c r="O558" i="1" s="1"/>
  <c r="J558" i="1"/>
  <c r="G561" i="1"/>
  <c r="K561" i="1" s="1"/>
  <c r="O561" i="1" s="1"/>
  <c r="J561" i="1"/>
  <c r="G563" i="1"/>
  <c r="K563" i="1" s="1"/>
  <c r="O563" i="1" s="1"/>
  <c r="J563" i="1"/>
  <c r="G564" i="1"/>
  <c r="K564" i="1" s="1"/>
  <c r="O564" i="1" s="1"/>
  <c r="J564" i="1"/>
  <c r="G565" i="1"/>
  <c r="K565" i="1" s="1"/>
  <c r="O565" i="1" s="1"/>
  <c r="J565" i="1"/>
  <c r="G566" i="1"/>
  <c r="K566" i="1" s="1"/>
  <c r="O566" i="1" s="1"/>
  <c r="J566" i="1"/>
  <c r="G567" i="1"/>
  <c r="K567" i="1" s="1"/>
  <c r="O567" i="1" s="1"/>
  <c r="J567" i="1"/>
  <c r="G410" i="1"/>
  <c r="J410" i="1"/>
  <c r="G414" i="1"/>
  <c r="K414" i="1" s="1"/>
  <c r="O414" i="1" s="1"/>
  <c r="J414" i="1"/>
  <c r="G415" i="1"/>
  <c r="K415" i="1" s="1"/>
  <c r="O415" i="1" s="1"/>
  <c r="J415" i="1"/>
  <c r="G416" i="1"/>
  <c r="K416" i="1" s="1"/>
  <c r="O416" i="1" s="1"/>
  <c r="J416" i="1"/>
  <c r="G417" i="1"/>
  <c r="K417" i="1" s="1"/>
  <c r="O417" i="1" s="1"/>
  <c r="J417" i="1"/>
  <c r="G421" i="1"/>
  <c r="K421" i="1" s="1"/>
  <c r="O421" i="1" s="1"/>
  <c r="J421" i="1"/>
  <c r="G422" i="1"/>
  <c r="K422" i="1" s="1"/>
  <c r="O422" i="1" s="1"/>
  <c r="J422" i="1"/>
  <c r="G423" i="1"/>
  <c r="K423" i="1" s="1"/>
  <c r="O423" i="1" s="1"/>
  <c r="J423" i="1"/>
  <c r="G424" i="1"/>
  <c r="K424" i="1" s="1"/>
  <c r="O424" i="1" s="1"/>
  <c r="J424" i="1"/>
  <c r="G426" i="1"/>
  <c r="K426" i="1" s="1"/>
  <c r="O426" i="1" s="1"/>
  <c r="J426" i="1"/>
  <c r="J280" i="1"/>
  <c r="J284" i="1"/>
  <c r="J285" i="1"/>
  <c r="J286" i="1"/>
  <c r="J287" i="1"/>
  <c r="J291" i="1"/>
  <c r="J292" i="1"/>
  <c r="J293" i="1"/>
  <c r="J294" i="1"/>
  <c r="J295" i="1"/>
  <c r="G280" i="1"/>
  <c r="K284" i="1"/>
  <c r="O284" i="1" s="1"/>
  <c r="G285" i="1"/>
  <c r="K285" i="1" s="1"/>
  <c r="O285" i="1" s="1"/>
  <c r="G286" i="1"/>
  <c r="K286" i="1" s="1"/>
  <c r="O286" i="1" s="1"/>
  <c r="G287" i="1"/>
  <c r="K287" i="1" s="1"/>
  <c r="O287" i="1" s="1"/>
  <c r="G291" i="1"/>
  <c r="K291" i="1" s="1"/>
  <c r="O291" i="1" s="1"/>
  <c r="K292" i="1"/>
  <c r="O292" i="1" s="1"/>
  <c r="G293" i="1"/>
  <c r="K293" i="1" s="1"/>
  <c r="O293" i="1" s="1"/>
  <c r="G294" i="1"/>
  <c r="K294" i="1" s="1"/>
  <c r="O294" i="1" s="1"/>
  <c r="K295" i="1"/>
  <c r="O295" i="1" s="1"/>
  <c r="J206" i="1"/>
  <c r="J210" i="1"/>
  <c r="J213" i="1"/>
  <c r="J214" i="1"/>
  <c r="J215" i="1"/>
  <c r="J217" i="1"/>
  <c r="J218" i="1"/>
  <c r="J219" i="1"/>
  <c r="J220" i="1"/>
  <c r="J221" i="1"/>
  <c r="K206" i="1"/>
  <c r="O206" i="1" s="1"/>
  <c r="G210" i="1"/>
  <c r="G213" i="1"/>
  <c r="G214" i="1"/>
  <c r="K214" i="1" s="1"/>
  <c r="O214" i="1" s="1"/>
  <c r="K215" i="1"/>
  <c r="O215" i="1" s="1"/>
  <c r="G217" i="1"/>
  <c r="K217" i="1" s="1"/>
  <c r="O217" i="1" s="1"/>
  <c r="K218" i="1"/>
  <c r="O218" i="1" s="1"/>
  <c r="G219" i="1"/>
  <c r="K219" i="1" s="1"/>
  <c r="O219" i="1" s="1"/>
  <c r="G220" i="1"/>
  <c r="K220" i="1" s="1"/>
  <c r="O220" i="1" s="1"/>
  <c r="G221" i="1"/>
  <c r="K221" i="1" s="1"/>
  <c r="O221" i="1" s="1"/>
  <c r="J182" i="1"/>
  <c r="J186" i="1"/>
  <c r="J187" i="1"/>
  <c r="J190" i="1"/>
  <c r="J191" i="1"/>
  <c r="J193" i="1"/>
  <c r="J194" i="1"/>
  <c r="J195" i="1"/>
  <c r="J196" i="1"/>
  <c r="J197" i="1"/>
  <c r="K182" i="1"/>
  <c r="O182" i="1" s="1"/>
  <c r="G186" i="1"/>
  <c r="K186" i="1" s="1"/>
  <c r="O186" i="1" s="1"/>
  <c r="G187" i="1"/>
  <c r="G190" i="1"/>
  <c r="K190" i="1" s="1"/>
  <c r="O190" i="1" s="1"/>
  <c r="G191" i="1"/>
  <c r="K191" i="1" s="1"/>
  <c r="O191" i="1" s="1"/>
  <c r="G193" i="1"/>
  <c r="K193" i="1" s="1"/>
  <c r="O193" i="1" s="1"/>
  <c r="K194" i="1"/>
  <c r="O194" i="1" s="1"/>
  <c r="G195" i="1"/>
  <c r="K195" i="1" s="1"/>
  <c r="O195" i="1" s="1"/>
  <c r="G196" i="1"/>
  <c r="K196" i="1" s="1"/>
  <c r="O196" i="1" s="1"/>
  <c r="G197" i="1"/>
  <c r="K197" i="1" s="1"/>
  <c r="O197" i="1" s="1"/>
  <c r="J60" i="1"/>
  <c r="J64" i="1"/>
  <c r="J65" i="1"/>
  <c r="J66" i="1"/>
  <c r="J67" i="1"/>
  <c r="J69" i="1"/>
  <c r="J70" i="1"/>
  <c r="J75" i="1"/>
  <c r="K60" i="1"/>
  <c r="O60" i="1" s="1"/>
  <c r="K64" i="1"/>
  <c r="O64" i="1" s="1"/>
  <c r="K65" i="1"/>
  <c r="O65" i="1" s="1"/>
  <c r="K66" i="1"/>
  <c r="O66" i="1" s="1"/>
  <c r="K67" i="1"/>
  <c r="O67" i="1" s="1"/>
  <c r="K70" i="1"/>
  <c r="O70" i="1" s="1"/>
  <c r="K75" i="1"/>
  <c r="O75" i="1" s="1"/>
  <c r="J36" i="1"/>
  <c r="J40" i="1"/>
  <c r="J43" i="1"/>
  <c r="J44" i="1"/>
  <c r="J45" i="1"/>
  <c r="J46" i="1"/>
  <c r="J47" i="1"/>
  <c r="J48" i="1"/>
  <c r="G36" i="1"/>
  <c r="G40" i="1"/>
  <c r="K40" i="1" s="1"/>
  <c r="O40" i="1" s="1"/>
  <c r="G43" i="1"/>
  <c r="K43" i="1" s="1"/>
  <c r="O43" i="1" s="1"/>
  <c r="G44" i="1"/>
  <c r="K44" i="1" s="1"/>
  <c r="O44" i="1" s="1"/>
  <c r="G45" i="1"/>
  <c r="K45" i="1" s="1"/>
  <c r="O45" i="1" s="1"/>
  <c r="G46" i="1"/>
  <c r="K46" i="1" s="1"/>
  <c r="O46" i="1" s="1"/>
  <c r="G47" i="1"/>
  <c r="K47" i="1" s="1"/>
  <c r="O47" i="1" s="1"/>
  <c r="K48" i="1"/>
  <c r="O48" i="1" s="1"/>
  <c r="G10" i="1"/>
  <c r="G14" i="1"/>
  <c r="K14" i="1" s="1"/>
  <c r="O14" i="1" s="1"/>
  <c r="G17" i="1"/>
  <c r="K17" i="1" s="1"/>
  <c r="O17" i="1" s="1"/>
  <c r="G18" i="1"/>
  <c r="K18" i="1" s="1"/>
  <c r="O18" i="1" s="1"/>
  <c r="G19" i="1"/>
  <c r="K19" i="1" s="1"/>
  <c r="O19" i="1" s="1"/>
  <c r="G20" i="1"/>
  <c r="K20" i="1" s="1"/>
  <c r="O20" i="1" s="1"/>
  <c r="G23" i="1"/>
  <c r="K23" i="1" s="1"/>
  <c r="O23" i="1" s="1"/>
  <c r="G24" i="1"/>
  <c r="J10" i="1"/>
  <c r="J14" i="1"/>
  <c r="J17" i="1"/>
  <c r="J18" i="1"/>
  <c r="J19" i="1"/>
  <c r="J20" i="1"/>
  <c r="J23" i="1"/>
  <c r="J24" i="1"/>
  <c r="O569" i="1" l="1"/>
  <c r="G428" i="1"/>
  <c r="G297" i="1"/>
  <c r="K10" i="1"/>
  <c r="O10" i="1" s="1"/>
  <c r="G28" i="1"/>
  <c r="K210" i="1"/>
  <c r="O210" i="1" s="1"/>
  <c r="G223" i="1"/>
  <c r="K701" i="1"/>
  <c r="O701" i="1" s="1"/>
  <c r="G704" i="1"/>
  <c r="G53" i="1"/>
  <c r="G650" i="1"/>
  <c r="K213" i="1"/>
  <c r="O213" i="1" s="1"/>
  <c r="K187" i="1"/>
  <c r="O187" i="1" s="1"/>
  <c r="O199" i="1" s="1"/>
  <c r="G199" i="1"/>
  <c r="K69" i="1"/>
  <c r="O69" i="1" s="1"/>
  <c r="O77" i="1" s="1"/>
  <c r="K711" i="1"/>
  <c r="O711" i="1" s="1"/>
  <c r="O728" i="1" s="1"/>
  <c r="G728" i="1"/>
  <c r="K410" i="1"/>
  <c r="O410" i="1" s="1"/>
  <c r="O428" i="1" s="1"/>
  <c r="K36" i="1"/>
  <c r="O36" i="1" s="1"/>
  <c r="O53" i="1" s="1"/>
  <c r="K24" i="1"/>
  <c r="O24" i="1" s="1"/>
  <c r="K280" i="1"/>
  <c r="O280" i="1" s="1"/>
  <c r="O297" i="1" s="1"/>
  <c r="K687" i="1"/>
  <c r="O687" i="1" s="1"/>
  <c r="K633" i="1"/>
  <c r="O633" i="1" s="1"/>
  <c r="O650" i="1" s="1"/>
  <c r="O223" i="1" l="1"/>
  <c r="O28" i="1"/>
  <c r="O704" i="1"/>
  <c r="O915" i="1" s="1"/>
  <c r="K704" i="1"/>
  <c r="K650" i="1"/>
  <c r="O958" i="1" l="1"/>
  <c r="I535" i="1"/>
  <c r="G535" i="1"/>
  <c r="K535" i="1" s="1"/>
  <c r="O535" i="1" s="1"/>
  <c r="O538" i="1" s="1"/>
  <c r="O540" i="1" s="1"/>
  <c r="I534" i="1"/>
  <c r="K533" i="1"/>
  <c r="G940" i="1"/>
  <c r="K940" i="1" s="1"/>
  <c r="O940" i="1" s="1"/>
  <c r="I940" i="1"/>
  <c r="G538" i="1" l="1"/>
  <c r="K538" i="1" s="1"/>
  <c r="I921" i="1"/>
  <c r="G921" i="1"/>
  <c r="K921" i="1" l="1"/>
  <c r="O921" i="1" s="1"/>
  <c r="I551" i="1" l="1"/>
  <c r="I710" i="1"/>
  <c r="I409" i="1"/>
  <c r="I279" i="1"/>
  <c r="I204" i="1"/>
  <c r="I180" i="1"/>
  <c r="I59" i="1"/>
  <c r="I9" i="1"/>
  <c r="I919" i="1" l="1"/>
  <c r="K920" i="1"/>
  <c r="G922" i="1"/>
  <c r="I922" i="1"/>
  <c r="G923" i="1"/>
  <c r="K923" i="1" s="1"/>
  <c r="O923" i="1" s="1"/>
  <c r="I923" i="1"/>
  <c r="G924" i="1"/>
  <c r="K924" i="1" s="1"/>
  <c r="O924" i="1" s="1"/>
  <c r="I924" i="1"/>
  <c r="I928" i="1"/>
  <c r="K929" i="1"/>
  <c r="G930" i="1"/>
  <c r="I930" i="1"/>
  <c r="I934" i="1"/>
  <c r="K935" i="1"/>
  <c r="G936" i="1"/>
  <c r="I936" i="1"/>
  <c r="G937" i="1"/>
  <c r="K937" i="1" s="1"/>
  <c r="O937" i="1" s="1"/>
  <c r="I937" i="1"/>
  <c r="G938" i="1"/>
  <c r="K938" i="1" s="1"/>
  <c r="O938" i="1" s="1"/>
  <c r="I938" i="1"/>
  <c r="G939" i="1"/>
  <c r="K939" i="1" s="1"/>
  <c r="O939" i="1" s="1"/>
  <c r="I939" i="1"/>
  <c r="I944" i="1"/>
  <c r="K945" i="1"/>
  <c r="G946" i="1"/>
  <c r="I946" i="1"/>
  <c r="G947" i="1"/>
  <c r="K947" i="1" s="1"/>
  <c r="I947" i="1"/>
  <c r="G948" i="1"/>
  <c r="K948" i="1" s="1"/>
  <c r="O948" i="1" s="1"/>
  <c r="I948" i="1"/>
  <c r="G949" i="1"/>
  <c r="K949" i="1" s="1"/>
  <c r="O949" i="1" s="1"/>
  <c r="I949" i="1"/>
  <c r="K706" i="1"/>
  <c r="K544" i="1"/>
  <c r="K404" i="1"/>
  <c r="K273" i="1"/>
  <c r="K201" i="1"/>
  <c r="K177" i="1"/>
  <c r="K55" i="1"/>
  <c r="K30" i="1"/>
  <c r="K5" i="1"/>
  <c r="I203" i="1"/>
  <c r="I202" i="1"/>
  <c r="I58" i="1"/>
  <c r="G942" i="1" l="1"/>
  <c r="K942" i="1" s="1"/>
  <c r="G926" i="1"/>
  <c r="K926" i="1" s="1"/>
  <c r="O951" i="1"/>
  <c r="G951" i="1"/>
  <c r="K951" i="1" s="1"/>
  <c r="K936" i="1"/>
  <c r="O936" i="1" s="1"/>
  <c r="O942" i="1" s="1"/>
  <c r="K930" i="1"/>
  <c r="O930" i="1" s="1"/>
  <c r="O932" i="1" s="1"/>
  <c r="G932" i="1"/>
  <c r="K932" i="1" s="1"/>
  <c r="K922" i="1"/>
  <c r="O922" i="1" s="1"/>
  <c r="O926" i="1" s="1"/>
  <c r="K946" i="1"/>
  <c r="K28" i="1"/>
  <c r="G569" i="1"/>
  <c r="I709" i="1"/>
  <c r="I708" i="1"/>
  <c r="I707" i="1"/>
  <c r="I547" i="1"/>
  <c r="I548" i="1"/>
  <c r="I549" i="1"/>
  <c r="I550" i="1"/>
  <c r="I546" i="1"/>
  <c r="I545" i="1"/>
  <c r="O953" i="1" l="1"/>
  <c r="O959" i="1" s="1"/>
  <c r="K223" i="1"/>
  <c r="K728" i="1"/>
  <c r="K569" i="1"/>
  <c r="I408" i="1"/>
  <c r="I407" i="1"/>
  <c r="I406" i="1"/>
  <c r="I405" i="1"/>
  <c r="I276" i="1"/>
  <c r="I275" i="1"/>
  <c r="I274" i="1"/>
  <c r="I179" i="1"/>
  <c r="I178" i="1"/>
  <c r="I57" i="1"/>
  <c r="I56" i="1"/>
  <c r="K199" i="1" l="1"/>
  <c r="K77" i="1"/>
  <c r="K297" i="1" l="1"/>
  <c r="K428" i="1"/>
  <c r="I32" i="1"/>
  <c r="I31" i="1"/>
  <c r="I7" i="1"/>
  <c r="I6" i="1"/>
  <c r="K53" i="1" l="1"/>
  <c r="O957" i="1" l="1"/>
  <c r="O961" i="1" s="1"/>
  <c r="O966" i="1" l="1"/>
  <c r="O969" i="1" s="1"/>
  <c r="O968" i="1" l="1"/>
  <c r="O971" i="1" s="1"/>
  <c r="O973" i="1" l="1"/>
  <c r="O975" i="1" s="1"/>
</calcChain>
</file>

<file path=xl/sharedStrings.xml><?xml version="1.0" encoding="utf-8"?>
<sst xmlns="http://schemas.openxmlformats.org/spreadsheetml/2006/main" count="1123" uniqueCount="242">
  <si>
    <t>P. Iguals</t>
  </si>
  <si>
    <t>Llargada</t>
  </si>
  <si>
    <t>Amplada</t>
  </si>
  <si>
    <t>Fondària</t>
  </si>
  <si>
    <t>Quantitat</t>
  </si>
  <si>
    <t>Total</t>
  </si>
  <si>
    <t>Escomesa provisional electricitat a caseta.</t>
  </si>
  <si>
    <t>Escomesa provisional fontaneria a caseta.</t>
  </si>
  <si>
    <t>Escomesa provisional sanejament a caseta</t>
  </si>
  <si>
    <r>
      <t xml:space="preserve">       </t>
    </r>
    <r>
      <rPr>
        <b/>
        <sz val="10"/>
        <rFont val="Arial"/>
        <family val="2"/>
      </rPr>
      <t>b.- Senyalitzacions.</t>
    </r>
  </si>
  <si>
    <t>Tanca contenció vianants.</t>
  </si>
  <si>
    <t>Cascs de seguretat.</t>
  </si>
  <si>
    <t>Ulleres contra impactes.</t>
  </si>
  <si>
    <t>Mascaretes antipols.</t>
  </si>
  <si>
    <t>Protectors auditius.</t>
  </si>
  <si>
    <t>Comité de seguretat e higiene.</t>
  </si>
  <si>
    <t>Formació de seguretat e higiene.</t>
  </si>
  <si>
    <t>Reconeixement mèdic obligatori.</t>
  </si>
  <si>
    <t>Equip de neteja i conservació.</t>
  </si>
  <si>
    <t>Total ml</t>
  </si>
  <si>
    <t>Total m³</t>
  </si>
  <si>
    <t>Unitats</t>
  </si>
  <si>
    <t>Preu ut.</t>
  </si>
  <si>
    <t>Benefici Industrial, (6%):</t>
  </si>
  <si>
    <t>Despeses Generals, (13%):</t>
  </si>
  <si>
    <t>Cànon d'abocament de runes a</t>
  </si>
  <si>
    <t>l'abocador</t>
  </si>
  <si>
    <t>SUBTOTAL:</t>
  </si>
  <si>
    <r>
      <t>Total m</t>
    </r>
    <r>
      <rPr>
        <sz val="10"/>
        <rFont val="Calibri"/>
        <family val="2"/>
      </rPr>
      <t>²</t>
    </r>
  </si>
  <si>
    <t>Total ut</t>
  </si>
  <si>
    <t xml:space="preserve">        d.- Ma d'obra de seguretat.</t>
  </si>
  <si>
    <r>
      <t xml:space="preserve">5.6.- </t>
    </r>
    <r>
      <rPr>
        <b/>
        <u/>
        <sz val="10"/>
        <rFont val="Arial"/>
        <family val="2"/>
      </rPr>
      <t>Pressupost d'Execució per Contracta.</t>
    </r>
  </si>
  <si>
    <t>Excavació per a localització de serveis</t>
  </si>
  <si>
    <t xml:space="preserve">en terreny no classificat amb mitjans </t>
  </si>
  <si>
    <t>manuals i terres deixades a la vora.</t>
  </si>
  <si>
    <r>
      <t>Total m</t>
    </r>
    <r>
      <rPr>
        <sz val="10"/>
        <rFont val="Calibri"/>
        <family val="2"/>
      </rPr>
      <t>³</t>
    </r>
  </si>
  <si>
    <t>màquina tallajunts amb disc de diamant,</t>
  </si>
  <si>
    <t>retroexcavadora amb martell trencador.</t>
  </si>
  <si>
    <t>Rebliment i piconatge de rasa d'amplada més</t>
  </si>
  <si>
    <t>Banda contínua de plàstic de color, de 30 cm</t>
  </si>
  <si>
    <t>d'amplada, col·locada al llarg de la rasa a 20</t>
  </si>
  <si>
    <t>cm per sobre de la canonada, per a malla</t>
  </si>
  <si>
    <t>senyalitzadora.</t>
  </si>
  <si>
    <t xml:space="preserve">grandària màxima del granulat 20 mm, </t>
  </si>
  <si>
    <t xml:space="preserve">escampat des de camió, estesa i vibratge </t>
  </si>
  <si>
    <t>manual i acabat reglejat.</t>
  </si>
  <si>
    <t>TOTAL OBRA CIVIL:</t>
  </si>
  <si>
    <t xml:space="preserve">Tub de polietilè de PE-100, de 63 mm de </t>
  </si>
  <si>
    <t>per aigua potable UNE-EN 12202-2, connectat</t>
  </si>
  <si>
    <t>a pressió, amb grau de dificultat mitja,</t>
  </si>
  <si>
    <t>utilitzant unions soldades i col·locat al fons de</t>
  </si>
  <si>
    <t>cos de fosa modular EN-GJS-500-7 (GGCG50)</t>
  </si>
  <si>
    <t xml:space="preserve">i tapa de fosa modular EN-GJS-500-7 </t>
  </si>
  <si>
    <t>(GGCG50), amb revestiment de resina epoxi</t>
  </si>
  <si>
    <t>(250 micres), comporta de fosa+EPDM i</t>
  </si>
  <si>
    <t>tancament de seient elàstic, eix d'acer inox</t>
  </si>
  <si>
    <t>amb tapa, totalment instal·lat.</t>
  </si>
  <si>
    <t>la rasa. Inclou accessoris termosoldables</t>
  </si>
  <si>
    <t>Tall en paviment i mescla bituminosa amb</t>
  </si>
  <si>
    <t>d'amplada amb retroexcavadora amb</t>
  </si>
  <si>
    <t xml:space="preserve">Excavació de rasa de fins a 0,6 m d'amplada i  </t>
  </si>
  <si>
    <t>fins a 1 m de fondària, en terreny dur, amb</t>
  </si>
  <si>
    <t>d'acord als plànols de la xarxa existent.</t>
  </si>
  <si>
    <t>Pressupost Execució Material</t>
  </si>
  <si>
    <t>Import:</t>
  </si>
  <si>
    <t>L'ENGINYER TÈCNIC INDUSTRIAL</t>
  </si>
  <si>
    <t>Joan Vilella Vilana</t>
  </si>
  <si>
    <t>Col·legiat núm. 12282-L</t>
  </si>
  <si>
    <t>Lloguer de caseta per vestidors.</t>
  </si>
  <si>
    <r>
      <t xml:space="preserve">       </t>
    </r>
    <r>
      <rPr>
        <b/>
        <sz val="10"/>
        <rFont val="Arial"/>
        <family val="2"/>
      </rPr>
      <t>a.- Instal·lacions provisionals.</t>
    </r>
  </si>
  <si>
    <r>
      <t xml:space="preserve">       </t>
    </r>
    <r>
      <rPr>
        <b/>
        <sz val="10"/>
        <rFont val="Arial"/>
        <family val="2"/>
      </rPr>
      <t>c.- Proteccions personals i de tercers.</t>
    </r>
  </si>
  <si>
    <t xml:space="preserve">Proves i assatjos en canonades per </t>
  </si>
  <si>
    <t>comprovar estanqueitat.</t>
  </si>
  <si>
    <t>Protecció de rases per passeres en carrers</t>
  </si>
  <si>
    <t>Partida alçada imprevistos d'obra civil,</t>
  </si>
  <si>
    <t>IVA 21%:</t>
  </si>
  <si>
    <t>HM-20/P/20/IIa de consistència plàstica,</t>
  </si>
  <si>
    <t>Subministrament i col·locació d'arqueta per</t>
  </si>
  <si>
    <t xml:space="preserve">Tub de polietilè de PE-100, de 110 mm de </t>
  </si>
  <si>
    <t>Treballs per enllaç de la nova xarxa amb</t>
  </si>
  <si>
    <t xml:space="preserve">les escomeses dels habitatges, </t>
  </si>
  <si>
    <t>TOTAL INSTAL.LACIONS:</t>
  </si>
  <si>
    <t>TOTAL SEGURETAT:</t>
  </si>
  <si>
    <t>Import, (€)</t>
  </si>
  <si>
    <t>TOTAL EXECUCIÓ MATERIAL, (€):</t>
  </si>
  <si>
    <t>PRESSUPOST D'EXECUCIÓ PER CONTRATA, (€):</t>
  </si>
  <si>
    <t>Partida alçada imprevistos d'instal·lació,</t>
  </si>
  <si>
    <t xml:space="preserve">Demolició de vorera, de fins </t>
  </si>
  <si>
    <t>Càrrega de terres procedents de la demolició</t>
  </si>
  <si>
    <t>15 cm de gruix i fins a 100 cm</t>
  </si>
  <si>
    <t>Paviment formigó sense additius, (rasa)</t>
  </si>
  <si>
    <t xml:space="preserve">Demolició de paviment, de fins </t>
  </si>
  <si>
    <t xml:space="preserve">Vàlvula de comporta manual amb brides, de </t>
  </si>
  <si>
    <t>1.4021 (AISI 420), amb accionament per volant</t>
  </si>
  <si>
    <t>de fosa. Instal·lada sota trampilló cilíndric</t>
  </si>
  <si>
    <t xml:space="preserve">Tub de polietilè de PE-100, de 160 mm de </t>
  </si>
  <si>
    <t>Import total</t>
  </si>
  <si>
    <t>potable per a connexió a armari d'escomesa</t>
  </si>
  <si>
    <t>en arqueta de vorera. Inclou la connexió</t>
  </si>
  <si>
    <r>
      <t xml:space="preserve">termosoldada per a tub de PE,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25 mm</t>
    </r>
  </si>
  <si>
    <t>amb els accessoris adequats. També inclou</t>
  </si>
  <si>
    <t>instal·lació de vàlvules, passatubs PEAD</t>
  </si>
  <si>
    <t>corrugat de diàmetre adequat en façana, tub</t>
  </si>
  <si>
    <r>
      <t xml:space="preserve">de PE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20 mm de 16 bar.</t>
    </r>
  </si>
  <si>
    <t>No s'inclou el comptador, que és existent.</t>
  </si>
  <si>
    <t>escomesa amb mesures 360x220x260, per</t>
  </si>
  <si>
    <r>
      <t xml:space="preserve">allotjament de comptador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15/20 mm,</t>
    </r>
  </si>
  <si>
    <t xml:space="preserve">provist de pany especial de quadradet, </t>
  </si>
  <si>
    <t>instal·lat en paviment prèviament preparat</t>
  </si>
  <si>
    <t>per al seu allotjament.</t>
  </si>
  <si>
    <t>Base de tot-ú artificial, amb estesa i piconatge</t>
  </si>
  <si>
    <t>ascendeix a un total de:</t>
  </si>
  <si>
    <t>Tram c/Monges</t>
  </si>
  <si>
    <r>
      <t xml:space="preserve">Hidrant per a incendis de </t>
    </r>
    <r>
      <rPr>
        <sz val="10"/>
        <rFont val="Calibri"/>
        <family val="2"/>
      </rPr>
      <t>Ø 100 mm,</t>
    </r>
  </si>
  <si>
    <t xml:space="preserve">amb arqueta i tapa de bronze resistent al pas </t>
  </si>
  <si>
    <t>de vehicles pesants, inclou connexió a xarxa.</t>
  </si>
  <si>
    <t xml:space="preserve">Tub de polietilè de PE-100, de 75 mm de </t>
  </si>
  <si>
    <t xml:space="preserve">Tub de polietilè de PE-100, de 90 mm de </t>
  </si>
  <si>
    <t xml:space="preserve">Tub de polietilè de PE-100, de 125 mm de </t>
  </si>
  <si>
    <t>Vàlvula d'aireació trifuncional, tipus ventosa,</t>
  </si>
  <si>
    <t>amb connexió roscada o amb brides, per a</t>
  </si>
  <si>
    <t>ventilació de canonada de Ø 125 a Ø 160 mm</t>
  </si>
  <si>
    <t>de PN 25 bar. Incloent part proporcional</t>
  </si>
  <si>
    <t>d'accessoris i elements de connexió.</t>
  </si>
  <si>
    <t>Totalment instal·lada sobre xarxa.</t>
  </si>
  <si>
    <t>Plaça, (Oest)</t>
  </si>
  <si>
    <t>C/Domènec Cardenal, (E)</t>
  </si>
  <si>
    <t>C/Domènec Cardenal, (O)</t>
  </si>
  <si>
    <t>Lateral Ajuntament, (Est)</t>
  </si>
  <si>
    <t>Lateral Ajuntament, (Oest)</t>
  </si>
  <si>
    <t>Creuament Plaça, (Sud)</t>
  </si>
  <si>
    <t>Creuaments C. d'Urgell</t>
  </si>
  <si>
    <t>Creuaments D Cardenal, (E)</t>
  </si>
  <si>
    <t>Enllaç amb D Cardenal, (E)</t>
  </si>
  <si>
    <t>Enllaç c/Monges</t>
  </si>
  <si>
    <t>Plaça, (Est), (Tub PE existent)</t>
  </si>
  <si>
    <t>Plaça Catalunya, (Oest)</t>
  </si>
  <si>
    <t>Pl. Cat, (Est), (Tub PE existent)</t>
  </si>
  <si>
    <t>Comtes d'Urgell</t>
  </si>
  <si>
    <t>Trams d'enllaç amb xarxa aigua existent.</t>
  </si>
  <si>
    <t>Transport de runes i materials</t>
  </si>
  <si>
    <t>de rebuig a instal·lació autoritzada de gestió</t>
  </si>
  <si>
    <t>cos llarg, DN: 100 mm de PN 16 bar,</t>
  </si>
  <si>
    <r>
      <t xml:space="preserve">cos llarg, </t>
    </r>
    <r>
      <rPr>
        <sz val="10"/>
        <rFont val="Calibri"/>
        <family val="2"/>
      </rPr>
      <t>DN</t>
    </r>
    <r>
      <rPr>
        <sz val="10"/>
        <rFont val="Arial"/>
        <family val="2"/>
      </rPr>
      <t xml:space="preserve"> 150 mm </t>
    </r>
    <r>
      <rPr>
        <sz val="10"/>
        <rFont val="Arial"/>
        <family val="2"/>
      </rPr>
      <t>de PN 16 bar,</t>
    </r>
  </si>
  <si>
    <r>
      <t xml:space="preserve">cos llarg, </t>
    </r>
    <r>
      <rPr>
        <sz val="10"/>
        <rFont val="Calibri"/>
        <family val="2"/>
      </rPr>
      <t>DN:</t>
    </r>
    <r>
      <rPr>
        <sz val="10"/>
        <rFont val="Arial"/>
        <family val="2"/>
      </rPr>
      <t xml:space="preserve"> 125 mm </t>
    </r>
    <r>
      <rPr>
        <sz val="10"/>
        <rFont val="Arial"/>
        <family val="2"/>
      </rPr>
      <t>de PN 16 bar,</t>
    </r>
  </si>
  <si>
    <t>Formació d'escomesa definitiva (3/4") d'aigua</t>
  </si>
  <si>
    <t>_ Existents:</t>
  </si>
  <si>
    <t>_ Futurs:</t>
  </si>
  <si>
    <t>Pou de registre amb anells prefabricats de</t>
  </si>
  <si>
    <t>d'alçada, con asimètric de remat de 60 cm</t>
  </si>
  <si>
    <t>Solera de pou de resalt (pou de baixada i</t>
  </si>
  <si>
    <t>trasdos), construït en rasa totalment acabat</t>
  </si>
  <si>
    <t>aigua potable UNE-EN 12202-2, connectat a</t>
  </si>
  <si>
    <t>pressió, amb grau de dificultat mitja, utilitzant</t>
  </si>
  <si>
    <t>unions soldades i col·locat al fons de la rasa.</t>
  </si>
  <si>
    <t>Creuament D Cardenal, (O)</t>
  </si>
  <si>
    <t>cos llarg, DN: 63 mm de PN 16 bar,</t>
  </si>
  <si>
    <t>de fosa, per airejció manual.</t>
  </si>
  <si>
    <t>Voreres C/Domènec Cardenal</t>
  </si>
  <si>
    <t>Complement accessibilitat peatonal en</t>
  </si>
  <si>
    <t xml:space="preserve">extrems de vorera amb lloseta groga i formigó </t>
  </si>
  <si>
    <t>del material al 100% del PM.</t>
  </si>
  <si>
    <t>manual i acabat reglejat, (coeficient k).</t>
  </si>
  <si>
    <t>k</t>
  </si>
  <si>
    <t>per diferents incidències.</t>
  </si>
  <si>
    <r>
      <t xml:space="preserve">5.3.- </t>
    </r>
    <r>
      <rPr>
        <b/>
        <u/>
        <sz val="10"/>
        <rFont val="Arial"/>
        <family val="2"/>
      </rPr>
      <t>Mesuraments.</t>
    </r>
  </si>
  <si>
    <r>
      <t xml:space="preserve">5.4.- </t>
    </r>
    <r>
      <rPr>
        <b/>
        <u/>
        <sz val="10"/>
        <rFont val="Arial"/>
        <family val="2"/>
      </rPr>
      <t>Pressupost per partides.</t>
    </r>
  </si>
  <si>
    <t xml:space="preserve">           5.3.1.- Obra Civil.</t>
  </si>
  <si>
    <t xml:space="preserve">          5.4.1.- Obra Civil.</t>
  </si>
  <si>
    <t xml:space="preserve">           5.3.2.- Instal·lacions.</t>
  </si>
  <si>
    <t xml:space="preserve">          5.4.2.- Instal·lacions.</t>
  </si>
  <si>
    <t xml:space="preserve">        5.3.3.- Seguretat i Salut.</t>
  </si>
  <si>
    <t xml:space="preserve">           5.4.3.- Seguretat i Salut.</t>
  </si>
  <si>
    <r>
      <t xml:space="preserve">5.5.- </t>
    </r>
    <r>
      <rPr>
        <b/>
        <u/>
        <sz val="10"/>
        <rFont val="Arial"/>
        <family val="2"/>
      </rPr>
      <t>Resum de preus per partides.</t>
    </r>
  </si>
  <si>
    <t xml:space="preserve">            5.4.1.- Obra Civil:</t>
  </si>
  <si>
    <t xml:space="preserve">            5.4.2.- Instal·lacions:</t>
  </si>
  <si>
    <t xml:space="preserve">            5.4.3.- Seguretat i Salut:</t>
  </si>
  <si>
    <t>d'amplada amb compressor mitjans</t>
  </si>
  <si>
    <t>mini retro i mitjans manuals</t>
  </si>
  <si>
    <t>Ø nominal, de 10 bar de pressió nominal per</t>
  </si>
  <si>
    <t>Manuals</t>
  </si>
  <si>
    <t>Materials vorada</t>
  </si>
  <si>
    <t>diàmetre nominal, de 10 bar de pressió nominal</t>
  </si>
  <si>
    <t>Lleida, juliol de 2025</t>
  </si>
  <si>
    <t>Us de compactador manual.</t>
  </si>
  <si>
    <t xml:space="preserve">martell trencador. </t>
  </si>
  <si>
    <t xml:space="preserve">manuals. </t>
  </si>
  <si>
    <t>a pressió, amb grau de dificultat baixa,</t>
  </si>
  <si>
    <t>utilitzant unions simples i col·locat en façana</t>
  </si>
  <si>
    <t xml:space="preserve">per ús provisional,per enllaçar amb </t>
  </si>
  <si>
    <t>escomeses durant el procés de l'obra.</t>
  </si>
  <si>
    <t>Conexions a la xarxa existent de fibrociment</t>
  </si>
  <si>
    <t>(FC-DN: 100, FC-DN: 125, FC-DN 150..)</t>
  </si>
  <si>
    <t>Treballs, accessoris, complements, etc..)</t>
  </si>
  <si>
    <t>Adaptar vorera a les diferents entrades de</t>
  </si>
  <si>
    <t>vivendes i garatges de cara a l'accessibilitat.</t>
  </si>
  <si>
    <t>IVA inclós.</t>
  </si>
  <si>
    <t>Trams escomeses habitatges</t>
  </si>
  <si>
    <t xml:space="preserve">Tub de polietilè de PE-100, de 25 mm de </t>
  </si>
  <si>
    <t xml:space="preserve">Demolició de vorada, inclosa la base, </t>
  </si>
  <si>
    <t>col.locada sobre formigó , amb martell</t>
  </si>
  <si>
    <t>trencador de retroexcavadora amb retirada</t>
  </si>
  <si>
    <t>i càrrega manual sobre contenidor</t>
  </si>
  <si>
    <t xml:space="preserve">de 0,6 i fins a 1,5 m, amb material seleccionat, </t>
  </si>
  <si>
    <t xml:space="preserve">en tongades de gruix de més de 25 i fins a </t>
  </si>
  <si>
    <t>50 cm, utilitzant picó vibrant.</t>
  </si>
  <si>
    <t>(Cal tenir present que la partida de canonades</t>
  </si>
  <si>
    <t>porta inclosa l'arena per la rasa).</t>
  </si>
  <si>
    <t>de vorera i excavació de rasa, sobre camió,</t>
  </si>
  <si>
    <t>amb pala carregadora.</t>
  </si>
  <si>
    <t>de residus, amb camió de 10 t, amb un</t>
  </si>
  <si>
    <t>recorregut de fins a 10 km.</t>
  </si>
  <si>
    <r>
      <t>(Inclou 0,1 m</t>
    </r>
    <r>
      <rPr>
        <sz val="10"/>
        <rFont val="Calibri"/>
        <family val="2"/>
      </rPr>
      <t>³</t>
    </r>
    <r>
      <rPr>
        <i/>
        <sz val="10"/>
        <rFont val="Arial"/>
        <family val="2"/>
      </rPr>
      <t xml:space="preserve"> de formigó per ml de vorada).</t>
    </r>
  </si>
  <si>
    <r>
      <t>(Inclou 0,1 m</t>
    </r>
    <r>
      <rPr>
        <sz val="10"/>
        <rFont val="Calibri"/>
        <family val="2"/>
      </rPr>
      <t>³</t>
    </r>
    <r>
      <rPr>
        <i/>
        <sz val="10"/>
        <rFont val="Arial"/>
        <family val="2"/>
      </rPr>
      <t xml:space="preserve"> de formigó per m² de vorera).</t>
    </r>
  </si>
  <si>
    <t>Vorada T-1, (secció 20x12) de formigó,</t>
  </si>
  <si>
    <t>classe resistent a l'abrasió H i classe</t>
  </si>
  <si>
    <t>de doble capa, de classe climàtica B,</t>
  </si>
  <si>
    <r>
      <t>resistent a flexió S (R-3,5 N/mm</t>
    </r>
    <r>
      <rPr>
        <sz val="10"/>
        <rFont val="Calibri"/>
        <family val="2"/>
      </rPr>
      <t>²</t>
    </r>
    <r>
      <rPr>
        <sz val="10"/>
        <rFont val="Arial"/>
        <family val="2"/>
      </rPr>
      <t>), segons</t>
    </r>
  </si>
  <si>
    <t>UNE-EN1340, col·locada sobre base formigó</t>
  </si>
  <si>
    <t>no estructural de 15 N/mm² de resistència</t>
  </si>
  <si>
    <t>a compressió rejuntat amb morter.</t>
  </si>
  <si>
    <t xml:space="preserve">Vorera amb lloseta hidràulica i formigó </t>
  </si>
  <si>
    <t>manual, amb juntes de dilatació.</t>
  </si>
  <si>
    <t xml:space="preserve">(Partida de provisional subministre, </t>
  </si>
  <si>
    <t>en trams amb escomeses d'aigua).</t>
  </si>
  <si>
    <t xml:space="preserve">Treballs per l'enllaç provisional amb </t>
  </si>
  <si>
    <t xml:space="preserve">       Dos-cents trenta-sis mil cinc-cents disset €, amb noranta-nou cèntims,</t>
  </si>
  <si>
    <t xml:space="preserve">per delimitar zona a demolir. </t>
  </si>
  <si>
    <t>(El preu unitari, inclou el tall doble de</t>
  </si>
  <si>
    <t>vorera o paviment, per tant parts iguals 1).</t>
  </si>
  <si>
    <t>(Trams amb xarxes de Gas i Alta Tensió).</t>
  </si>
  <si>
    <t>(Trams sense xarxes de Gas i Alta Tensió).</t>
  </si>
  <si>
    <t>(Cal tenir present que les partides d'excavació</t>
  </si>
  <si>
    <t>inclouen acopi en els laterals).</t>
  </si>
  <si>
    <t>(Partida alçada per diferents actuacions).</t>
  </si>
  <si>
    <t>la rasa, amb cobertura total d'arena.</t>
  </si>
  <si>
    <t>Inclou accessoris termosoldables</t>
  </si>
  <si>
    <r>
      <t xml:space="preserve">formigó amb </t>
    </r>
    <r>
      <rPr>
        <sz val="10"/>
        <rFont val="Symbol"/>
        <family val="1"/>
        <charset val="2"/>
      </rPr>
      <t xml:space="preserve">Æ menor de 80 </t>
    </r>
    <r>
      <rPr>
        <sz val="10"/>
        <rFont val="Arial"/>
        <family val="2"/>
      </rPr>
      <t>cm i alçada 0,60 m</t>
    </r>
  </si>
  <si>
    <t>format per cubeta base de pou d'1 m</t>
  </si>
  <si>
    <t>sobre solera de formigó H-200, anells de 0,6 m</t>
  </si>
  <si>
    <r>
      <t xml:space="preserve">           El pressupost de les obres per l</t>
    </r>
    <r>
      <rPr>
        <b/>
        <sz val="10"/>
        <rFont val="Arial"/>
        <family val="2"/>
      </rPr>
      <t>'Execució de l'Obra Civil per la millora de la xarxa</t>
    </r>
  </si>
  <si>
    <t xml:space="preserve">d'aigua potable i canalitacions secundàries del mateix, en la població de Bellvís,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</si>
</sst>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5" fillId="0" borderId="0" xfId="0" applyNumberFormat="1" applyFont="1"/>
    <xf numFmtId="0" fontId="6" fillId="0" borderId="0" xfId="0" applyFont="1" applyAlignment="1">
      <alignment horizontal="right"/>
    </xf>
    <xf numFmtId="2" fontId="7" fillId="0" borderId="0" xfId="0" applyNumberFormat="1" applyFont="1"/>
    <xf numFmtId="0" fontId="5" fillId="0" borderId="0" xfId="0" applyFont="1"/>
    <xf numFmtId="0" fontId="8" fillId="0" borderId="0" xfId="0" applyFont="1"/>
    <xf numFmtId="2" fontId="5" fillId="0" borderId="0" xfId="0" applyNumberFormat="1" applyFont="1" applyAlignment="1">
      <alignment horizontal="right"/>
    </xf>
    <xf numFmtId="165" fontId="0" fillId="0" borderId="0" xfId="0" applyNumberFormat="1"/>
    <xf numFmtId="0" fontId="2" fillId="0" borderId="0" xfId="0" applyFont="1"/>
    <xf numFmtId="2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6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6" fillId="0" borderId="0" xfId="0" applyFont="1"/>
    <xf numFmtId="0" fontId="14" fillId="0" borderId="0" xfId="0" applyFont="1"/>
    <xf numFmtId="2" fontId="0" fillId="0" borderId="0" xfId="0" applyNumberForma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2" fillId="0" borderId="0" xfId="0" applyNumberFormat="1" applyFont="1" applyBorder="1"/>
    <xf numFmtId="2" fontId="0" fillId="0" borderId="0" xfId="0" applyNumberForma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2" fillId="0" borderId="0" xfId="0" applyFont="1" applyFill="1"/>
    <xf numFmtId="2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  <xf numFmtId="0" fontId="1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Fill="1"/>
    <xf numFmtId="2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topLeftCell="B965" zoomScale="90" zoomScaleNormal="90" zoomScaleSheetLayoutView="100" workbookViewId="0">
      <selection activeCell="M12" sqref="M12"/>
    </sheetView>
  </sheetViews>
  <sheetFormatPr baseColWidth="10" defaultRowHeight="12.75" x14ac:dyDescent="0.2"/>
  <cols>
    <col min="1" max="1" width="14.28515625" customWidth="1"/>
    <col min="2" max="2" width="26.85546875" customWidth="1"/>
    <col min="3" max="3" width="8.28515625" customWidth="1"/>
    <col min="4" max="4" width="8.85546875" customWidth="1"/>
    <col min="5" max="6" width="9.140625" customWidth="1"/>
    <col min="7" max="7" width="9.7109375" customWidth="1"/>
    <col min="8" max="8" width="2.42578125" customWidth="1"/>
    <col min="9" max="9" width="13.85546875" customWidth="1"/>
    <col min="10" max="10" width="26.5703125" customWidth="1"/>
    <col min="11" max="11" width="8.42578125" customWidth="1"/>
    <col min="12" max="12" width="4.42578125" customWidth="1"/>
    <col min="13" max="13" width="8.28515625" customWidth="1"/>
    <col min="14" max="14" width="4.28515625" customWidth="1"/>
    <col min="15" max="15" width="14.140625" bestFit="1" customWidth="1"/>
  </cols>
  <sheetData>
    <row r="1" spans="1:15" x14ac:dyDescent="0.2">
      <c r="A1" s="1" t="s">
        <v>165</v>
      </c>
      <c r="I1" s="1" t="s">
        <v>166</v>
      </c>
    </row>
    <row r="2" spans="1:15" x14ac:dyDescent="0.2">
      <c r="A2" s="1"/>
    </row>
    <row r="3" spans="1:15" x14ac:dyDescent="0.2">
      <c r="A3" s="1" t="s">
        <v>167</v>
      </c>
      <c r="I3" s="1" t="s">
        <v>168</v>
      </c>
    </row>
    <row r="5" spans="1:15" x14ac:dyDescent="0.2">
      <c r="C5" s="2" t="s">
        <v>0</v>
      </c>
      <c r="D5" s="2" t="s">
        <v>1</v>
      </c>
      <c r="E5" s="2" t="s">
        <v>2</v>
      </c>
      <c r="F5" s="17" t="s">
        <v>3</v>
      </c>
      <c r="G5" s="17" t="s">
        <v>35</v>
      </c>
      <c r="K5" s="17" t="str">
        <f>G5</f>
        <v>Total m³</v>
      </c>
      <c r="L5" s="2"/>
      <c r="M5" s="2" t="s">
        <v>22</v>
      </c>
      <c r="N5" s="2"/>
      <c r="O5" s="17" t="s">
        <v>83</v>
      </c>
    </row>
    <row r="6" spans="1:15" x14ac:dyDescent="0.2">
      <c r="A6" t="s">
        <v>32</v>
      </c>
      <c r="I6" t="str">
        <f>A6</f>
        <v>Excavació per a localització de serveis</v>
      </c>
    </row>
    <row r="7" spans="1:15" x14ac:dyDescent="0.2">
      <c r="A7" t="s">
        <v>33</v>
      </c>
      <c r="G7" s="4"/>
      <c r="I7" t="str">
        <f>A7</f>
        <v xml:space="preserve">en terreny no classificat amb mitjans </v>
      </c>
      <c r="K7" s="4"/>
      <c r="O7" s="4"/>
    </row>
    <row r="8" spans="1:15" x14ac:dyDescent="0.2">
      <c r="A8" t="s">
        <v>34</v>
      </c>
      <c r="G8" s="4"/>
      <c r="I8" t="str">
        <f>A8</f>
        <v>manuals i terres deixades a la vora.</v>
      </c>
      <c r="K8" s="4"/>
      <c r="O8" s="4"/>
    </row>
    <row r="9" spans="1:15" s="27" customFormat="1" x14ac:dyDescent="0.2">
      <c r="A9" s="27" t="s">
        <v>139</v>
      </c>
      <c r="G9" s="48"/>
      <c r="I9" s="27" t="str">
        <f>A9</f>
        <v>Trams d'enllaç amb xarxa aigua existent.</v>
      </c>
      <c r="K9" s="48"/>
      <c r="O9" s="48"/>
    </row>
    <row r="10" spans="1:15" ht="20.25" customHeight="1" x14ac:dyDescent="0.2">
      <c r="B10" s="27" t="s">
        <v>127</v>
      </c>
      <c r="C10">
        <v>3</v>
      </c>
      <c r="D10">
        <v>1</v>
      </c>
      <c r="E10">
        <v>1</v>
      </c>
      <c r="F10">
        <v>0.6</v>
      </c>
      <c r="G10" s="28">
        <f t="shared" ref="G10:G25" si="0">C10*D10*E10*F10</f>
        <v>1.7999999999999998</v>
      </c>
      <c r="J10" s="27" t="str">
        <f t="shared" ref="J10:J25" si="1">B10</f>
        <v>C/Domènec Cardenal, (O)</v>
      </c>
      <c r="K10" s="4">
        <f t="shared" ref="K10:K25" si="2">G10</f>
        <v>1.7999999999999998</v>
      </c>
      <c r="M10">
        <v>56.63</v>
      </c>
      <c r="O10" s="4">
        <f t="shared" ref="O10:O25" si="3">K10*M10</f>
        <v>101.934</v>
      </c>
    </row>
    <row r="11" spans="1:15" x14ac:dyDescent="0.2">
      <c r="B11" s="27" t="s">
        <v>155</v>
      </c>
      <c r="C11">
        <v>2</v>
      </c>
      <c r="D11">
        <v>1</v>
      </c>
      <c r="E11">
        <v>1</v>
      </c>
      <c r="F11">
        <v>0.6</v>
      </c>
      <c r="G11" s="28">
        <f t="shared" si="0"/>
        <v>1.2</v>
      </c>
      <c r="J11" s="27" t="str">
        <f t="shared" si="1"/>
        <v>Creuament D Cardenal, (O)</v>
      </c>
      <c r="K11" s="4">
        <f t="shared" si="2"/>
        <v>1.2</v>
      </c>
      <c r="M11">
        <v>56.63</v>
      </c>
      <c r="O11" s="4">
        <f t="shared" si="3"/>
        <v>67.956000000000003</v>
      </c>
    </row>
    <row r="12" spans="1:15" x14ac:dyDescent="0.2">
      <c r="B12" s="27" t="s">
        <v>127</v>
      </c>
      <c r="C12">
        <v>3</v>
      </c>
      <c r="D12">
        <v>1</v>
      </c>
      <c r="E12">
        <v>1</v>
      </c>
      <c r="F12">
        <v>0.6</v>
      </c>
      <c r="G12" s="28">
        <f t="shared" ref="G12" si="4">C12*D12*E12*F12</f>
        <v>1.7999999999999998</v>
      </c>
      <c r="J12" s="27" t="str">
        <f t="shared" ref="J12" si="5">B12</f>
        <v>C/Domènec Cardenal, (O)</v>
      </c>
      <c r="K12" s="4">
        <f t="shared" ref="K12" si="6">G12</f>
        <v>1.7999999999999998</v>
      </c>
      <c r="M12">
        <v>56.63</v>
      </c>
      <c r="O12" s="4">
        <f t="shared" ref="O12" si="7">K12*M12</f>
        <v>101.934</v>
      </c>
    </row>
    <row r="13" spans="1:15" x14ac:dyDescent="0.2">
      <c r="B13" s="27" t="s">
        <v>133</v>
      </c>
      <c r="C13">
        <v>2</v>
      </c>
      <c r="D13">
        <v>1</v>
      </c>
      <c r="E13">
        <v>1</v>
      </c>
      <c r="F13">
        <v>0.6</v>
      </c>
      <c r="G13" s="28">
        <f t="shared" si="0"/>
        <v>1.2</v>
      </c>
      <c r="J13" s="27" t="str">
        <f t="shared" si="1"/>
        <v>Enllaç amb D Cardenal, (E)</v>
      </c>
      <c r="K13" s="4">
        <f t="shared" si="2"/>
        <v>1.2</v>
      </c>
      <c r="M13">
        <v>56.63</v>
      </c>
      <c r="O13" s="4">
        <f t="shared" si="3"/>
        <v>67.956000000000003</v>
      </c>
    </row>
    <row r="14" spans="1:15" x14ac:dyDescent="0.2">
      <c r="B14" s="27" t="s">
        <v>126</v>
      </c>
      <c r="C14">
        <v>2</v>
      </c>
      <c r="D14">
        <v>1</v>
      </c>
      <c r="E14">
        <v>1</v>
      </c>
      <c r="F14">
        <v>0.6</v>
      </c>
      <c r="G14" s="28">
        <f t="shared" si="0"/>
        <v>1.2</v>
      </c>
      <c r="J14" s="27" t="str">
        <f t="shared" si="1"/>
        <v>C/Domènec Cardenal, (E)</v>
      </c>
      <c r="K14" s="4">
        <f t="shared" si="2"/>
        <v>1.2</v>
      </c>
      <c r="M14">
        <v>56.63</v>
      </c>
      <c r="O14" s="4">
        <f t="shared" si="3"/>
        <v>67.956000000000003</v>
      </c>
    </row>
    <row r="15" spans="1:15" x14ac:dyDescent="0.2">
      <c r="B15" s="27" t="s">
        <v>126</v>
      </c>
      <c r="C15">
        <v>2</v>
      </c>
      <c r="D15">
        <v>1</v>
      </c>
      <c r="E15">
        <v>1</v>
      </c>
      <c r="F15">
        <v>0.6</v>
      </c>
      <c r="G15" s="28">
        <f t="shared" ref="G15:G16" si="8">C15*D15*E15*F15</f>
        <v>1.2</v>
      </c>
      <c r="J15" s="27" t="str">
        <f t="shared" ref="J15:J16" si="9">B15</f>
        <v>C/Domènec Cardenal, (E)</v>
      </c>
      <c r="K15" s="4">
        <f t="shared" ref="K15:K16" si="10">G15</f>
        <v>1.2</v>
      </c>
      <c r="M15">
        <v>56.63</v>
      </c>
      <c r="O15" s="4">
        <f t="shared" ref="O15:O16" si="11">K15*M15</f>
        <v>67.956000000000003</v>
      </c>
    </row>
    <row r="16" spans="1:15" x14ac:dyDescent="0.2">
      <c r="B16" s="27" t="s">
        <v>132</v>
      </c>
      <c r="C16">
        <v>0</v>
      </c>
      <c r="D16">
        <v>0</v>
      </c>
      <c r="E16">
        <v>0</v>
      </c>
      <c r="F16">
        <v>0.6</v>
      </c>
      <c r="G16" s="28">
        <f t="shared" si="8"/>
        <v>0</v>
      </c>
      <c r="J16" s="27" t="str">
        <f t="shared" si="9"/>
        <v>Creuaments D Cardenal, (E)</v>
      </c>
      <c r="K16" s="4">
        <f t="shared" si="10"/>
        <v>0</v>
      </c>
      <c r="M16">
        <v>56.63</v>
      </c>
      <c r="O16" s="4">
        <f t="shared" si="11"/>
        <v>0</v>
      </c>
    </row>
    <row r="17" spans="1:15" x14ac:dyDescent="0.2">
      <c r="B17" s="27" t="s">
        <v>129</v>
      </c>
      <c r="C17">
        <v>2</v>
      </c>
      <c r="D17">
        <v>1</v>
      </c>
      <c r="E17">
        <v>1</v>
      </c>
      <c r="F17">
        <v>0.6</v>
      </c>
      <c r="G17" s="28">
        <f t="shared" si="0"/>
        <v>1.2</v>
      </c>
      <c r="J17" s="27" t="str">
        <f t="shared" si="1"/>
        <v>Lateral Ajuntament, (Oest)</v>
      </c>
      <c r="K17" s="4">
        <f t="shared" si="2"/>
        <v>1.2</v>
      </c>
      <c r="M17">
        <v>56.63</v>
      </c>
      <c r="O17" s="4">
        <f t="shared" si="3"/>
        <v>67.956000000000003</v>
      </c>
    </row>
    <row r="18" spans="1:15" x14ac:dyDescent="0.2">
      <c r="B18" s="27" t="s">
        <v>128</v>
      </c>
      <c r="C18">
        <v>2</v>
      </c>
      <c r="D18">
        <v>1</v>
      </c>
      <c r="E18">
        <v>1</v>
      </c>
      <c r="F18">
        <v>0.6</v>
      </c>
      <c r="G18" s="28">
        <f t="shared" si="0"/>
        <v>1.2</v>
      </c>
      <c r="J18" s="27" t="str">
        <f t="shared" si="1"/>
        <v>Lateral Ajuntament, (Est)</v>
      </c>
      <c r="K18" s="4">
        <f t="shared" si="2"/>
        <v>1.2</v>
      </c>
      <c r="M18">
        <v>56.63</v>
      </c>
      <c r="O18" s="4">
        <f t="shared" si="3"/>
        <v>67.956000000000003</v>
      </c>
    </row>
    <row r="19" spans="1:15" x14ac:dyDescent="0.2">
      <c r="B19" s="27" t="s">
        <v>136</v>
      </c>
      <c r="C19">
        <v>3</v>
      </c>
      <c r="D19">
        <v>1</v>
      </c>
      <c r="E19">
        <v>1</v>
      </c>
      <c r="F19">
        <v>0.6</v>
      </c>
      <c r="G19" s="28">
        <f t="shared" si="0"/>
        <v>1.7999999999999998</v>
      </c>
      <c r="J19" s="27" t="str">
        <f t="shared" si="1"/>
        <v>Plaça Catalunya, (Oest)</v>
      </c>
      <c r="K19" s="4">
        <f t="shared" si="2"/>
        <v>1.7999999999999998</v>
      </c>
      <c r="M19">
        <v>56.63</v>
      </c>
      <c r="O19" s="4">
        <f t="shared" si="3"/>
        <v>101.934</v>
      </c>
    </row>
    <row r="20" spans="1:15" x14ac:dyDescent="0.2">
      <c r="B20" s="27" t="s">
        <v>137</v>
      </c>
      <c r="C20">
        <v>2</v>
      </c>
      <c r="D20">
        <v>1</v>
      </c>
      <c r="E20">
        <v>1</v>
      </c>
      <c r="F20">
        <v>0.6</v>
      </c>
      <c r="G20" s="28">
        <f t="shared" si="0"/>
        <v>1.2</v>
      </c>
      <c r="J20" s="27" t="str">
        <f t="shared" si="1"/>
        <v>Pl. Cat, (Est), (Tub PE existent)</v>
      </c>
      <c r="K20" s="4">
        <f t="shared" si="2"/>
        <v>1.2</v>
      </c>
      <c r="M20">
        <v>56.63</v>
      </c>
      <c r="O20" s="4">
        <f t="shared" si="3"/>
        <v>67.956000000000003</v>
      </c>
    </row>
    <row r="21" spans="1:15" x14ac:dyDescent="0.2">
      <c r="B21" s="29" t="s">
        <v>130</v>
      </c>
      <c r="C21">
        <v>2</v>
      </c>
      <c r="D21">
        <v>1</v>
      </c>
      <c r="E21">
        <v>1</v>
      </c>
      <c r="F21">
        <v>0.6</v>
      </c>
      <c r="G21" s="28">
        <f t="shared" ref="G21:G22" si="12">C21*D21*E21*F21</f>
        <v>1.2</v>
      </c>
      <c r="J21" s="27" t="str">
        <f t="shared" ref="J21:J22" si="13">B21</f>
        <v>Creuament Plaça, (Sud)</v>
      </c>
      <c r="K21" s="4">
        <f t="shared" ref="K21:K22" si="14">G21</f>
        <v>1.2</v>
      </c>
      <c r="M21">
        <v>56.63</v>
      </c>
      <c r="O21" s="4">
        <f t="shared" ref="O21:O22" si="15">K21*M21</f>
        <v>67.956000000000003</v>
      </c>
    </row>
    <row r="22" spans="1:15" s="27" customFormat="1" x14ac:dyDescent="0.2">
      <c r="B22" s="30" t="s">
        <v>138</v>
      </c>
      <c r="C22">
        <v>0</v>
      </c>
      <c r="D22">
        <v>2</v>
      </c>
      <c r="E22">
        <v>1</v>
      </c>
      <c r="F22">
        <v>0.6</v>
      </c>
      <c r="G22" s="32">
        <f t="shared" si="12"/>
        <v>0</v>
      </c>
      <c r="J22" s="27" t="str">
        <f t="shared" si="13"/>
        <v>Comtes d'Urgell</v>
      </c>
      <c r="K22" s="19">
        <f t="shared" si="14"/>
        <v>0</v>
      </c>
      <c r="L22" s="13"/>
      <c r="M22" s="13">
        <v>56.63</v>
      </c>
      <c r="N22" s="13"/>
      <c r="O22" s="19">
        <f t="shared" si="15"/>
        <v>0</v>
      </c>
    </row>
    <row r="23" spans="1:15" x14ac:dyDescent="0.2">
      <c r="B23" s="30" t="s">
        <v>131</v>
      </c>
      <c r="C23">
        <v>0</v>
      </c>
      <c r="D23">
        <v>0</v>
      </c>
      <c r="E23">
        <v>0</v>
      </c>
      <c r="F23">
        <v>0.6</v>
      </c>
      <c r="G23" s="28">
        <f t="shared" si="0"/>
        <v>0</v>
      </c>
      <c r="J23" s="27" t="str">
        <f t="shared" si="1"/>
        <v>Creuaments C. d'Urgell</v>
      </c>
      <c r="K23" s="4">
        <f t="shared" si="2"/>
        <v>0</v>
      </c>
      <c r="M23">
        <v>56.63</v>
      </c>
      <c r="O23" s="4">
        <f t="shared" si="3"/>
        <v>0</v>
      </c>
    </row>
    <row r="24" spans="1:15" s="27" customFormat="1" x14ac:dyDescent="0.2">
      <c r="B24" s="30" t="s">
        <v>112</v>
      </c>
      <c r="C24">
        <v>0</v>
      </c>
      <c r="D24">
        <v>1</v>
      </c>
      <c r="E24">
        <v>1</v>
      </c>
      <c r="F24">
        <v>0.6</v>
      </c>
      <c r="G24" s="32">
        <f t="shared" si="0"/>
        <v>0</v>
      </c>
      <c r="J24" s="27" t="str">
        <f t="shared" si="1"/>
        <v>Tram c/Monges</v>
      </c>
      <c r="K24" s="19">
        <f t="shared" si="2"/>
        <v>0</v>
      </c>
      <c r="L24" s="13"/>
      <c r="M24" s="13">
        <v>56.63</v>
      </c>
      <c r="N24" s="13"/>
      <c r="O24" s="19">
        <f t="shared" si="3"/>
        <v>0</v>
      </c>
    </row>
    <row r="25" spans="1:15" s="27" customFormat="1" x14ac:dyDescent="0.2">
      <c r="B25" s="30" t="s">
        <v>134</v>
      </c>
      <c r="C25">
        <v>2</v>
      </c>
      <c r="D25">
        <v>1</v>
      </c>
      <c r="E25">
        <v>1</v>
      </c>
      <c r="F25">
        <v>0.6</v>
      </c>
      <c r="G25" s="32">
        <f t="shared" si="0"/>
        <v>1.2</v>
      </c>
      <c r="J25" s="27" t="str">
        <f t="shared" si="1"/>
        <v>Enllaç c/Monges</v>
      </c>
      <c r="K25" s="19">
        <f t="shared" si="2"/>
        <v>1.2</v>
      </c>
      <c r="L25" s="13"/>
      <c r="M25" s="13">
        <v>56.63</v>
      </c>
      <c r="N25" s="13"/>
      <c r="O25" s="19">
        <f t="shared" si="3"/>
        <v>67.956000000000003</v>
      </c>
    </row>
    <row r="26" spans="1:15" s="27" customFormat="1" x14ac:dyDescent="0.2">
      <c r="B26" s="30" t="s">
        <v>197</v>
      </c>
      <c r="C26">
        <v>78</v>
      </c>
      <c r="D26">
        <v>1</v>
      </c>
      <c r="E26">
        <v>0.5</v>
      </c>
      <c r="F26">
        <v>0.4</v>
      </c>
      <c r="G26" s="32">
        <f t="shared" ref="G26" si="16">C26*D26*E26*F26</f>
        <v>15.600000000000001</v>
      </c>
      <c r="J26" s="27" t="str">
        <f t="shared" ref="J26" si="17">B26</f>
        <v>Trams escomeses habitatges</v>
      </c>
      <c r="K26" s="19">
        <f t="shared" ref="K26" si="18">G26</f>
        <v>15.600000000000001</v>
      </c>
      <c r="L26" s="13"/>
      <c r="M26" s="13">
        <v>56.63</v>
      </c>
      <c r="N26" s="13"/>
      <c r="O26" s="19">
        <f t="shared" ref="O26" si="19">K26*M26</f>
        <v>883.42800000000011</v>
      </c>
    </row>
    <row r="27" spans="1:15" x14ac:dyDescent="0.2">
      <c r="G27" s="4"/>
      <c r="K27" s="4"/>
      <c r="O27" s="4"/>
    </row>
    <row r="28" spans="1:15" x14ac:dyDescent="0.2">
      <c r="B28" s="9" t="s">
        <v>27</v>
      </c>
      <c r="G28" s="6">
        <f>SUM(G7:G26)</f>
        <v>31.799999999999997</v>
      </c>
      <c r="J28" s="9" t="s">
        <v>27</v>
      </c>
      <c r="K28" s="6">
        <f>G28</f>
        <v>31.799999999999997</v>
      </c>
      <c r="O28" s="6">
        <f>SUM(O7:O26)</f>
        <v>1800.8340000000003</v>
      </c>
    </row>
    <row r="29" spans="1:15" x14ac:dyDescent="0.2">
      <c r="G29" s="4"/>
      <c r="O29" s="4"/>
    </row>
    <row r="30" spans="1:15" x14ac:dyDescent="0.2">
      <c r="C30" s="2" t="s">
        <v>0</v>
      </c>
      <c r="D30" s="2" t="s">
        <v>1</v>
      </c>
      <c r="E30" s="17" t="s">
        <v>3</v>
      </c>
      <c r="F30" s="2"/>
      <c r="G30" s="17" t="s">
        <v>28</v>
      </c>
      <c r="K30" s="17" t="str">
        <f>G30</f>
        <v>Total m²</v>
      </c>
      <c r="L30" s="2"/>
      <c r="M30" s="2" t="s">
        <v>22</v>
      </c>
      <c r="N30" s="2"/>
      <c r="O30" s="17" t="s">
        <v>83</v>
      </c>
    </row>
    <row r="31" spans="1:15" x14ac:dyDescent="0.2">
      <c r="A31" t="s">
        <v>58</v>
      </c>
      <c r="G31" s="4"/>
      <c r="I31" t="str">
        <f>A31</f>
        <v>Tall en paviment i mescla bituminosa amb</v>
      </c>
      <c r="O31" s="4"/>
    </row>
    <row r="32" spans="1:15" x14ac:dyDescent="0.2">
      <c r="A32" t="s">
        <v>36</v>
      </c>
      <c r="G32" s="4"/>
      <c r="I32" t="str">
        <f>A32</f>
        <v>màquina tallajunts amb disc de diamant,</v>
      </c>
      <c r="K32" s="4"/>
      <c r="O32" s="4"/>
    </row>
    <row r="33" spans="1:15" x14ac:dyDescent="0.2">
      <c r="A33" s="13" t="s">
        <v>227</v>
      </c>
      <c r="G33" s="4"/>
      <c r="I33" t="str">
        <f>A33</f>
        <v xml:space="preserve">per delimitar zona a demolir. </v>
      </c>
      <c r="K33" s="4"/>
      <c r="O33" s="4"/>
    </row>
    <row r="34" spans="1:15" s="27" customFormat="1" x14ac:dyDescent="0.2">
      <c r="A34" s="27" t="s">
        <v>228</v>
      </c>
      <c r="G34" s="48"/>
      <c r="I34" s="27" t="str">
        <f>A34</f>
        <v>(El preu unitari, inclou el tall doble de</v>
      </c>
      <c r="K34" s="48"/>
      <c r="O34" s="48"/>
    </row>
    <row r="35" spans="1:15" s="27" customFormat="1" x14ac:dyDescent="0.2">
      <c r="A35" s="27" t="s">
        <v>229</v>
      </c>
      <c r="G35" s="48"/>
      <c r="I35" s="27" t="str">
        <f>A35</f>
        <v>vorera o paviment, per tant parts iguals 1).</v>
      </c>
      <c r="K35" s="48"/>
      <c r="O35" s="48"/>
    </row>
    <row r="36" spans="1:15" ht="21" customHeight="1" x14ac:dyDescent="0.2">
      <c r="A36" s="31"/>
      <c r="B36" s="27" t="s">
        <v>127</v>
      </c>
      <c r="C36">
        <v>1</v>
      </c>
      <c r="D36">
        <v>165</v>
      </c>
      <c r="E36">
        <v>0.15</v>
      </c>
      <c r="G36" s="4">
        <f t="shared" ref="G36:G50" si="20">C36*D36*E36</f>
        <v>24.75</v>
      </c>
      <c r="J36" s="27" t="str">
        <f t="shared" ref="J36:J50" si="21">B36</f>
        <v>C/Domènec Cardenal, (O)</v>
      </c>
      <c r="K36" s="4">
        <f t="shared" ref="K36:K50" si="22">G36</f>
        <v>24.75</v>
      </c>
      <c r="M36">
        <v>19.829999999999998</v>
      </c>
      <c r="O36" s="4">
        <f t="shared" ref="O36:O50" si="23">K36*M36</f>
        <v>490.79249999999996</v>
      </c>
    </row>
    <row r="37" spans="1:15" x14ac:dyDescent="0.2">
      <c r="A37" s="31"/>
      <c r="B37" s="27" t="s">
        <v>155</v>
      </c>
      <c r="C37">
        <v>1</v>
      </c>
      <c r="D37">
        <v>7</v>
      </c>
      <c r="E37">
        <v>0.15</v>
      </c>
      <c r="G37" s="4">
        <f t="shared" si="20"/>
        <v>1.05</v>
      </c>
      <c r="J37" s="27" t="str">
        <f t="shared" si="21"/>
        <v>Creuament D Cardenal, (O)</v>
      </c>
      <c r="K37" s="4">
        <f t="shared" si="22"/>
        <v>1.05</v>
      </c>
      <c r="M37">
        <v>19.829999999999998</v>
      </c>
      <c r="O37" s="4">
        <f t="shared" si="23"/>
        <v>20.8215</v>
      </c>
    </row>
    <row r="38" spans="1:15" x14ac:dyDescent="0.2">
      <c r="A38" s="31"/>
      <c r="B38" s="27" t="s">
        <v>127</v>
      </c>
      <c r="C38">
        <v>1</v>
      </c>
      <c r="D38">
        <v>35</v>
      </c>
      <c r="E38">
        <v>0.15</v>
      </c>
      <c r="G38" s="4">
        <f t="shared" ref="G38" si="24">C38*D38*E38</f>
        <v>5.25</v>
      </c>
      <c r="J38" s="27" t="str">
        <f t="shared" ref="J38" si="25">B38</f>
        <v>C/Domènec Cardenal, (O)</v>
      </c>
      <c r="K38" s="4">
        <f t="shared" ref="K38" si="26">G38</f>
        <v>5.25</v>
      </c>
      <c r="M38">
        <v>19.829999999999998</v>
      </c>
      <c r="O38" s="4">
        <f t="shared" ref="O38" si="27">K38*M38</f>
        <v>104.10749999999999</v>
      </c>
    </row>
    <row r="39" spans="1:15" x14ac:dyDescent="0.2">
      <c r="A39" s="31"/>
      <c r="B39" s="27" t="s">
        <v>133</v>
      </c>
      <c r="C39">
        <v>1</v>
      </c>
      <c r="D39">
        <v>12</v>
      </c>
      <c r="E39">
        <v>0.15</v>
      </c>
      <c r="G39" s="4">
        <f t="shared" si="20"/>
        <v>1.7999999999999998</v>
      </c>
      <c r="J39" s="27" t="str">
        <f t="shared" si="21"/>
        <v>Enllaç amb D Cardenal, (E)</v>
      </c>
      <c r="K39" s="4">
        <f t="shared" si="22"/>
        <v>1.7999999999999998</v>
      </c>
      <c r="M39">
        <v>19.829999999999998</v>
      </c>
      <c r="O39" s="4">
        <f t="shared" si="23"/>
        <v>35.693999999999996</v>
      </c>
    </row>
    <row r="40" spans="1:15" x14ac:dyDescent="0.2">
      <c r="A40" s="31"/>
      <c r="B40" s="27" t="s">
        <v>126</v>
      </c>
      <c r="C40">
        <v>1</v>
      </c>
      <c r="D40">
        <v>185</v>
      </c>
      <c r="E40">
        <v>0.15</v>
      </c>
      <c r="G40" s="4">
        <f t="shared" si="20"/>
        <v>27.75</v>
      </c>
      <c r="J40" s="27" t="str">
        <f t="shared" si="21"/>
        <v>C/Domènec Cardenal, (E)</v>
      </c>
      <c r="K40" s="4">
        <f t="shared" si="22"/>
        <v>27.75</v>
      </c>
      <c r="M40">
        <v>19.829999999999998</v>
      </c>
      <c r="O40" s="4">
        <f t="shared" si="23"/>
        <v>550.28249999999991</v>
      </c>
    </row>
    <row r="41" spans="1:15" x14ac:dyDescent="0.2">
      <c r="A41" s="31"/>
      <c r="B41" s="27" t="s">
        <v>126</v>
      </c>
      <c r="C41">
        <v>1</v>
      </c>
      <c r="D41">
        <v>185</v>
      </c>
      <c r="E41">
        <v>0.15</v>
      </c>
      <c r="G41" s="4">
        <f t="shared" ref="G41:G42" si="28">C41*D41*E41</f>
        <v>27.75</v>
      </c>
      <c r="J41" s="27" t="str">
        <f t="shared" ref="J41:J42" si="29">B41</f>
        <v>C/Domènec Cardenal, (E)</v>
      </c>
      <c r="K41" s="4">
        <f t="shared" ref="K41:K42" si="30">G41</f>
        <v>27.75</v>
      </c>
      <c r="M41">
        <v>19.829999999999998</v>
      </c>
      <c r="O41" s="4">
        <f t="shared" ref="O41:O42" si="31">K41*M41</f>
        <v>550.28249999999991</v>
      </c>
    </row>
    <row r="42" spans="1:15" x14ac:dyDescent="0.2">
      <c r="A42" s="31"/>
      <c r="B42" s="27" t="s">
        <v>132</v>
      </c>
      <c r="C42">
        <v>1</v>
      </c>
      <c r="D42">
        <v>10</v>
      </c>
      <c r="E42">
        <v>0.15</v>
      </c>
      <c r="G42" s="4">
        <f t="shared" si="28"/>
        <v>1.5</v>
      </c>
      <c r="J42" s="27" t="str">
        <f t="shared" si="29"/>
        <v>Creuaments D Cardenal, (E)</v>
      </c>
      <c r="K42" s="4">
        <f t="shared" si="30"/>
        <v>1.5</v>
      </c>
      <c r="M42">
        <v>19.829999999999998</v>
      </c>
      <c r="O42" s="4">
        <f t="shared" si="31"/>
        <v>29.744999999999997</v>
      </c>
    </row>
    <row r="43" spans="1:15" x14ac:dyDescent="0.2">
      <c r="A43" s="31"/>
      <c r="B43" s="27" t="s">
        <v>129</v>
      </c>
      <c r="C43">
        <v>1</v>
      </c>
      <c r="D43">
        <v>30</v>
      </c>
      <c r="E43">
        <v>0.15</v>
      </c>
      <c r="G43" s="4">
        <f t="shared" si="20"/>
        <v>4.5</v>
      </c>
      <c r="J43" s="27" t="str">
        <f t="shared" si="21"/>
        <v>Lateral Ajuntament, (Oest)</v>
      </c>
      <c r="K43" s="4">
        <f t="shared" si="22"/>
        <v>4.5</v>
      </c>
      <c r="M43">
        <v>19.829999999999998</v>
      </c>
      <c r="O43" s="4">
        <f t="shared" si="23"/>
        <v>89.234999999999985</v>
      </c>
    </row>
    <row r="44" spans="1:15" x14ac:dyDescent="0.2">
      <c r="A44" s="31"/>
      <c r="B44" s="27" t="s">
        <v>128</v>
      </c>
      <c r="C44">
        <v>1</v>
      </c>
      <c r="D44">
        <v>30</v>
      </c>
      <c r="E44">
        <v>0.15</v>
      </c>
      <c r="G44" s="4">
        <f t="shared" si="20"/>
        <v>4.5</v>
      </c>
      <c r="J44" s="27" t="str">
        <f t="shared" si="21"/>
        <v>Lateral Ajuntament, (Est)</v>
      </c>
      <c r="K44" s="4">
        <f t="shared" si="22"/>
        <v>4.5</v>
      </c>
      <c r="M44">
        <v>19.829999999999998</v>
      </c>
      <c r="O44" s="4">
        <f t="shared" si="23"/>
        <v>89.234999999999985</v>
      </c>
    </row>
    <row r="45" spans="1:15" x14ac:dyDescent="0.2">
      <c r="A45" s="31"/>
      <c r="B45" s="27" t="s">
        <v>125</v>
      </c>
      <c r="C45">
        <v>1</v>
      </c>
      <c r="D45">
        <v>60</v>
      </c>
      <c r="E45">
        <v>0.15</v>
      </c>
      <c r="G45" s="4">
        <f t="shared" si="20"/>
        <v>9</v>
      </c>
      <c r="J45" s="27" t="str">
        <f t="shared" si="21"/>
        <v>Plaça, (Oest)</v>
      </c>
      <c r="K45" s="4">
        <f t="shared" si="22"/>
        <v>9</v>
      </c>
      <c r="M45">
        <v>19.829999999999998</v>
      </c>
      <c r="O45" s="4">
        <f t="shared" si="23"/>
        <v>178.46999999999997</v>
      </c>
    </row>
    <row r="46" spans="1:15" x14ac:dyDescent="0.2">
      <c r="A46" s="34"/>
      <c r="B46" s="27" t="s">
        <v>135</v>
      </c>
      <c r="C46">
        <v>1</v>
      </c>
      <c r="D46">
        <v>0</v>
      </c>
      <c r="E46">
        <v>0.15</v>
      </c>
      <c r="G46" s="4">
        <f t="shared" si="20"/>
        <v>0</v>
      </c>
      <c r="J46" s="27" t="str">
        <f t="shared" si="21"/>
        <v>Plaça, (Est), (Tub PE existent)</v>
      </c>
      <c r="K46" s="4">
        <f t="shared" si="22"/>
        <v>0</v>
      </c>
      <c r="M46">
        <v>19.829999999999998</v>
      </c>
      <c r="O46" s="4">
        <f t="shared" si="23"/>
        <v>0</v>
      </c>
    </row>
    <row r="47" spans="1:15" x14ac:dyDescent="0.2">
      <c r="A47" s="31"/>
      <c r="B47" s="29" t="s">
        <v>130</v>
      </c>
      <c r="C47">
        <v>1</v>
      </c>
      <c r="D47">
        <v>47</v>
      </c>
      <c r="E47">
        <v>0.15</v>
      </c>
      <c r="G47" s="4">
        <f t="shared" si="20"/>
        <v>7.05</v>
      </c>
      <c r="J47" s="27" t="str">
        <f t="shared" si="21"/>
        <v>Creuament Plaça, (Sud)</v>
      </c>
      <c r="K47" s="4">
        <f t="shared" si="22"/>
        <v>7.05</v>
      </c>
      <c r="M47">
        <v>19.829999999999998</v>
      </c>
      <c r="O47" s="4">
        <f t="shared" si="23"/>
        <v>139.80149999999998</v>
      </c>
    </row>
    <row r="48" spans="1:15" x14ac:dyDescent="0.2">
      <c r="A48" s="31"/>
      <c r="B48" s="30" t="s">
        <v>138</v>
      </c>
      <c r="C48">
        <v>1</v>
      </c>
      <c r="D48">
        <v>250</v>
      </c>
      <c r="E48">
        <v>0.15</v>
      </c>
      <c r="G48" s="4">
        <f>C48*D48*E48</f>
        <v>37.5</v>
      </c>
      <c r="J48" s="27" t="str">
        <f t="shared" si="21"/>
        <v>Comtes d'Urgell</v>
      </c>
      <c r="K48" s="4">
        <f t="shared" si="22"/>
        <v>37.5</v>
      </c>
      <c r="M48">
        <v>19.829999999999998</v>
      </c>
      <c r="O48" s="4">
        <f t="shared" si="23"/>
        <v>743.62499999999989</v>
      </c>
    </row>
    <row r="49" spans="1:15" x14ac:dyDescent="0.2">
      <c r="A49" s="31"/>
      <c r="B49" s="30" t="s">
        <v>131</v>
      </c>
      <c r="C49">
        <v>1</v>
      </c>
      <c r="D49">
        <v>25</v>
      </c>
      <c r="E49">
        <v>0.15</v>
      </c>
      <c r="G49" s="4">
        <f t="shared" ref="G49" si="32">C49*D49*E49</f>
        <v>3.75</v>
      </c>
      <c r="J49" s="27" t="str">
        <f t="shared" ref="J49" si="33">B49</f>
        <v>Creuaments C. d'Urgell</v>
      </c>
      <c r="K49" s="4">
        <f t="shared" ref="K49" si="34">G49</f>
        <v>3.75</v>
      </c>
      <c r="M49">
        <v>19.829999999999998</v>
      </c>
      <c r="O49" s="4">
        <f t="shared" ref="O49" si="35">K49*M49</f>
        <v>74.362499999999997</v>
      </c>
    </row>
    <row r="50" spans="1:15" x14ac:dyDescent="0.2">
      <c r="A50" s="31"/>
      <c r="B50" s="30" t="s">
        <v>112</v>
      </c>
      <c r="C50">
        <v>1</v>
      </c>
      <c r="D50">
        <v>28</v>
      </c>
      <c r="E50">
        <v>0.15</v>
      </c>
      <c r="G50" s="4">
        <f t="shared" si="20"/>
        <v>4.2</v>
      </c>
      <c r="J50" s="27" t="str">
        <f t="shared" si="21"/>
        <v>Tram c/Monges</v>
      </c>
      <c r="K50" s="4">
        <f t="shared" si="22"/>
        <v>4.2</v>
      </c>
      <c r="M50">
        <v>19.829999999999998</v>
      </c>
      <c r="O50" s="4">
        <f t="shared" si="23"/>
        <v>83.286000000000001</v>
      </c>
    </row>
    <row r="51" spans="1:15" x14ac:dyDescent="0.2">
      <c r="A51" s="31"/>
      <c r="B51" s="30" t="s">
        <v>134</v>
      </c>
      <c r="C51">
        <v>1</v>
      </c>
      <c r="D51">
        <v>8</v>
      </c>
      <c r="E51">
        <v>0.15</v>
      </c>
      <c r="G51" s="4">
        <f t="shared" ref="G51" si="36">C51*D51*E51</f>
        <v>1.2</v>
      </c>
      <c r="J51" s="27" t="str">
        <f t="shared" ref="J51" si="37">B51</f>
        <v>Enllaç c/Monges</v>
      </c>
      <c r="K51" s="4">
        <f t="shared" ref="K51" si="38">G51</f>
        <v>1.2</v>
      </c>
      <c r="M51">
        <v>19.829999999999998</v>
      </c>
      <c r="O51" s="4">
        <f t="shared" ref="O51" si="39">K51*M51</f>
        <v>23.795999999999996</v>
      </c>
    </row>
    <row r="52" spans="1:15" x14ac:dyDescent="0.2">
      <c r="G52" s="4"/>
      <c r="K52" s="4"/>
      <c r="O52" s="4"/>
    </row>
    <row r="53" spans="1:15" x14ac:dyDescent="0.2">
      <c r="B53" s="9" t="s">
        <v>27</v>
      </c>
      <c r="D53">
        <f>D37+D39+D42+D43+D44+D45+D46+D47+D48+D49+D50+D51+D36+D38+D40+D41</f>
        <v>1077</v>
      </c>
      <c r="G53" s="6">
        <f>SUM(G32:G51)</f>
        <v>161.54999999999995</v>
      </c>
      <c r="J53" s="9" t="s">
        <v>27</v>
      </c>
      <c r="K53" s="6">
        <f t="shared" ref="K53" si="40">G53</f>
        <v>161.54999999999995</v>
      </c>
      <c r="O53" s="6">
        <f>SUM(O32:O51)</f>
        <v>3203.5364999999993</v>
      </c>
    </row>
    <row r="54" spans="1:15" x14ac:dyDescent="0.2">
      <c r="G54" s="3"/>
      <c r="O54" s="4"/>
    </row>
    <row r="55" spans="1:15" x14ac:dyDescent="0.2">
      <c r="C55" s="2" t="s">
        <v>0</v>
      </c>
      <c r="D55" s="2" t="s">
        <v>1</v>
      </c>
      <c r="E55" s="17"/>
      <c r="F55" s="2"/>
      <c r="G55" s="17" t="s">
        <v>19</v>
      </c>
      <c r="K55" s="2" t="str">
        <f>G55</f>
        <v>Total ml</v>
      </c>
      <c r="M55" s="2" t="s">
        <v>22</v>
      </c>
      <c r="N55" s="2"/>
      <c r="O55" s="17" t="s">
        <v>83</v>
      </c>
    </row>
    <row r="56" spans="1:15" x14ac:dyDescent="0.2">
      <c r="A56" t="s">
        <v>199</v>
      </c>
      <c r="G56" s="4"/>
      <c r="I56" t="str">
        <f>A56</f>
        <v xml:space="preserve">Demolició de vorada, inclosa la base, </v>
      </c>
      <c r="O56" s="4"/>
    </row>
    <row r="57" spans="1:15" x14ac:dyDescent="0.2">
      <c r="A57" s="13" t="s">
        <v>200</v>
      </c>
      <c r="G57" s="4"/>
      <c r="I57" t="str">
        <f>A57</f>
        <v>col.locada sobre formigó , amb martell</v>
      </c>
      <c r="K57" s="4"/>
      <c r="O57" s="4"/>
    </row>
    <row r="58" spans="1:15" x14ac:dyDescent="0.2">
      <c r="A58" t="s">
        <v>201</v>
      </c>
      <c r="G58" s="4"/>
      <c r="I58" t="str">
        <f>A58</f>
        <v>trencador de retroexcavadora amb retirada</v>
      </c>
      <c r="K58" s="4"/>
      <c r="O58" s="4"/>
    </row>
    <row r="59" spans="1:15" x14ac:dyDescent="0.2">
      <c r="A59" t="s">
        <v>202</v>
      </c>
      <c r="G59" s="4"/>
      <c r="I59" t="str">
        <f>A59</f>
        <v>i càrrega manual sobre contenidor</v>
      </c>
      <c r="K59" s="4"/>
      <c r="O59" s="4"/>
    </row>
    <row r="60" spans="1:15" ht="20.25" customHeight="1" x14ac:dyDescent="0.2">
      <c r="B60" s="27" t="s">
        <v>127</v>
      </c>
      <c r="C60">
        <v>1</v>
      </c>
      <c r="D60">
        <v>165</v>
      </c>
      <c r="G60" s="4">
        <f>C60*D60</f>
        <v>165</v>
      </c>
      <c r="J60" s="27" t="str">
        <f t="shared" ref="J60:J75" si="41">B60</f>
        <v>C/Domènec Cardenal, (O)</v>
      </c>
      <c r="K60" s="4">
        <f t="shared" ref="K60:K75" si="42">G60</f>
        <v>165</v>
      </c>
      <c r="M60">
        <v>7.33</v>
      </c>
      <c r="O60" s="4">
        <f t="shared" ref="O60:O75" si="43">K60*M60</f>
        <v>1209.45</v>
      </c>
    </row>
    <row r="61" spans="1:15" x14ac:dyDescent="0.2">
      <c r="B61" s="27" t="s">
        <v>155</v>
      </c>
      <c r="C61">
        <v>0</v>
      </c>
      <c r="D61">
        <v>7</v>
      </c>
      <c r="G61" s="4">
        <f t="shared" ref="G61:G75" si="44">C61*D61</f>
        <v>0</v>
      </c>
      <c r="J61" s="27" t="str">
        <f t="shared" ref="J61:J62" si="45">B61</f>
        <v>Creuament D Cardenal, (O)</v>
      </c>
      <c r="K61" s="4">
        <f t="shared" ref="K61:K62" si="46">G61</f>
        <v>0</v>
      </c>
      <c r="M61">
        <v>7.33</v>
      </c>
      <c r="O61" s="4">
        <f t="shared" ref="O61:O62" si="47">K61*M61</f>
        <v>0</v>
      </c>
    </row>
    <row r="62" spans="1:15" x14ac:dyDescent="0.2">
      <c r="B62" s="27" t="s">
        <v>127</v>
      </c>
      <c r="C62">
        <v>1</v>
      </c>
      <c r="D62">
        <v>35</v>
      </c>
      <c r="G62" s="4">
        <f t="shared" si="44"/>
        <v>35</v>
      </c>
      <c r="J62" s="27" t="str">
        <f t="shared" si="45"/>
        <v>C/Domènec Cardenal, (O)</v>
      </c>
      <c r="K62" s="4">
        <f t="shared" si="46"/>
        <v>35</v>
      </c>
      <c r="M62">
        <v>7.33</v>
      </c>
      <c r="O62" s="4">
        <f t="shared" si="47"/>
        <v>256.55</v>
      </c>
    </row>
    <row r="63" spans="1:15" x14ac:dyDescent="0.2">
      <c r="B63" s="27" t="s">
        <v>133</v>
      </c>
      <c r="C63">
        <v>0</v>
      </c>
      <c r="D63">
        <v>12</v>
      </c>
      <c r="G63" s="4">
        <f t="shared" si="44"/>
        <v>0</v>
      </c>
      <c r="J63" s="27" t="str">
        <f t="shared" si="41"/>
        <v>Enllaç amb D Cardenal, (E)</v>
      </c>
      <c r="K63" s="4">
        <f t="shared" si="42"/>
        <v>0</v>
      </c>
      <c r="M63">
        <v>7.33</v>
      </c>
      <c r="O63" s="4">
        <f t="shared" si="43"/>
        <v>0</v>
      </c>
    </row>
    <row r="64" spans="1:15" x14ac:dyDescent="0.2">
      <c r="B64" s="27" t="s">
        <v>126</v>
      </c>
      <c r="C64">
        <v>1</v>
      </c>
      <c r="D64">
        <v>180</v>
      </c>
      <c r="G64" s="4">
        <f t="shared" si="44"/>
        <v>180</v>
      </c>
      <c r="J64" s="27" t="str">
        <f t="shared" si="41"/>
        <v>C/Domènec Cardenal, (E)</v>
      </c>
      <c r="K64" s="4">
        <f t="shared" si="42"/>
        <v>180</v>
      </c>
      <c r="M64">
        <v>7.33</v>
      </c>
      <c r="O64" s="4">
        <f t="shared" si="43"/>
        <v>1319.4</v>
      </c>
    </row>
    <row r="65" spans="1:15" x14ac:dyDescent="0.2">
      <c r="B65" s="27" t="s">
        <v>126</v>
      </c>
      <c r="C65">
        <v>1</v>
      </c>
      <c r="D65">
        <v>180</v>
      </c>
      <c r="G65" s="4">
        <f t="shared" si="44"/>
        <v>180</v>
      </c>
      <c r="J65" s="27" t="str">
        <f t="shared" si="41"/>
        <v>C/Domènec Cardenal, (E)</v>
      </c>
      <c r="K65" s="4">
        <f t="shared" si="42"/>
        <v>180</v>
      </c>
      <c r="M65">
        <v>7.33</v>
      </c>
      <c r="O65" s="4">
        <f t="shared" si="43"/>
        <v>1319.4</v>
      </c>
    </row>
    <row r="66" spans="1:15" x14ac:dyDescent="0.2">
      <c r="B66" s="27" t="s">
        <v>132</v>
      </c>
      <c r="C66">
        <v>0</v>
      </c>
      <c r="D66">
        <v>10</v>
      </c>
      <c r="G66" s="4">
        <f t="shared" si="44"/>
        <v>0</v>
      </c>
      <c r="J66" s="27" t="str">
        <f t="shared" si="41"/>
        <v>Creuaments D Cardenal, (E)</v>
      </c>
      <c r="K66" s="4">
        <f t="shared" si="42"/>
        <v>0</v>
      </c>
      <c r="M66">
        <v>7.33</v>
      </c>
      <c r="O66" s="4">
        <f t="shared" si="43"/>
        <v>0</v>
      </c>
    </row>
    <row r="67" spans="1:15" x14ac:dyDescent="0.2">
      <c r="B67" s="27" t="s">
        <v>129</v>
      </c>
      <c r="C67">
        <v>0</v>
      </c>
      <c r="D67">
        <v>30</v>
      </c>
      <c r="G67" s="4">
        <f t="shared" si="44"/>
        <v>0</v>
      </c>
      <c r="J67" s="27" t="str">
        <f t="shared" si="41"/>
        <v>Lateral Ajuntament, (Oest)</v>
      </c>
      <c r="K67" s="4">
        <f t="shared" si="42"/>
        <v>0</v>
      </c>
      <c r="M67">
        <v>7.33</v>
      </c>
      <c r="O67" s="4">
        <f t="shared" si="43"/>
        <v>0</v>
      </c>
    </row>
    <row r="68" spans="1:15" x14ac:dyDescent="0.2">
      <c r="B68" s="27" t="s">
        <v>128</v>
      </c>
      <c r="C68">
        <v>0</v>
      </c>
      <c r="D68">
        <v>30</v>
      </c>
      <c r="G68" s="4">
        <f t="shared" si="44"/>
        <v>0</v>
      </c>
      <c r="J68" s="27" t="str">
        <f t="shared" ref="J68" si="48">B68</f>
        <v>Lateral Ajuntament, (Est)</v>
      </c>
      <c r="K68" s="4">
        <f t="shared" ref="K68" si="49">G68</f>
        <v>0</v>
      </c>
      <c r="M68">
        <v>7.33</v>
      </c>
      <c r="O68" s="4">
        <f t="shared" ref="O68" si="50">K68*M68</f>
        <v>0</v>
      </c>
    </row>
    <row r="69" spans="1:15" x14ac:dyDescent="0.2">
      <c r="B69" s="27" t="s">
        <v>125</v>
      </c>
      <c r="C69">
        <v>0</v>
      </c>
      <c r="D69">
        <v>60</v>
      </c>
      <c r="G69" s="4">
        <f t="shared" si="44"/>
        <v>0</v>
      </c>
      <c r="J69" s="27" t="str">
        <f t="shared" si="41"/>
        <v>Plaça, (Oest)</v>
      </c>
      <c r="K69" s="4">
        <f t="shared" si="42"/>
        <v>0</v>
      </c>
      <c r="M69">
        <v>7.33</v>
      </c>
      <c r="O69" s="4">
        <f t="shared" si="43"/>
        <v>0</v>
      </c>
    </row>
    <row r="70" spans="1:15" x14ac:dyDescent="0.2">
      <c r="B70" s="27" t="s">
        <v>135</v>
      </c>
      <c r="C70">
        <v>0</v>
      </c>
      <c r="D70">
        <v>0</v>
      </c>
      <c r="G70" s="4">
        <f t="shared" si="44"/>
        <v>0</v>
      </c>
      <c r="J70" s="27" t="str">
        <f t="shared" si="41"/>
        <v>Plaça, (Est), (Tub PE existent)</v>
      </c>
      <c r="K70" s="4">
        <f t="shared" si="42"/>
        <v>0</v>
      </c>
      <c r="M70">
        <v>7.33</v>
      </c>
      <c r="O70" s="4">
        <f t="shared" si="43"/>
        <v>0</v>
      </c>
    </row>
    <row r="71" spans="1:15" x14ac:dyDescent="0.2">
      <c r="B71" s="29" t="s">
        <v>130</v>
      </c>
      <c r="C71">
        <v>0</v>
      </c>
      <c r="D71">
        <v>47</v>
      </c>
      <c r="G71" s="4">
        <f t="shared" si="44"/>
        <v>0</v>
      </c>
      <c r="J71" s="27" t="str">
        <f t="shared" si="41"/>
        <v>Creuament Plaça, (Sud)</v>
      </c>
      <c r="K71" s="4">
        <f t="shared" ref="K71:K72" si="51">G71</f>
        <v>0</v>
      </c>
      <c r="M71">
        <v>7.33</v>
      </c>
      <c r="O71" s="4">
        <f t="shared" ref="O71:O72" si="52">K71*M71</f>
        <v>0</v>
      </c>
    </row>
    <row r="72" spans="1:15" x14ac:dyDescent="0.2">
      <c r="A72" s="27"/>
      <c r="B72" s="30" t="s">
        <v>138</v>
      </c>
      <c r="C72">
        <v>0</v>
      </c>
      <c r="D72">
        <v>250</v>
      </c>
      <c r="G72" s="4">
        <f t="shared" si="44"/>
        <v>0</v>
      </c>
      <c r="J72" s="27" t="str">
        <f t="shared" si="41"/>
        <v>Comtes d'Urgell</v>
      </c>
      <c r="K72" s="4">
        <f t="shared" si="51"/>
        <v>0</v>
      </c>
      <c r="M72">
        <v>7.33</v>
      </c>
      <c r="O72" s="4">
        <f t="shared" si="52"/>
        <v>0</v>
      </c>
    </row>
    <row r="73" spans="1:15" x14ac:dyDescent="0.2">
      <c r="B73" s="30" t="s">
        <v>131</v>
      </c>
      <c r="C73">
        <v>0</v>
      </c>
      <c r="D73">
        <v>25</v>
      </c>
      <c r="G73" s="4">
        <f t="shared" si="44"/>
        <v>0</v>
      </c>
      <c r="J73" s="27" t="str">
        <f t="shared" ref="J73:J74" si="53">B73</f>
        <v>Creuaments C. d'Urgell</v>
      </c>
      <c r="K73" s="4">
        <f t="shared" ref="K73:K74" si="54">G73</f>
        <v>0</v>
      </c>
      <c r="M73">
        <v>7.33</v>
      </c>
      <c r="O73" s="4">
        <f t="shared" ref="O73:O74" si="55">K73*M73</f>
        <v>0</v>
      </c>
    </row>
    <row r="74" spans="1:15" x14ac:dyDescent="0.2">
      <c r="A74" s="27"/>
      <c r="B74" s="30" t="s">
        <v>112</v>
      </c>
      <c r="C74">
        <v>0</v>
      </c>
      <c r="D74">
        <v>28</v>
      </c>
      <c r="G74" s="4">
        <f t="shared" si="44"/>
        <v>0</v>
      </c>
      <c r="J74" s="27" t="str">
        <f t="shared" si="53"/>
        <v>Tram c/Monges</v>
      </c>
      <c r="K74" s="4">
        <f t="shared" si="54"/>
        <v>0</v>
      </c>
      <c r="M74">
        <v>7.33</v>
      </c>
      <c r="O74" s="4">
        <f t="shared" si="55"/>
        <v>0</v>
      </c>
    </row>
    <row r="75" spans="1:15" x14ac:dyDescent="0.2">
      <c r="A75" s="27"/>
      <c r="B75" s="30" t="s">
        <v>134</v>
      </c>
      <c r="C75">
        <v>0</v>
      </c>
      <c r="D75">
        <v>8</v>
      </c>
      <c r="G75" s="4">
        <f t="shared" si="44"/>
        <v>0</v>
      </c>
      <c r="J75" s="27" t="str">
        <f t="shared" si="41"/>
        <v>Enllaç c/Monges</v>
      </c>
      <c r="K75" s="4">
        <f t="shared" si="42"/>
        <v>0</v>
      </c>
      <c r="M75">
        <v>7.33</v>
      </c>
      <c r="O75" s="4">
        <f t="shared" si="43"/>
        <v>0</v>
      </c>
    </row>
    <row r="76" spans="1:15" x14ac:dyDescent="0.2">
      <c r="G76" s="4"/>
      <c r="K76" s="4"/>
      <c r="O76" s="4"/>
    </row>
    <row r="77" spans="1:15" x14ac:dyDescent="0.2">
      <c r="B77" s="9" t="s">
        <v>27</v>
      </c>
      <c r="D77">
        <f>D60+D62+D64+D65</f>
        <v>560</v>
      </c>
      <c r="G77" s="6">
        <f>SUM(G57:G75)</f>
        <v>560</v>
      </c>
      <c r="J77" s="9" t="s">
        <v>27</v>
      </c>
      <c r="K77" s="6">
        <f t="shared" ref="K77" si="56">G77</f>
        <v>560</v>
      </c>
      <c r="O77" s="6">
        <f>SUM(O57:O75)</f>
        <v>4104.8</v>
      </c>
    </row>
    <row r="78" spans="1:15" x14ac:dyDescent="0.2">
      <c r="G78" s="3"/>
      <c r="O78" s="4"/>
    </row>
    <row r="79" spans="1:15" x14ac:dyDescent="0.2">
      <c r="C79" s="2" t="s">
        <v>0</v>
      </c>
      <c r="D79" s="2" t="s">
        <v>1</v>
      </c>
      <c r="E79" s="17" t="s">
        <v>2</v>
      </c>
      <c r="F79" s="2"/>
      <c r="G79" s="17" t="s">
        <v>28</v>
      </c>
      <c r="K79" s="2" t="str">
        <f>G79</f>
        <v>Total m²</v>
      </c>
      <c r="M79" s="2" t="s">
        <v>22</v>
      </c>
      <c r="N79" s="2"/>
      <c r="O79" s="17" t="s">
        <v>83</v>
      </c>
    </row>
    <row r="80" spans="1:15" x14ac:dyDescent="0.2">
      <c r="A80" t="s">
        <v>87</v>
      </c>
      <c r="G80" s="4"/>
      <c r="I80" t="str">
        <f>A80</f>
        <v xml:space="preserve">Demolició de vorera, de fins </v>
      </c>
      <c r="O80" s="4"/>
    </row>
    <row r="81" spans="1:15" x14ac:dyDescent="0.2">
      <c r="A81" s="13" t="s">
        <v>89</v>
      </c>
      <c r="G81" s="4"/>
      <c r="I81" t="str">
        <f>A81</f>
        <v>15 cm de gruix i fins a 100 cm</v>
      </c>
      <c r="K81" s="4"/>
      <c r="O81" s="4"/>
    </row>
    <row r="82" spans="1:15" x14ac:dyDescent="0.2">
      <c r="A82" t="s">
        <v>177</v>
      </c>
      <c r="G82" s="4"/>
      <c r="I82" t="str">
        <f>A82</f>
        <v>d'amplada amb compressor mitjans</v>
      </c>
      <c r="K82" s="4"/>
      <c r="O82" s="4"/>
    </row>
    <row r="83" spans="1:15" x14ac:dyDescent="0.2">
      <c r="A83" t="s">
        <v>186</v>
      </c>
      <c r="G83" s="4"/>
      <c r="I83" t="str">
        <f>A83</f>
        <v xml:space="preserve">manuals. </v>
      </c>
      <c r="K83" s="4"/>
      <c r="O83" s="4"/>
    </row>
    <row r="84" spans="1:15" s="27" customFormat="1" x14ac:dyDescent="0.2">
      <c r="A84" s="27" t="s">
        <v>230</v>
      </c>
      <c r="G84" s="48"/>
      <c r="I84" s="27" t="str">
        <f>A84</f>
        <v>(Trams amb xarxes de Gas i Alta Tensió).</v>
      </c>
      <c r="K84" s="48"/>
      <c r="O84" s="48"/>
    </row>
    <row r="85" spans="1:15" ht="20.25" customHeight="1" x14ac:dyDescent="0.2">
      <c r="B85" s="27" t="s">
        <v>127</v>
      </c>
      <c r="C85">
        <v>1</v>
      </c>
      <c r="D85">
        <v>70</v>
      </c>
      <c r="E85">
        <v>1.4</v>
      </c>
      <c r="G85" s="4">
        <f>C85*D85*E85</f>
        <v>98</v>
      </c>
      <c r="J85" s="27" t="str">
        <f t="shared" ref="J85:J100" si="57">B85</f>
        <v>C/Domènec Cardenal, (O)</v>
      </c>
      <c r="K85" s="4">
        <f t="shared" ref="K85:K100" si="58">G85</f>
        <v>98</v>
      </c>
      <c r="M85">
        <v>16.75</v>
      </c>
      <c r="O85" s="4">
        <f t="shared" ref="O85:O100" si="59">K85*M85</f>
        <v>1641.5</v>
      </c>
    </row>
    <row r="86" spans="1:15" x14ac:dyDescent="0.2">
      <c r="B86" s="27" t="s">
        <v>155</v>
      </c>
      <c r="C86">
        <v>0</v>
      </c>
      <c r="D86">
        <v>7</v>
      </c>
      <c r="E86">
        <v>0</v>
      </c>
      <c r="G86" s="4">
        <f t="shared" ref="G86:G100" si="60">C86*D86*E86</f>
        <v>0</v>
      </c>
      <c r="J86" s="27" t="str">
        <f t="shared" si="57"/>
        <v>Creuament D Cardenal, (O)</v>
      </c>
      <c r="K86" s="4">
        <f t="shared" si="58"/>
        <v>0</v>
      </c>
      <c r="M86">
        <v>16.75</v>
      </c>
      <c r="O86" s="4">
        <f t="shared" si="59"/>
        <v>0</v>
      </c>
    </row>
    <row r="87" spans="1:15" x14ac:dyDescent="0.2">
      <c r="B87" s="27" t="s">
        <v>127</v>
      </c>
      <c r="C87">
        <v>1</v>
      </c>
      <c r="D87">
        <v>35</v>
      </c>
      <c r="E87">
        <v>1.6</v>
      </c>
      <c r="G87" s="4">
        <f t="shared" si="60"/>
        <v>56</v>
      </c>
      <c r="J87" s="27" t="str">
        <f t="shared" si="57"/>
        <v>C/Domènec Cardenal, (O)</v>
      </c>
      <c r="K87" s="4">
        <f t="shared" si="58"/>
        <v>56</v>
      </c>
      <c r="M87">
        <v>16.75</v>
      </c>
      <c r="O87" s="4">
        <f t="shared" si="59"/>
        <v>938</v>
      </c>
    </row>
    <row r="88" spans="1:15" x14ac:dyDescent="0.2">
      <c r="B88" s="27" t="s">
        <v>133</v>
      </c>
      <c r="C88">
        <v>0</v>
      </c>
      <c r="D88">
        <v>12</v>
      </c>
      <c r="E88">
        <v>0</v>
      </c>
      <c r="G88" s="4">
        <f t="shared" si="60"/>
        <v>0</v>
      </c>
      <c r="J88" s="27" t="str">
        <f t="shared" si="57"/>
        <v>Enllaç amb D Cardenal, (E)</v>
      </c>
      <c r="K88" s="4">
        <f t="shared" si="58"/>
        <v>0</v>
      </c>
      <c r="M88">
        <v>16.75</v>
      </c>
      <c r="O88" s="4">
        <f t="shared" si="59"/>
        <v>0</v>
      </c>
    </row>
    <row r="89" spans="1:15" x14ac:dyDescent="0.2">
      <c r="B89" s="27" t="s">
        <v>126</v>
      </c>
      <c r="C89">
        <v>1</v>
      </c>
      <c r="D89">
        <v>165</v>
      </c>
      <c r="E89">
        <v>1.6</v>
      </c>
      <c r="G89" s="4">
        <f t="shared" si="60"/>
        <v>264</v>
      </c>
      <c r="J89" s="27" t="str">
        <f t="shared" si="57"/>
        <v>C/Domènec Cardenal, (E)</v>
      </c>
      <c r="K89" s="4">
        <f t="shared" si="58"/>
        <v>264</v>
      </c>
      <c r="M89">
        <v>16.75</v>
      </c>
      <c r="O89" s="4">
        <f t="shared" si="59"/>
        <v>4422</v>
      </c>
    </row>
    <row r="90" spans="1:15" x14ac:dyDescent="0.2">
      <c r="B90" s="27" t="s">
        <v>126</v>
      </c>
      <c r="C90">
        <v>1</v>
      </c>
      <c r="D90">
        <v>75</v>
      </c>
      <c r="E90">
        <v>1.2</v>
      </c>
      <c r="G90" s="4">
        <f t="shared" si="60"/>
        <v>90</v>
      </c>
      <c r="J90" s="27" t="str">
        <f t="shared" si="57"/>
        <v>C/Domènec Cardenal, (E)</v>
      </c>
      <c r="K90" s="4">
        <f t="shared" si="58"/>
        <v>90</v>
      </c>
      <c r="M90">
        <v>16.75</v>
      </c>
      <c r="O90" s="4">
        <f t="shared" si="59"/>
        <v>1507.5</v>
      </c>
    </row>
    <row r="91" spans="1:15" x14ac:dyDescent="0.2">
      <c r="B91" s="27" t="s">
        <v>132</v>
      </c>
      <c r="C91">
        <v>0</v>
      </c>
      <c r="D91">
        <v>10</v>
      </c>
      <c r="E91">
        <v>0</v>
      </c>
      <c r="G91" s="4">
        <f t="shared" si="60"/>
        <v>0</v>
      </c>
      <c r="J91" s="27" t="str">
        <f t="shared" si="57"/>
        <v>Creuaments D Cardenal, (E)</v>
      </c>
      <c r="K91" s="4">
        <f t="shared" si="58"/>
        <v>0</v>
      </c>
      <c r="M91">
        <v>16.75</v>
      </c>
      <c r="O91" s="4">
        <f t="shared" si="59"/>
        <v>0</v>
      </c>
    </row>
    <row r="92" spans="1:15" x14ac:dyDescent="0.2">
      <c r="B92" s="27" t="s">
        <v>129</v>
      </c>
      <c r="C92">
        <v>0</v>
      </c>
      <c r="D92">
        <v>30</v>
      </c>
      <c r="E92">
        <v>1.4</v>
      </c>
      <c r="G92" s="4">
        <f t="shared" si="60"/>
        <v>0</v>
      </c>
      <c r="J92" s="27" t="str">
        <f t="shared" si="57"/>
        <v>Lateral Ajuntament, (Oest)</v>
      </c>
      <c r="K92" s="4">
        <f t="shared" si="58"/>
        <v>0</v>
      </c>
      <c r="M92">
        <v>16.75</v>
      </c>
      <c r="O92" s="4">
        <f t="shared" si="59"/>
        <v>0</v>
      </c>
    </row>
    <row r="93" spans="1:15" x14ac:dyDescent="0.2">
      <c r="B93" s="27" t="s">
        <v>128</v>
      </c>
      <c r="C93">
        <v>0</v>
      </c>
      <c r="D93">
        <v>30</v>
      </c>
      <c r="E93">
        <v>2</v>
      </c>
      <c r="G93" s="4">
        <f t="shared" si="60"/>
        <v>0</v>
      </c>
      <c r="J93" s="27" t="str">
        <f t="shared" si="57"/>
        <v>Lateral Ajuntament, (Est)</v>
      </c>
      <c r="K93" s="4">
        <f t="shared" si="58"/>
        <v>0</v>
      </c>
      <c r="M93">
        <v>16.75</v>
      </c>
      <c r="O93" s="4">
        <f t="shared" si="59"/>
        <v>0</v>
      </c>
    </row>
    <row r="94" spans="1:15" x14ac:dyDescent="0.2">
      <c r="B94" s="27" t="s">
        <v>125</v>
      </c>
      <c r="C94">
        <v>0</v>
      </c>
      <c r="D94">
        <v>60</v>
      </c>
      <c r="E94">
        <v>0</v>
      </c>
      <c r="G94" s="4">
        <f t="shared" si="60"/>
        <v>0</v>
      </c>
      <c r="J94" s="27" t="str">
        <f t="shared" si="57"/>
        <v>Plaça, (Oest)</v>
      </c>
      <c r="K94" s="4">
        <f t="shared" si="58"/>
        <v>0</v>
      </c>
      <c r="M94">
        <v>16.75</v>
      </c>
      <c r="O94" s="4">
        <f t="shared" si="59"/>
        <v>0</v>
      </c>
    </row>
    <row r="95" spans="1:15" x14ac:dyDescent="0.2">
      <c r="B95" s="27" t="s">
        <v>135</v>
      </c>
      <c r="C95">
        <v>0</v>
      </c>
      <c r="D95">
        <v>0</v>
      </c>
      <c r="E95">
        <v>0</v>
      </c>
      <c r="G95" s="4">
        <f t="shared" si="60"/>
        <v>0</v>
      </c>
      <c r="J95" s="27" t="str">
        <f t="shared" si="57"/>
        <v>Plaça, (Est), (Tub PE existent)</v>
      </c>
      <c r="K95" s="4">
        <f t="shared" si="58"/>
        <v>0</v>
      </c>
      <c r="M95">
        <v>16.75</v>
      </c>
      <c r="O95" s="4">
        <f t="shared" si="59"/>
        <v>0</v>
      </c>
    </row>
    <row r="96" spans="1:15" x14ac:dyDescent="0.2">
      <c r="B96" s="29" t="s">
        <v>130</v>
      </c>
      <c r="C96">
        <v>0</v>
      </c>
      <c r="D96">
        <v>47</v>
      </c>
      <c r="E96">
        <v>0</v>
      </c>
      <c r="G96" s="4">
        <f t="shared" si="60"/>
        <v>0</v>
      </c>
      <c r="J96" s="27" t="str">
        <f t="shared" si="57"/>
        <v>Creuament Plaça, (Sud)</v>
      </c>
      <c r="K96" s="4">
        <f t="shared" si="58"/>
        <v>0</v>
      </c>
      <c r="M96">
        <v>16.75</v>
      </c>
      <c r="O96" s="4">
        <f t="shared" si="59"/>
        <v>0</v>
      </c>
    </row>
    <row r="97" spans="1:15" x14ac:dyDescent="0.2">
      <c r="A97" s="27"/>
      <c r="B97" s="30" t="s">
        <v>138</v>
      </c>
      <c r="C97">
        <v>0</v>
      </c>
      <c r="D97">
        <v>250</v>
      </c>
      <c r="E97">
        <v>0</v>
      </c>
      <c r="G97" s="4">
        <f t="shared" si="60"/>
        <v>0</v>
      </c>
      <c r="J97" s="27" t="str">
        <f t="shared" si="57"/>
        <v>Comtes d'Urgell</v>
      </c>
      <c r="K97" s="4">
        <f t="shared" si="58"/>
        <v>0</v>
      </c>
      <c r="M97">
        <v>16.75</v>
      </c>
      <c r="O97" s="4">
        <f t="shared" si="59"/>
        <v>0</v>
      </c>
    </row>
    <row r="98" spans="1:15" x14ac:dyDescent="0.2">
      <c r="B98" s="30" t="s">
        <v>131</v>
      </c>
      <c r="C98">
        <v>0</v>
      </c>
      <c r="D98">
        <v>25</v>
      </c>
      <c r="E98">
        <v>0</v>
      </c>
      <c r="G98" s="4">
        <f t="shared" si="60"/>
        <v>0</v>
      </c>
      <c r="J98" s="27" t="str">
        <f t="shared" si="57"/>
        <v>Creuaments C. d'Urgell</v>
      </c>
      <c r="K98" s="4">
        <f t="shared" si="58"/>
        <v>0</v>
      </c>
      <c r="M98">
        <v>16.75</v>
      </c>
      <c r="O98" s="4">
        <f t="shared" si="59"/>
        <v>0</v>
      </c>
    </row>
    <row r="99" spans="1:15" x14ac:dyDescent="0.2">
      <c r="A99" s="27"/>
      <c r="B99" s="30" t="s">
        <v>112</v>
      </c>
      <c r="C99">
        <v>0</v>
      </c>
      <c r="D99">
        <v>28</v>
      </c>
      <c r="E99">
        <v>0</v>
      </c>
      <c r="G99" s="4">
        <f t="shared" si="60"/>
        <v>0</v>
      </c>
      <c r="J99" s="27" t="str">
        <f t="shared" si="57"/>
        <v>Tram c/Monges</v>
      </c>
      <c r="K99" s="4">
        <f t="shared" si="58"/>
        <v>0</v>
      </c>
      <c r="M99">
        <v>16.75</v>
      </c>
      <c r="O99" s="4">
        <f t="shared" si="59"/>
        <v>0</v>
      </c>
    </row>
    <row r="100" spans="1:15" x14ac:dyDescent="0.2">
      <c r="A100" s="27"/>
      <c r="B100" s="30" t="s">
        <v>134</v>
      </c>
      <c r="C100">
        <v>0</v>
      </c>
      <c r="D100">
        <v>8</v>
      </c>
      <c r="E100">
        <v>0</v>
      </c>
      <c r="G100" s="4">
        <f t="shared" si="60"/>
        <v>0</v>
      </c>
      <c r="J100" s="27" t="str">
        <f t="shared" si="57"/>
        <v>Enllaç c/Monges</v>
      </c>
      <c r="K100" s="4">
        <f t="shared" si="58"/>
        <v>0</v>
      </c>
      <c r="M100">
        <v>16.75</v>
      </c>
      <c r="O100" s="4">
        <f t="shared" si="59"/>
        <v>0</v>
      </c>
    </row>
    <row r="101" spans="1:15" x14ac:dyDescent="0.2">
      <c r="G101" s="4"/>
      <c r="K101" s="4"/>
      <c r="O101" s="4"/>
    </row>
    <row r="102" spans="1:15" x14ac:dyDescent="0.2">
      <c r="B102" s="9" t="s">
        <v>27</v>
      </c>
      <c r="D102">
        <f>D85+D87+D89+D90</f>
        <v>345</v>
      </c>
      <c r="G102" s="6">
        <f>SUM(G81:G100)</f>
        <v>508</v>
      </c>
      <c r="J102" s="9" t="s">
        <v>27</v>
      </c>
      <c r="K102" s="6">
        <f t="shared" ref="K102" si="61">G102</f>
        <v>508</v>
      </c>
      <c r="O102" s="6">
        <f>SUM(O81:O100)</f>
        <v>8509</v>
      </c>
    </row>
    <row r="103" spans="1:15" x14ac:dyDescent="0.2">
      <c r="G103" s="3"/>
      <c r="O103" s="4"/>
    </row>
    <row r="104" spans="1:15" x14ac:dyDescent="0.2">
      <c r="A104" t="s">
        <v>91</v>
      </c>
      <c r="G104" s="4"/>
      <c r="I104" t="str">
        <f>A104</f>
        <v xml:space="preserve">Demolició de paviment, de fins </v>
      </c>
      <c r="O104" s="4"/>
    </row>
    <row r="105" spans="1:15" x14ac:dyDescent="0.2">
      <c r="A105" s="13" t="s">
        <v>89</v>
      </c>
      <c r="G105" s="4"/>
      <c r="I105" t="str">
        <f>A105</f>
        <v>15 cm de gruix i fins a 100 cm</v>
      </c>
      <c r="K105" s="4"/>
      <c r="O105" s="4"/>
    </row>
    <row r="106" spans="1:15" x14ac:dyDescent="0.2">
      <c r="A106" t="s">
        <v>177</v>
      </c>
      <c r="G106" s="4"/>
      <c r="I106" t="str">
        <f>A106</f>
        <v>d'amplada amb compressor mitjans</v>
      </c>
      <c r="K106" s="4"/>
      <c r="O106" s="4"/>
    </row>
    <row r="107" spans="1:15" x14ac:dyDescent="0.2">
      <c r="A107" t="s">
        <v>186</v>
      </c>
      <c r="G107" s="4"/>
      <c r="I107" t="str">
        <f>A107</f>
        <v xml:space="preserve">manuals. </v>
      </c>
      <c r="K107" s="4"/>
      <c r="O107" s="4"/>
    </row>
    <row r="108" spans="1:15" s="27" customFormat="1" x14ac:dyDescent="0.2">
      <c r="A108" s="27" t="s">
        <v>230</v>
      </c>
      <c r="G108" s="48"/>
      <c r="I108" s="27" t="str">
        <f>A108</f>
        <v>(Trams amb xarxes de Gas i Alta Tensió).</v>
      </c>
      <c r="K108" s="48"/>
      <c r="O108" s="48"/>
    </row>
    <row r="109" spans="1:15" ht="19.5" customHeight="1" x14ac:dyDescent="0.2">
      <c r="B109" s="27" t="s">
        <v>127</v>
      </c>
      <c r="C109">
        <v>0</v>
      </c>
      <c r="D109">
        <v>163</v>
      </c>
      <c r="E109">
        <v>0</v>
      </c>
      <c r="G109" s="4">
        <f>C109*D109*E109</f>
        <v>0</v>
      </c>
      <c r="J109" s="27" t="str">
        <f t="shared" ref="J109:J124" si="62">B109</f>
        <v>C/Domènec Cardenal, (O)</v>
      </c>
      <c r="K109" s="4">
        <f t="shared" ref="K109:K124" si="63">G109</f>
        <v>0</v>
      </c>
      <c r="M109">
        <v>16.75</v>
      </c>
      <c r="O109" s="4">
        <f t="shared" ref="O109:O124" si="64">K109*M109</f>
        <v>0</v>
      </c>
    </row>
    <row r="110" spans="1:15" x14ac:dyDescent="0.2">
      <c r="B110" s="27" t="s">
        <v>155</v>
      </c>
      <c r="C110">
        <v>0</v>
      </c>
      <c r="D110">
        <v>7</v>
      </c>
      <c r="E110">
        <v>0.4</v>
      </c>
      <c r="G110" s="4">
        <f t="shared" ref="G110:G111" si="65">C110*D110*E110</f>
        <v>0</v>
      </c>
      <c r="J110" s="27" t="str">
        <f t="shared" si="62"/>
        <v>Creuament D Cardenal, (O)</v>
      </c>
      <c r="K110" s="4">
        <f t="shared" si="63"/>
        <v>0</v>
      </c>
      <c r="M110">
        <v>16.75</v>
      </c>
      <c r="O110" s="4">
        <f t="shared" si="64"/>
        <v>0</v>
      </c>
    </row>
    <row r="111" spans="1:15" x14ac:dyDescent="0.2">
      <c r="B111" s="27" t="s">
        <v>127</v>
      </c>
      <c r="C111">
        <v>0</v>
      </c>
      <c r="D111">
        <v>35</v>
      </c>
      <c r="E111">
        <v>0</v>
      </c>
      <c r="G111" s="4">
        <f t="shared" si="65"/>
        <v>0</v>
      </c>
      <c r="J111" s="27" t="str">
        <f t="shared" ref="J111" si="66">B111</f>
        <v>C/Domènec Cardenal, (O)</v>
      </c>
      <c r="K111" s="4">
        <f t="shared" ref="K111" si="67">G111</f>
        <v>0</v>
      </c>
      <c r="M111">
        <v>16.75</v>
      </c>
      <c r="O111" s="4">
        <f t="shared" ref="O111" si="68">K111*M111</f>
        <v>0</v>
      </c>
    </row>
    <row r="112" spans="1:15" x14ac:dyDescent="0.2">
      <c r="B112" s="27" t="s">
        <v>133</v>
      </c>
      <c r="C112">
        <v>0</v>
      </c>
      <c r="D112">
        <v>12</v>
      </c>
      <c r="E112">
        <v>0.4</v>
      </c>
      <c r="G112" s="4">
        <f t="shared" ref="G112" si="69">C112*D112*E112</f>
        <v>0</v>
      </c>
      <c r="J112" s="27" t="str">
        <f t="shared" ref="J112" si="70">B112</f>
        <v>Enllaç amb D Cardenal, (E)</v>
      </c>
      <c r="K112" s="4">
        <f t="shared" ref="K112" si="71">G112</f>
        <v>0</v>
      </c>
      <c r="M112">
        <v>16.75</v>
      </c>
      <c r="O112" s="4">
        <f t="shared" ref="O112" si="72">K112*M112</f>
        <v>0</v>
      </c>
    </row>
    <row r="113" spans="1:15" x14ac:dyDescent="0.2">
      <c r="B113" s="27" t="s">
        <v>126</v>
      </c>
      <c r="C113">
        <v>1</v>
      </c>
      <c r="D113">
        <v>5</v>
      </c>
      <c r="E113">
        <v>0.4</v>
      </c>
      <c r="G113" s="4">
        <f t="shared" ref="G113:G124" si="73">C113*D113*E113</f>
        <v>2</v>
      </c>
      <c r="J113" s="27" t="str">
        <f t="shared" si="62"/>
        <v>C/Domènec Cardenal, (E)</v>
      </c>
      <c r="K113" s="4">
        <f t="shared" si="63"/>
        <v>2</v>
      </c>
      <c r="M113">
        <v>16.75</v>
      </c>
      <c r="O113" s="4">
        <f t="shared" si="64"/>
        <v>33.5</v>
      </c>
    </row>
    <row r="114" spans="1:15" x14ac:dyDescent="0.2">
      <c r="B114" s="27" t="s">
        <v>126</v>
      </c>
      <c r="C114">
        <v>1</v>
      </c>
      <c r="D114">
        <v>5</v>
      </c>
      <c r="E114">
        <v>0.4</v>
      </c>
      <c r="G114" s="4">
        <f t="shared" si="73"/>
        <v>2</v>
      </c>
      <c r="J114" s="27" t="str">
        <f t="shared" si="62"/>
        <v>C/Domènec Cardenal, (E)</v>
      </c>
      <c r="K114" s="4">
        <f t="shared" si="63"/>
        <v>2</v>
      </c>
      <c r="M114">
        <v>16.75</v>
      </c>
      <c r="O114" s="4">
        <f t="shared" si="64"/>
        <v>33.5</v>
      </c>
    </row>
    <row r="115" spans="1:15" x14ac:dyDescent="0.2">
      <c r="B115" s="27" t="s">
        <v>132</v>
      </c>
      <c r="C115">
        <v>0</v>
      </c>
      <c r="D115">
        <v>10</v>
      </c>
      <c r="E115">
        <v>0.4</v>
      </c>
      <c r="G115" s="4">
        <f t="shared" si="73"/>
        <v>0</v>
      </c>
      <c r="J115" s="27" t="str">
        <f t="shared" si="62"/>
        <v>Creuaments D Cardenal, (E)</v>
      </c>
      <c r="K115" s="4">
        <f t="shared" si="63"/>
        <v>0</v>
      </c>
      <c r="M115">
        <v>16.75</v>
      </c>
      <c r="O115" s="4">
        <f t="shared" si="64"/>
        <v>0</v>
      </c>
    </row>
    <row r="116" spans="1:15" x14ac:dyDescent="0.2">
      <c r="B116" s="27" t="s">
        <v>129</v>
      </c>
      <c r="C116">
        <v>0</v>
      </c>
      <c r="D116">
        <v>30</v>
      </c>
      <c r="E116">
        <v>0.4</v>
      </c>
      <c r="G116" s="4">
        <f t="shared" ref="G116:G117" si="74">C116*D116*E116</f>
        <v>0</v>
      </c>
      <c r="J116" s="27" t="str">
        <f t="shared" ref="J116:J117" si="75">B116</f>
        <v>Lateral Ajuntament, (Oest)</v>
      </c>
      <c r="K116" s="4">
        <f t="shared" ref="K116:K117" si="76">G116</f>
        <v>0</v>
      </c>
      <c r="M116">
        <v>16.75</v>
      </c>
      <c r="O116" s="4">
        <f t="shared" ref="O116:O117" si="77">K116*M116</f>
        <v>0</v>
      </c>
    </row>
    <row r="117" spans="1:15" x14ac:dyDescent="0.2">
      <c r="B117" s="27" t="s">
        <v>128</v>
      </c>
      <c r="C117">
        <v>1</v>
      </c>
      <c r="D117">
        <v>30</v>
      </c>
      <c r="E117">
        <v>0.4</v>
      </c>
      <c r="G117" s="4">
        <f t="shared" si="74"/>
        <v>12</v>
      </c>
      <c r="J117" s="27" t="str">
        <f t="shared" si="75"/>
        <v>Lateral Ajuntament, (Est)</v>
      </c>
      <c r="K117" s="4">
        <f t="shared" si="76"/>
        <v>12</v>
      </c>
      <c r="M117">
        <v>16.75</v>
      </c>
      <c r="O117" s="4">
        <f t="shared" si="77"/>
        <v>201</v>
      </c>
    </row>
    <row r="118" spans="1:15" x14ac:dyDescent="0.2">
      <c r="B118" s="27" t="s">
        <v>125</v>
      </c>
      <c r="C118">
        <v>1</v>
      </c>
      <c r="D118">
        <v>30</v>
      </c>
      <c r="E118">
        <v>0.4</v>
      </c>
      <c r="G118" s="4">
        <f t="shared" si="73"/>
        <v>12</v>
      </c>
      <c r="J118" s="27" t="str">
        <f t="shared" si="62"/>
        <v>Plaça, (Oest)</v>
      </c>
      <c r="K118" s="4">
        <f t="shared" si="63"/>
        <v>12</v>
      </c>
      <c r="M118">
        <v>16.75</v>
      </c>
      <c r="O118" s="4">
        <f t="shared" si="64"/>
        <v>201</v>
      </c>
    </row>
    <row r="119" spans="1:15" x14ac:dyDescent="0.2">
      <c r="B119" s="27" t="s">
        <v>135</v>
      </c>
      <c r="C119">
        <v>0</v>
      </c>
      <c r="D119">
        <v>0</v>
      </c>
      <c r="E119">
        <v>0</v>
      </c>
      <c r="G119" s="4">
        <f t="shared" si="73"/>
        <v>0</v>
      </c>
      <c r="J119" s="27" t="str">
        <f t="shared" si="62"/>
        <v>Plaça, (Est), (Tub PE existent)</v>
      </c>
      <c r="K119" s="4">
        <f t="shared" si="63"/>
        <v>0</v>
      </c>
      <c r="M119">
        <v>16.75</v>
      </c>
      <c r="O119" s="4">
        <f t="shared" si="64"/>
        <v>0</v>
      </c>
    </row>
    <row r="120" spans="1:15" x14ac:dyDescent="0.2">
      <c r="B120" s="29" t="s">
        <v>130</v>
      </c>
      <c r="C120">
        <v>0</v>
      </c>
      <c r="D120">
        <v>47</v>
      </c>
      <c r="E120">
        <v>0.4</v>
      </c>
      <c r="G120" s="4">
        <f t="shared" si="73"/>
        <v>0</v>
      </c>
      <c r="J120" s="27" t="str">
        <f t="shared" si="62"/>
        <v>Creuament Plaça, (Sud)</v>
      </c>
      <c r="K120" s="4">
        <f t="shared" si="63"/>
        <v>0</v>
      </c>
      <c r="M120">
        <v>16.75</v>
      </c>
      <c r="O120" s="4">
        <f t="shared" si="64"/>
        <v>0</v>
      </c>
    </row>
    <row r="121" spans="1:15" x14ac:dyDescent="0.2">
      <c r="A121" s="27"/>
      <c r="B121" s="30" t="s">
        <v>138</v>
      </c>
      <c r="C121">
        <v>0</v>
      </c>
      <c r="D121">
        <v>250</v>
      </c>
      <c r="E121">
        <v>0.4</v>
      </c>
      <c r="G121" s="4">
        <f t="shared" si="73"/>
        <v>0</v>
      </c>
      <c r="J121" s="27" t="str">
        <f t="shared" si="62"/>
        <v>Comtes d'Urgell</v>
      </c>
      <c r="K121" s="4">
        <f t="shared" si="63"/>
        <v>0</v>
      </c>
      <c r="M121">
        <v>16.75</v>
      </c>
      <c r="O121" s="4">
        <f t="shared" si="64"/>
        <v>0</v>
      </c>
    </row>
    <row r="122" spans="1:15" x14ac:dyDescent="0.2">
      <c r="B122" s="30" t="s">
        <v>131</v>
      </c>
      <c r="C122">
        <v>0</v>
      </c>
      <c r="D122">
        <v>25</v>
      </c>
      <c r="E122">
        <v>0.4</v>
      </c>
      <c r="G122" s="4">
        <f t="shared" si="73"/>
        <v>0</v>
      </c>
      <c r="J122" s="27" t="str">
        <f t="shared" si="62"/>
        <v>Creuaments C. d'Urgell</v>
      </c>
      <c r="K122" s="4">
        <f t="shared" si="63"/>
        <v>0</v>
      </c>
      <c r="M122">
        <v>16.75</v>
      </c>
      <c r="O122" s="4">
        <f t="shared" si="64"/>
        <v>0</v>
      </c>
    </row>
    <row r="123" spans="1:15" x14ac:dyDescent="0.2">
      <c r="A123" s="27"/>
      <c r="B123" s="30" t="s">
        <v>112</v>
      </c>
      <c r="C123">
        <v>0</v>
      </c>
      <c r="D123">
        <v>28</v>
      </c>
      <c r="E123">
        <v>0.4</v>
      </c>
      <c r="G123" s="4">
        <f t="shared" si="73"/>
        <v>0</v>
      </c>
      <c r="J123" s="27" t="str">
        <f t="shared" si="62"/>
        <v>Tram c/Monges</v>
      </c>
      <c r="K123" s="4">
        <f t="shared" si="63"/>
        <v>0</v>
      </c>
      <c r="M123">
        <v>16.75</v>
      </c>
      <c r="O123" s="4">
        <f t="shared" si="64"/>
        <v>0</v>
      </c>
    </row>
    <row r="124" spans="1:15" ht="15" customHeight="1" x14ac:dyDescent="0.2">
      <c r="A124" s="27"/>
      <c r="B124" s="30" t="s">
        <v>134</v>
      </c>
      <c r="C124">
        <v>0</v>
      </c>
      <c r="D124">
        <v>8</v>
      </c>
      <c r="E124">
        <v>0.4</v>
      </c>
      <c r="G124" s="4">
        <f t="shared" si="73"/>
        <v>0</v>
      </c>
      <c r="J124" s="27" t="str">
        <f t="shared" si="62"/>
        <v>Enllaç c/Monges</v>
      </c>
      <c r="K124" s="4">
        <f t="shared" si="63"/>
        <v>0</v>
      </c>
      <c r="M124">
        <v>16.75</v>
      </c>
      <c r="O124" s="4">
        <f t="shared" si="64"/>
        <v>0</v>
      </c>
    </row>
    <row r="125" spans="1:15" x14ac:dyDescent="0.2">
      <c r="G125" s="4"/>
      <c r="K125" s="4"/>
      <c r="O125" s="4"/>
    </row>
    <row r="126" spans="1:15" x14ac:dyDescent="0.2">
      <c r="B126" s="9" t="s">
        <v>27</v>
      </c>
      <c r="D126">
        <f>D113+D114+D117+D118</f>
        <v>70</v>
      </c>
      <c r="G126" s="6">
        <f>SUM(G105:G124)</f>
        <v>28</v>
      </c>
      <c r="J126" s="9" t="s">
        <v>27</v>
      </c>
      <c r="K126" s="6">
        <f t="shared" ref="K126" si="78">G126</f>
        <v>28</v>
      </c>
      <c r="O126" s="6">
        <f>SUM(O105:O124)</f>
        <v>469</v>
      </c>
    </row>
    <row r="127" spans="1:15" x14ac:dyDescent="0.2">
      <c r="G127" s="3"/>
      <c r="O127" s="4"/>
    </row>
    <row r="128" spans="1:15" x14ac:dyDescent="0.2">
      <c r="C128" s="2" t="s">
        <v>0</v>
      </c>
      <c r="D128" s="2" t="s">
        <v>1</v>
      </c>
      <c r="E128" s="17" t="s">
        <v>2</v>
      </c>
      <c r="F128" s="2"/>
      <c r="G128" s="17" t="s">
        <v>28</v>
      </c>
      <c r="K128" s="2" t="str">
        <f>G128</f>
        <v>Total m²</v>
      </c>
      <c r="M128" s="2" t="s">
        <v>22</v>
      </c>
      <c r="N128" s="2"/>
      <c r="O128" s="17" t="s">
        <v>83</v>
      </c>
    </row>
    <row r="129" spans="1:15" x14ac:dyDescent="0.2">
      <c r="A129" t="s">
        <v>87</v>
      </c>
      <c r="G129" s="4"/>
      <c r="I129" t="str">
        <f>A129</f>
        <v xml:space="preserve">Demolició de vorera, de fins </v>
      </c>
      <c r="O129" s="4"/>
    </row>
    <row r="130" spans="1:15" x14ac:dyDescent="0.2">
      <c r="A130" s="13" t="s">
        <v>89</v>
      </c>
      <c r="G130" s="4"/>
      <c r="I130" t="str">
        <f>A130</f>
        <v>15 cm de gruix i fins a 100 cm</v>
      </c>
      <c r="K130" s="4"/>
      <c r="O130" s="4"/>
    </row>
    <row r="131" spans="1:15" x14ac:dyDescent="0.2">
      <c r="A131" t="s">
        <v>59</v>
      </c>
      <c r="G131" s="4"/>
      <c r="I131" t="str">
        <f>A131</f>
        <v>d'amplada amb retroexcavadora amb</v>
      </c>
      <c r="K131" s="4"/>
      <c r="O131" s="4"/>
    </row>
    <row r="132" spans="1:15" x14ac:dyDescent="0.2">
      <c r="A132" t="s">
        <v>185</v>
      </c>
      <c r="G132" s="4"/>
      <c r="I132" t="str">
        <f>A132</f>
        <v xml:space="preserve">martell trencador. </v>
      </c>
      <c r="K132" s="4"/>
      <c r="O132" s="4"/>
    </row>
    <row r="133" spans="1:15" s="27" customFormat="1" x14ac:dyDescent="0.2">
      <c r="A133" s="27" t="s">
        <v>231</v>
      </c>
      <c r="G133" s="48"/>
      <c r="I133" s="27" t="str">
        <f>A133</f>
        <v>(Trams sense xarxes de Gas i Alta Tensió).</v>
      </c>
      <c r="K133" s="48"/>
      <c r="O133" s="48"/>
    </row>
    <row r="134" spans="1:15" ht="20.25" customHeight="1" x14ac:dyDescent="0.2">
      <c r="B134" s="27" t="s">
        <v>127</v>
      </c>
      <c r="C134">
        <v>1</v>
      </c>
      <c r="D134">
        <v>95</v>
      </c>
      <c r="E134">
        <v>1.4</v>
      </c>
      <c r="G134" s="4">
        <f>C134*D134*E134</f>
        <v>133</v>
      </c>
      <c r="J134" s="27" t="str">
        <f t="shared" ref="J134:J149" si="79">B134</f>
        <v>C/Domènec Cardenal, (O)</v>
      </c>
      <c r="K134" s="4">
        <f t="shared" ref="K134:K149" si="80">G134</f>
        <v>133</v>
      </c>
      <c r="M134">
        <v>6.47</v>
      </c>
      <c r="O134" s="4">
        <f t="shared" ref="O134:O149" si="81">K134*M134</f>
        <v>860.51</v>
      </c>
    </row>
    <row r="135" spans="1:15" x14ac:dyDescent="0.2">
      <c r="B135" s="27" t="s">
        <v>155</v>
      </c>
      <c r="C135">
        <v>0</v>
      </c>
      <c r="D135">
        <v>7</v>
      </c>
      <c r="E135">
        <v>0</v>
      </c>
      <c r="G135" s="4">
        <f t="shared" ref="G135:G149" si="82">C135*D135*E135</f>
        <v>0</v>
      </c>
      <c r="J135" s="27" t="str">
        <f t="shared" si="79"/>
        <v>Creuament D Cardenal, (O)</v>
      </c>
      <c r="K135" s="4">
        <f t="shared" si="80"/>
        <v>0</v>
      </c>
      <c r="M135">
        <v>6.47</v>
      </c>
      <c r="O135" s="4">
        <f t="shared" si="81"/>
        <v>0</v>
      </c>
    </row>
    <row r="136" spans="1:15" x14ac:dyDescent="0.2">
      <c r="B136" s="27" t="s">
        <v>127</v>
      </c>
      <c r="C136">
        <v>0</v>
      </c>
      <c r="D136">
        <v>35</v>
      </c>
      <c r="E136">
        <v>1.6</v>
      </c>
      <c r="G136" s="4">
        <f t="shared" si="82"/>
        <v>0</v>
      </c>
      <c r="J136" s="27" t="str">
        <f t="shared" si="79"/>
        <v>C/Domènec Cardenal, (O)</v>
      </c>
      <c r="K136" s="4">
        <f t="shared" si="80"/>
        <v>0</v>
      </c>
      <c r="M136">
        <v>6.47</v>
      </c>
      <c r="O136" s="4">
        <f t="shared" si="81"/>
        <v>0</v>
      </c>
    </row>
    <row r="137" spans="1:15" x14ac:dyDescent="0.2">
      <c r="B137" s="27" t="s">
        <v>133</v>
      </c>
      <c r="C137">
        <v>0</v>
      </c>
      <c r="D137">
        <v>12</v>
      </c>
      <c r="E137">
        <v>0</v>
      </c>
      <c r="G137" s="4">
        <f t="shared" si="82"/>
        <v>0</v>
      </c>
      <c r="J137" s="27" t="str">
        <f t="shared" si="79"/>
        <v>Enllaç amb D Cardenal, (E)</v>
      </c>
      <c r="K137" s="4">
        <f t="shared" si="80"/>
        <v>0</v>
      </c>
      <c r="M137">
        <v>6.47</v>
      </c>
      <c r="O137" s="4">
        <f t="shared" si="81"/>
        <v>0</v>
      </c>
    </row>
    <row r="138" spans="1:15" x14ac:dyDescent="0.2">
      <c r="B138" s="27" t="s">
        <v>126</v>
      </c>
      <c r="C138">
        <v>1</v>
      </c>
      <c r="D138">
        <v>15</v>
      </c>
      <c r="E138">
        <v>1.6</v>
      </c>
      <c r="G138" s="4">
        <f t="shared" si="82"/>
        <v>24</v>
      </c>
      <c r="J138" s="27" t="str">
        <f t="shared" si="79"/>
        <v>C/Domènec Cardenal, (E)</v>
      </c>
      <c r="K138" s="4">
        <f t="shared" si="80"/>
        <v>24</v>
      </c>
      <c r="M138">
        <v>6.47</v>
      </c>
      <c r="O138" s="4">
        <f t="shared" si="81"/>
        <v>155.28</v>
      </c>
    </row>
    <row r="139" spans="1:15" x14ac:dyDescent="0.2">
      <c r="B139" s="27" t="s">
        <v>126</v>
      </c>
      <c r="C139">
        <v>1</v>
      </c>
      <c r="D139">
        <v>105</v>
      </c>
      <c r="E139">
        <v>1.2</v>
      </c>
      <c r="G139" s="4">
        <f t="shared" si="82"/>
        <v>126</v>
      </c>
      <c r="J139" s="27" t="str">
        <f t="shared" si="79"/>
        <v>C/Domènec Cardenal, (E)</v>
      </c>
      <c r="K139" s="4">
        <f t="shared" si="80"/>
        <v>126</v>
      </c>
      <c r="M139">
        <v>6.47</v>
      </c>
      <c r="O139" s="4">
        <f t="shared" si="81"/>
        <v>815.21999999999991</v>
      </c>
    </row>
    <row r="140" spans="1:15" x14ac:dyDescent="0.2">
      <c r="B140" s="27" t="s">
        <v>132</v>
      </c>
      <c r="C140">
        <v>0</v>
      </c>
      <c r="D140">
        <v>10</v>
      </c>
      <c r="E140">
        <v>0</v>
      </c>
      <c r="G140" s="4">
        <f t="shared" si="82"/>
        <v>0</v>
      </c>
      <c r="J140" s="27" t="str">
        <f t="shared" si="79"/>
        <v>Creuaments D Cardenal, (E)</v>
      </c>
      <c r="K140" s="4">
        <f t="shared" si="80"/>
        <v>0</v>
      </c>
      <c r="M140">
        <v>6.47</v>
      </c>
      <c r="O140" s="4">
        <f t="shared" si="81"/>
        <v>0</v>
      </c>
    </row>
    <row r="141" spans="1:15" x14ac:dyDescent="0.2">
      <c r="B141" s="27" t="s">
        <v>129</v>
      </c>
      <c r="C141">
        <v>0</v>
      </c>
      <c r="D141">
        <v>30</v>
      </c>
      <c r="E141">
        <v>1.4</v>
      </c>
      <c r="G141" s="4">
        <f t="shared" si="82"/>
        <v>0</v>
      </c>
      <c r="J141" s="27" t="str">
        <f t="shared" si="79"/>
        <v>Lateral Ajuntament, (Oest)</v>
      </c>
      <c r="K141" s="4">
        <f t="shared" si="80"/>
        <v>0</v>
      </c>
      <c r="M141">
        <v>6.47</v>
      </c>
      <c r="O141" s="4">
        <f t="shared" si="81"/>
        <v>0</v>
      </c>
    </row>
    <row r="142" spans="1:15" x14ac:dyDescent="0.2">
      <c r="B142" s="27" t="s">
        <v>128</v>
      </c>
      <c r="C142">
        <v>0</v>
      </c>
      <c r="D142">
        <v>30</v>
      </c>
      <c r="E142">
        <v>2</v>
      </c>
      <c r="G142" s="4">
        <f t="shared" si="82"/>
        <v>0</v>
      </c>
      <c r="J142" s="27" t="str">
        <f t="shared" si="79"/>
        <v>Lateral Ajuntament, (Est)</v>
      </c>
      <c r="K142" s="4">
        <f t="shared" si="80"/>
        <v>0</v>
      </c>
      <c r="M142">
        <v>6.47</v>
      </c>
      <c r="O142" s="4">
        <f t="shared" si="81"/>
        <v>0</v>
      </c>
    </row>
    <row r="143" spans="1:15" x14ac:dyDescent="0.2">
      <c r="B143" s="27" t="s">
        <v>125</v>
      </c>
      <c r="C143">
        <v>0</v>
      </c>
      <c r="D143">
        <v>60</v>
      </c>
      <c r="E143">
        <v>0</v>
      </c>
      <c r="G143" s="4">
        <f t="shared" si="82"/>
        <v>0</v>
      </c>
      <c r="J143" s="27" t="str">
        <f t="shared" si="79"/>
        <v>Plaça, (Oest)</v>
      </c>
      <c r="K143" s="4">
        <f t="shared" si="80"/>
        <v>0</v>
      </c>
      <c r="M143">
        <v>6.47</v>
      </c>
      <c r="O143" s="4">
        <f t="shared" si="81"/>
        <v>0</v>
      </c>
    </row>
    <row r="144" spans="1:15" x14ac:dyDescent="0.2">
      <c r="B144" s="27" t="s">
        <v>135</v>
      </c>
      <c r="C144">
        <v>0</v>
      </c>
      <c r="D144">
        <v>0</v>
      </c>
      <c r="E144">
        <v>0</v>
      </c>
      <c r="G144" s="4">
        <f t="shared" si="82"/>
        <v>0</v>
      </c>
      <c r="J144" s="27" t="str">
        <f t="shared" si="79"/>
        <v>Plaça, (Est), (Tub PE existent)</v>
      </c>
      <c r="K144" s="4">
        <f t="shared" si="80"/>
        <v>0</v>
      </c>
      <c r="M144">
        <v>6.47</v>
      </c>
      <c r="O144" s="4">
        <f t="shared" si="81"/>
        <v>0</v>
      </c>
    </row>
    <row r="145" spans="1:15" x14ac:dyDescent="0.2">
      <c r="B145" s="29" t="s">
        <v>130</v>
      </c>
      <c r="C145">
        <v>0</v>
      </c>
      <c r="D145">
        <v>47</v>
      </c>
      <c r="E145">
        <v>0</v>
      </c>
      <c r="G145" s="4">
        <f t="shared" si="82"/>
        <v>0</v>
      </c>
      <c r="J145" s="27" t="str">
        <f t="shared" si="79"/>
        <v>Creuament Plaça, (Sud)</v>
      </c>
      <c r="K145" s="4">
        <f t="shared" si="80"/>
        <v>0</v>
      </c>
      <c r="M145">
        <v>6.47</v>
      </c>
      <c r="O145" s="4">
        <f t="shared" si="81"/>
        <v>0</v>
      </c>
    </row>
    <row r="146" spans="1:15" x14ac:dyDescent="0.2">
      <c r="A146" s="27"/>
      <c r="B146" s="30" t="s">
        <v>138</v>
      </c>
      <c r="C146">
        <v>0</v>
      </c>
      <c r="D146">
        <v>250</v>
      </c>
      <c r="E146">
        <v>0</v>
      </c>
      <c r="G146" s="4">
        <f t="shared" si="82"/>
        <v>0</v>
      </c>
      <c r="J146" s="27" t="str">
        <f t="shared" si="79"/>
        <v>Comtes d'Urgell</v>
      </c>
      <c r="K146" s="4">
        <f t="shared" si="80"/>
        <v>0</v>
      </c>
      <c r="M146">
        <v>6.47</v>
      </c>
      <c r="O146" s="4">
        <f t="shared" si="81"/>
        <v>0</v>
      </c>
    </row>
    <row r="147" spans="1:15" x14ac:dyDescent="0.2">
      <c r="B147" s="30" t="s">
        <v>131</v>
      </c>
      <c r="C147">
        <v>0</v>
      </c>
      <c r="D147">
        <v>25</v>
      </c>
      <c r="E147">
        <v>0</v>
      </c>
      <c r="G147" s="4">
        <f t="shared" si="82"/>
        <v>0</v>
      </c>
      <c r="J147" s="27" t="str">
        <f t="shared" si="79"/>
        <v>Creuaments C. d'Urgell</v>
      </c>
      <c r="K147" s="4">
        <f t="shared" si="80"/>
        <v>0</v>
      </c>
      <c r="M147">
        <v>6.47</v>
      </c>
      <c r="O147" s="4">
        <f t="shared" si="81"/>
        <v>0</v>
      </c>
    </row>
    <row r="148" spans="1:15" x14ac:dyDescent="0.2">
      <c r="A148" s="27"/>
      <c r="B148" s="30" t="s">
        <v>112</v>
      </c>
      <c r="C148">
        <v>0</v>
      </c>
      <c r="D148">
        <v>28</v>
      </c>
      <c r="E148">
        <v>0</v>
      </c>
      <c r="G148" s="4">
        <f t="shared" si="82"/>
        <v>0</v>
      </c>
      <c r="J148" s="27" t="str">
        <f t="shared" si="79"/>
        <v>Tram c/Monges</v>
      </c>
      <c r="K148" s="4">
        <f t="shared" si="80"/>
        <v>0</v>
      </c>
      <c r="M148">
        <v>6.47</v>
      </c>
      <c r="O148" s="4">
        <f t="shared" si="81"/>
        <v>0</v>
      </c>
    </row>
    <row r="149" spans="1:15" x14ac:dyDescent="0.2">
      <c r="A149" s="27"/>
      <c r="B149" s="30" t="s">
        <v>134</v>
      </c>
      <c r="C149">
        <v>0</v>
      </c>
      <c r="D149">
        <v>8</v>
      </c>
      <c r="E149">
        <v>0</v>
      </c>
      <c r="G149" s="4">
        <f t="shared" si="82"/>
        <v>0</v>
      </c>
      <c r="J149" s="27" t="str">
        <f t="shared" si="79"/>
        <v>Enllaç c/Monges</v>
      </c>
      <c r="K149" s="4">
        <f t="shared" si="80"/>
        <v>0</v>
      </c>
      <c r="M149">
        <v>6.47</v>
      </c>
      <c r="O149" s="4">
        <f t="shared" si="81"/>
        <v>0</v>
      </c>
    </row>
    <row r="150" spans="1:15" x14ac:dyDescent="0.2">
      <c r="G150" s="4"/>
      <c r="K150" s="4"/>
      <c r="O150" s="4"/>
    </row>
    <row r="151" spans="1:15" x14ac:dyDescent="0.2">
      <c r="B151" s="9" t="s">
        <v>27</v>
      </c>
      <c r="D151">
        <f>D134+D138+D139</f>
        <v>215</v>
      </c>
      <c r="G151" s="6">
        <f>SUM(G130:G149)</f>
        <v>283</v>
      </c>
      <c r="J151" s="9" t="s">
        <v>27</v>
      </c>
      <c r="K151" s="6">
        <f t="shared" ref="K151" si="83">G151</f>
        <v>283</v>
      </c>
      <c r="O151" s="6">
        <f>SUM(O130:O149)</f>
        <v>1831.0099999999998</v>
      </c>
    </row>
    <row r="152" spans="1:15" x14ac:dyDescent="0.2">
      <c r="G152" s="3"/>
      <c r="O152" s="4"/>
    </row>
    <row r="153" spans="1:15" x14ac:dyDescent="0.2">
      <c r="A153" t="s">
        <v>91</v>
      </c>
      <c r="G153" s="4"/>
      <c r="I153" t="str">
        <f>A153</f>
        <v xml:space="preserve">Demolició de paviment, de fins </v>
      </c>
      <c r="O153" s="4"/>
    </row>
    <row r="154" spans="1:15" x14ac:dyDescent="0.2">
      <c r="A154" s="13" t="s">
        <v>89</v>
      </c>
      <c r="G154" s="4"/>
      <c r="I154" t="str">
        <f>A154</f>
        <v>15 cm de gruix i fins a 100 cm</v>
      </c>
      <c r="K154" s="4"/>
      <c r="O154" s="4"/>
    </row>
    <row r="155" spans="1:15" x14ac:dyDescent="0.2">
      <c r="A155" t="s">
        <v>59</v>
      </c>
      <c r="G155" s="4"/>
      <c r="I155" t="str">
        <f>A155</f>
        <v>d'amplada amb retroexcavadora amb</v>
      </c>
      <c r="K155" s="4"/>
      <c r="O155" s="4"/>
    </row>
    <row r="156" spans="1:15" x14ac:dyDescent="0.2">
      <c r="A156" t="s">
        <v>185</v>
      </c>
      <c r="G156" s="4"/>
      <c r="I156" t="str">
        <f>A156</f>
        <v xml:space="preserve">martell trencador. </v>
      </c>
      <c r="K156" s="4"/>
      <c r="O156" s="4"/>
    </row>
    <row r="157" spans="1:15" s="27" customFormat="1" x14ac:dyDescent="0.2">
      <c r="A157" s="27" t="s">
        <v>231</v>
      </c>
      <c r="G157" s="48"/>
      <c r="I157" s="27" t="str">
        <f>A157</f>
        <v>(Trams sense xarxes de Gas i Alta Tensió).</v>
      </c>
      <c r="K157" s="48"/>
      <c r="O157" s="48"/>
    </row>
    <row r="158" spans="1:15" ht="19.5" customHeight="1" x14ac:dyDescent="0.2">
      <c r="B158" s="27" t="s">
        <v>127</v>
      </c>
      <c r="C158">
        <v>0</v>
      </c>
      <c r="D158">
        <v>165</v>
      </c>
      <c r="E158">
        <v>0</v>
      </c>
      <c r="G158" s="4">
        <f>C158*D158*E158</f>
        <v>0</v>
      </c>
      <c r="J158" s="27" t="str">
        <f t="shared" ref="J158:J173" si="84">B158</f>
        <v>C/Domènec Cardenal, (O)</v>
      </c>
      <c r="K158" s="4">
        <f t="shared" ref="K158:K173" si="85">G158</f>
        <v>0</v>
      </c>
      <c r="M158">
        <v>6.47</v>
      </c>
      <c r="O158" s="4">
        <f t="shared" ref="O158:O173" si="86">K158*M158</f>
        <v>0</v>
      </c>
    </row>
    <row r="159" spans="1:15" x14ac:dyDescent="0.2">
      <c r="B159" s="27" t="s">
        <v>155</v>
      </c>
      <c r="C159">
        <v>1</v>
      </c>
      <c r="D159">
        <v>7</v>
      </c>
      <c r="E159">
        <v>0.4</v>
      </c>
      <c r="G159" s="4">
        <f t="shared" ref="G159:G173" si="87">C159*D159*E159</f>
        <v>2.8000000000000003</v>
      </c>
      <c r="J159" s="27" t="str">
        <f t="shared" si="84"/>
        <v>Creuament D Cardenal, (O)</v>
      </c>
      <c r="K159" s="4">
        <f t="shared" si="85"/>
        <v>2.8000000000000003</v>
      </c>
      <c r="M159">
        <v>6.47</v>
      </c>
      <c r="O159" s="4">
        <f t="shared" si="86"/>
        <v>18.116</v>
      </c>
    </row>
    <row r="160" spans="1:15" x14ac:dyDescent="0.2">
      <c r="B160" s="27" t="s">
        <v>127</v>
      </c>
      <c r="C160">
        <v>0</v>
      </c>
      <c r="D160">
        <v>35</v>
      </c>
      <c r="E160">
        <v>0</v>
      </c>
      <c r="G160" s="4">
        <f t="shared" si="87"/>
        <v>0</v>
      </c>
      <c r="J160" s="27" t="str">
        <f t="shared" si="84"/>
        <v>C/Domènec Cardenal, (O)</v>
      </c>
      <c r="K160" s="4">
        <f t="shared" si="85"/>
        <v>0</v>
      </c>
      <c r="M160">
        <v>6.47</v>
      </c>
      <c r="O160" s="4">
        <f t="shared" si="86"/>
        <v>0</v>
      </c>
    </row>
    <row r="161" spans="1:15" x14ac:dyDescent="0.2">
      <c r="B161" s="27" t="s">
        <v>133</v>
      </c>
      <c r="C161">
        <v>1</v>
      </c>
      <c r="D161">
        <v>12</v>
      </c>
      <c r="E161">
        <v>0.4</v>
      </c>
      <c r="G161" s="4">
        <f t="shared" si="87"/>
        <v>4.8000000000000007</v>
      </c>
      <c r="J161" s="27" t="str">
        <f t="shared" si="84"/>
        <v>Enllaç amb D Cardenal, (E)</v>
      </c>
      <c r="K161" s="4">
        <f t="shared" si="85"/>
        <v>4.8000000000000007</v>
      </c>
      <c r="M161">
        <v>6.47</v>
      </c>
      <c r="O161" s="4">
        <f t="shared" si="86"/>
        <v>31.056000000000004</v>
      </c>
    </row>
    <row r="162" spans="1:15" x14ac:dyDescent="0.2">
      <c r="B162" s="27" t="s">
        <v>126</v>
      </c>
      <c r="C162">
        <v>0</v>
      </c>
      <c r="D162">
        <v>185</v>
      </c>
      <c r="E162">
        <v>0</v>
      </c>
      <c r="G162" s="4">
        <f t="shared" si="87"/>
        <v>0</v>
      </c>
      <c r="J162" s="27" t="str">
        <f t="shared" si="84"/>
        <v>C/Domènec Cardenal, (E)</v>
      </c>
      <c r="K162" s="4">
        <f t="shared" si="85"/>
        <v>0</v>
      </c>
      <c r="M162">
        <v>6.47</v>
      </c>
      <c r="O162" s="4">
        <f t="shared" si="86"/>
        <v>0</v>
      </c>
    </row>
    <row r="163" spans="1:15" x14ac:dyDescent="0.2">
      <c r="B163" s="27" t="s">
        <v>126</v>
      </c>
      <c r="C163">
        <v>0</v>
      </c>
      <c r="D163">
        <v>185</v>
      </c>
      <c r="E163">
        <v>0</v>
      </c>
      <c r="G163" s="4">
        <f t="shared" si="87"/>
        <v>0</v>
      </c>
      <c r="J163" s="27" t="str">
        <f t="shared" si="84"/>
        <v>C/Domènec Cardenal, (E)</v>
      </c>
      <c r="K163" s="4">
        <f t="shared" si="85"/>
        <v>0</v>
      </c>
      <c r="M163">
        <v>6.47</v>
      </c>
      <c r="O163" s="4">
        <f t="shared" si="86"/>
        <v>0</v>
      </c>
    </row>
    <row r="164" spans="1:15" x14ac:dyDescent="0.2">
      <c r="B164" s="27" t="s">
        <v>132</v>
      </c>
      <c r="C164">
        <v>1</v>
      </c>
      <c r="D164">
        <v>10</v>
      </c>
      <c r="E164">
        <v>0.4</v>
      </c>
      <c r="G164" s="4">
        <f t="shared" si="87"/>
        <v>4</v>
      </c>
      <c r="J164" s="27" t="str">
        <f t="shared" si="84"/>
        <v>Creuaments D Cardenal, (E)</v>
      </c>
      <c r="K164" s="4">
        <f t="shared" si="85"/>
        <v>4</v>
      </c>
      <c r="M164">
        <v>6.47</v>
      </c>
      <c r="O164" s="4">
        <f t="shared" si="86"/>
        <v>25.88</v>
      </c>
    </row>
    <row r="165" spans="1:15" x14ac:dyDescent="0.2">
      <c r="B165" s="27" t="s">
        <v>129</v>
      </c>
      <c r="C165">
        <v>1</v>
      </c>
      <c r="D165">
        <v>30</v>
      </c>
      <c r="E165">
        <v>0.4</v>
      </c>
      <c r="G165" s="4">
        <f t="shared" si="87"/>
        <v>12</v>
      </c>
      <c r="J165" s="27" t="str">
        <f t="shared" si="84"/>
        <v>Lateral Ajuntament, (Oest)</v>
      </c>
      <c r="K165" s="4">
        <f t="shared" si="85"/>
        <v>12</v>
      </c>
      <c r="M165">
        <v>6.47</v>
      </c>
      <c r="O165" s="4">
        <f t="shared" si="86"/>
        <v>77.64</v>
      </c>
    </row>
    <row r="166" spans="1:15" x14ac:dyDescent="0.2">
      <c r="B166" s="27" t="s">
        <v>128</v>
      </c>
      <c r="C166">
        <v>0</v>
      </c>
      <c r="D166">
        <v>30</v>
      </c>
      <c r="E166">
        <v>0.4</v>
      </c>
      <c r="G166" s="4">
        <f t="shared" si="87"/>
        <v>0</v>
      </c>
      <c r="J166" s="27" t="str">
        <f t="shared" si="84"/>
        <v>Lateral Ajuntament, (Est)</v>
      </c>
      <c r="K166" s="4">
        <f t="shared" si="85"/>
        <v>0</v>
      </c>
      <c r="M166">
        <v>6.47</v>
      </c>
      <c r="O166" s="4">
        <f t="shared" si="86"/>
        <v>0</v>
      </c>
    </row>
    <row r="167" spans="1:15" x14ac:dyDescent="0.2">
      <c r="B167" s="27" t="s">
        <v>125</v>
      </c>
      <c r="C167">
        <v>1</v>
      </c>
      <c r="D167">
        <v>30</v>
      </c>
      <c r="E167">
        <v>0.4</v>
      </c>
      <c r="G167" s="4">
        <f t="shared" si="87"/>
        <v>12</v>
      </c>
      <c r="J167" s="27" t="str">
        <f t="shared" si="84"/>
        <v>Plaça, (Oest)</v>
      </c>
      <c r="K167" s="4">
        <f t="shared" si="85"/>
        <v>12</v>
      </c>
      <c r="M167">
        <v>6.47</v>
      </c>
      <c r="O167" s="4">
        <f t="shared" si="86"/>
        <v>77.64</v>
      </c>
    </row>
    <row r="168" spans="1:15" x14ac:dyDescent="0.2">
      <c r="B168" s="27" t="s">
        <v>135</v>
      </c>
      <c r="C168">
        <v>0</v>
      </c>
      <c r="D168">
        <v>0</v>
      </c>
      <c r="E168">
        <v>0</v>
      </c>
      <c r="G168" s="4">
        <f t="shared" si="87"/>
        <v>0</v>
      </c>
      <c r="J168" s="27" t="str">
        <f t="shared" si="84"/>
        <v>Plaça, (Est), (Tub PE existent)</v>
      </c>
      <c r="K168" s="4">
        <f t="shared" si="85"/>
        <v>0</v>
      </c>
      <c r="M168">
        <v>6.47</v>
      </c>
      <c r="O168" s="4">
        <f t="shared" si="86"/>
        <v>0</v>
      </c>
    </row>
    <row r="169" spans="1:15" x14ac:dyDescent="0.2">
      <c r="B169" s="29" t="s">
        <v>130</v>
      </c>
      <c r="C169">
        <v>1</v>
      </c>
      <c r="D169">
        <v>47</v>
      </c>
      <c r="E169">
        <v>0.4</v>
      </c>
      <c r="G169" s="4">
        <f t="shared" si="87"/>
        <v>18.8</v>
      </c>
      <c r="J169" s="27" t="str">
        <f t="shared" si="84"/>
        <v>Creuament Plaça, (Sud)</v>
      </c>
      <c r="K169" s="4">
        <f t="shared" si="85"/>
        <v>18.8</v>
      </c>
      <c r="M169">
        <v>6.47</v>
      </c>
      <c r="O169" s="4">
        <f t="shared" si="86"/>
        <v>121.636</v>
      </c>
    </row>
    <row r="170" spans="1:15" x14ac:dyDescent="0.2">
      <c r="A170" s="27"/>
      <c r="B170" s="30" t="s">
        <v>138</v>
      </c>
      <c r="C170">
        <v>1</v>
      </c>
      <c r="D170">
        <v>250</v>
      </c>
      <c r="E170">
        <v>0.4</v>
      </c>
      <c r="G170" s="4">
        <f t="shared" si="87"/>
        <v>100</v>
      </c>
      <c r="J170" s="27" t="str">
        <f t="shared" si="84"/>
        <v>Comtes d'Urgell</v>
      </c>
      <c r="K170" s="4">
        <f t="shared" si="85"/>
        <v>100</v>
      </c>
      <c r="M170">
        <v>6.47</v>
      </c>
      <c r="O170" s="4">
        <f t="shared" si="86"/>
        <v>647</v>
      </c>
    </row>
    <row r="171" spans="1:15" x14ac:dyDescent="0.2">
      <c r="B171" s="30" t="s">
        <v>131</v>
      </c>
      <c r="C171">
        <v>1</v>
      </c>
      <c r="D171">
        <v>25</v>
      </c>
      <c r="E171">
        <v>0.4</v>
      </c>
      <c r="G171" s="4">
        <f t="shared" si="87"/>
        <v>10</v>
      </c>
      <c r="J171" s="27" t="str">
        <f t="shared" si="84"/>
        <v>Creuaments C. d'Urgell</v>
      </c>
      <c r="K171" s="4">
        <f t="shared" si="85"/>
        <v>10</v>
      </c>
      <c r="M171">
        <v>6.47</v>
      </c>
      <c r="O171" s="4">
        <f t="shared" si="86"/>
        <v>64.7</v>
      </c>
    </row>
    <row r="172" spans="1:15" x14ac:dyDescent="0.2">
      <c r="A172" s="27"/>
      <c r="B172" s="30" t="s">
        <v>112</v>
      </c>
      <c r="C172">
        <v>1</v>
      </c>
      <c r="D172">
        <v>28</v>
      </c>
      <c r="E172">
        <v>0.4</v>
      </c>
      <c r="G172" s="4">
        <f t="shared" si="87"/>
        <v>11.200000000000001</v>
      </c>
      <c r="J172" s="27" t="str">
        <f t="shared" si="84"/>
        <v>Tram c/Monges</v>
      </c>
      <c r="K172" s="4">
        <f t="shared" si="85"/>
        <v>11.200000000000001</v>
      </c>
      <c r="M172">
        <v>6.47</v>
      </c>
      <c r="O172" s="4">
        <f t="shared" si="86"/>
        <v>72.463999999999999</v>
      </c>
    </row>
    <row r="173" spans="1:15" ht="15" customHeight="1" x14ac:dyDescent="0.2">
      <c r="A173" s="27"/>
      <c r="B173" s="30" t="s">
        <v>134</v>
      </c>
      <c r="C173">
        <v>1</v>
      </c>
      <c r="D173">
        <v>8</v>
      </c>
      <c r="E173">
        <v>0.4</v>
      </c>
      <c r="G173" s="4">
        <f t="shared" si="87"/>
        <v>3.2</v>
      </c>
      <c r="J173" s="27" t="str">
        <f t="shared" si="84"/>
        <v>Enllaç c/Monges</v>
      </c>
      <c r="K173" s="4">
        <f t="shared" si="85"/>
        <v>3.2</v>
      </c>
      <c r="M173">
        <v>6.47</v>
      </c>
      <c r="O173" s="4">
        <f t="shared" si="86"/>
        <v>20.704000000000001</v>
      </c>
    </row>
    <row r="174" spans="1:15" x14ac:dyDescent="0.2">
      <c r="G174" s="4"/>
      <c r="K174" s="4"/>
      <c r="O174" s="4"/>
    </row>
    <row r="175" spans="1:15" x14ac:dyDescent="0.2">
      <c r="B175" s="9" t="s">
        <v>27</v>
      </c>
      <c r="D175">
        <f>D159+D161+D164+D165+D167+D169+D170+D171+D172+D173</f>
        <v>447</v>
      </c>
      <c r="G175" s="6">
        <f>SUM(G154:G173)</f>
        <v>178.79999999999998</v>
      </c>
      <c r="J175" s="9" t="s">
        <v>27</v>
      </c>
      <c r="K175" s="6">
        <f t="shared" ref="K175" si="88">G175</f>
        <v>178.79999999999998</v>
      </c>
      <c r="O175" s="6">
        <f>SUM(O154:O173)</f>
        <v>1156.8359999999998</v>
      </c>
    </row>
    <row r="176" spans="1:15" x14ac:dyDescent="0.2">
      <c r="G176" s="3"/>
      <c r="O176" s="4"/>
    </row>
    <row r="177" spans="1:15" x14ac:dyDescent="0.2">
      <c r="C177" s="2" t="s">
        <v>0</v>
      </c>
      <c r="D177" s="2" t="s">
        <v>1</v>
      </c>
      <c r="E177" s="2" t="s">
        <v>2</v>
      </c>
      <c r="F177" s="17" t="s">
        <v>3</v>
      </c>
      <c r="G177" s="17" t="s">
        <v>35</v>
      </c>
      <c r="K177" s="17" t="str">
        <f>G177</f>
        <v>Total m³</v>
      </c>
      <c r="L177" s="2"/>
      <c r="M177" s="2" t="s">
        <v>22</v>
      </c>
      <c r="N177" s="2"/>
      <c r="O177" s="17" t="s">
        <v>83</v>
      </c>
    </row>
    <row r="178" spans="1:15" x14ac:dyDescent="0.2">
      <c r="A178" t="s">
        <v>60</v>
      </c>
      <c r="I178" t="str">
        <f>A178</f>
        <v xml:space="preserve">Excavació de rasa de fins a 0,6 m d'amplada i  </v>
      </c>
    </row>
    <row r="179" spans="1:15" x14ac:dyDescent="0.2">
      <c r="A179" t="s">
        <v>61</v>
      </c>
      <c r="G179" s="4"/>
      <c r="I179" t="str">
        <f>A179</f>
        <v>fins a 1 m de fondària, en terreny dur, amb</v>
      </c>
      <c r="K179" s="4"/>
      <c r="O179" s="4"/>
    </row>
    <row r="180" spans="1:15" x14ac:dyDescent="0.2">
      <c r="A180" t="s">
        <v>178</v>
      </c>
      <c r="G180" s="4"/>
      <c r="I180" t="str">
        <f>A180</f>
        <v>mini retro i mitjans manuals</v>
      </c>
      <c r="K180" s="4"/>
      <c r="O180" s="4"/>
    </row>
    <row r="181" spans="1:15" s="27" customFormat="1" x14ac:dyDescent="0.2">
      <c r="A181" s="27" t="s">
        <v>230</v>
      </c>
      <c r="G181" s="48"/>
      <c r="I181" s="27" t="str">
        <f>A181</f>
        <v>(Trams amb xarxes de Gas i Alta Tensió).</v>
      </c>
      <c r="K181" s="48"/>
      <c r="O181" s="48"/>
    </row>
    <row r="182" spans="1:15" ht="19.5" customHeight="1" x14ac:dyDescent="0.2">
      <c r="B182" s="27" t="s">
        <v>127</v>
      </c>
      <c r="C182">
        <v>0.85</v>
      </c>
      <c r="D182">
        <v>70</v>
      </c>
      <c r="E182">
        <v>0.4</v>
      </c>
      <c r="F182">
        <v>0.6</v>
      </c>
      <c r="G182" s="19">
        <f>C182*D182*E182*F182</f>
        <v>14.28</v>
      </c>
      <c r="J182" s="27" t="str">
        <f t="shared" ref="J182:J197" si="89">B182</f>
        <v>C/Domènec Cardenal, (O)</v>
      </c>
      <c r="K182" s="4">
        <f t="shared" ref="K182:K197" si="90">G182</f>
        <v>14.28</v>
      </c>
      <c r="M182" s="13">
        <v>56.63</v>
      </c>
      <c r="O182" s="4">
        <f t="shared" ref="O182:O197" si="91">K182*M182</f>
        <v>808.67639999999994</v>
      </c>
    </row>
    <row r="183" spans="1:15" x14ac:dyDescent="0.2">
      <c r="B183" s="27" t="s">
        <v>155</v>
      </c>
      <c r="C183">
        <v>0</v>
      </c>
      <c r="D183">
        <v>7</v>
      </c>
      <c r="E183">
        <v>0.4</v>
      </c>
      <c r="F183">
        <v>0.6</v>
      </c>
      <c r="G183" s="19">
        <f t="shared" ref="G183:G184" si="92">C183*D183*E183*F183</f>
        <v>0</v>
      </c>
      <c r="J183" s="27" t="str">
        <f t="shared" ref="J183:J184" si="93">B183</f>
        <v>Creuament D Cardenal, (O)</v>
      </c>
      <c r="K183" s="4">
        <f t="shared" ref="K183:K184" si="94">G183</f>
        <v>0</v>
      </c>
      <c r="M183" s="13">
        <v>56.63</v>
      </c>
      <c r="O183" s="4">
        <f t="shared" ref="O183:O184" si="95">K183*M183</f>
        <v>0</v>
      </c>
    </row>
    <row r="184" spans="1:15" x14ac:dyDescent="0.2">
      <c r="A184" s="27"/>
      <c r="B184" s="27" t="s">
        <v>127</v>
      </c>
      <c r="C184">
        <v>0.85</v>
      </c>
      <c r="D184">
        <v>35</v>
      </c>
      <c r="E184">
        <v>0.4</v>
      </c>
      <c r="F184">
        <v>0.6</v>
      </c>
      <c r="G184" s="19">
        <f t="shared" si="92"/>
        <v>7.14</v>
      </c>
      <c r="I184" s="27"/>
      <c r="J184" s="27" t="str">
        <f t="shared" si="93"/>
        <v>C/Domènec Cardenal, (O)</v>
      </c>
      <c r="K184" s="4">
        <f t="shared" si="94"/>
        <v>7.14</v>
      </c>
      <c r="M184" s="13">
        <v>56.63</v>
      </c>
      <c r="O184" s="4">
        <f t="shared" si="95"/>
        <v>404.33819999999997</v>
      </c>
    </row>
    <row r="185" spans="1:15" x14ac:dyDescent="0.2">
      <c r="B185" s="27" t="s">
        <v>133</v>
      </c>
      <c r="C185">
        <v>0</v>
      </c>
      <c r="D185">
        <v>12</v>
      </c>
      <c r="E185">
        <v>0.4</v>
      </c>
      <c r="F185">
        <v>0.6</v>
      </c>
      <c r="G185" s="19">
        <f t="shared" ref="G185" si="96">C185*D185*E185*F185</f>
        <v>0</v>
      </c>
      <c r="J185" s="27" t="str">
        <f t="shared" si="89"/>
        <v>Enllaç amb D Cardenal, (E)</v>
      </c>
      <c r="K185" s="4">
        <f t="shared" si="90"/>
        <v>0</v>
      </c>
      <c r="M185" s="13">
        <v>56.63</v>
      </c>
      <c r="O185" s="4">
        <f t="shared" si="91"/>
        <v>0</v>
      </c>
    </row>
    <row r="186" spans="1:15" x14ac:dyDescent="0.2">
      <c r="B186" s="27" t="s">
        <v>126</v>
      </c>
      <c r="C186">
        <v>0.85</v>
      </c>
      <c r="D186">
        <v>165</v>
      </c>
      <c r="E186">
        <v>0.4</v>
      </c>
      <c r="F186">
        <v>0.6</v>
      </c>
      <c r="G186" s="19">
        <f t="shared" ref="G186:G197" si="97">C186*D186*E186*F186</f>
        <v>33.659999999999997</v>
      </c>
      <c r="J186" s="27" t="str">
        <f t="shared" si="89"/>
        <v>C/Domènec Cardenal, (E)</v>
      </c>
      <c r="K186" s="4">
        <f t="shared" si="90"/>
        <v>33.659999999999997</v>
      </c>
      <c r="M186" s="13">
        <v>56.63</v>
      </c>
      <c r="O186" s="4">
        <f t="shared" si="91"/>
        <v>1906.1658</v>
      </c>
    </row>
    <row r="187" spans="1:15" x14ac:dyDescent="0.2">
      <c r="B187" s="27" t="s">
        <v>126</v>
      </c>
      <c r="C187">
        <v>0.85</v>
      </c>
      <c r="D187">
        <v>75</v>
      </c>
      <c r="E187">
        <v>0.4</v>
      </c>
      <c r="F187">
        <v>0.6</v>
      </c>
      <c r="G187" s="19">
        <f t="shared" si="97"/>
        <v>15.299999999999999</v>
      </c>
      <c r="J187" s="27" t="str">
        <f t="shared" si="89"/>
        <v>C/Domènec Cardenal, (E)</v>
      </c>
      <c r="K187" s="4">
        <f t="shared" si="90"/>
        <v>15.299999999999999</v>
      </c>
      <c r="M187" s="13">
        <v>56.63</v>
      </c>
      <c r="O187" s="4">
        <f t="shared" si="91"/>
        <v>866.43899999999996</v>
      </c>
    </row>
    <row r="188" spans="1:15" x14ac:dyDescent="0.2">
      <c r="B188" s="27" t="s">
        <v>132</v>
      </c>
      <c r="C188">
        <v>0</v>
      </c>
      <c r="D188">
        <v>10</v>
      </c>
      <c r="E188">
        <v>0.4</v>
      </c>
      <c r="F188">
        <v>0.6</v>
      </c>
      <c r="G188" s="19">
        <f t="shared" ref="G188:G189" si="98">C188*D188*E188*F188</f>
        <v>0</v>
      </c>
      <c r="J188" s="27" t="str">
        <f t="shared" ref="J188:J189" si="99">B188</f>
        <v>Creuaments D Cardenal, (E)</v>
      </c>
      <c r="K188" s="4">
        <f t="shared" ref="K188:K189" si="100">G188</f>
        <v>0</v>
      </c>
      <c r="M188" s="13">
        <v>56.63</v>
      </c>
      <c r="O188" s="4">
        <f t="shared" ref="O188:O189" si="101">K188*M188</f>
        <v>0</v>
      </c>
    </row>
    <row r="189" spans="1:15" x14ac:dyDescent="0.2">
      <c r="B189" s="27" t="s">
        <v>129</v>
      </c>
      <c r="C189">
        <v>0</v>
      </c>
      <c r="D189">
        <v>30</v>
      </c>
      <c r="E189">
        <v>0.4</v>
      </c>
      <c r="F189">
        <v>0.6</v>
      </c>
      <c r="G189" s="19">
        <f t="shared" si="98"/>
        <v>0</v>
      </c>
      <c r="J189" s="27" t="str">
        <f t="shared" si="99"/>
        <v>Lateral Ajuntament, (Oest)</v>
      </c>
      <c r="K189" s="4">
        <f t="shared" si="100"/>
        <v>0</v>
      </c>
      <c r="M189" s="13">
        <v>56.63</v>
      </c>
      <c r="O189" s="4">
        <f t="shared" si="101"/>
        <v>0</v>
      </c>
    </row>
    <row r="190" spans="1:15" x14ac:dyDescent="0.2">
      <c r="B190" s="27" t="s">
        <v>128</v>
      </c>
      <c r="C190">
        <v>0</v>
      </c>
      <c r="D190">
        <v>30</v>
      </c>
      <c r="E190">
        <v>0.4</v>
      </c>
      <c r="F190">
        <v>0.6</v>
      </c>
      <c r="G190" s="19">
        <f t="shared" si="97"/>
        <v>0</v>
      </c>
      <c r="J190" s="27" t="str">
        <f t="shared" si="89"/>
        <v>Lateral Ajuntament, (Est)</v>
      </c>
      <c r="K190" s="4">
        <f t="shared" si="90"/>
        <v>0</v>
      </c>
      <c r="M190" s="13">
        <v>56.63</v>
      </c>
      <c r="O190" s="4">
        <f t="shared" si="91"/>
        <v>0</v>
      </c>
    </row>
    <row r="191" spans="1:15" ht="12" customHeight="1" x14ac:dyDescent="0.2">
      <c r="B191" s="27" t="s">
        <v>125</v>
      </c>
      <c r="C191">
        <v>0</v>
      </c>
      <c r="D191">
        <v>60</v>
      </c>
      <c r="E191">
        <v>0.4</v>
      </c>
      <c r="F191">
        <v>0.6</v>
      </c>
      <c r="G191" s="19">
        <f t="shared" si="97"/>
        <v>0</v>
      </c>
      <c r="J191" s="27" t="str">
        <f t="shared" si="89"/>
        <v>Plaça, (Oest)</v>
      </c>
      <c r="K191" s="4">
        <f t="shared" si="90"/>
        <v>0</v>
      </c>
      <c r="M191" s="13">
        <v>56.63</v>
      </c>
      <c r="O191" s="4">
        <f t="shared" si="91"/>
        <v>0</v>
      </c>
    </row>
    <row r="192" spans="1:15" x14ac:dyDescent="0.2">
      <c r="B192" s="27" t="s">
        <v>135</v>
      </c>
      <c r="C192">
        <v>0</v>
      </c>
      <c r="D192">
        <v>0</v>
      </c>
      <c r="E192">
        <v>0</v>
      </c>
      <c r="F192">
        <v>0</v>
      </c>
      <c r="G192" s="19">
        <f t="shared" ref="G192" si="102">C192*D192*E192*F192</f>
        <v>0</v>
      </c>
      <c r="J192" s="27" t="str">
        <f t="shared" ref="J192" si="103">B192</f>
        <v>Plaça, (Est), (Tub PE existent)</v>
      </c>
      <c r="K192" s="4">
        <f t="shared" ref="K192" si="104">G192</f>
        <v>0</v>
      </c>
      <c r="M192" s="13">
        <v>56.63</v>
      </c>
      <c r="O192" s="4">
        <f t="shared" ref="O192" si="105">K192*M192</f>
        <v>0</v>
      </c>
    </row>
    <row r="193" spans="1:15" x14ac:dyDescent="0.2">
      <c r="B193" s="29" t="s">
        <v>130</v>
      </c>
      <c r="C193">
        <v>0</v>
      </c>
      <c r="D193">
        <v>47</v>
      </c>
      <c r="E193">
        <v>0.4</v>
      </c>
      <c r="F193">
        <v>0.6</v>
      </c>
      <c r="G193" s="19">
        <f t="shared" si="97"/>
        <v>0</v>
      </c>
      <c r="J193" s="27" t="str">
        <f t="shared" si="89"/>
        <v>Creuament Plaça, (Sud)</v>
      </c>
      <c r="K193" s="4">
        <f t="shared" si="90"/>
        <v>0</v>
      </c>
      <c r="M193" s="13">
        <v>56.63</v>
      </c>
      <c r="O193" s="4">
        <f t="shared" si="91"/>
        <v>0</v>
      </c>
    </row>
    <row r="194" spans="1:15" x14ac:dyDescent="0.2">
      <c r="A194" s="27"/>
      <c r="B194" s="30" t="s">
        <v>138</v>
      </c>
      <c r="C194">
        <v>0</v>
      </c>
      <c r="D194">
        <v>250</v>
      </c>
      <c r="E194">
        <v>0.4</v>
      </c>
      <c r="F194">
        <v>0.6</v>
      </c>
      <c r="G194" s="19">
        <f>C194*D194*E194*F194</f>
        <v>0</v>
      </c>
      <c r="J194" s="27" t="str">
        <f t="shared" si="89"/>
        <v>Comtes d'Urgell</v>
      </c>
      <c r="K194" s="4">
        <f t="shared" si="90"/>
        <v>0</v>
      </c>
      <c r="M194" s="13">
        <v>56.63</v>
      </c>
      <c r="O194" s="4">
        <f t="shared" si="91"/>
        <v>0</v>
      </c>
    </row>
    <row r="195" spans="1:15" x14ac:dyDescent="0.2">
      <c r="B195" s="30" t="s">
        <v>131</v>
      </c>
      <c r="C195">
        <v>0</v>
      </c>
      <c r="D195">
        <v>25</v>
      </c>
      <c r="E195">
        <v>0.4</v>
      </c>
      <c r="F195">
        <v>0.6</v>
      </c>
      <c r="G195" s="19">
        <f t="shared" si="97"/>
        <v>0</v>
      </c>
      <c r="J195" s="27" t="str">
        <f t="shared" si="89"/>
        <v>Creuaments C. d'Urgell</v>
      </c>
      <c r="K195" s="4">
        <f t="shared" si="90"/>
        <v>0</v>
      </c>
      <c r="M195" s="13">
        <v>56.63</v>
      </c>
      <c r="O195" s="4">
        <f t="shared" si="91"/>
        <v>0</v>
      </c>
    </row>
    <row r="196" spans="1:15" x14ac:dyDescent="0.2">
      <c r="A196" s="27"/>
      <c r="B196" s="30" t="s">
        <v>112</v>
      </c>
      <c r="C196">
        <v>0</v>
      </c>
      <c r="D196">
        <v>28</v>
      </c>
      <c r="E196">
        <v>0.4</v>
      </c>
      <c r="F196">
        <v>0.6</v>
      </c>
      <c r="G196" s="19">
        <f t="shared" si="97"/>
        <v>0</v>
      </c>
      <c r="J196" s="27" t="str">
        <f t="shared" si="89"/>
        <v>Tram c/Monges</v>
      </c>
      <c r="K196" s="4">
        <f t="shared" si="90"/>
        <v>0</v>
      </c>
      <c r="M196" s="13">
        <v>56.63</v>
      </c>
      <c r="O196" s="4">
        <f t="shared" si="91"/>
        <v>0</v>
      </c>
    </row>
    <row r="197" spans="1:15" ht="14.25" customHeight="1" x14ac:dyDescent="0.2">
      <c r="A197" s="27"/>
      <c r="B197" s="30" t="s">
        <v>134</v>
      </c>
      <c r="C197">
        <v>0</v>
      </c>
      <c r="D197">
        <v>8</v>
      </c>
      <c r="E197">
        <v>0.4</v>
      </c>
      <c r="F197">
        <v>0.6</v>
      </c>
      <c r="G197" s="19">
        <f t="shared" si="97"/>
        <v>0</v>
      </c>
      <c r="J197" s="27" t="str">
        <f t="shared" si="89"/>
        <v>Enllaç c/Monges</v>
      </c>
      <c r="K197" s="4">
        <f t="shared" si="90"/>
        <v>0</v>
      </c>
      <c r="M197" s="13">
        <v>56.63</v>
      </c>
      <c r="O197" s="4">
        <f t="shared" si="91"/>
        <v>0</v>
      </c>
    </row>
    <row r="198" spans="1:15" x14ac:dyDescent="0.2">
      <c r="G198" s="4"/>
      <c r="K198" s="4"/>
      <c r="O198" s="4"/>
    </row>
    <row r="199" spans="1:15" x14ac:dyDescent="0.2">
      <c r="B199" s="9" t="s">
        <v>27</v>
      </c>
      <c r="D199">
        <f>D182+D184+D186+D187</f>
        <v>345</v>
      </c>
      <c r="G199" s="6">
        <f>SUM(G179:G197)</f>
        <v>70.38</v>
      </c>
      <c r="J199" s="9" t="s">
        <v>27</v>
      </c>
      <c r="K199" s="6">
        <f>G199</f>
        <v>70.38</v>
      </c>
      <c r="O199" s="6">
        <f>SUM(O179:O197)</f>
        <v>3985.6194</v>
      </c>
    </row>
    <row r="200" spans="1:15" x14ac:dyDescent="0.2">
      <c r="G200" s="4"/>
      <c r="O200" s="4"/>
    </row>
    <row r="201" spans="1:15" x14ac:dyDescent="0.2">
      <c r="C201" s="2" t="s">
        <v>0</v>
      </c>
      <c r="D201" s="2" t="s">
        <v>1</v>
      </c>
      <c r="E201" s="2" t="s">
        <v>2</v>
      </c>
      <c r="F201" s="17" t="s">
        <v>3</v>
      </c>
      <c r="G201" s="17" t="s">
        <v>35</v>
      </c>
      <c r="K201" s="17" t="str">
        <f>G201</f>
        <v>Total m³</v>
      </c>
      <c r="L201" s="2"/>
      <c r="M201" s="2" t="s">
        <v>22</v>
      </c>
      <c r="N201" s="2"/>
      <c r="O201" s="17" t="s">
        <v>83</v>
      </c>
    </row>
    <row r="202" spans="1:15" x14ac:dyDescent="0.2">
      <c r="A202" t="s">
        <v>60</v>
      </c>
      <c r="I202" t="str">
        <f>A202</f>
        <v xml:space="preserve">Excavació de rasa de fins a 0,6 m d'amplada i  </v>
      </c>
    </row>
    <row r="203" spans="1:15" x14ac:dyDescent="0.2">
      <c r="A203" t="s">
        <v>61</v>
      </c>
      <c r="G203" s="4"/>
      <c r="I203" t="str">
        <f>A203</f>
        <v>fins a 1 m de fondària, en terreny dur, amb</v>
      </c>
      <c r="K203" s="4"/>
      <c r="O203" s="4"/>
    </row>
    <row r="204" spans="1:15" x14ac:dyDescent="0.2">
      <c r="A204" t="s">
        <v>178</v>
      </c>
      <c r="G204" s="4"/>
      <c r="I204" t="str">
        <f>A204</f>
        <v>mini retro i mitjans manuals</v>
      </c>
      <c r="K204" s="4"/>
      <c r="O204" s="4"/>
    </row>
    <row r="205" spans="1:15" s="27" customFormat="1" x14ac:dyDescent="0.2">
      <c r="A205" s="27" t="s">
        <v>230</v>
      </c>
      <c r="G205" s="48"/>
      <c r="I205" s="27" t="str">
        <f>A205</f>
        <v>(Trams amb xarxes de Gas i Alta Tensió).</v>
      </c>
      <c r="K205" s="48"/>
      <c r="O205" s="48"/>
    </row>
    <row r="206" spans="1:15" ht="20.25" customHeight="1" x14ac:dyDescent="0.2">
      <c r="B206" s="27" t="s">
        <v>127</v>
      </c>
      <c r="C206">
        <v>0.15</v>
      </c>
      <c r="D206">
        <v>70</v>
      </c>
      <c r="E206">
        <v>0.4</v>
      </c>
      <c r="F206">
        <v>0.6</v>
      </c>
      <c r="G206" s="4">
        <f>C206*D206*E206*F206</f>
        <v>2.52</v>
      </c>
      <c r="J206" s="27" t="str">
        <f t="shared" ref="J206:J221" si="106">B206</f>
        <v>C/Domènec Cardenal, (O)</v>
      </c>
      <c r="K206" s="4">
        <f t="shared" ref="K206:K221" si="107">G206</f>
        <v>2.52</v>
      </c>
      <c r="M206">
        <v>56.63</v>
      </c>
      <c r="O206" s="4">
        <f t="shared" ref="O206:O221" si="108">K206*M206</f>
        <v>142.70760000000001</v>
      </c>
    </row>
    <row r="207" spans="1:15" x14ac:dyDescent="0.2">
      <c r="B207" s="27" t="s">
        <v>155</v>
      </c>
      <c r="C207">
        <v>0</v>
      </c>
      <c r="D207">
        <v>7</v>
      </c>
      <c r="E207">
        <v>0.4</v>
      </c>
      <c r="F207">
        <v>0.6</v>
      </c>
      <c r="G207" s="19">
        <f t="shared" ref="G207:G208" si="109">C207*D207*E207*F207</f>
        <v>0</v>
      </c>
      <c r="J207" s="27" t="str">
        <f t="shared" si="106"/>
        <v>Creuament D Cardenal, (O)</v>
      </c>
      <c r="K207" s="4">
        <f t="shared" si="107"/>
        <v>0</v>
      </c>
      <c r="M207">
        <v>56.63</v>
      </c>
      <c r="O207" s="4">
        <f t="shared" si="108"/>
        <v>0</v>
      </c>
    </row>
    <row r="208" spans="1:15" x14ac:dyDescent="0.2">
      <c r="A208" s="27"/>
      <c r="B208" s="27" t="s">
        <v>127</v>
      </c>
      <c r="C208">
        <v>0.15</v>
      </c>
      <c r="D208">
        <v>35</v>
      </c>
      <c r="E208">
        <v>0.4</v>
      </c>
      <c r="F208">
        <v>0.6</v>
      </c>
      <c r="G208" s="4">
        <f t="shared" si="109"/>
        <v>1.26</v>
      </c>
      <c r="I208" s="27"/>
      <c r="J208" s="27" t="str">
        <f t="shared" ref="J208" si="110">B208</f>
        <v>C/Domènec Cardenal, (O)</v>
      </c>
      <c r="K208" s="4">
        <f t="shared" ref="K208" si="111">G208</f>
        <v>1.26</v>
      </c>
      <c r="M208">
        <v>56.63</v>
      </c>
      <c r="O208" s="4">
        <f t="shared" ref="O208" si="112">K208*M208</f>
        <v>71.353800000000007</v>
      </c>
    </row>
    <row r="209" spans="1:15" x14ac:dyDescent="0.2">
      <c r="B209" s="27" t="s">
        <v>133</v>
      </c>
      <c r="C209">
        <v>0</v>
      </c>
      <c r="D209">
        <v>12</v>
      </c>
      <c r="E209">
        <v>0.4</v>
      </c>
      <c r="F209">
        <v>0.6</v>
      </c>
      <c r="G209" s="19">
        <f t="shared" ref="G209" si="113">C209*D209*E209*F209</f>
        <v>0</v>
      </c>
      <c r="J209" s="27" t="str">
        <f t="shared" ref="J209" si="114">B209</f>
        <v>Enllaç amb D Cardenal, (E)</v>
      </c>
      <c r="K209" s="4">
        <f t="shared" ref="K209" si="115">G209</f>
        <v>0</v>
      </c>
      <c r="M209">
        <v>56.63</v>
      </c>
      <c r="O209" s="4">
        <f t="shared" ref="O209" si="116">K209*M209</f>
        <v>0</v>
      </c>
    </row>
    <row r="210" spans="1:15" x14ac:dyDescent="0.2">
      <c r="B210" s="27" t="s">
        <v>126</v>
      </c>
      <c r="C210">
        <v>0.15</v>
      </c>
      <c r="D210">
        <v>165</v>
      </c>
      <c r="E210">
        <v>0.4</v>
      </c>
      <c r="F210">
        <v>0.6</v>
      </c>
      <c r="G210" s="4">
        <f t="shared" ref="G210:G221" si="117">C210*D210*E210*F210</f>
        <v>5.94</v>
      </c>
      <c r="J210" s="27" t="str">
        <f t="shared" si="106"/>
        <v>C/Domènec Cardenal, (E)</v>
      </c>
      <c r="K210" s="4">
        <f t="shared" si="107"/>
        <v>5.94</v>
      </c>
      <c r="M210">
        <v>56.63</v>
      </c>
      <c r="O210" s="4">
        <f t="shared" si="108"/>
        <v>336.38220000000001</v>
      </c>
    </row>
    <row r="211" spans="1:15" x14ac:dyDescent="0.2">
      <c r="B211" s="27" t="s">
        <v>126</v>
      </c>
      <c r="C211">
        <v>0.15</v>
      </c>
      <c r="D211">
        <v>75</v>
      </c>
      <c r="E211">
        <v>0.4</v>
      </c>
      <c r="F211">
        <v>0.6</v>
      </c>
      <c r="G211" s="4">
        <f t="shared" ref="G211:G212" si="118">C211*D211*E211*F211</f>
        <v>2.6999999999999997</v>
      </c>
      <c r="J211" s="27" t="str">
        <f t="shared" ref="J211:J212" si="119">B211</f>
        <v>C/Domènec Cardenal, (E)</v>
      </c>
      <c r="K211" s="4">
        <f t="shared" ref="K211:K212" si="120">G211</f>
        <v>2.6999999999999997</v>
      </c>
      <c r="M211">
        <v>56.63</v>
      </c>
      <c r="O211" s="4">
        <f t="shared" ref="O211:O212" si="121">K211*M211</f>
        <v>152.90099999999998</v>
      </c>
    </row>
    <row r="212" spans="1:15" x14ac:dyDescent="0.2">
      <c r="B212" s="27" t="s">
        <v>132</v>
      </c>
      <c r="C212">
        <v>0</v>
      </c>
      <c r="D212">
        <v>10</v>
      </c>
      <c r="E212">
        <v>0.4</v>
      </c>
      <c r="F212">
        <v>0.6</v>
      </c>
      <c r="G212" s="4">
        <f t="shared" si="118"/>
        <v>0</v>
      </c>
      <c r="J212" s="27" t="str">
        <f t="shared" si="119"/>
        <v>Creuaments D Cardenal, (E)</v>
      </c>
      <c r="K212" s="4">
        <f t="shared" si="120"/>
        <v>0</v>
      </c>
      <c r="M212">
        <v>56.63</v>
      </c>
      <c r="O212" s="4">
        <f t="shared" si="121"/>
        <v>0</v>
      </c>
    </row>
    <row r="213" spans="1:15" x14ac:dyDescent="0.2">
      <c r="B213" s="27" t="s">
        <v>129</v>
      </c>
      <c r="C213">
        <v>0</v>
      </c>
      <c r="D213">
        <v>30</v>
      </c>
      <c r="E213">
        <v>0.4</v>
      </c>
      <c r="F213">
        <v>0.6</v>
      </c>
      <c r="G213" s="4">
        <f t="shared" si="117"/>
        <v>0</v>
      </c>
      <c r="J213" s="27" t="str">
        <f t="shared" si="106"/>
        <v>Lateral Ajuntament, (Oest)</v>
      </c>
      <c r="K213" s="4">
        <f t="shared" si="107"/>
        <v>0</v>
      </c>
      <c r="M213">
        <v>56.63</v>
      </c>
      <c r="O213" s="4">
        <f t="shared" si="108"/>
        <v>0</v>
      </c>
    </row>
    <row r="214" spans="1:15" x14ac:dyDescent="0.2">
      <c r="B214" s="27" t="s">
        <v>128</v>
      </c>
      <c r="C214">
        <v>0</v>
      </c>
      <c r="D214">
        <v>30</v>
      </c>
      <c r="E214">
        <v>0.4</v>
      </c>
      <c r="F214">
        <v>0.6</v>
      </c>
      <c r="G214" s="4">
        <f t="shared" si="117"/>
        <v>0</v>
      </c>
      <c r="J214" s="27" t="str">
        <f t="shared" si="106"/>
        <v>Lateral Ajuntament, (Est)</v>
      </c>
      <c r="K214" s="4">
        <f t="shared" si="107"/>
        <v>0</v>
      </c>
      <c r="M214">
        <v>56.63</v>
      </c>
      <c r="O214" s="4">
        <f t="shared" si="108"/>
        <v>0</v>
      </c>
    </row>
    <row r="215" spans="1:15" x14ac:dyDescent="0.2">
      <c r="B215" s="27" t="s">
        <v>125</v>
      </c>
      <c r="C215">
        <v>0</v>
      </c>
      <c r="D215">
        <v>60</v>
      </c>
      <c r="E215">
        <v>0.4</v>
      </c>
      <c r="F215">
        <v>0.6</v>
      </c>
      <c r="G215" s="4">
        <f>C215*D215*E215*F215</f>
        <v>0</v>
      </c>
      <c r="J215" s="27" t="str">
        <f t="shared" si="106"/>
        <v>Plaça, (Oest)</v>
      </c>
      <c r="K215" s="4">
        <f t="shared" si="107"/>
        <v>0</v>
      </c>
      <c r="M215">
        <v>56.63</v>
      </c>
      <c r="O215" s="4">
        <f t="shared" si="108"/>
        <v>0</v>
      </c>
    </row>
    <row r="216" spans="1:15" x14ac:dyDescent="0.2">
      <c r="B216" s="27" t="s">
        <v>135</v>
      </c>
      <c r="C216">
        <v>0</v>
      </c>
      <c r="D216">
        <v>0</v>
      </c>
      <c r="E216">
        <v>0</v>
      </c>
      <c r="F216">
        <v>0</v>
      </c>
      <c r="G216" s="19">
        <f t="shared" ref="G216" si="122">C216*D216*E216*F216</f>
        <v>0</v>
      </c>
      <c r="J216" s="27" t="str">
        <f t="shared" si="106"/>
        <v>Plaça, (Est), (Tub PE existent)</v>
      </c>
      <c r="K216" s="4">
        <f t="shared" si="107"/>
        <v>0</v>
      </c>
      <c r="M216">
        <v>56.63</v>
      </c>
      <c r="O216" s="4">
        <f t="shared" si="108"/>
        <v>0</v>
      </c>
    </row>
    <row r="217" spans="1:15" x14ac:dyDescent="0.2">
      <c r="B217" s="29" t="s">
        <v>130</v>
      </c>
      <c r="C217">
        <v>0</v>
      </c>
      <c r="D217">
        <v>47</v>
      </c>
      <c r="E217">
        <v>0.4</v>
      </c>
      <c r="F217">
        <v>0.6</v>
      </c>
      <c r="G217" s="4">
        <f t="shared" si="117"/>
        <v>0</v>
      </c>
      <c r="J217" s="27" t="str">
        <f t="shared" si="106"/>
        <v>Creuament Plaça, (Sud)</v>
      </c>
      <c r="K217" s="4">
        <f t="shared" si="107"/>
        <v>0</v>
      </c>
      <c r="M217">
        <v>56.63</v>
      </c>
      <c r="O217" s="4">
        <f t="shared" si="108"/>
        <v>0</v>
      </c>
    </row>
    <row r="218" spans="1:15" x14ac:dyDescent="0.2">
      <c r="A218" s="27"/>
      <c r="B218" s="30" t="s">
        <v>138</v>
      </c>
      <c r="C218">
        <v>0</v>
      </c>
      <c r="D218">
        <v>250</v>
      </c>
      <c r="E218">
        <v>0.4</v>
      </c>
      <c r="F218">
        <v>0.6</v>
      </c>
      <c r="G218" s="4">
        <f>C218*D218*E218*F218</f>
        <v>0</v>
      </c>
      <c r="J218" s="27" t="str">
        <f t="shared" si="106"/>
        <v>Comtes d'Urgell</v>
      </c>
      <c r="K218" s="4">
        <f t="shared" si="107"/>
        <v>0</v>
      </c>
      <c r="M218">
        <v>56.63</v>
      </c>
      <c r="O218" s="4">
        <f t="shared" si="108"/>
        <v>0</v>
      </c>
    </row>
    <row r="219" spans="1:15" x14ac:dyDescent="0.2">
      <c r="B219" s="30" t="s">
        <v>131</v>
      </c>
      <c r="C219">
        <v>0</v>
      </c>
      <c r="D219">
        <v>25</v>
      </c>
      <c r="E219">
        <v>0.4</v>
      </c>
      <c r="F219">
        <v>0.6</v>
      </c>
      <c r="G219" s="4">
        <f t="shared" si="117"/>
        <v>0</v>
      </c>
      <c r="J219" s="27" t="str">
        <f t="shared" si="106"/>
        <v>Creuaments C. d'Urgell</v>
      </c>
      <c r="K219" s="4">
        <f t="shared" si="107"/>
        <v>0</v>
      </c>
      <c r="M219">
        <v>56.63</v>
      </c>
      <c r="O219" s="4">
        <f t="shared" si="108"/>
        <v>0</v>
      </c>
    </row>
    <row r="220" spans="1:15" x14ac:dyDescent="0.2">
      <c r="A220" s="27"/>
      <c r="B220" s="30" t="s">
        <v>112</v>
      </c>
      <c r="C220">
        <v>0</v>
      </c>
      <c r="D220">
        <v>28</v>
      </c>
      <c r="E220">
        <v>0.4</v>
      </c>
      <c r="F220">
        <v>0.6</v>
      </c>
      <c r="G220" s="4">
        <f t="shared" si="117"/>
        <v>0</v>
      </c>
      <c r="J220" s="27" t="str">
        <f t="shared" si="106"/>
        <v>Tram c/Monges</v>
      </c>
      <c r="K220" s="4">
        <f t="shared" si="107"/>
        <v>0</v>
      </c>
      <c r="M220">
        <v>56.63</v>
      </c>
      <c r="O220" s="4">
        <f t="shared" si="108"/>
        <v>0</v>
      </c>
    </row>
    <row r="221" spans="1:15" ht="14.25" customHeight="1" x14ac:dyDescent="0.2">
      <c r="A221" s="27"/>
      <c r="B221" s="30" t="s">
        <v>134</v>
      </c>
      <c r="C221">
        <v>0</v>
      </c>
      <c r="D221">
        <v>8</v>
      </c>
      <c r="E221">
        <v>0.4</v>
      </c>
      <c r="F221">
        <v>0.6</v>
      </c>
      <c r="G221" s="4">
        <f t="shared" si="117"/>
        <v>0</v>
      </c>
      <c r="J221" s="27" t="str">
        <f t="shared" si="106"/>
        <v>Enllaç c/Monges</v>
      </c>
      <c r="K221" s="4">
        <f t="shared" si="107"/>
        <v>0</v>
      </c>
      <c r="M221">
        <v>56.63</v>
      </c>
      <c r="O221" s="4">
        <f t="shared" si="108"/>
        <v>0</v>
      </c>
    </row>
    <row r="222" spans="1:15" x14ac:dyDescent="0.2">
      <c r="G222" s="4"/>
      <c r="K222" s="4"/>
      <c r="O222" s="4"/>
    </row>
    <row r="223" spans="1:15" x14ac:dyDescent="0.2">
      <c r="B223" s="9" t="s">
        <v>27</v>
      </c>
      <c r="D223">
        <f>D206+D208+D210+D211</f>
        <v>345</v>
      </c>
      <c r="G223" s="6">
        <f>SUM(G203:G221)</f>
        <v>12.42</v>
      </c>
      <c r="J223" s="9" t="s">
        <v>27</v>
      </c>
      <c r="K223" s="6">
        <f>G223</f>
        <v>12.42</v>
      </c>
      <c r="O223" s="6">
        <f>SUM(O203:O221)</f>
        <v>703.34460000000001</v>
      </c>
    </row>
    <row r="224" spans="1:15" x14ac:dyDescent="0.2">
      <c r="B224" s="9"/>
      <c r="G224" s="6"/>
      <c r="J224" s="9"/>
      <c r="K224" s="6"/>
      <c r="O224" s="6"/>
    </row>
    <row r="225" spans="1:15" x14ac:dyDescent="0.2">
      <c r="C225" s="2" t="s">
        <v>0</v>
      </c>
      <c r="D225" s="2" t="s">
        <v>1</v>
      </c>
      <c r="E225" s="2" t="s">
        <v>2</v>
      </c>
      <c r="F225" s="17" t="s">
        <v>3</v>
      </c>
      <c r="G225" s="17" t="s">
        <v>35</v>
      </c>
      <c r="K225" s="17" t="str">
        <f>G225</f>
        <v>Total m³</v>
      </c>
      <c r="L225" s="2"/>
      <c r="M225" s="2" t="s">
        <v>22</v>
      </c>
      <c r="N225" s="2"/>
      <c r="O225" s="17" t="s">
        <v>83</v>
      </c>
    </row>
    <row r="226" spans="1:15" x14ac:dyDescent="0.2">
      <c r="A226" t="s">
        <v>60</v>
      </c>
      <c r="I226" t="str">
        <f>A226</f>
        <v xml:space="preserve">Excavació de rasa de fins a 0,6 m d'amplada i  </v>
      </c>
    </row>
    <row r="227" spans="1:15" x14ac:dyDescent="0.2">
      <c r="A227" t="s">
        <v>61</v>
      </c>
      <c r="G227" s="4"/>
      <c r="I227" t="str">
        <f>A227</f>
        <v>fins a 1 m de fondària, en terreny dur, amb</v>
      </c>
      <c r="K227" s="4"/>
      <c r="O227" s="4"/>
    </row>
    <row r="228" spans="1:15" x14ac:dyDescent="0.2">
      <c r="A228" t="s">
        <v>37</v>
      </c>
      <c r="G228" s="4"/>
      <c r="I228" t="str">
        <f>A228</f>
        <v>retroexcavadora amb martell trencador.</v>
      </c>
      <c r="K228" s="4"/>
      <c r="O228" s="4"/>
    </row>
    <row r="229" spans="1:15" s="27" customFormat="1" x14ac:dyDescent="0.2">
      <c r="A229" s="27" t="s">
        <v>231</v>
      </c>
      <c r="G229" s="48"/>
      <c r="I229" s="27" t="str">
        <f>A229</f>
        <v>(Trams sense xarxes de Gas i Alta Tensió).</v>
      </c>
      <c r="K229" s="48"/>
      <c r="O229" s="48"/>
    </row>
    <row r="230" spans="1:15" ht="19.5" customHeight="1" x14ac:dyDescent="0.2">
      <c r="B230" s="27" t="s">
        <v>127</v>
      </c>
      <c r="C230">
        <v>0.85</v>
      </c>
      <c r="D230">
        <v>95</v>
      </c>
      <c r="E230">
        <v>0.4</v>
      </c>
      <c r="F230">
        <v>0.6</v>
      </c>
      <c r="G230" s="19">
        <f>C230*D230*E230*F230</f>
        <v>19.380000000000003</v>
      </c>
      <c r="J230" s="27" t="str">
        <f t="shared" ref="J230:J245" si="123">B230</f>
        <v>C/Domènec Cardenal, (O)</v>
      </c>
      <c r="K230" s="4">
        <f t="shared" ref="K230:K245" si="124">G230</f>
        <v>19.380000000000003</v>
      </c>
      <c r="M230" s="13">
        <v>23.18</v>
      </c>
      <c r="O230" s="4">
        <f t="shared" ref="O230:O245" si="125">K230*M230</f>
        <v>449.22840000000008</v>
      </c>
    </row>
    <row r="231" spans="1:15" x14ac:dyDescent="0.2">
      <c r="B231" s="27" t="s">
        <v>155</v>
      </c>
      <c r="C231">
        <v>0.85</v>
      </c>
      <c r="D231">
        <v>7</v>
      </c>
      <c r="E231">
        <v>0.4</v>
      </c>
      <c r="F231">
        <v>0.6</v>
      </c>
      <c r="G231" s="19">
        <f t="shared" ref="G231:G241" si="126">C231*D231*E231*F231</f>
        <v>1.4280000000000002</v>
      </c>
      <c r="J231" s="27" t="str">
        <f t="shared" si="123"/>
        <v>Creuament D Cardenal, (O)</v>
      </c>
      <c r="K231" s="4">
        <f t="shared" si="124"/>
        <v>1.4280000000000002</v>
      </c>
      <c r="M231" s="13">
        <v>23.18</v>
      </c>
      <c r="O231" s="4">
        <f t="shared" si="125"/>
        <v>33.101040000000005</v>
      </c>
    </row>
    <row r="232" spans="1:15" x14ac:dyDescent="0.2">
      <c r="A232" s="27"/>
      <c r="B232" s="27" t="s">
        <v>127</v>
      </c>
      <c r="C232">
        <v>0</v>
      </c>
      <c r="D232">
        <v>35</v>
      </c>
      <c r="E232">
        <v>0.4</v>
      </c>
      <c r="F232">
        <v>0.6</v>
      </c>
      <c r="G232" s="19">
        <f t="shared" si="126"/>
        <v>0</v>
      </c>
      <c r="I232" s="27"/>
      <c r="J232" s="27" t="str">
        <f t="shared" si="123"/>
        <v>C/Domènec Cardenal, (O)</v>
      </c>
      <c r="K232" s="4">
        <f t="shared" si="124"/>
        <v>0</v>
      </c>
      <c r="M232" s="13">
        <v>23.18</v>
      </c>
      <c r="O232" s="4">
        <f t="shared" si="125"/>
        <v>0</v>
      </c>
    </row>
    <row r="233" spans="1:15" x14ac:dyDescent="0.2">
      <c r="B233" s="27" t="s">
        <v>133</v>
      </c>
      <c r="C233">
        <v>0.85</v>
      </c>
      <c r="D233">
        <v>12</v>
      </c>
      <c r="E233">
        <v>0.4</v>
      </c>
      <c r="F233">
        <v>0.6</v>
      </c>
      <c r="G233" s="19">
        <f t="shared" si="126"/>
        <v>2.448</v>
      </c>
      <c r="J233" s="27" t="str">
        <f t="shared" si="123"/>
        <v>Enllaç amb D Cardenal, (E)</v>
      </c>
      <c r="K233" s="4">
        <f t="shared" si="124"/>
        <v>2.448</v>
      </c>
      <c r="M233" s="13">
        <v>23.18</v>
      </c>
      <c r="O233" s="4">
        <f t="shared" si="125"/>
        <v>56.744639999999997</v>
      </c>
    </row>
    <row r="234" spans="1:15" x14ac:dyDescent="0.2">
      <c r="B234" s="27" t="s">
        <v>126</v>
      </c>
      <c r="C234">
        <v>0.85</v>
      </c>
      <c r="D234">
        <v>20</v>
      </c>
      <c r="E234">
        <v>0.4</v>
      </c>
      <c r="F234">
        <v>0.6</v>
      </c>
      <c r="G234" s="19">
        <f t="shared" si="126"/>
        <v>4.08</v>
      </c>
      <c r="J234" s="27" t="str">
        <f t="shared" si="123"/>
        <v>C/Domènec Cardenal, (E)</v>
      </c>
      <c r="K234" s="4">
        <f t="shared" si="124"/>
        <v>4.08</v>
      </c>
      <c r="M234" s="13">
        <v>23.18</v>
      </c>
      <c r="O234" s="4">
        <f t="shared" si="125"/>
        <v>94.574399999999997</v>
      </c>
    </row>
    <row r="235" spans="1:15" x14ac:dyDescent="0.2">
      <c r="B235" s="27" t="s">
        <v>126</v>
      </c>
      <c r="C235">
        <v>0.85</v>
      </c>
      <c r="D235">
        <v>110</v>
      </c>
      <c r="E235">
        <v>0.4</v>
      </c>
      <c r="F235">
        <v>0.6</v>
      </c>
      <c r="G235" s="19">
        <f t="shared" si="126"/>
        <v>22.439999999999998</v>
      </c>
      <c r="J235" s="27" t="str">
        <f t="shared" si="123"/>
        <v>C/Domènec Cardenal, (E)</v>
      </c>
      <c r="K235" s="4">
        <f t="shared" si="124"/>
        <v>22.439999999999998</v>
      </c>
      <c r="M235" s="13">
        <v>23.18</v>
      </c>
      <c r="O235" s="4">
        <f t="shared" si="125"/>
        <v>520.15919999999994</v>
      </c>
    </row>
    <row r="236" spans="1:15" x14ac:dyDescent="0.2">
      <c r="B236" s="27" t="s">
        <v>132</v>
      </c>
      <c r="C236">
        <v>0.85</v>
      </c>
      <c r="D236">
        <v>10</v>
      </c>
      <c r="E236">
        <v>0.4</v>
      </c>
      <c r="F236">
        <v>0.6</v>
      </c>
      <c r="G236" s="19">
        <f t="shared" si="126"/>
        <v>2.04</v>
      </c>
      <c r="J236" s="27" t="str">
        <f t="shared" si="123"/>
        <v>Creuaments D Cardenal, (E)</v>
      </c>
      <c r="K236" s="4">
        <f t="shared" si="124"/>
        <v>2.04</v>
      </c>
      <c r="M236" s="13">
        <v>23.18</v>
      </c>
      <c r="O236" s="4">
        <f t="shared" si="125"/>
        <v>47.287199999999999</v>
      </c>
    </row>
    <row r="237" spans="1:15" x14ac:dyDescent="0.2">
      <c r="B237" s="27" t="s">
        <v>129</v>
      </c>
      <c r="C237">
        <v>0.85</v>
      </c>
      <c r="D237">
        <v>30</v>
      </c>
      <c r="E237">
        <v>0.4</v>
      </c>
      <c r="F237">
        <v>0.6</v>
      </c>
      <c r="G237" s="19">
        <f t="shared" si="126"/>
        <v>6.12</v>
      </c>
      <c r="J237" s="27" t="str">
        <f t="shared" si="123"/>
        <v>Lateral Ajuntament, (Oest)</v>
      </c>
      <c r="K237" s="4">
        <f t="shared" si="124"/>
        <v>6.12</v>
      </c>
      <c r="M237" s="13">
        <v>23.18</v>
      </c>
      <c r="O237" s="4">
        <f t="shared" si="125"/>
        <v>141.86160000000001</v>
      </c>
    </row>
    <row r="238" spans="1:15" x14ac:dyDescent="0.2">
      <c r="B238" s="27" t="s">
        <v>128</v>
      </c>
      <c r="C238">
        <v>0.85</v>
      </c>
      <c r="D238">
        <v>30</v>
      </c>
      <c r="E238">
        <v>0.4</v>
      </c>
      <c r="F238">
        <v>0.6</v>
      </c>
      <c r="G238" s="19">
        <f t="shared" si="126"/>
        <v>6.12</v>
      </c>
      <c r="J238" s="27" t="str">
        <f t="shared" si="123"/>
        <v>Lateral Ajuntament, (Est)</v>
      </c>
      <c r="K238" s="4">
        <f t="shared" si="124"/>
        <v>6.12</v>
      </c>
      <c r="M238" s="13">
        <v>23.18</v>
      </c>
      <c r="O238" s="4">
        <f t="shared" si="125"/>
        <v>141.86160000000001</v>
      </c>
    </row>
    <row r="239" spans="1:15" ht="12" customHeight="1" x14ac:dyDescent="0.2">
      <c r="B239" s="27" t="s">
        <v>125</v>
      </c>
      <c r="C239">
        <v>0.85</v>
      </c>
      <c r="D239">
        <v>60</v>
      </c>
      <c r="E239">
        <v>0.4</v>
      </c>
      <c r="F239">
        <v>0.6</v>
      </c>
      <c r="G239" s="19">
        <f t="shared" si="126"/>
        <v>12.24</v>
      </c>
      <c r="J239" s="27" t="str">
        <f t="shared" si="123"/>
        <v>Plaça, (Oest)</v>
      </c>
      <c r="K239" s="4">
        <f t="shared" si="124"/>
        <v>12.24</v>
      </c>
      <c r="M239" s="13">
        <v>23.18</v>
      </c>
      <c r="O239" s="4">
        <f t="shared" si="125"/>
        <v>283.72320000000002</v>
      </c>
    </row>
    <row r="240" spans="1:15" x14ac:dyDescent="0.2">
      <c r="B240" s="27" t="s">
        <v>135</v>
      </c>
      <c r="C240">
        <v>0</v>
      </c>
      <c r="D240">
        <v>0</v>
      </c>
      <c r="E240">
        <v>0</v>
      </c>
      <c r="F240">
        <v>0</v>
      </c>
      <c r="G240" s="19">
        <f t="shared" si="126"/>
        <v>0</v>
      </c>
      <c r="J240" s="27" t="str">
        <f t="shared" si="123"/>
        <v>Plaça, (Est), (Tub PE existent)</v>
      </c>
      <c r="K240" s="4">
        <f t="shared" si="124"/>
        <v>0</v>
      </c>
      <c r="M240" s="13">
        <v>23.18</v>
      </c>
      <c r="O240" s="4">
        <f t="shared" si="125"/>
        <v>0</v>
      </c>
    </row>
    <row r="241" spans="1:15" x14ac:dyDescent="0.2">
      <c r="B241" s="29" t="s">
        <v>130</v>
      </c>
      <c r="C241">
        <v>0.85</v>
      </c>
      <c r="D241">
        <v>47</v>
      </c>
      <c r="E241">
        <v>0.4</v>
      </c>
      <c r="F241">
        <v>0.6</v>
      </c>
      <c r="G241" s="19">
        <f t="shared" si="126"/>
        <v>9.5879999999999992</v>
      </c>
      <c r="J241" s="27" t="str">
        <f t="shared" si="123"/>
        <v>Creuament Plaça, (Sud)</v>
      </c>
      <c r="K241" s="4">
        <f t="shared" si="124"/>
        <v>9.5879999999999992</v>
      </c>
      <c r="M241" s="13">
        <v>23.18</v>
      </c>
      <c r="O241" s="4">
        <f t="shared" si="125"/>
        <v>222.24983999999998</v>
      </c>
    </row>
    <row r="242" spans="1:15" x14ac:dyDescent="0.2">
      <c r="A242" s="27"/>
      <c r="B242" s="30" t="s">
        <v>138</v>
      </c>
      <c r="C242">
        <v>0.85</v>
      </c>
      <c r="D242">
        <v>250</v>
      </c>
      <c r="E242">
        <v>0.4</v>
      </c>
      <c r="F242">
        <v>0.6</v>
      </c>
      <c r="G242" s="19">
        <f>C242*D242*E242*F242</f>
        <v>51</v>
      </c>
      <c r="J242" s="27" t="str">
        <f t="shared" si="123"/>
        <v>Comtes d'Urgell</v>
      </c>
      <c r="K242" s="4">
        <f t="shared" si="124"/>
        <v>51</v>
      </c>
      <c r="M242" s="13">
        <v>23.18</v>
      </c>
      <c r="O242" s="4">
        <f t="shared" si="125"/>
        <v>1182.18</v>
      </c>
    </row>
    <row r="243" spans="1:15" x14ac:dyDescent="0.2">
      <c r="B243" s="30" t="s">
        <v>131</v>
      </c>
      <c r="C243">
        <v>0.85</v>
      </c>
      <c r="D243">
        <v>25</v>
      </c>
      <c r="E243">
        <v>0.4</v>
      </c>
      <c r="F243">
        <v>0.6</v>
      </c>
      <c r="G243" s="19">
        <f t="shared" ref="G243:G245" si="127">C243*D243*E243*F243</f>
        <v>5.0999999999999996</v>
      </c>
      <c r="J243" s="27" t="str">
        <f t="shared" si="123"/>
        <v>Creuaments C. d'Urgell</v>
      </c>
      <c r="K243" s="4">
        <f t="shared" si="124"/>
        <v>5.0999999999999996</v>
      </c>
      <c r="M243" s="13">
        <v>23.18</v>
      </c>
      <c r="O243" s="4">
        <f t="shared" si="125"/>
        <v>118.21799999999999</v>
      </c>
    </row>
    <row r="244" spans="1:15" x14ac:dyDescent="0.2">
      <c r="A244" s="27"/>
      <c r="B244" s="30" t="s">
        <v>112</v>
      </c>
      <c r="C244">
        <v>0.85</v>
      </c>
      <c r="D244">
        <v>28</v>
      </c>
      <c r="E244">
        <v>0.4</v>
      </c>
      <c r="F244">
        <v>0.6</v>
      </c>
      <c r="G244" s="19">
        <f t="shared" si="127"/>
        <v>5.7120000000000006</v>
      </c>
      <c r="J244" s="27" t="str">
        <f t="shared" si="123"/>
        <v>Tram c/Monges</v>
      </c>
      <c r="K244" s="4">
        <f t="shared" si="124"/>
        <v>5.7120000000000006</v>
      </c>
      <c r="M244" s="13">
        <v>23.18</v>
      </c>
      <c r="O244" s="4">
        <f t="shared" si="125"/>
        <v>132.40416000000002</v>
      </c>
    </row>
    <row r="245" spans="1:15" ht="14.25" customHeight="1" x14ac:dyDescent="0.2">
      <c r="A245" s="27"/>
      <c r="B245" s="30" t="s">
        <v>134</v>
      </c>
      <c r="C245">
        <v>0.85</v>
      </c>
      <c r="D245">
        <v>8</v>
      </c>
      <c r="E245">
        <v>0.4</v>
      </c>
      <c r="F245">
        <v>0.6</v>
      </c>
      <c r="G245" s="19">
        <f t="shared" si="127"/>
        <v>1.6320000000000001</v>
      </c>
      <c r="J245" s="27" t="str">
        <f t="shared" si="123"/>
        <v>Enllaç c/Monges</v>
      </c>
      <c r="K245" s="4">
        <f t="shared" si="124"/>
        <v>1.6320000000000001</v>
      </c>
      <c r="M245" s="13">
        <v>23.18</v>
      </c>
      <c r="O245" s="4">
        <f t="shared" si="125"/>
        <v>37.82976</v>
      </c>
    </row>
    <row r="246" spans="1:15" x14ac:dyDescent="0.2">
      <c r="G246" s="4"/>
      <c r="K246" s="4"/>
      <c r="O246" s="4"/>
    </row>
    <row r="247" spans="1:15" x14ac:dyDescent="0.2">
      <c r="B247" s="9" t="s">
        <v>27</v>
      </c>
      <c r="D247">
        <f>D230+D231+D233+D234+D235+D236+D237+D238+D239+D241+D242+D243+D244+D245</f>
        <v>732</v>
      </c>
      <c r="G247" s="6">
        <f>SUM(G227:G245)</f>
        <v>149.32799999999997</v>
      </c>
      <c r="J247" s="9" t="s">
        <v>27</v>
      </c>
      <c r="K247" s="6">
        <f>G247</f>
        <v>149.32799999999997</v>
      </c>
      <c r="O247" s="6">
        <f>SUM(O227:O245)</f>
        <v>3461.4230400000001</v>
      </c>
    </row>
    <row r="248" spans="1:15" x14ac:dyDescent="0.2">
      <c r="G248" s="4"/>
      <c r="O248" s="4"/>
    </row>
    <row r="249" spans="1:15" x14ac:dyDescent="0.2">
      <c r="C249" s="2" t="s">
        <v>0</v>
      </c>
      <c r="D249" s="2" t="s">
        <v>1</v>
      </c>
      <c r="E249" s="2" t="s">
        <v>2</v>
      </c>
      <c r="F249" s="17" t="s">
        <v>3</v>
      </c>
      <c r="G249" s="17" t="s">
        <v>35</v>
      </c>
      <c r="K249" s="17" t="str">
        <f>G249</f>
        <v>Total m³</v>
      </c>
      <c r="L249" s="2"/>
      <c r="M249" s="2" t="s">
        <v>22</v>
      </c>
      <c r="N249" s="2"/>
      <c r="O249" s="17" t="s">
        <v>83</v>
      </c>
    </row>
    <row r="250" spans="1:15" x14ac:dyDescent="0.2">
      <c r="A250" t="s">
        <v>60</v>
      </c>
      <c r="I250" t="str">
        <f>A250</f>
        <v xml:space="preserve">Excavació de rasa de fins a 0,6 m d'amplada i  </v>
      </c>
    </row>
    <row r="251" spans="1:15" x14ac:dyDescent="0.2">
      <c r="A251" t="s">
        <v>61</v>
      </c>
      <c r="G251" s="4"/>
      <c r="I251" t="str">
        <f>A251</f>
        <v>fins a 1 m de fondària, en terreny dur, amb</v>
      </c>
      <c r="K251" s="4"/>
      <c r="O251" s="4"/>
    </row>
    <row r="252" spans="1:15" x14ac:dyDescent="0.2">
      <c r="A252" t="s">
        <v>37</v>
      </c>
      <c r="G252" s="4"/>
      <c r="I252" t="str">
        <f>A252</f>
        <v>retroexcavadora amb martell trencador.</v>
      </c>
      <c r="K252" s="4"/>
      <c r="O252" s="4"/>
    </row>
    <row r="253" spans="1:15" s="27" customFormat="1" x14ac:dyDescent="0.2">
      <c r="A253" s="27" t="s">
        <v>231</v>
      </c>
      <c r="G253" s="48"/>
      <c r="I253" s="27" t="str">
        <f>A253</f>
        <v>(Trams sense xarxes de Gas i Alta Tensió).</v>
      </c>
      <c r="K253" s="48"/>
      <c r="O253" s="48"/>
    </row>
    <row r="254" spans="1:15" ht="20.25" customHeight="1" x14ac:dyDescent="0.2">
      <c r="B254" s="27" t="s">
        <v>127</v>
      </c>
      <c r="C254">
        <v>0.15</v>
      </c>
      <c r="D254">
        <v>95</v>
      </c>
      <c r="E254">
        <v>0.4</v>
      </c>
      <c r="F254">
        <v>0.6</v>
      </c>
      <c r="G254" s="4">
        <f>C254*D254*E254*F254</f>
        <v>3.42</v>
      </c>
      <c r="J254" s="27" t="str">
        <f t="shared" ref="J254:J269" si="128">B254</f>
        <v>C/Domènec Cardenal, (O)</v>
      </c>
      <c r="K254" s="4">
        <f t="shared" ref="K254:K269" si="129">G254</f>
        <v>3.42</v>
      </c>
      <c r="M254">
        <v>29.77</v>
      </c>
      <c r="O254" s="4">
        <f t="shared" ref="O254:O269" si="130">K254*M254</f>
        <v>101.8134</v>
      </c>
    </row>
    <row r="255" spans="1:15" x14ac:dyDescent="0.2">
      <c r="B255" s="27" t="s">
        <v>155</v>
      </c>
      <c r="C255">
        <v>0.15</v>
      </c>
      <c r="D255">
        <v>7</v>
      </c>
      <c r="E255">
        <v>0.4</v>
      </c>
      <c r="F255">
        <v>0.6</v>
      </c>
      <c r="G255" s="19">
        <f t="shared" ref="G255:G262" si="131">C255*D255*E255*F255</f>
        <v>0.252</v>
      </c>
      <c r="J255" s="27" t="str">
        <f t="shared" si="128"/>
        <v>Creuament D Cardenal, (O)</v>
      </c>
      <c r="K255" s="4">
        <f t="shared" si="129"/>
        <v>0.252</v>
      </c>
      <c r="M255" s="13">
        <v>29.77</v>
      </c>
      <c r="O255" s="4">
        <f t="shared" si="130"/>
        <v>7.50204</v>
      </c>
    </row>
    <row r="256" spans="1:15" x14ac:dyDescent="0.2">
      <c r="A256" s="27"/>
      <c r="B256" s="27" t="s">
        <v>127</v>
      </c>
      <c r="C256">
        <v>0</v>
      </c>
      <c r="D256">
        <v>35</v>
      </c>
      <c r="E256">
        <v>0.4</v>
      </c>
      <c r="F256">
        <v>0.6</v>
      </c>
      <c r="G256" s="4">
        <f t="shared" si="131"/>
        <v>0</v>
      </c>
      <c r="I256" s="27"/>
      <c r="J256" s="27" t="str">
        <f t="shared" si="128"/>
        <v>C/Domènec Cardenal, (O)</v>
      </c>
      <c r="K256" s="4">
        <f t="shared" si="129"/>
        <v>0</v>
      </c>
      <c r="M256">
        <v>29.77</v>
      </c>
      <c r="O256" s="4">
        <f t="shared" si="130"/>
        <v>0</v>
      </c>
    </row>
    <row r="257" spans="1:15" x14ac:dyDescent="0.2">
      <c r="B257" s="27" t="s">
        <v>133</v>
      </c>
      <c r="C257">
        <v>0.15</v>
      </c>
      <c r="D257">
        <v>12</v>
      </c>
      <c r="E257">
        <v>0.4</v>
      </c>
      <c r="F257">
        <v>0.6</v>
      </c>
      <c r="G257" s="19">
        <f t="shared" si="131"/>
        <v>0.432</v>
      </c>
      <c r="J257" s="27" t="str">
        <f t="shared" si="128"/>
        <v>Enllaç amb D Cardenal, (E)</v>
      </c>
      <c r="K257" s="4">
        <f t="shared" si="129"/>
        <v>0.432</v>
      </c>
      <c r="M257" s="13">
        <v>29.77</v>
      </c>
      <c r="O257" s="4">
        <f t="shared" si="130"/>
        <v>12.86064</v>
      </c>
    </row>
    <row r="258" spans="1:15" x14ac:dyDescent="0.2">
      <c r="B258" s="27" t="s">
        <v>126</v>
      </c>
      <c r="C258">
        <v>0.15</v>
      </c>
      <c r="D258">
        <v>20</v>
      </c>
      <c r="E258">
        <v>0.4</v>
      </c>
      <c r="F258">
        <v>0.6</v>
      </c>
      <c r="G258" s="4">
        <f t="shared" si="131"/>
        <v>0.72000000000000008</v>
      </c>
      <c r="J258" s="27" t="str">
        <f t="shared" si="128"/>
        <v>C/Domènec Cardenal, (E)</v>
      </c>
      <c r="K258" s="4">
        <f t="shared" si="129"/>
        <v>0.72000000000000008</v>
      </c>
      <c r="M258">
        <v>29.77</v>
      </c>
      <c r="O258" s="4">
        <f t="shared" si="130"/>
        <v>21.434400000000004</v>
      </c>
    </row>
    <row r="259" spans="1:15" x14ac:dyDescent="0.2">
      <c r="B259" s="27" t="s">
        <v>126</v>
      </c>
      <c r="C259">
        <v>0.15</v>
      </c>
      <c r="D259">
        <v>110</v>
      </c>
      <c r="E259">
        <v>0.4</v>
      </c>
      <c r="F259">
        <v>0.6</v>
      </c>
      <c r="G259" s="4">
        <f t="shared" si="131"/>
        <v>3.96</v>
      </c>
      <c r="J259" s="27" t="str">
        <f t="shared" si="128"/>
        <v>C/Domènec Cardenal, (E)</v>
      </c>
      <c r="K259" s="4">
        <f t="shared" si="129"/>
        <v>3.96</v>
      </c>
      <c r="M259">
        <v>29.77</v>
      </c>
      <c r="O259" s="4">
        <f t="shared" si="130"/>
        <v>117.8892</v>
      </c>
    </row>
    <row r="260" spans="1:15" x14ac:dyDescent="0.2">
      <c r="B260" s="27" t="s">
        <v>132</v>
      </c>
      <c r="C260">
        <v>0.15</v>
      </c>
      <c r="D260">
        <v>10</v>
      </c>
      <c r="E260">
        <v>0.4</v>
      </c>
      <c r="F260">
        <v>0.6</v>
      </c>
      <c r="G260" s="4">
        <f t="shared" si="131"/>
        <v>0.36000000000000004</v>
      </c>
      <c r="J260" s="27" t="str">
        <f t="shared" si="128"/>
        <v>Creuaments D Cardenal, (E)</v>
      </c>
      <c r="K260" s="4">
        <f t="shared" si="129"/>
        <v>0.36000000000000004</v>
      </c>
      <c r="M260">
        <v>29.77</v>
      </c>
      <c r="O260" s="4">
        <f t="shared" si="130"/>
        <v>10.717200000000002</v>
      </c>
    </row>
    <row r="261" spans="1:15" x14ac:dyDescent="0.2">
      <c r="B261" s="27" t="s">
        <v>129</v>
      </c>
      <c r="C261">
        <v>0.15</v>
      </c>
      <c r="D261">
        <v>30</v>
      </c>
      <c r="E261">
        <v>0.4</v>
      </c>
      <c r="F261">
        <v>0.6</v>
      </c>
      <c r="G261" s="4">
        <f t="shared" si="131"/>
        <v>1.08</v>
      </c>
      <c r="J261" s="27" t="str">
        <f t="shared" si="128"/>
        <v>Lateral Ajuntament, (Oest)</v>
      </c>
      <c r="K261" s="4">
        <f t="shared" si="129"/>
        <v>1.08</v>
      </c>
      <c r="M261">
        <v>29.77</v>
      </c>
      <c r="O261" s="4">
        <f t="shared" si="130"/>
        <v>32.151600000000002</v>
      </c>
    </row>
    <row r="262" spans="1:15" x14ac:dyDescent="0.2">
      <c r="B262" s="27" t="s">
        <v>128</v>
      </c>
      <c r="C262">
        <v>0.15</v>
      </c>
      <c r="D262">
        <v>30</v>
      </c>
      <c r="E262">
        <v>0.4</v>
      </c>
      <c r="F262">
        <v>0.6</v>
      </c>
      <c r="G262" s="4">
        <f t="shared" si="131"/>
        <v>1.08</v>
      </c>
      <c r="J262" s="27" t="str">
        <f t="shared" si="128"/>
        <v>Lateral Ajuntament, (Est)</v>
      </c>
      <c r="K262" s="4">
        <f t="shared" si="129"/>
        <v>1.08</v>
      </c>
      <c r="M262">
        <v>29.77</v>
      </c>
      <c r="O262" s="4">
        <f t="shared" si="130"/>
        <v>32.151600000000002</v>
      </c>
    </row>
    <row r="263" spans="1:15" x14ac:dyDescent="0.2">
      <c r="B263" s="27" t="s">
        <v>125</v>
      </c>
      <c r="C263">
        <v>0.15</v>
      </c>
      <c r="D263">
        <v>60</v>
      </c>
      <c r="E263">
        <v>0.4</v>
      </c>
      <c r="F263">
        <v>0.6</v>
      </c>
      <c r="G263" s="4">
        <f>C263*D263*E263*F263</f>
        <v>2.16</v>
      </c>
      <c r="J263" s="27" t="str">
        <f t="shared" si="128"/>
        <v>Plaça, (Oest)</v>
      </c>
      <c r="K263" s="4">
        <f t="shared" si="129"/>
        <v>2.16</v>
      </c>
      <c r="M263">
        <v>29.77</v>
      </c>
      <c r="O263" s="4">
        <f t="shared" si="130"/>
        <v>64.303200000000004</v>
      </c>
    </row>
    <row r="264" spans="1:15" x14ac:dyDescent="0.2">
      <c r="B264" s="27" t="s">
        <v>135</v>
      </c>
      <c r="C264">
        <v>0</v>
      </c>
      <c r="D264">
        <v>0</v>
      </c>
      <c r="E264">
        <v>0</v>
      </c>
      <c r="F264">
        <v>0</v>
      </c>
      <c r="G264" s="19">
        <f t="shared" ref="G264:G265" si="132">C264*D264*E264*F264</f>
        <v>0</v>
      </c>
      <c r="J264" s="27" t="str">
        <f t="shared" si="128"/>
        <v>Plaça, (Est), (Tub PE existent)</v>
      </c>
      <c r="K264" s="4">
        <f t="shared" si="129"/>
        <v>0</v>
      </c>
      <c r="M264" s="13">
        <v>29.77</v>
      </c>
      <c r="O264" s="4">
        <f t="shared" si="130"/>
        <v>0</v>
      </c>
    </row>
    <row r="265" spans="1:15" x14ac:dyDescent="0.2">
      <c r="B265" s="29" t="s">
        <v>130</v>
      </c>
      <c r="C265">
        <v>0.15</v>
      </c>
      <c r="D265">
        <v>47</v>
      </c>
      <c r="E265">
        <v>0.4</v>
      </c>
      <c r="F265">
        <v>0.6</v>
      </c>
      <c r="G265" s="4">
        <f t="shared" si="132"/>
        <v>1.6920000000000002</v>
      </c>
      <c r="J265" s="27" t="str">
        <f t="shared" si="128"/>
        <v>Creuament Plaça, (Sud)</v>
      </c>
      <c r="K265" s="4">
        <f t="shared" si="129"/>
        <v>1.6920000000000002</v>
      </c>
      <c r="M265">
        <v>29.77</v>
      </c>
      <c r="O265" s="4">
        <f t="shared" si="130"/>
        <v>50.370840000000001</v>
      </c>
    </row>
    <row r="266" spans="1:15" x14ac:dyDescent="0.2">
      <c r="A266" s="27"/>
      <c r="B266" s="30" t="s">
        <v>138</v>
      </c>
      <c r="C266">
        <v>0.15</v>
      </c>
      <c r="D266">
        <v>250</v>
      </c>
      <c r="E266">
        <v>0.4</v>
      </c>
      <c r="F266">
        <v>0.6</v>
      </c>
      <c r="G266" s="4">
        <f>C266*D266*E266*F266</f>
        <v>9</v>
      </c>
      <c r="J266" s="27" t="str">
        <f t="shared" si="128"/>
        <v>Comtes d'Urgell</v>
      </c>
      <c r="K266" s="4">
        <f t="shared" si="129"/>
        <v>9</v>
      </c>
      <c r="M266">
        <v>29.77</v>
      </c>
      <c r="O266" s="4">
        <f t="shared" si="130"/>
        <v>267.93</v>
      </c>
    </row>
    <row r="267" spans="1:15" x14ac:dyDescent="0.2">
      <c r="B267" s="30" t="s">
        <v>131</v>
      </c>
      <c r="C267">
        <v>0.15</v>
      </c>
      <c r="D267">
        <v>25</v>
      </c>
      <c r="E267">
        <v>0.4</v>
      </c>
      <c r="F267">
        <v>0.6</v>
      </c>
      <c r="G267" s="4">
        <f t="shared" ref="G267:G269" si="133">C267*D267*E267*F267</f>
        <v>0.89999999999999991</v>
      </c>
      <c r="J267" s="27" t="str">
        <f t="shared" si="128"/>
        <v>Creuaments C. d'Urgell</v>
      </c>
      <c r="K267" s="4">
        <f t="shared" si="129"/>
        <v>0.89999999999999991</v>
      </c>
      <c r="M267">
        <v>29.77</v>
      </c>
      <c r="O267" s="4">
        <f t="shared" si="130"/>
        <v>26.792999999999996</v>
      </c>
    </row>
    <row r="268" spans="1:15" x14ac:dyDescent="0.2">
      <c r="A268" s="27"/>
      <c r="B268" s="30" t="s">
        <v>112</v>
      </c>
      <c r="C268">
        <v>0.15</v>
      </c>
      <c r="D268">
        <v>28</v>
      </c>
      <c r="E268">
        <v>0.4</v>
      </c>
      <c r="F268">
        <v>0.6</v>
      </c>
      <c r="G268" s="4">
        <f t="shared" si="133"/>
        <v>1.008</v>
      </c>
      <c r="J268" s="27" t="str">
        <f t="shared" si="128"/>
        <v>Tram c/Monges</v>
      </c>
      <c r="K268" s="4">
        <f t="shared" si="129"/>
        <v>1.008</v>
      </c>
      <c r="M268">
        <v>29.77</v>
      </c>
      <c r="O268" s="4">
        <f t="shared" si="130"/>
        <v>30.00816</v>
      </c>
    </row>
    <row r="269" spans="1:15" ht="14.25" customHeight="1" x14ac:dyDescent="0.2">
      <c r="A269" s="27"/>
      <c r="B269" s="30" t="s">
        <v>134</v>
      </c>
      <c r="C269">
        <v>0.15</v>
      </c>
      <c r="D269">
        <v>8</v>
      </c>
      <c r="E269">
        <v>0.4</v>
      </c>
      <c r="F269">
        <v>0.6</v>
      </c>
      <c r="G269" s="4">
        <f t="shared" si="133"/>
        <v>0.28799999999999998</v>
      </c>
      <c r="J269" s="27" t="str">
        <f t="shared" si="128"/>
        <v>Enllaç c/Monges</v>
      </c>
      <c r="K269" s="4">
        <f t="shared" si="129"/>
        <v>0.28799999999999998</v>
      </c>
      <c r="M269">
        <v>29.77</v>
      </c>
      <c r="O269" s="4">
        <f t="shared" si="130"/>
        <v>8.57376</v>
      </c>
    </row>
    <row r="270" spans="1:15" x14ac:dyDescent="0.2">
      <c r="G270" s="4"/>
      <c r="K270" s="4"/>
      <c r="O270" s="4"/>
    </row>
    <row r="271" spans="1:15" x14ac:dyDescent="0.2">
      <c r="B271" s="9" t="s">
        <v>27</v>
      </c>
      <c r="D271">
        <f>D254+D255+D257+D258+D259+D260+D261+D262+D263+D265+D266+D267+D268+D269</f>
        <v>732</v>
      </c>
      <c r="G271" s="6">
        <f>SUM(G251:G269)</f>
        <v>26.351999999999997</v>
      </c>
      <c r="J271" s="9" t="s">
        <v>27</v>
      </c>
      <c r="K271" s="6">
        <f>G271</f>
        <v>26.351999999999997</v>
      </c>
      <c r="O271" s="6">
        <f>SUM(O251:O269)</f>
        <v>784.49903999999992</v>
      </c>
    </row>
    <row r="272" spans="1:15" x14ac:dyDescent="0.2">
      <c r="B272" s="9"/>
      <c r="G272" s="6"/>
      <c r="J272" s="9"/>
      <c r="K272" s="6"/>
      <c r="O272" s="6"/>
    </row>
    <row r="273" spans="1:15" x14ac:dyDescent="0.2">
      <c r="C273" s="2" t="s">
        <v>0</v>
      </c>
      <c r="D273" s="2" t="s">
        <v>1</v>
      </c>
      <c r="E273" s="2" t="s">
        <v>2</v>
      </c>
      <c r="F273" s="17" t="s">
        <v>3</v>
      </c>
      <c r="G273" s="17" t="s">
        <v>35</v>
      </c>
      <c r="K273" s="17" t="str">
        <f>G273</f>
        <v>Total m³</v>
      </c>
      <c r="L273" s="2"/>
      <c r="M273" s="2" t="s">
        <v>22</v>
      </c>
      <c r="N273" s="2"/>
      <c r="O273" s="17" t="s">
        <v>83</v>
      </c>
    </row>
    <row r="274" spans="1:15" x14ac:dyDescent="0.2">
      <c r="A274" t="s">
        <v>38</v>
      </c>
      <c r="I274" t="str">
        <f t="shared" ref="I274:I279" si="134">A274</f>
        <v>Rebliment i piconatge de rasa d'amplada més</v>
      </c>
    </row>
    <row r="275" spans="1:15" x14ac:dyDescent="0.2">
      <c r="A275" t="s">
        <v>203</v>
      </c>
      <c r="G275" s="4"/>
      <c r="I275" t="str">
        <f t="shared" si="134"/>
        <v xml:space="preserve">de 0,6 i fins a 1,5 m, amb material seleccionat, </v>
      </c>
      <c r="K275" s="4"/>
      <c r="O275" s="4"/>
    </row>
    <row r="276" spans="1:15" x14ac:dyDescent="0.2">
      <c r="A276" t="s">
        <v>204</v>
      </c>
      <c r="G276" s="4"/>
      <c r="I276" t="str">
        <f t="shared" si="134"/>
        <v xml:space="preserve">en tongades de gruix de més de 25 i fins a </v>
      </c>
      <c r="K276" s="4"/>
      <c r="O276" s="4"/>
    </row>
    <row r="277" spans="1:15" x14ac:dyDescent="0.2">
      <c r="A277" t="s">
        <v>205</v>
      </c>
      <c r="G277" s="4"/>
      <c r="I277" t="str">
        <f t="shared" si="134"/>
        <v>50 cm, utilitzant picó vibrant.</v>
      </c>
      <c r="K277" s="4"/>
      <c r="O277" s="4"/>
    </row>
    <row r="278" spans="1:15" x14ac:dyDescent="0.2">
      <c r="A278" s="27" t="s">
        <v>206</v>
      </c>
      <c r="G278" s="4"/>
      <c r="I278" s="27" t="str">
        <f t="shared" si="134"/>
        <v>(Cal tenir present que la partida de canonades</v>
      </c>
      <c r="K278" s="4"/>
      <c r="O278" s="4"/>
    </row>
    <row r="279" spans="1:15" x14ac:dyDescent="0.2">
      <c r="A279" s="27" t="s">
        <v>207</v>
      </c>
      <c r="G279" s="4"/>
      <c r="I279" s="27" t="str">
        <f t="shared" si="134"/>
        <v>porta inclosa l'arena per la rasa).</v>
      </c>
      <c r="K279" s="4"/>
      <c r="O279" s="4"/>
    </row>
    <row r="280" spans="1:15" ht="20.25" customHeight="1" x14ac:dyDescent="0.2">
      <c r="B280" s="27" t="s">
        <v>127</v>
      </c>
      <c r="C280">
        <v>1</v>
      </c>
      <c r="D280">
        <v>165</v>
      </c>
      <c r="E280">
        <v>0.4</v>
      </c>
      <c r="F280">
        <v>0.2</v>
      </c>
      <c r="G280" s="4">
        <f t="shared" ref="G280:G294" si="135">C280*D280*E280*F280</f>
        <v>13.200000000000001</v>
      </c>
      <c r="J280" s="27" t="str">
        <f t="shared" ref="J280:J295" si="136">B280</f>
        <v>C/Domènec Cardenal, (O)</v>
      </c>
      <c r="K280" s="4">
        <f t="shared" ref="K280:K295" si="137">G280</f>
        <v>13.200000000000001</v>
      </c>
      <c r="M280">
        <v>8.2100000000000009</v>
      </c>
      <c r="O280" s="4">
        <f t="shared" ref="O280:O295" si="138">K280*M280</f>
        <v>108.37200000000001</v>
      </c>
    </row>
    <row r="281" spans="1:15" x14ac:dyDescent="0.2">
      <c r="B281" s="27" t="s">
        <v>155</v>
      </c>
      <c r="C281">
        <v>1</v>
      </c>
      <c r="D281">
        <v>7</v>
      </c>
      <c r="E281">
        <v>0.4</v>
      </c>
      <c r="F281">
        <v>0.2</v>
      </c>
      <c r="G281" s="19">
        <f t="shared" si="135"/>
        <v>0.56000000000000005</v>
      </c>
      <c r="J281" s="27" t="str">
        <f t="shared" si="136"/>
        <v>Creuament D Cardenal, (O)</v>
      </c>
      <c r="K281" s="4">
        <f t="shared" si="137"/>
        <v>0.56000000000000005</v>
      </c>
      <c r="M281" s="13">
        <v>8.2100000000000009</v>
      </c>
      <c r="O281" s="4">
        <f t="shared" si="138"/>
        <v>4.5976000000000008</v>
      </c>
    </row>
    <row r="282" spans="1:15" x14ac:dyDescent="0.2">
      <c r="A282" s="27"/>
      <c r="B282" s="27" t="s">
        <v>127</v>
      </c>
      <c r="C282">
        <v>1</v>
      </c>
      <c r="D282">
        <v>35</v>
      </c>
      <c r="E282">
        <v>0.4</v>
      </c>
      <c r="F282">
        <v>0.2</v>
      </c>
      <c r="G282" s="4">
        <f>C282*D282*E282*F282</f>
        <v>2.8000000000000003</v>
      </c>
      <c r="I282" s="27"/>
      <c r="J282" s="27" t="str">
        <f t="shared" ref="J282" si="139">B282</f>
        <v>C/Domènec Cardenal, (O)</v>
      </c>
      <c r="K282" s="4">
        <f t="shared" ref="K282" si="140">G282</f>
        <v>2.8000000000000003</v>
      </c>
      <c r="M282">
        <v>8.2100000000000009</v>
      </c>
      <c r="O282" s="4">
        <f t="shared" ref="O282" si="141">K282*M282</f>
        <v>22.988000000000003</v>
      </c>
    </row>
    <row r="283" spans="1:15" x14ac:dyDescent="0.2">
      <c r="B283" s="27" t="s">
        <v>133</v>
      </c>
      <c r="C283">
        <v>1</v>
      </c>
      <c r="D283">
        <v>12</v>
      </c>
      <c r="E283">
        <v>0.4</v>
      </c>
      <c r="F283">
        <v>0.2</v>
      </c>
      <c r="G283" s="19">
        <f t="shared" ref="G283" si="142">C283*D283*E283*F283</f>
        <v>0.96000000000000019</v>
      </c>
      <c r="J283" s="27" t="str">
        <f t="shared" ref="J283" si="143">B283</f>
        <v>Enllaç amb D Cardenal, (E)</v>
      </c>
      <c r="K283" s="4">
        <f t="shared" ref="K283" si="144">G283</f>
        <v>0.96000000000000019</v>
      </c>
      <c r="M283" s="13">
        <v>8.2100000000000009</v>
      </c>
      <c r="O283" s="4">
        <f t="shared" ref="O283" si="145">K283*M283</f>
        <v>7.8816000000000024</v>
      </c>
    </row>
    <row r="284" spans="1:15" x14ac:dyDescent="0.2">
      <c r="B284" s="27" t="s">
        <v>126</v>
      </c>
      <c r="C284">
        <v>1</v>
      </c>
      <c r="D284">
        <v>185</v>
      </c>
      <c r="E284">
        <v>0.4</v>
      </c>
      <c r="F284">
        <v>0.2</v>
      </c>
      <c r="G284" s="4">
        <f>C284*D284*E284*F284</f>
        <v>14.8</v>
      </c>
      <c r="J284" s="27" t="str">
        <f t="shared" si="136"/>
        <v>C/Domènec Cardenal, (E)</v>
      </c>
      <c r="K284" s="4">
        <f t="shared" si="137"/>
        <v>14.8</v>
      </c>
      <c r="M284">
        <v>8.2100000000000009</v>
      </c>
      <c r="O284" s="4">
        <f t="shared" si="138"/>
        <v>121.50800000000002</v>
      </c>
    </row>
    <row r="285" spans="1:15" x14ac:dyDescent="0.2">
      <c r="B285" s="27" t="s">
        <v>126</v>
      </c>
      <c r="C285">
        <v>1</v>
      </c>
      <c r="D285">
        <v>185</v>
      </c>
      <c r="E285">
        <v>0.4</v>
      </c>
      <c r="F285">
        <v>0.2</v>
      </c>
      <c r="G285" s="4">
        <f t="shared" si="135"/>
        <v>14.8</v>
      </c>
      <c r="J285" s="27" t="str">
        <f t="shared" si="136"/>
        <v>C/Domènec Cardenal, (E)</v>
      </c>
      <c r="K285" s="4">
        <f t="shared" si="137"/>
        <v>14.8</v>
      </c>
      <c r="M285">
        <v>8.2100000000000009</v>
      </c>
      <c r="O285" s="4">
        <f t="shared" si="138"/>
        <v>121.50800000000002</v>
      </c>
    </row>
    <row r="286" spans="1:15" x14ac:dyDescent="0.2">
      <c r="B286" s="27" t="s">
        <v>132</v>
      </c>
      <c r="C286">
        <v>1</v>
      </c>
      <c r="D286">
        <v>10</v>
      </c>
      <c r="E286">
        <v>0.4</v>
      </c>
      <c r="F286">
        <v>0.2</v>
      </c>
      <c r="G286" s="4">
        <f t="shared" si="135"/>
        <v>0.8</v>
      </c>
      <c r="J286" s="27" t="str">
        <f t="shared" si="136"/>
        <v>Creuaments D Cardenal, (E)</v>
      </c>
      <c r="K286" s="4">
        <f t="shared" si="137"/>
        <v>0.8</v>
      </c>
      <c r="M286">
        <v>8.2100000000000009</v>
      </c>
      <c r="O286" s="4">
        <f t="shared" si="138"/>
        <v>6.5680000000000014</v>
      </c>
    </row>
    <row r="287" spans="1:15" x14ac:dyDescent="0.2">
      <c r="B287" s="27" t="s">
        <v>129</v>
      </c>
      <c r="C287">
        <v>1</v>
      </c>
      <c r="D287">
        <v>30</v>
      </c>
      <c r="E287">
        <v>0.4</v>
      </c>
      <c r="F287">
        <v>0.2</v>
      </c>
      <c r="G287" s="4">
        <f t="shared" si="135"/>
        <v>2.4000000000000004</v>
      </c>
      <c r="J287" s="27" t="str">
        <f t="shared" si="136"/>
        <v>Lateral Ajuntament, (Oest)</v>
      </c>
      <c r="K287" s="4">
        <f t="shared" si="137"/>
        <v>2.4000000000000004</v>
      </c>
      <c r="M287">
        <v>8.2100000000000009</v>
      </c>
      <c r="O287" s="4">
        <f t="shared" si="138"/>
        <v>19.704000000000004</v>
      </c>
    </row>
    <row r="288" spans="1:15" x14ac:dyDescent="0.2">
      <c r="B288" s="27" t="s">
        <v>128</v>
      </c>
      <c r="C288">
        <v>1</v>
      </c>
      <c r="D288">
        <v>30</v>
      </c>
      <c r="E288">
        <v>0.4</v>
      </c>
      <c r="F288">
        <v>0.2</v>
      </c>
      <c r="G288" s="4">
        <f t="shared" ref="G288:G289" si="146">C288*D288*E288*F288</f>
        <v>2.4000000000000004</v>
      </c>
      <c r="J288" s="27" t="str">
        <f t="shared" ref="J288:J289" si="147">B288</f>
        <v>Lateral Ajuntament, (Est)</v>
      </c>
      <c r="K288" s="4">
        <f t="shared" ref="K288:K289" si="148">G288</f>
        <v>2.4000000000000004</v>
      </c>
      <c r="M288">
        <v>8.2100000000000009</v>
      </c>
      <c r="O288" s="4">
        <f t="shared" ref="O288:O289" si="149">K288*M288</f>
        <v>19.704000000000004</v>
      </c>
    </row>
    <row r="289" spans="1:15" x14ac:dyDescent="0.2">
      <c r="B289" s="27" t="s">
        <v>125</v>
      </c>
      <c r="C289">
        <v>1</v>
      </c>
      <c r="D289">
        <v>60</v>
      </c>
      <c r="E289">
        <v>0.4</v>
      </c>
      <c r="F289">
        <v>0.2</v>
      </c>
      <c r="G289" s="4">
        <f t="shared" si="146"/>
        <v>4.8000000000000007</v>
      </c>
      <c r="J289" s="27" t="str">
        <f t="shared" si="147"/>
        <v>Plaça, (Oest)</v>
      </c>
      <c r="K289" s="4">
        <f t="shared" si="148"/>
        <v>4.8000000000000007</v>
      </c>
      <c r="M289">
        <v>8.2100000000000009</v>
      </c>
      <c r="O289" s="4">
        <f t="shared" si="149"/>
        <v>39.408000000000008</v>
      </c>
    </row>
    <row r="290" spans="1:15" x14ac:dyDescent="0.2">
      <c r="B290" s="27" t="s">
        <v>135</v>
      </c>
      <c r="C290">
        <v>0</v>
      </c>
      <c r="D290">
        <v>0</v>
      </c>
      <c r="E290">
        <v>0</v>
      </c>
      <c r="F290">
        <v>0</v>
      </c>
      <c r="G290" s="19">
        <f t="shared" si="135"/>
        <v>0</v>
      </c>
      <c r="J290" s="27" t="str">
        <f t="shared" si="136"/>
        <v>Plaça, (Est), (Tub PE existent)</v>
      </c>
      <c r="K290" s="4">
        <f t="shared" si="137"/>
        <v>0</v>
      </c>
      <c r="M290" s="13">
        <v>8.2100000000000009</v>
      </c>
      <c r="O290" s="4">
        <f t="shared" si="138"/>
        <v>0</v>
      </c>
    </row>
    <row r="291" spans="1:15" x14ac:dyDescent="0.2">
      <c r="B291" s="29" t="s">
        <v>130</v>
      </c>
      <c r="C291">
        <v>1</v>
      </c>
      <c r="D291">
        <v>47</v>
      </c>
      <c r="E291">
        <v>0.4</v>
      </c>
      <c r="F291">
        <v>0.2</v>
      </c>
      <c r="G291" s="4">
        <f t="shared" si="135"/>
        <v>3.7600000000000002</v>
      </c>
      <c r="J291" s="27" t="str">
        <f t="shared" si="136"/>
        <v>Creuament Plaça, (Sud)</v>
      </c>
      <c r="K291" s="4">
        <f t="shared" si="137"/>
        <v>3.7600000000000002</v>
      </c>
      <c r="M291">
        <v>8.2100000000000009</v>
      </c>
      <c r="O291" s="4">
        <f t="shared" si="138"/>
        <v>30.869600000000005</v>
      </c>
    </row>
    <row r="292" spans="1:15" x14ac:dyDescent="0.2">
      <c r="A292" s="27"/>
      <c r="B292" s="30" t="s">
        <v>138</v>
      </c>
      <c r="C292">
        <v>1</v>
      </c>
      <c r="D292">
        <v>250</v>
      </c>
      <c r="E292">
        <v>0.4</v>
      </c>
      <c r="F292">
        <v>0.2</v>
      </c>
      <c r="G292" s="4">
        <f>C292*D292*E292*F292</f>
        <v>20</v>
      </c>
      <c r="J292" s="27" t="str">
        <f t="shared" si="136"/>
        <v>Comtes d'Urgell</v>
      </c>
      <c r="K292" s="4">
        <f t="shared" si="137"/>
        <v>20</v>
      </c>
      <c r="M292">
        <v>8.2100000000000009</v>
      </c>
      <c r="O292" s="4">
        <f t="shared" si="138"/>
        <v>164.20000000000002</v>
      </c>
    </row>
    <row r="293" spans="1:15" x14ac:dyDescent="0.2">
      <c r="B293" s="30" t="s">
        <v>131</v>
      </c>
      <c r="C293">
        <v>1</v>
      </c>
      <c r="D293">
        <v>25</v>
      </c>
      <c r="E293">
        <v>0.4</v>
      </c>
      <c r="F293">
        <v>0.2</v>
      </c>
      <c r="G293" s="4">
        <f t="shared" si="135"/>
        <v>2</v>
      </c>
      <c r="J293" s="27" t="str">
        <f t="shared" si="136"/>
        <v>Creuaments C. d'Urgell</v>
      </c>
      <c r="K293" s="4">
        <f t="shared" si="137"/>
        <v>2</v>
      </c>
      <c r="M293">
        <v>8.2100000000000009</v>
      </c>
      <c r="O293" s="4">
        <f t="shared" si="138"/>
        <v>16.420000000000002</v>
      </c>
    </row>
    <row r="294" spans="1:15" x14ac:dyDescent="0.2">
      <c r="A294" s="27"/>
      <c r="B294" s="30" t="s">
        <v>112</v>
      </c>
      <c r="C294">
        <v>1</v>
      </c>
      <c r="D294">
        <v>28</v>
      </c>
      <c r="E294">
        <v>0.4</v>
      </c>
      <c r="F294">
        <v>0.2</v>
      </c>
      <c r="G294" s="4">
        <f t="shared" si="135"/>
        <v>2.2400000000000002</v>
      </c>
      <c r="J294" s="27" t="str">
        <f t="shared" si="136"/>
        <v>Tram c/Monges</v>
      </c>
      <c r="K294" s="4">
        <f t="shared" si="137"/>
        <v>2.2400000000000002</v>
      </c>
      <c r="M294">
        <v>8.2100000000000009</v>
      </c>
      <c r="O294" s="4">
        <f t="shared" si="138"/>
        <v>18.390400000000003</v>
      </c>
    </row>
    <row r="295" spans="1:15" ht="14.25" customHeight="1" x14ac:dyDescent="0.2">
      <c r="A295" s="27"/>
      <c r="B295" s="30" t="s">
        <v>134</v>
      </c>
      <c r="C295">
        <v>1</v>
      </c>
      <c r="D295">
        <v>8</v>
      </c>
      <c r="E295">
        <v>0.4</v>
      </c>
      <c r="F295">
        <v>0.2</v>
      </c>
      <c r="G295" s="4">
        <f>C295*D295*E295*F295</f>
        <v>0.64000000000000012</v>
      </c>
      <c r="J295" s="27" t="str">
        <f t="shared" si="136"/>
        <v>Enllaç c/Monges</v>
      </c>
      <c r="K295" s="4">
        <f t="shared" si="137"/>
        <v>0.64000000000000012</v>
      </c>
      <c r="M295">
        <v>8.2100000000000009</v>
      </c>
      <c r="O295" s="4">
        <f t="shared" si="138"/>
        <v>5.2544000000000013</v>
      </c>
    </row>
    <row r="296" spans="1:15" x14ac:dyDescent="0.2">
      <c r="G296" s="4"/>
      <c r="K296" s="4"/>
      <c r="O296" s="4"/>
    </row>
    <row r="297" spans="1:15" x14ac:dyDescent="0.2">
      <c r="B297" s="9" t="s">
        <v>27</v>
      </c>
      <c r="D297">
        <f>SUM(D280:D295)</f>
        <v>1077</v>
      </c>
      <c r="G297" s="6">
        <f>SUM(G276:G295)</f>
        <v>86.16</v>
      </c>
      <c r="J297" s="9" t="s">
        <v>27</v>
      </c>
      <c r="K297" s="6">
        <f>G297</f>
        <v>86.16</v>
      </c>
      <c r="O297" s="6">
        <f>SUM(O276:O295)</f>
        <v>707.37360000000012</v>
      </c>
    </row>
    <row r="298" spans="1:15" x14ac:dyDescent="0.2">
      <c r="G298" s="3"/>
      <c r="O298" s="4"/>
    </row>
    <row r="299" spans="1:15" x14ac:dyDescent="0.2">
      <c r="C299" s="2" t="s">
        <v>0</v>
      </c>
      <c r="D299" s="2" t="s">
        <v>1</v>
      </c>
      <c r="E299" s="2" t="s">
        <v>2</v>
      </c>
      <c r="F299" s="17" t="s">
        <v>3</v>
      </c>
      <c r="G299" s="17" t="s">
        <v>35</v>
      </c>
      <c r="K299" s="17" t="str">
        <f>G299</f>
        <v>Total m³</v>
      </c>
      <c r="L299" s="2"/>
      <c r="M299" s="2" t="s">
        <v>22</v>
      </c>
      <c r="N299" s="2"/>
      <c r="O299" s="2" t="s">
        <v>96</v>
      </c>
    </row>
    <row r="300" spans="1:15" x14ac:dyDescent="0.2">
      <c r="A300" t="s">
        <v>110</v>
      </c>
      <c r="I300" t="str">
        <f>A300</f>
        <v>Base de tot-ú artificial, amb estesa i piconatge</v>
      </c>
    </row>
    <row r="301" spans="1:15" x14ac:dyDescent="0.2">
      <c r="A301" t="s">
        <v>161</v>
      </c>
      <c r="I301" t="str">
        <f>A301</f>
        <v>del material al 100% del PM.</v>
      </c>
    </row>
    <row r="302" spans="1:15" x14ac:dyDescent="0.2">
      <c r="A302" t="s">
        <v>184</v>
      </c>
      <c r="I302" t="str">
        <f>A302</f>
        <v>Us de compactador manual.</v>
      </c>
    </row>
    <row r="303" spans="1:15" x14ac:dyDescent="0.2">
      <c r="A303" s="27" t="s">
        <v>206</v>
      </c>
      <c r="G303" s="4"/>
      <c r="I303" s="27" t="str">
        <f>A303</f>
        <v>(Cal tenir present que la partida de canonades</v>
      </c>
      <c r="K303" s="4"/>
      <c r="O303" s="4"/>
    </row>
    <row r="304" spans="1:15" x14ac:dyDescent="0.2">
      <c r="A304" s="27" t="s">
        <v>207</v>
      </c>
      <c r="G304" s="4"/>
      <c r="I304" s="27" t="str">
        <f>A304</f>
        <v>porta inclosa l'arena per la rasa).</v>
      </c>
      <c r="K304" s="4"/>
      <c r="O304" s="4"/>
    </row>
    <row r="305" spans="1:15" ht="19.5" customHeight="1" x14ac:dyDescent="0.2">
      <c r="B305" s="27" t="s">
        <v>127</v>
      </c>
      <c r="C305">
        <v>1</v>
      </c>
      <c r="D305">
        <v>165</v>
      </c>
      <c r="E305">
        <v>1.4</v>
      </c>
      <c r="F305">
        <v>0.05</v>
      </c>
      <c r="G305" s="4">
        <f t="shared" ref="G305:G308" si="150">C305*D305*E305*F305</f>
        <v>11.549999999999999</v>
      </c>
      <c r="J305" s="27" t="str">
        <f t="shared" ref="J305:J320" si="151">B305</f>
        <v>C/Domènec Cardenal, (O)</v>
      </c>
      <c r="K305" s="4">
        <f t="shared" ref="K305:K320" si="152">G305</f>
        <v>11.549999999999999</v>
      </c>
      <c r="M305">
        <v>37.57</v>
      </c>
      <c r="O305" s="4">
        <f t="shared" ref="O305:O320" si="153">K305*M305</f>
        <v>433.93349999999998</v>
      </c>
    </row>
    <row r="306" spans="1:15" x14ac:dyDescent="0.2">
      <c r="B306" s="27" t="s">
        <v>155</v>
      </c>
      <c r="C306">
        <v>1</v>
      </c>
      <c r="D306">
        <v>7</v>
      </c>
      <c r="E306">
        <v>0.4</v>
      </c>
      <c r="F306">
        <v>0.05</v>
      </c>
      <c r="G306" s="19">
        <f t="shared" ref="G306" si="154">C306*D306*E306*F306</f>
        <v>0.14000000000000001</v>
      </c>
      <c r="J306" s="27" t="str">
        <f t="shared" si="151"/>
        <v>Creuament D Cardenal, (O)</v>
      </c>
      <c r="K306" s="4">
        <f t="shared" si="152"/>
        <v>0.14000000000000001</v>
      </c>
      <c r="M306">
        <v>37.57</v>
      </c>
      <c r="O306" s="4">
        <f t="shared" si="153"/>
        <v>5.2598000000000003</v>
      </c>
    </row>
    <row r="307" spans="1:15" x14ac:dyDescent="0.2">
      <c r="A307" s="27"/>
      <c r="B307" s="27" t="s">
        <v>127</v>
      </c>
      <c r="C307">
        <v>1</v>
      </c>
      <c r="D307">
        <v>35</v>
      </c>
      <c r="E307">
        <v>1.6</v>
      </c>
      <c r="F307">
        <v>0.05</v>
      </c>
      <c r="G307" s="4">
        <f>C307*D307*E307*F307</f>
        <v>2.8000000000000003</v>
      </c>
      <c r="I307" s="27"/>
      <c r="J307" s="27" t="str">
        <f t="shared" ref="J307" si="155">B307</f>
        <v>C/Domènec Cardenal, (O)</v>
      </c>
      <c r="K307" s="4">
        <f t="shared" ref="K307" si="156">G307</f>
        <v>2.8000000000000003</v>
      </c>
      <c r="M307">
        <v>37.57</v>
      </c>
      <c r="O307" s="4">
        <f t="shared" ref="O307" si="157">K307*M307</f>
        <v>105.19600000000001</v>
      </c>
    </row>
    <row r="308" spans="1:15" x14ac:dyDescent="0.2">
      <c r="B308" s="27" t="s">
        <v>133</v>
      </c>
      <c r="C308">
        <v>1</v>
      </c>
      <c r="D308">
        <v>12</v>
      </c>
      <c r="E308">
        <v>0.4</v>
      </c>
      <c r="F308">
        <v>0.05</v>
      </c>
      <c r="G308" s="19">
        <f t="shared" si="150"/>
        <v>0.24000000000000005</v>
      </c>
      <c r="J308" s="27" t="str">
        <f t="shared" ref="J308" si="158">B308</f>
        <v>Enllaç amb D Cardenal, (E)</v>
      </c>
      <c r="K308" s="4">
        <f t="shared" ref="K308" si="159">G308</f>
        <v>0.24000000000000005</v>
      </c>
      <c r="M308">
        <v>37.57</v>
      </c>
      <c r="O308" s="4">
        <f t="shared" ref="O308" si="160">K308*M308</f>
        <v>9.0168000000000017</v>
      </c>
    </row>
    <row r="309" spans="1:15" x14ac:dyDescent="0.2">
      <c r="B309" s="27" t="s">
        <v>126</v>
      </c>
      <c r="C309">
        <v>1</v>
      </c>
      <c r="D309">
        <v>185</v>
      </c>
      <c r="E309">
        <v>1.6</v>
      </c>
      <c r="F309">
        <v>0.05</v>
      </c>
      <c r="G309" s="4">
        <f>C309*D309*E309*F309</f>
        <v>14.8</v>
      </c>
      <c r="J309" s="27" t="str">
        <f t="shared" si="151"/>
        <v>C/Domènec Cardenal, (E)</v>
      </c>
      <c r="K309" s="4">
        <f t="shared" si="152"/>
        <v>14.8</v>
      </c>
      <c r="M309">
        <v>37.57</v>
      </c>
      <c r="O309" s="4">
        <f t="shared" si="153"/>
        <v>556.03600000000006</v>
      </c>
    </row>
    <row r="310" spans="1:15" x14ac:dyDescent="0.2">
      <c r="B310" s="27" t="s">
        <v>126</v>
      </c>
      <c r="C310">
        <v>1</v>
      </c>
      <c r="D310">
        <v>185</v>
      </c>
      <c r="E310">
        <v>1.2</v>
      </c>
      <c r="F310">
        <v>0.05</v>
      </c>
      <c r="G310" s="4">
        <f t="shared" ref="G310:G319" si="161">C310*D310*E310*F310</f>
        <v>11.100000000000001</v>
      </c>
      <c r="J310" s="27" t="str">
        <f t="shared" si="151"/>
        <v>C/Domènec Cardenal, (E)</v>
      </c>
      <c r="K310" s="4">
        <f t="shared" si="152"/>
        <v>11.100000000000001</v>
      </c>
      <c r="M310">
        <v>37.57</v>
      </c>
      <c r="O310" s="4">
        <f t="shared" si="153"/>
        <v>417.02700000000004</v>
      </c>
    </row>
    <row r="311" spans="1:15" x14ac:dyDescent="0.2">
      <c r="B311" s="27" t="s">
        <v>132</v>
      </c>
      <c r="C311">
        <v>1</v>
      </c>
      <c r="D311">
        <v>10</v>
      </c>
      <c r="E311">
        <v>0.4</v>
      </c>
      <c r="F311">
        <v>0.05</v>
      </c>
      <c r="G311" s="4">
        <f t="shared" si="161"/>
        <v>0.2</v>
      </c>
      <c r="J311" s="27" t="str">
        <f t="shared" si="151"/>
        <v>Creuaments D Cardenal, (E)</v>
      </c>
      <c r="K311" s="4">
        <f t="shared" si="152"/>
        <v>0.2</v>
      </c>
      <c r="M311">
        <v>37.57</v>
      </c>
      <c r="O311" s="4">
        <f t="shared" si="153"/>
        <v>7.5140000000000002</v>
      </c>
    </row>
    <row r="312" spans="1:15" x14ac:dyDescent="0.2">
      <c r="B312" s="27" t="s">
        <v>129</v>
      </c>
      <c r="C312">
        <v>1</v>
      </c>
      <c r="D312">
        <v>30</v>
      </c>
      <c r="E312">
        <v>0.4</v>
      </c>
      <c r="F312">
        <v>0.05</v>
      </c>
      <c r="G312" s="4">
        <f t="shared" si="161"/>
        <v>0.60000000000000009</v>
      </c>
      <c r="J312" s="27" t="str">
        <f t="shared" si="151"/>
        <v>Lateral Ajuntament, (Oest)</v>
      </c>
      <c r="K312" s="4">
        <f t="shared" si="152"/>
        <v>0.60000000000000009</v>
      </c>
      <c r="M312">
        <v>37.57</v>
      </c>
      <c r="O312" s="4">
        <f t="shared" si="153"/>
        <v>22.542000000000005</v>
      </c>
    </row>
    <row r="313" spans="1:15" x14ac:dyDescent="0.2">
      <c r="B313" s="27" t="s">
        <v>128</v>
      </c>
      <c r="C313">
        <v>1</v>
      </c>
      <c r="D313">
        <v>30</v>
      </c>
      <c r="E313">
        <v>0.4</v>
      </c>
      <c r="F313">
        <v>0.05</v>
      </c>
      <c r="G313" s="4">
        <f t="shared" ref="G313:G314" si="162">C313*D313*E313*F313</f>
        <v>0.60000000000000009</v>
      </c>
      <c r="J313" s="27" t="str">
        <f t="shared" ref="J313:J314" si="163">B313</f>
        <v>Lateral Ajuntament, (Est)</v>
      </c>
      <c r="K313" s="4">
        <f t="shared" ref="K313:K314" si="164">G313</f>
        <v>0.60000000000000009</v>
      </c>
      <c r="M313">
        <v>37.57</v>
      </c>
      <c r="O313" s="4">
        <f t="shared" ref="O313:O314" si="165">K313*M313</f>
        <v>22.542000000000005</v>
      </c>
    </row>
    <row r="314" spans="1:15" x14ac:dyDescent="0.2">
      <c r="B314" s="27" t="s">
        <v>125</v>
      </c>
      <c r="C314">
        <v>1</v>
      </c>
      <c r="D314">
        <v>60</v>
      </c>
      <c r="E314">
        <v>0.4</v>
      </c>
      <c r="F314">
        <v>0.05</v>
      </c>
      <c r="G314" s="4">
        <f t="shared" si="162"/>
        <v>1.2000000000000002</v>
      </c>
      <c r="J314" s="27" t="str">
        <f t="shared" si="163"/>
        <v>Plaça, (Oest)</v>
      </c>
      <c r="K314" s="4">
        <f t="shared" si="164"/>
        <v>1.2000000000000002</v>
      </c>
      <c r="M314">
        <v>37.57</v>
      </c>
      <c r="O314" s="4">
        <f t="shared" si="165"/>
        <v>45.08400000000001</v>
      </c>
    </row>
    <row r="315" spans="1:15" x14ac:dyDescent="0.2">
      <c r="B315" s="27" t="s">
        <v>135</v>
      </c>
      <c r="C315">
        <v>0</v>
      </c>
      <c r="D315">
        <v>0</v>
      </c>
      <c r="E315">
        <v>0</v>
      </c>
      <c r="F315">
        <v>0</v>
      </c>
      <c r="G315" s="19">
        <f t="shared" si="161"/>
        <v>0</v>
      </c>
      <c r="J315" s="27" t="str">
        <f t="shared" si="151"/>
        <v>Plaça, (Est), (Tub PE existent)</v>
      </c>
      <c r="K315" s="4">
        <f t="shared" si="152"/>
        <v>0</v>
      </c>
      <c r="M315">
        <v>37.57</v>
      </c>
      <c r="O315" s="4">
        <f t="shared" si="153"/>
        <v>0</v>
      </c>
    </row>
    <row r="316" spans="1:15" x14ac:dyDescent="0.2">
      <c r="B316" s="29" t="s">
        <v>130</v>
      </c>
      <c r="C316">
        <v>1</v>
      </c>
      <c r="D316">
        <v>47</v>
      </c>
      <c r="E316">
        <v>0.4</v>
      </c>
      <c r="F316">
        <v>0.05</v>
      </c>
      <c r="G316" s="4">
        <f t="shared" si="161"/>
        <v>0.94000000000000006</v>
      </c>
      <c r="J316" s="27" t="str">
        <f t="shared" si="151"/>
        <v>Creuament Plaça, (Sud)</v>
      </c>
      <c r="K316" s="4">
        <f t="shared" si="152"/>
        <v>0.94000000000000006</v>
      </c>
      <c r="M316">
        <v>37.57</v>
      </c>
      <c r="O316" s="4">
        <f t="shared" si="153"/>
        <v>35.315800000000003</v>
      </c>
    </row>
    <row r="317" spans="1:15" x14ac:dyDescent="0.2">
      <c r="A317" s="27"/>
      <c r="B317" s="30" t="s">
        <v>138</v>
      </c>
      <c r="C317">
        <v>1</v>
      </c>
      <c r="D317">
        <v>250</v>
      </c>
      <c r="E317">
        <v>0.4</v>
      </c>
      <c r="F317">
        <v>0.05</v>
      </c>
      <c r="G317" s="4">
        <f t="shared" si="161"/>
        <v>5</v>
      </c>
      <c r="J317" s="27" t="str">
        <f t="shared" si="151"/>
        <v>Comtes d'Urgell</v>
      </c>
      <c r="K317" s="4">
        <f t="shared" si="152"/>
        <v>5</v>
      </c>
      <c r="M317">
        <v>37.57</v>
      </c>
      <c r="O317" s="4">
        <f t="shared" si="153"/>
        <v>187.85</v>
      </c>
    </row>
    <row r="318" spans="1:15" x14ac:dyDescent="0.2">
      <c r="B318" s="30" t="s">
        <v>131</v>
      </c>
      <c r="C318">
        <v>1</v>
      </c>
      <c r="D318">
        <v>25</v>
      </c>
      <c r="E318">
        <v>0.4</v>
      </c>
      <c r="F318">
        <v>0.05</v>
      </c>
      <c r="G318" s="4">
        <f t="shared" si="161"/>
        <v>0.5</v>
      </c>
      <c r="J318" s="27" t="str">
        <f t="shared" si="151"/>
        <v>Creuaments C. d'Urgell</v>
      </c>
      <c r="K318" s="4">
        <f t="shared" si="152"/>
        <v>0.5</v>
      </c>
      <c r="M318">
        <v>37.57</v>
      </c>
      <c r="O318" s="4">
        <f t="shared" si="153"/>
        <v>18.785</v>
      </c>
    </row>
    <row r="319" spans="1:15" x14ac:dyDescent="0.2">
      <c r="A319" s="27"/>
      <c r="B319" s="30" t="s">
        <v>112</v>
      </c>
      <c r="C319">
        <v>1</v>
      </c>
      <c r="D319">
        <v>28</v>
      </c>
      <c r="E319">
        <v>0.4</v>
      </c>
      <c r="F319">
        <v>0.05</v>
      </c>
      <c r="G319" s="4">
        <f t="shared" si="161"/>
        <v>0.56000000000000005</v>
      </c>
      <c r="J319" s="27" t="str">
        <f t="shared" si="151"/>
        <v>Tram c/Monges</v>
      </c>
      <c r="K319" s="4">
        <f t="shared" si="152"/>
        <v>0.56000000000000005</v>
      </c>
      <c r="M319">
        <v>37.57</v>
      </c>
      <c r="O319" s="4">
        <f t="shared" si="153"/>
        <v>21.039200000000001</v>
      </c>
    </row>
    <row r="320" spans="1:15" ht="14.25" customHeight="1" x14ac:dyDescent="0.2">
      <c r="A320" s="27"/>
      <c r="B320" s="30" t="s">
        <v>134</v>
      </c>
      <c r="C320">
        <v>1</v>
      </c>
      <c r="D320">
        <v>8</v>
      </c>
      <c r="E320">
        <v>0.4</v>
      </c>
      <c r="F320">
        <v>0.05</v>
      </c>
      <c r="G320" s="4">
        <f>C320*D320*E320*F320</f>
        <v>0.16000000000000003</v>
      </c>
      <c r="J320" s="27" t="str">
        <f t="shared" si="151"/>
        <v>Enllaç c/Monges</v>
      </c>
      <c r="K320" s="4">
        <f t="shared" si="152"/>
        <v>0.16000000000000003</v>
      </c>
      <c r="M320">
        <v>37.57</v>
      </c>
      <c r="O320" s="4">
        <f t="shared" si="153"/>
        <v>6.0112000000000014</v>
      </c>
    </row>
    <row r="321" spans="1:15" x14ac:dyDescent="0.2">
      <c r="G321" s="4"/>
      <c r="K321" s="4"/>
      <c r="O321" s="4"/>
    </row>
    <row r="322" spans="1:15" x14ac:dyDescent="0.2">
      <c r="B322" s="9" t="s">
        <v>27</v>
      </c>
      <c r="D322">
        <f>SUM(D305:D320)</f>
        <v>1077</v>
      </c>
      <c r="G322" s="6">
        <f>SUM(G300:G320)</f>
        <v>50.390000000000008</v>
      </c>
      <c r="J322" s="9" t="s">
        <v>27</v>
      </c>
      <c r="K322" s="6">
        <f>G322</f>
        <v>50.390000000000008</v>
      </c>
      <c r="O322" s="6">
        <f>SUM(O300:O320)</f>
        <v>1893.1522999999997</v>
      </c>
    </row>
    <row r="323" spans="1:15" x14ac:dyDescent="0.2">
      <c r="B323" s="1"/>
      <c r="G323" s="5"/>
      <c r="J323" s="1"/>
      <c r="K323" s="5"/>
      <c r="O323" s="5"/>
    </row>
    <row r="324" spans="1:15" x14ac:dyDescent="0.2">
      <c r="C324" s="2" t="s">
        <v>0</v>
      </c>
      <c r="D324" s="2" t="s">
        <v>1</v>
      </c>
      <c r="E324" s="2" t="s">
        <v>2</v>
      </c>
      <c r="F324" s="17" t="s">
        <v>3</v>
      </c>
      <c r="G324" s="17" t="s">
        <v>35</v>
      </c>
      <c r="K324" s="17" t="str">
        <f>G324</f>
        <v>Total m³</v>
      </c>
      <c r="L324" s="2"/>
      <c r="M324" s="2" t="s">
        <v>22</v>
      </c>
      <c r="N324" s="2"/>
      <c r="O324" s="17" t="s">
        <v>83</v>
      </c>
    </row>
    <row r="325" spans="1:15" x14ac:dyDescent="0.2">
      <c r="A325" s="13" t="s">
        <v>88</v>
      </c>
      <c r="I325" t="str">
        <f>A325</f>
        <v>Càrrega de terres procedents de la demolició</v>
      </c>
    </row>
    <row r="326" spans="1:15" x14ac:dyDescent="0.2">
      <c r="A326" s="13" t="s">
        <v>208</v>
      </c>
      <c r="G326" s="4"/>
      <c r="I326" t="str">
        <f>A326</f>
        <v>de vorera i excavació de rasa, sobre camió,</v>
      </c>
      <c r="K326" s="4"/>
      <c r="O326" s="4"/>
    </row>
    <row r="327" spans="1:15" ht="12" customHeight="1" x14ac:dyDescent="0.2">
      <c r="A327" s="13" t="s">
        <v>209</v>
      </c>
      <c r="G327" s="4"/>
      <c r="I327" t="str">
        <f>A327</f>
        <v>amb pala carregadora.</v>
      </c>
      <c r="K327" s="4"/>
      <c r="O327" s="4"/>
    </row>
    <row r="328" spans="1:15" x14ac:dyDescent="0.2">
      <c r="A328" s="27" t="s">
        <v>232</v>
      </c>
      <c r="G328" s="4"/>
      <c r="I328" s="27" t="str">
        <f>A328</f>
        <v>(Cal tenir present que les partides d'excavació</v>
      </c>
      <c r="K328" s="4"/>
      <c r="O328" s="4"/>
    </row>
    <row r="329" spans="1:15" x14ac:dyDescent="0.2">
      <c r="A329" s="27" t="s">
        <v>233</v>
      </c>
      <c r="G329" s="4"/>
      <c r="I329" s="27" t="str">
        <f>A329</f>
        <v>inclouen acopi en els laterals).</v>
      </c>
      <c r="K329" s="4"/>
      <c r="O329" s="4"/>
    </row>
    <row r="330" spans="1:15" ht="20.25" customHeight="1" x14ac:dyDescent="0.2">
      <c r="B330" s="27" t="s">
        <v>127</v>
      </c>
      <c r="C330">
        <v>1</v>
      </c>
      <c r="D330">
        <v>165</v>
      </c>
      <c r="E330">
        <v>0.4</v>
      </c>
      <c r="F330">
        <v>0.6</v>
      </c>
      <c r="G330" s="4">
        <f>C330*D330*E330*F330</f>
        <v>39.6</v>
      </c>
      <c r="J330" s="27" t="str">
        <f t="shared" ref="J330:J348" si="166">B330</f>
        <v>C/Domènec Cardenal, (O)</v>
      </c>
      <c r="K330" s="4">
        <f t="shared" ref="K330:K348" si="167">G330</f>
        <v>39.6</v>
      </c>
      <c r="M330">
        <v>4.72</v>
      </c>
      <c r="O330" s="4">
        <f t="shared" ref="O330:O348" si="168">K330*M330</f>
        <v>186.91200000000001</v>
      </c>
    </row>
    <row r="331" spans="1:15" x14ac:dyDescent="0.2">
      <c r="B331" s="27" t="s">
        <v>155</v>
      </c>
      <c r="C331">
        <v>1</v>
      </c>
      <c r="D331">
        <v>7</v>
      </c>
      <c r="E331">
        <v>0.4</v>
      </c>
      <c r="F331">
        <v>0.6</v>
      </c>
      <c r="G331" s="19">
        <f t="shared" ref="G331:G332" si="169">C331*D331*E331*F331</f>
        <v>1.6800000000000002</v>
      </c>
      <c r="J331" s="27" t="str">
        <f t="shared" si="166"/>
        <v>Creuament D Cardenal, (O)</v>
      </c>
      <c r="K331" s="4">
        <f t="shared" si="167"/>
        <v>1.6800000000000002</v>
      </c>
      <c r="M331">
        <v>4.72</v>
      </c>
      <c r="O331" s="4">
        <f t="shared" si="168"/>
        <v>7.9296000000000006</v>
      </c>
    </row>
    <row r="332" spans="1:15" x14ac:dyDescent="0.2">
      <c r="A332" s="27"/>
      <c r="B332" s="27" t="s">
        <v>127</v>
      </c>
      <c r="C332">
        <v>1</v>
      </c>
      <c r="D332">
        <v>35</v>
      </c>
      <c r="E332">
        <v>0.4</v>
      </c>
      <c r="F332">
        <v>0.6</v>
      </c>
      <c r="G332" s="4">
        <f t="shared" si="169"/>
        <v>8.4</v>
      </c>
      <c r="I332" s="27"/>
      <c r="J332" s="27" t="str">
        <f t="shared" ref="J332" si="170">B332</f>
        <v>C/Domènec Cardenal, (O)</v>
      </c>
      <c r="K332" s="4">
        <f t="shared" ref="K332" si="171">G332</f>
        <v>8.4</v>
      </c>
      <c r="M332">
        <v>4.72</v>
      </c>
      <c r="O332" s="4">
        <f t="shared" ref="O332" si="172">K332*M332</f>
        <v>39.647999999999996</v>
      </c>
    </row>
    <row r="333" spans="1:15" x14ac:dyDescent="0.2">
      <c r="B333" s="27" t="s">
        <v>133</v>
      </c>
      <c r="C333">
        <v>1</v>
      </c>
      <c r="D333">
        <v>12</v>
      </c>
      <c r="E333">
        <v>0.4</v>
      </c>
      <c r="F333">
        <v>0.6</v>
      </c>
      <c r="G333" s="19">
        <f t="shared" ref="G333" si="173">C333*D333*E333*F333</f>
        <v>2.8800000000000003</v>
      </c>
      <c r="J333" s="27" t="str">
        <f t="shared" ref="J333" si="174">B333</f>
        <v>Enllaç amb D Cardenal, (E)</v>
      </c>
      <c r="K333" s="4">
        <f t="shared" ref="K333" si="175">G333</f>
        <v>2.8800000000000003</v>
      </c>
      <c r="M333">
        <v>4.72</v>
      </c>
      <c r="O333" s="4">
        <f t="shared" ref="O333" si="176">K333*M333</f>
        <v>13.5936</v>
      </c>
    </row>
    <row r="334" spans="1:15" x14ac:dyDescent="0.2">
      <c r="B334" s="27" t="s">
        <v>126</v>
      </c>
      <c r="C334">
        <v>1</v>
      </c>
      <c r="D334">
        <v>185</v>
      </c>
      <c r="E334">
        <v>0.4</v>
      </c>
      <c r="F334">
        <v>0.6</v>
      </c>
      <c r="G334" s="4">
        <f t="shared" ref="G334:G348" si="177">C334*D334*E334*F334</f>
        <v>44.4</v>
      </c>
      <c r="J334" s="27" t="str">
        <f t="shared" si="166"/>
        <v>C/Domènec Cardenal, (E)</v>
      </c>
      <c r="K334" s="4">
        <f t="shared" si="167"/>
        <v>44.4</v>
      </c>
      <c r="M334">
        <v>4.72</v>
      </c>
      <c r="O334" s="4">
        <f t="shared" si="168"/>
        <v>209.56799999999998</v>
      </c>
    </row>
    <row r="335" spans="1:15" x14ac:dyDescent="0.2">
      <c r="B335" s="27" t="s">
        <v>126</v>
      </c>
      <c r="C335">
        <v>1</v>
      </c>
      <c r="D335">
        <v>185</v>
      </c>
      <c r="E335">
        <v>0.4</v>
      </c>
      <c r="F335">
        <v>0.6</v>
      </c>
      <c r="G335" s="4">
        <f t="shared" si="177"/>
        <v>44.4</v>
      </c>
      <c r="J335" s="27" t="str">
        <f t="shared" si="166"/>
        <v>C/Domènec Cardenal, (E)</v>
      </c>
      <c r="K335" s="4">
        <f t="shared" si="167"/>
        <v>44.4</v>
      </c>
      <c r="M335">
        <v>4.72</v>
      </c>
      <c r="O335" s="4">
        <f t="shared" si="168"/>
        <v>209.56799999999998</v>
      </c>
    </row>
    <row r="336" spans="1:15" x14ac:dyDescent="0.2">
      <c r="B336" s="27" t="s">
        <v>132</v>
      </c>
      <c r="C336">
        <v>1</v>
      </c>
      <c r="D336">
        <v>10</v>
      </c>
      <c r="E336">
        <v>0.4</v>
      </c>
      <c r="F336">
        <v>0.6</v>
      </c>
      <c r="G336" s="4">
        <f t="shared" si="177"/>
        <v>2.4</v>
      </c>
      <c r="J336" s="27" t="str">
        <f t="shared" si="166"/>
        <v>Creuaments D Cardenal, (E)</v>
      </c>
      <c r="K336" s="4">
        <f t="shared" si="167"/>
        <v>2.4</v>
      </c>
      <c r="M336">
        <v>4.72</v>
      </c>
      <c r="O336" s="4">
        <f t="shared" si="168"/>
        <v>11.327999999999999</v>
      </c>
    </row>
    <row r="337" spans="1:15" x14ac:dyDescent="0.2">
      <c r="B337" s="27" t="s">
        <v>129</v>
      </c>
      <c r="C337">
        <v>1</v>
      </c>
      <c r="D337">
        <v>30</v>
      </c>
      <c r="E337">
        <v>0.4</v>
      </c>
      <c r="F337">
        <v>0.6</v>
      </c>
      <c r="G337" s="4">
        <f t="shared" ref="G337:G339" si="178">C337*D337*E337*F337</f>
        <v>7.1999999999999993</v>
      </c>
      <c r="J337" s="27" t="str">
        <f t="shared" ref="J337:J339" si="179">B337</f>
        <v>Lateral Ajuntament, (Oest)</v>
      </c>
      <c r="K337" s="4">
        <f t="shared" ref="K337:K339" si="180">G337</f>
        <v>7.1999999999999993</v>
      </c>
      <c r="M337">
        <v>4.72</v>
      </c>
      <c r="O337" s="4">
        <f t="shared" ref="O337:O339" si="181">K337*M337</f>
        <v>33.983999999999995</v>
      </c>
    </row>
    <row r="338" spans="1:15" x14ac:dyDescent="0.2">
      <c r="B338" s="27" t="s">
        <v>128</v>
      </c>
      <c r="C338">
        <v>1</v>
      </c>
      <c r="D338">
        <v>30</v>
      </c>
      <c r="E338">
        <v>0.4</v>
      </c>
      <c r="F338">
        <v>0.6</v>
      </c>
      <c r="G338" s="4">
        <f t="shared" si="178"/>
        <v>7.1999999999999993</v>
      </c>
      <c r="J338" s="27" t="str">
        <f t="shared" si="179"/>
        <v>Lateral Ajuntament, (Est)</v>
      </c>
      <c r="K338" s="4">
        <f t="shared" si="180"/>
        <v>7.1999999999999993</v>
      </c>
      <c r="M338">
        <v>4.72</v>
      </c>
      <c r="O338" s="4">
        <f t="shared" si="181"/>
        <v>33.983999999999995</v>
      </c>
    </row>
    <row r="339" spans="1:15" x14ac:dyDescent="0.2">
      <c r="B339" s="27" t="s">
        <v>125</v>
      </c>
      <c r="C339">
        <v>1</v>
      </c>
      <c r="D339">
        <v>60</v>
      </c>
      <c r="E339">
        <v>0.4</v>
      </c>
      <c r="F339">
        <v>0.6</v>
      </c>
      <c r="G339" s="4">
        <f t="shared" si="178"/>
        <v>14.399999999999999</v>
      </c>
      <c r="J339" s="27" t="str">
        <f t="shared" si="179"/>
        <v>Plaça, (Oest)</v>
      </c>
      <c r="K339" s="4">
        <f t="shared" si="180"/>
        <v>14.399999999999999</v>
      </c>
      <c r="M339">
        <v>4.72</v>
      </c>
      <c r="O339" s="4">
        <f t="shared" si="181"/>
        <v>67.967999999999989</v>
      </c>
    </row>
    <row r="340" spans="1:15" x14ac:dyDescent="0.2">
      <c r="B340" s="27" t="s">
        <v>135</v>
      </c>
      <c r="C340">
        <v>0</v>
      </c>
      <c r="D340">
        <v>0</v>
      </c>
      <c r="E340">
        <v>0</v>
      </c>
      <c r="F340">
        <v>0</v>
      </c>
      <c r="G340" s="19">
        <f t="shared" si="177"/>
        <v>0</v>
      </c>
      <c r="J340" s="27" t="str">
        <f t="shared" si="166"/>
        <v>Plaça, (Est), (Tub PE existent)</v>
      </c>
      <c r="K340" s="4">
        <f t="shared" si="167"/>
        <v>0</v>
      </c>
      <c r="M340">
        <v>4.72</v>
      </c>
      <c r="O340" s="4">
        <f t="shared" si="168"/>
        <v>0</v>
      </c>
    </row>
    <row r="341" spans="1:15" x14ac:dyDescent="0.2">
      <c r="B341" s="29" t="s">
        <v>130</v>
      </c>
      <c r="C341">
        <v>1</v>
      </c>
      <c r="D341">
        <v>47</v>
      </c>
      <c r="E341">
        <v>0.4</v>
      </c>
      <c r="F341">
        <v>0.6</v>
      </c>
      <c r="G341" s="4">
        <f t="shared" si="177"/>
        <v>11.28</v>
      </c>
      <c r="J341" s="27" t="str">
        <f t="shared" si="166"/>
        <v>Creuament Plaça, (Sud)</v>
      </c>
      <c r="K341" s="4">
        <f t="shared" si="167"/>
        <v>11.28</v>
      </c>
      <c r="M341">
        <v>4.72</v>
      </c>
      <c r="O341" s="4">
        <f t="shared" si="168"/>
        <v>53.241599999999991</v>
      </c>
    </row>
    <row r="342" spans="1:15" x14ac:dyDescent="0.2">
      <c r="A342" s="27"/>
      <c r="B342" s="30" t="s">
        <v>138</v>
      </c>
      <c r="C342">
        <v>1</v>
      </c>
      <c r="D342">
        <v>250</v>
      </c>
      <c r="E342">
        <v>0.4</v>
      </c>
      <c r="F342">
        <v>0.6</v>
      </c>
      <c r="G342" s="4">
        <f t="shared" si="177"/>
        <v>60</v>
      </c>
      <c r="J342" s="27" t="str">
        <f t="shared" si="166"/>
        <v>Comtes d'Urgell</v>
      </c>
      <c r="K342" s="4">
        <f t="shared" si="167"/>
        <v>60</v>
      </c>
      <c r="M342">
        <v>4.72</v>
      </c>
      <c r="O342" s="4">
        <f t="shared" si="168"/>
        <v>283.2</v>
      </c>
    </row>
    <row r="343" spans="1:15" x14ac:dyDescent="0.2">
      <c r="B343" s="30" t="s">
        <v>131</v>
      </c>
      <c r="C343">
        <v>1</v>
      </c>
      <c r="D343">
        <v>25</v>
      </c>
      <c r="E343">
        <v>0.4</v>
      </c>
      <c r="F343">
        <v>0.6</v>
      </c>
      <c r="G343" s="4">
        <f t="shared" si="177"/>
        <v>6</v>
      </c>
      <c r="J343" s="27" t="str">
        <f t="shared" si="166"/>
        <v>Creuaments C. d'Urgell</v>
      </c>
      <c r="K343" s="4">
        <f t="shared" si="167"/>
        <v>6</v>
      </c>
      <c r="M343">
        <v>4.72</v>
      </c>
      <c r="O343" s="4">
        <f t="shared" si="168"/>
        <v>28.32</v>
      </c>
    </row>
    <row r="344" spans="1:15" x14ac:dyDescent="0.2">
      <c r="A344" s="27"/>
      <c r="B344" s="30" t="s">
        <v>112</v>
      </c>
      <c r="C344">
        <v>1</v>
      </c>
      <c r="D344">
        <v>28</v>
      </c>
      <c r="E344">
        <v>0.4</v>
      </c>
      <c r="F344">
        <v>0.6</v>
      </c>
      <c r="G344" s="4">
        <f t="shared" si="177"/>
        <v>6.7200000000000006</v>
      </c>
      <c r="J344" s="27" t="str">
        <f t="shared" si="166"/>
        <v>Tram c/Monges</v>
      </c>
      <c r="K344" s="4">
        <f t="shared" si="167"/>
        <v>6.7200000000000006</v>
      </c>
      <c r="M344">
        <v>4.72</v>
      </c>
      <c r="O344" s="4">
        <f t="shared" si="168"/>
        <v>31.718400000000003</v>
      </c>
    </row>
    <row r="345" spans="1:15" ht="15" customHeight="1" x14ac:dyDescent="0.2">
      <c r="A345" s="27"/>
      <c r="B345" s="30" t="s">
        <v>134</v>
      </c>
      <c r="C345">
        <v>1</v>
      </c>
      <c r="D345">
        <v>8</v>
      </c>
      <c r="E345">
        <v>0.4</v>
      </c>
      <c r="F345">
        <v>0.6</v>
      </c>
      <c r="G345" s="4">
        <f t="shared" ref="G345:G347" si="182">C345*D345*E345*F345</f>
        <v>1.92</v>
      </c>
      <c r="J345" s="27" t="str">
        <f t="shared" ref="J345:J347" si="183">B345</f>
        <v>Enllaç c/Monges</v>
      </c>
      <c r="K345" s="4">
        <f t="shared" ref="K345:K347" si="184">G345</f>
        <v>1.92</v>
      </c>
      <c r="M345">
        <v>4.72</v>
      </c>
      <c r="O345" s="4">
        <f t="shared" ref="O345:O347" si="185">K345*M345</f>
        <v>9.0623999999999985</v>
      </c>
    </row>
    <row r="346" spans="1:15" x14ac:dyDescent="0.2">
      <c r="B346" s="27" t="s">
        <v>158</v>
      </c>
      <c r="C346">
        <v>1</v>
      </c>
      <c r="D346">
        <v>560</v>
      </c>
      <c r="E346">
        <v>1.4</v>
      </c>
      <c r="F346">
        <v>0.15</v>
      </c>
      <c r="G346" s="4">
        <f t="shared" si="182"/>
        <v>117.6</v>
      </c>
      <c r="J346" s="27" t="str">
        <f t="shared" si="183"/>
        <v>Voreres C/Domènec Cardenal</v>
      </c>
      <c r="K346" s="4">
        <f t="shared" si="184"/>
        <v>117.6</v>
      </c>
      <c r="M346">
        <v>4.72</v>
      </c>
      <c r="O346" s="4">
        <f t="shared" si="185"/>
        <v>555.07199999999989</v>
      </c>
    </row>
    <row r="347" spans="1:15" ht="15" customHeight="1" x14ac:dyDescent="0.2">
      <c r="A347" s="27"/>
      <c r="B347" s="30" t="s">
        <v>181</v>
      </c>
      <c r="C347">
        <v>1</v>
      </c>
      <c r="D347">
        <v>560</v>
      </c>
      <c r="E347">
        <v>0.1</v>
      </c>
      <c r="F347">
        <v>0.3</v>
      </c>
      <c r="G347" s="4">
        <f t="shared" si="182"/>
        <v>16.8</v>
      </c>
      <c r="J347" s="27" t="str">
        <f t="shared" si="183"/>
        <v>Materials vorada</v>
      </c>
      <c r="K347" s="4">
        <f t="shared" si="184"/>
        <v>16.8</v>
      </c>
      <c r="M347">
        <v>4.72</v>
      </c>
      <c r="O347" s="4">
        <f t="shared" si="185"/>
        <v>79.295999999999992</v>
      </c>
    </row>
    <row r="348" spans="1:15" ht="15" customHeight="1" x14ac:dyDescent="0.2">
      <c r="A348" s="27"/>
      <c r="B348" s="30" t="s">
        <v>180</v>
      </c>
      <c r="C348">
        <v>1</v>
      </c>
      <c r="D348">
        <v>1</v>
      </c>
      <c r="E348">
        <v>1</v>
      </c>
      <c r="F348">
        <v>32</v>
      </c>
      <c r="G348" s="4">
        <f t="shared" si="177"/>
        <v>32</v>
      </c>
      <c r="J348" s="27" t="str">
        <f t="shared" si="166"/>
        <v>Manuals</v>
      </c>
      <c r="K348" s="4">
        <f t="shared" si="167"/>
        <v>32</v>
      </c>
      <c r="M348">
        <v>4.72</v>
      </c>
      <c r="O348" s="4">
        <f t="shared" si="168"/>
        <v>151.04</v>
      </c>
    </row>
    <row r="349" spans="1:15" x14ac:dyDescent="0.2">
      <c r="G349" s="4"/>
      <c r="K349" s="4"/>
      <c r="O349" s="4"/>
    </row>
    <row r="350" spans="1:15" x14ac:dyDescent="0.2">
      <c r="B350" s="9" t="s">
        <v>27</v>
      </c>
      <c r="G350" s="6">
        <f>SUM(G330:G348)</f>
        <v>424.88000000000005</v>
      </c>
      <c r="J350" s="9" t="s">
        <v>27</v>
      </c>
      <c r="K350" s="6">
        <f t="shared" ref="K350" si="186">G350</f>
        <v>424.88000000000005</v>
      </c>
      <c r="O350" s="6">
        <f>SUM(O330:O348)</f>
        <v>2005.4335999999998</v>
      </c>
    </row>
    <row r="351" spans="1:15" x14ac:dyDescent="0.2">
      <c r="A351" s="13"/>
      <c r="G351" s="4"/>
      <c r="K351" s="4"/>
      <c r="O351" s="4"/>
    </row>
    <row r="352" spans="1:15" x14ac:dyDescent="0.2">
      <c r="C352" s="2" t="s">
        <v>0</v>
      </c>
      <c r="D352" s="2" t="s">
        <v>1</v>
      </c>
      <c r="E352" s="2" t="s">
        <v>2</v>
      </c>
      <c r="F352" s="17" t="s">
        <v>3</v>
      </c>
      <c r="G352" s="17" t="s">
        <v>35</v>
      </c>
      <c r="K352" s="17" t="str">
        <f>G352</f>
        <v>Total m³</v>
      </c>
      <c r="L352" s="2"/>
      <c r="M352" s="2" t="s">
        <v>22</v>
      </c>
      <c r="N352" s="2"/>
      <c r="O352" s="17" t="s">
        <v>83</v>
      </c>
    </row>
    <row r="353" spans="1:15" x14ac:dyDescent="0.2">
      <c r="A353" s="13" t="s">
        <v>140</v>
      </c>
      <c r="I353" t="str">
        <f>A353</f>
        <v>Transport de runes i materials</v>
      </c>
    </row>
    <row r="354" spans="1:15" x14ac:dyDescent="0.2">
      <c r="A354" s="13" t="s">
        <v>141</v>
      </c>
      <c r="G354" s="4"/>
      <c r="I354" t="str">
        <f>A354</f>
        <v>de rebuig a instal·lació autoritzada de gestió</v>
      </c>
      <c r="K354" s="4"/>
      <c r="O354" s="4"/>
    </row>
    <row r="355" spans="1:15" x14ac:dyDescent="0.2">
      <c r="A355" s="13" t="s">
        <v>210</v>
      </c>
      <c r="G355" s="4"/>
      <c r="I355" t="str">
        <f>A355</f>
        <v>de residus, amb camió de 10 t, amb un</v>
      </c>
      <c r="K355" s="4"/>
      <c r="O355" s="4"/>
    </row>
    <row r="356" spans="1:15" x14ac:dyDescent="0.2">
      <c r="A356" s="13" t="s">
        <v>211</v>
      </c>
      <c r="G356" s="19"/>
      <c r="I356" t="str">
        <f>A356</f>
        <v>recorregut de fins a 10 km.</v>
      </c>
      <c r="K356" s="4"/>
      <c r="O356" s="4"/>
    </row>
    <row r="357" spans="1:15" ht="19.5" customHeight="1" x14ac:dyDescent="0.2">
      <c r="B357" s="27" t="s">
        <v>127</v>
      </c>
      <c r="C357">
        <v>1</v>
      </c>
      <c r="D357">
        <v>165</v>
      </c>
      <c r="E357">
        <v>0.4</v>
      </c>
      <c r="F357">
        <v>0.6</v>
      </c>
      <c r="G357" s="4">
        <f>C357*D357*E357*F357</f>
        <v>39.6</v>
      </c>
      <c r="J357" s="27" t="str">
        <f t="shared" ref="J357:J375" si="187">B357</f>
        <v>C/Domènec Cardenal, (O)</v>
      </c>
      <c r="K357" s="4">
        <f t="shared" ref="K357:K375" si="188">G357</f>
        <v>39.6</v>
      </c>
      <c r="M357">
        <v>6.57</v>
      </c>
      <c r="O357" s="4">
        <f t="shared" ref="O357:O375" si="189">K357*M357</f>
        <v>260.17200000000003</v>
      </c>
    </row>
    <row r="358" spans="1:15" x14ac:dyDescent="0.2">
      <c r="B358" s="27" t="s">
        <v>155</v>
      </c>
      <c r="C358">
        <v>1</v>
      </c>
      <c r="D358">
        <v>7</v>
      </c>
      <c r="E358">
        <v>0.4</v>
      </c>
      <c r="F358">
        <v>0.6</v>
      </c>
      <c r="G358" s="19">
        <f t="shared" ref="G358:G359" si="190">C358*D358*E358*F358</f>
        <v>1.6800000000000002</v>
      </c>
      <c r="J358" s="27" t="str">
        <f t="shared" si="187"/>
        <v>Creuament D Cardenal, (O)</v>
      </c>
      <c r="K358" s="4">
        <f t="shared" si="188"/>
        <v>1.6800000000000002</v>
      </c>
      <c r="M358">
        <v>6.57</v>
      </c>
      <c r="O358" s="4">
        <f t="shared" si="189"/>
        <v>11.037600000000001</v>
      </c>
    </row>
    <row r="359" spans="1:15" x14ac:dyDescent="0.2">
      <c r="A359" s="27"/>
      <c r="B359" s="27" t="s">
        <v>127</v>
      </c>
      <c r="C359">
        <v>1</v>
      </c>
      <c r="D359">
        <v>35</v>
      </c>
      <c r="E359">
        <v>0.4</v>
      </c>
      <c r="F359">
        <v>0.6</v>
      </c>
      <c r="G359" s="4">
        <f t="shared" si="190"/>
        <v>8.4</v>
      </c>
      <c r="I359" s="27"/>
      <c r="J359" s="27" t="str">
        <f t="shared" ref="J359" si="191">B359</f>
        <v>C/Domènec Cardenal, (O)</v>
      </c>
      <c r="K359" s="4">
        <f t="shared" ref="K359" si="192">G359</f>
        <v>8.4</v>
      </c>
      <c r="M359">
        <v>6.57</v>
      </c>
      <c r="O359" s="4">
        <f t="shared" ref="O359" si="193">K359*M359</f>
        <v>55.188000000000002</v>
      </c>
    </row>
    <row r="360" spans="1:15" x14ac:dyDescent="0.2">
      <c r="B360" s="27" t="s">
        <v>133</v>
      </c>
      <c r="C360">
        <v>1</v>
      </c>
      <c r="D360">
        <v>12</v>
      </c>
      <c r="E360">
        <v>0.4</v>
      </c>
      <c r="F360">
        <v>0.6</v>
      </c>
      <c r="G360" s="19">
        <f t="shared" ref="G360" si="194">C360*D360*E360*F360</f>
        <v>2.8800000000000003</v>
      </c>
      <c r="J360" s="27" t="str">
        <f t="shared" ref="J360" si="195">B360</f>
        <v>Enllaç amb D Cardenal, (E)</v>
      </c>
      <c r="K360" s="4">
        <f t="shared" ref="K360" si="196">G360</f>
        <v>2.8800000000000003</v>
      </c>
      <c r="M360">
        <v>6.57</v>
      </c>
      <c r="O360" s="4">
        <f t="shared" ref="O360" si="197">K360*M360</f>
        <v>18.921600000000002</v>
      </c>
    </row>
    <row r="361" spans="1:15" x14ac:dyDescent="0.2">
      <c r="B361" s="27" t="s">
        <v>126</v>
      </c>
      <c r="C361">
        <v>1</v>
      </c>
      <c r="D361">
        <v>185</v>
      </c>
      <c r="E361">
        <v>0.4</v>
      </c>
      <c r="F361">
        <v>0.6</v>
      </c>
      <c r="G361" s="4">
        <f t="shared" ref="G361:G375" si="198">C361*D361*E361*F361</f>
        <v>44.4</v>
      </c>
      <c r="J361" s="27" t="str">
        <f t="shared" si="187"/>
        <v>C/Domènec Cardenal, (E)</v>
      </c>
      <c r="K361" s="4">
        <f t="shared" si="188"/>
        <v>44.4</v>
      </c>
      <c r="M361">
        <v>6.57</v>
      </c>
      <c r="O361" s="4">
        <f t="shared" si="189"/>
        <v>291.70800000000003</v>
      </c>
    </row>
    <row r="362" spans="1:15" x14ac:dyDescent="0.2">
      <c r="B362" s="27" t="s">
        <v>126</v>
      </c>
      <c r="C362">
        <v>1</v>
      </c>
      <c r="D362">
        <v>185</v>
      </c>
      <c r="E362">
        <v>0.4</v>
      </c>
      <c r="F362">
        <v>0.6</v>
      </c>
      <c r="G362" s="4">
        <f t="shared" si="198"/>
        <v>44.4</v>
      </c>
      <c r="J362" s="27" t="str">
        <f t="shared" si="187"/>
        <v>C/Domènec Cardenal, (E)</v>
      </c>
      <c r="K362" s="4">
        <f t="shared" si="188"/>
        <v>44.4</v>
      </c>
      <c r="M362">
        <v>6.57</v>
      </c>
      <c r="O362" s="4">
        <f t="shared" si="189"/>
        <v>291.70800000000003</v>
      </c>
    </row>
    <row r="363" spans="1:15" x14ac:dyDescent="0.2">
      <c r="B363" s="27" t="s">
        <v>132</v>
      </c>
      <c r="C363">
        <v>1</v>
      </c>
      <c r="D363">
        <v>10</v>
      </c>
      <c r="E363">
        <v>0.4</v>
      </c>
      <c r="F363">
        <v>0.6</v>
      </c>
      <c r="G363" s="4">
        <f t="shared" si="198"/>
        <v>2.4</v>
      </c>
      <c r="J363" s="27" t="str">
        <f t="shared" si="187"/>
        <v>Creuaments D Cardenal, (E)</v>
      </c>
      <c r="K363" s="4">
        <f t="shared" si="188"/>
        <v>2.4</v>
      </c>
      <c r="M363">
        <v>6.57</v>
      </c>
      <c r="O363" s="4">
        <f t="shared" si="189"/>
        <v>15.768000000000001</v>
      </c>
    </row>
    <row r="364" spans="1:15" x14ac:dyDescent="0.2">
      <c r="B364" s="27" t="s">
        <v>129</v>
      </c>
      <c r="C364">
        <v>1</v>
      </c>
      <c r="D364">
        <v>30</v>
      </c>
      <c r="E364">
        <v>0.4</v>
      </c>
      <c r="F364">
        <v>0.6</v>
      </c>
      <c r="G364" s="4">
        <f t="shared" ref="G364:G365" si="199">C364*D364*E364*F364</f>
        <v>7.1999999999999993</v>
      </c>
      <c r="J364" s="27" t="str">
        <f t="shared" ref="J364:J365" si="200">B364</f>
        <v>Lateral Ajuntament, (Oest)</v>
      </c>
      <c r="K364" s="4">
        <f t="shared" ref="K364:K365" si="201">G364</f>
        <v>7.1999999999999993</v>
      </c>
      <c r="M364">
        <v>6.57</v>
      </c>
      <c r="O364" s="4">
        <f t="shared" ref="O364:O365" si="202">K364*M364</f>
        <v>47.303999999999995</v>
      </c>
    </row>
    <row r="365" spans="1:15" x14ac:dyDescent="0.2">
      <c r="B365" s="27" t="s">
        <v>128</v>
      </c>
      <c r="C365">
        <v>1</v>
      </c>
      <c r="D365">
        <v>30</v>
      </c>
      <c r="E365">
        <v>0.4</v>
      </c>
      <c r="F365">
        <v>0.6</v>
      </c>
      <c r="G365" s="4">
        <f t="shared" si="199"/>
        <v>7.1999999999999993</v>
      </c>
      <c r="J365" s="27" t="str">
        <f t="shared" si="200"/>
        <v>Lateral Ajuntament, (Est)</v>
      </c>
      <c r="K365" s="4">
        <f t="shared" si="201"/>
        <v>7.1999999999999993</v>
      </c>
      <c r="M365">
        <v>6.57</v>
      </c>
      <c r="O365" s="4">
        <f t="shared" si="202"/>
        <v>47.303999999999995</v>
      </c>
    </row>
    <row r="366" spans="1:15" x14ac:dyDescent="0.2">
      <c r="B366" s="27" t="s">
        <v>125</v>
      </c>
      <c r="C366">
        <v>1</v>
      </c>
      <c r="D366">
        <v>60</v>
      </c>
      <c r="E366">
        <v>0.3</v>
      </c>
      <c r="F366">
        <v>0.6</v>
      </c>
      <c r="G366" s="4">
        <f t="shared" si="198"/>
        <v>10.799999999999999</v>
      </c>
      <c r="J366" s="27" t="str">
        <f t="shared" si="187"/>
        <v>Plaça, (Oest)</v>
      </c>
      <c r="K366" s="4">
        <f t="shared" si="188"/>
        <v>10.799999999999999</v>
      </c>
      <c r="M366">
        <v>6.57</v>
      </c>
      <c r="O366" s="4">
        <f t="shared" si="189"/>
        <v>70.956000000000003</v>
      </c>
    </row>
    <row r="367" spans="1:15" x14ac:dyDescent="0.2">
      <c r="B367" s="27" t="s">
        <v>135</v>
      </c>
      <c r="C367">
        <v>0</v>
      </c>
      <c r="D367">
        <v>0</v>
      </c>
      <c r="E367">
        <v>0</v>
      </c>
      <c r="F367">
        <v>0</v>
      </c>
      <c r="G367" s="19">
        <f t="shared" si="198"/>
        <v>0</v>
      </c>
      <c r="J367" s="27" t="str">
        <f t="shared" si="187"/>
        <v>Plaça, (Est), (Tub PE existent)</v>
      </c>
      <c r="K367" s="4">
        <f t="shared" si="188"/>
        <v>0</v>
      </c>
      <c r="M367">
        <v>6.57</v>
      </c>
      <c r="O367" s="4">
        <f t="shared" si="189"/>
        <v>0</v>
      </c>
    </row>
    <row r="368" spans="1:15" x14ac:dyDescent="0.2">
      <c r="B368" s="29" t="s">
        <v>130</v>
      </c>
      <c r="C368">
        <v>1</v>
      </c>
      <c r="D368">
        <v>47</v>
      </c>
      <c r="E368">
        <v>0.4</v>
      </c>
      <c r="F368">
        <v>0.6</v>
      </c>
      <c r="G368" s="4">
        <f t="shared" si="198"/>
        <v>11.28</v>
      </c>
      <c r="J368" s="27" t="str">
        <f t="shared" si="187"/>
        <v>Creuament Plaça, (Sud)</v>
      </c>
      <c r="K368" s="4">
        <f t="shared" si="188"/>
        <v>11.28</v>
      </c>
      <c r="M368">
        <v>6.57</v>
      </c>
      <c r="O368" s="4">
        <f t="shared" si="189"/>
        <v>74.1096</v>
      </c>
    </row>
    <row r="369" spans="1:15" x14ac:dyDescent="0.2">
      <c r="A369" s="27"/>
      <c r="B369" s="30" t="s">
        <v>138</v>
      </c>
      <c r="C369">
        <v>1</v>
      </c>
      <c r="D369">
        <v>250</v>
      </c>
      <c r="E369">
        <v>0.4</v>
      </c>
      <c r="F369">
        <v>0.6</v>
      </c>
      <c r="G369" s="4">
        <f t="shared" si="198"/>
        <v>60</v>
      </c>
      <c r="J369" s="27" t="str">
        <f t="shared" si="187"/>
        <v>Comtes d'Urgell</v>
      </c>
      <c r="K369" s="4">
        <f t="shared" si="188"/>
        <v>60</v>
      </c>
      <c r="M369">
        <v>6.57</v>
      </c>
      <c r="O369" s="4">
        <f t="shared" si="189"/>
        <v>394.20000000000005</v>
      </c>
    </row>
    <row r="370" spans="1:15" x14ac:dyDescent="0.2">
      <c r="B370" s="30" t="s">
        <v>131</v>
      </c>
      <c r="C370">
        <v>1</v>
      </c>
      <c r="D370">
        <v>25</v>
      </c>
      <c r="E370">
        <v>0.4</v>
      </c>
      <c r="F370">
        <v>0.6</v>
      </c>
      <c r="G370" s="4">
        <f t="shared" si="198"/>
        <v>6</v>
      </c>
      <c r="J370" s="27" t="str">
        <f t="shared" si="187"/>
        <v>Creuaments C. d'Urgell</v>
      </c>
      <c r="K370" s="4">
        <f t="shared" si="188"/>
        <v>6</v>
      </c>
      <c r="M370">
        <v>6.57</v>
      </c>
      <c r="O370" s="4">
        <f t="shared" si="189"/>
        <v>39.42</v>
      </c>
    </row>
    <row r="371" spans="1:15" x14ac:dyDescent="0.2">
      <c r="A371" s="27"/>
      <c r="B371" s="30" t="s">
        <v>112</v>
      </c>
      <c r="C371">
        <v>1</v>
      </c>
      <c r="D371">
        <v>28</v>
      </c>
      <c r="E371">
        <v>0.4</v>
      </c>
      <c r="F371">
        <v>0.6</v>
      </c>
      <c r="G371" s="4">
        <f t="shared" si="198"/>
        <v>6.7200000000000006</v>
      </c>
      <c r="J371" s="27" t="str">
        <f t="shared" si="187"/>
        <v>Tram c/Monges</v>
      </c>
      <c r="K371" s="4">
        <f t="shared" si="188"/>
        <v>6.7200000000000006</v>
      </c>
      <c r="M371">
        <v>6.57</v>
      </c>
      <c r="O371" s="4">
        <f t="shared" si="189"/>
        <v>44.150400000000005</v>
      </c>
    </row>
    <row r="372" spans="1:15" ht="15" customHeight="1" x14ac:dyDescent="0.2">
      <c r="A372" s="27"/>
      <c r="B372" s="30" t="s">
        <v>134</v>
      </c>
      <c r="C372">
        <v>1</v>
      </c>
      <c r="D372">
        <v>8</v>
      </c>
      <c r="E372">
        <v>0.4</v>
      </c>
      <c r="F372">
        <v>0.6</v>
      </c>
      <c r="G372" s="4">
        <f t="shared" ref="G372:G374" si="203">C372*D372*E372*F372</f>
        <v>1.92</v>
      </c>
      <c r="J372" s="27" t="str">
        <f t="shared" ref="J372:J374" si="204">B372</f>
        <v>Enllaç c/Monges</v>
      </c>
      <c r="K372" s="4">
        <f t="shared" ref="K372:K374" si="205">G372</f>
        <v>1.92</v>
      </c>
      <c r="M372">
        <v>6.57</v>
      </c>
      <c r="O372" s="4">
        <f t="shared" ref="O372:O374" si="206">K372*M372</f>
        <v>12.6144</v>
      </c>
    </row>
    <row r="373" spans="1:15" x14ac:dyDescent="0.2">
      <c r="B373" s="27" t="s">
        <v>158</v>
      </c>
      <c r="C373">
        <v>1</v>
      </c>
      <c r="D373">
        <v>560</v>
      </c>
      <c r="E373">
        <v>1.4</v>
      </c>
      <c r="F373">
        <v>0.15</v>
      </c>
      <c r="G373" s="4">
        <f t="shared" si="203"/>
        <v>117.6</v>
      </c>
      <c r="J373" s="27" t="str">
        <f t="shared" si="204"/>
        <v>Voreres C/Domènec Cardenal</v>
      </c>
      <c r="K373" s="4">
        <f t="shared" si="205"/>
        <v>117.6</v>
      </c>
      <c r="M373">
        <v>6.57</v>
      </c>
      <c r="O373" s="4">
        <f t="shared" si="206"/>
        <v>772.63199999999995</v>
      </c>
    </row>
    <row r="374" spans="1:15" ht="15" customHeight="1" x14ac:dyDescent="0.2">
      <c r="A374" s="27"/>
      <c r="B374" s="30" t="s">
        <v>181</v>
      </c>
      <c r="C374">
        <v>1</v>
      </c>
      <c r="D374">
        <v>560</v>
      </c>
      <c r="E374">
        <v>0.1</v>
      </c>
      <c r="F374">
        <v>0.3</v>
      </c>
      <c r="G374" s="4">
        <f t="shared" si="203"/>
        <v>16.8</v>
      </c>
      <c r="J374" s="27" t="str">
        <f t="shared" si="204"/>
        <v>Materials vorada</v>
      </c>
      <c r="K374" s="4">
        <f t="shared" si="205"/>
        <v>16.8</v>
      </c>
      <c r="M374">
        <v>6.57</v>
      </c>
      <c r="O374" s="4">
        <f t="shared" si="206"/>
        <v>110.376</v>
      </c>
    </row>
    <row r="375" spans="1:15" ht="15" customHeight="1" x14ac:dyDescent="0.2">
      <c r="A375" s="27"/>
      <c r="B375" s="30" t="s">
        <v>180</v>
      </c>
      <c r="C375">
        <v>1</v>
      </c>
      <c r="D375">
        <v>1</v>
      </c>
      <c r="E375">
        <v>1</v>
      </c>
      <c r="F375">
        <v>32</v>
      </c>
      <c r="G375" s="4">
        <f t="shared" si="198"/>
        <v>32</v>
      </c>
      <c r="J375" s="27" t="str">
        <f t="shared" si="187"/>
        <v>Manuals</v>
      </c>
      <c r="K375" s="4">
        <f t="shared" si="188"/>
        <v>32</v>
      </c>
      <c r="M375">
        <v>6.57</v>
      </c>
      <c r="O375" s="4">
        <f t="shared" si="189"/>
        <v>210.24</v>
      </c>
    </row>
    <row r="376" spans="1:15" x14ac:dyDescent="0.2">
      <c r="G376" s="4"/>
      <c r="K376" s="4"/>
      <c r="O376" s="4"/>
    </row>
    <row r="377" spans="1:15" x14ac:dyDescent="0.2">
      <c r="B377" s="9" t="s">
        <v>27</v>
      </c>
      <c r="G377" s="6">
        <f>SUM(G357:G375)</f>
        <v>421.28000000000003</v>
      </c>
      <c r="J377" s="9" t="s">
        <v>27</v>
      </c>
      <c r="K377" s="6">
        <f t="shared" ref="K377" si="207">G377</f>
        <v>421.28000000000003</v>
      </c>
      <c r="O377" s="6">
        <f>SUM(O357:O375)</f>
        <v>2767.8096000000005</v>
      </c>
    </row>
    <row r="378" spans="1:15" x14ac:dyDescent="0.2">
      <c r="A378" s="13"/>
      <c r="G378" s="19"/>
      <c r="K378" s="4"/>
      <c r="O378" s="4"/>
    </row>
    <row r="379" spans="1:15" s="15" customFormat="1" ht="14.25" x14ac:dyDescent="0.2">
      <c r="A379"/>
      <c r="B379"/>
      <c r="C379" s="2" t="s">
        <v>0</v>
      </c>
      <c r="D379" s="2" t="s">
        <v>1</v>
      </c>
      <c r="E379" s="2" t="s">
        <v>2</v>
      </c>
      <c r="F379" s="2" t="s">
        <v>3</v>
      </c>
      <c r="G379" s="2" t="s">
        <v>20</v>
      </c>
      <c r="H379"/>
      <c r="I379"/>
      <c r="J379"/>
      <c r="K379" s="4" t="str">
        <f>G379</f>
        <v>Total m³</v>
      </c>
      <c r="L379"/>
      <c r="M379" s="2" t="s">
        <v>22</v>
      </c>
      <c r="N379" s="2"/>
      <c r="O379" s="17" t="s">
        <v>83</v>
      </c>
    </row>
    <row r="380" spans="1:15" s="15" customFormat="1" ht="14.25" x14ac:dyDescent="0.2">
      <c r="A380" t="s">
        <v>25</v>
      </c>
      <c r="B380"/>
      <c r="C380"/>
      <c r="D380"/>
      <c r="E380"/>
      <c r="F380"/>
      <c r="G380"/>
      <c r="H380"/>
      <c r="I380" t="str">
        <f>A380</f>
        <v>Cànon d'abocament de runes a</v>
      </c>
      <c r="J380"/>
      <c r="K380" s="4"/>
      <c r="L380"/>
      <c r="M380"/>
      <c r="N380"/>
      <c r="O380" s="4"/>
    </row>
    <row r="381" spans="1:15" x14ac:dyDescent="0.2">
      <c r="A381" t="s">
        <v>26</v>
      </c>
      <c r="G381" s="4"/>
      <c r="I381" t="str">
        <f>A381</f>
        <v>l'abocador</v>
      </c>
      <c r="K381" s="4"/>
      <c r="O381" s="4"/>
    </row>
    <row r="382" spans="1:15" ht="20.25" customHeight="1" x14ac:dyDescent="0.2">
      <c r="B382" s="27" t="s">
        <v>127</v>
      </c>
      <c r="C382">
        <v>1</v>
      </c>
      <c r="D382">
        <v>165</v>
      </c>
      <c r="E382">
        <v>0.4</v>
      </c>
      <c r="F382">
        <v>0.6</v>
      </c>
      <c r="G382" s="4">
        <f>C382*D382*E382*F382</f>
        <v>39.6</v>
      </c>
      <c r="J382" s="27" t="str">
        <f t="shared" ref="J382:J400" si="208">B382</f>
        <v>C/Domènec Cardenal, (O)</v>
      </c>
      <c r="K382" s="4">
        <f t="shared" ref="K382:K400" si="209">G382</f>
        <v>39.6</v>
      </c>
      <c r="M382">
        <v>4.1399999999999997</v>
      </c>
      <c r="O382" s="4">
        <f t="shared" ref="O382:O400" si="210">K382*M382</f>
        <v>163.94399999999999</v>
      </c>
    </row>
    <row r="383" spans="1:15" x14ac:dyDescent="0.2">
      <c r="B383" s="27" t="s">
        <v>155</v>
      </c>
      <c r="C383">
        <v>1</v>
      </c>
      <c r="D383">
        <v>7</v>
      </c>
      <c r="E383">
        <v>0.4</v>
      </c>
      <c r="F383">
        <v>0.6</v>
      </c>
      <c r="G383" s="19">
        <f t="shared" ref="G383:G384" si="211">C383*D383*E383*F383</f>
        <v>1.6800000000000002</v>
      </c>
      <c r="J383" s="27" t="str">
        <f t="shared" si="208"/>
        <v>Creuament D Cardenal, (O)</v>
      </c>
      <c r="K383" s="4">
        <f t="shared" si="209"/>
        <v>1.6800000000000002</v>
      </c>
      <c r="M383" s="13">
        <v>4.1399999999999997</v>
      </c>
      <c r="O383" s="4">
        <f t="shared" si="210"/>
        <v>6.9552000000000005</v>
      </c>
    </row>
    <row r="384" spans="1:15" x14ac:dyDescent="0.2">
      <c r="A384" s="27"/>
      <c r="B384" s="27" t="s">
        <v>127</v>
      </c>
      <c r="C384">
        <v>1</v>
      </c>
      <c r="D384">
        <v>35</v>
      </c>
      <c r="E384">
        <v>0.4</v>
      </c>
      <c r="F384">
        <v>0.6</v>
      </c>
      <c r="G384" s="4">
        <f t="shared" si="211"/>
        <v>8.4</v>
      </c>
      <c r="I384" s="27"/>
      <c r="J384" s="27" t="str">
        <f t="shared" ref="J384" si="212">B384</f>
        <v>C/Domènec Cardenal, (O)</v>
      </c>
      <c r="K384" s="4">
        <f t="shared" ref="K384" si="213">G384</f>
        <v>8.4</v>
      </c>
      <c r="M384">
        <v>4.1399999999999997</v>
      </c>
      <c r="O384" s="4">
        <f t="shared" ref="O384" si="214">K384*M384</f>
        <v>34.775999999999996</v>
      </c>
    </row>
    <row r="385" spans="1:15" x14ac:dyDescent="0.2">
      <c r="B385" s="27" t="s">
        <v>133</v>
      </c>
      <c r="C385">
        <v>1</v>
      </c>
      <c r="D385">
        <v>12</v>
      </c>
      <c r="E385">
        <v>0.4</v>
      </c>
      <c r="F385">
        <v>0.6</v>
      </c>
      <c r="G385" s="19">
        <f t="shared" ref="G385" si="215">C385*D385*E385*F385</f>
        <v>2.8800000000000003</v>
      </c>
      <c r="J385" s="27" t="str">
        <f t="shared" ref="J385" si="216">B385</f>
        <v>Enllaç amb D Cardenal, (E)</v>
      </c>
      <c r="K385" s="4">
        <f t="shared" ref="K385" si="217">G385</f>
        <v>2.8800000000000003</v>
      </c>
      <c r="M385" s="13">
        <v>4.1399999999999997</v>
      </c>
      <c r="O385" s="4">
        <f t="shared" ref="O385" si="218">K385*M385</f>
        <v>11.923200000000001</v>
      </c>
    </row>
    <row r="386" spans="1:15" x14ac:dyDescent="0.2">
      <c r="B386" s="27" t="s">
        <v>126</v>
      </c>
      <c r="C386">
        <v>1</v>
      </c>
      <c r="D386">
        <v>185</v>
      </c>
      <c r="E386">
        <v>0.4</v>
      </c>
      <c r="F386">
        <v>0.6</v>
      </c>
      <c r="G386" s="4">
        <f t="shared" ref="G386:G400" si="219">C386*D386*E386*F386</f>
        <v>44.4</v>
      </c>
      <c r="J386" s="27" t="str">
        <f t="shared" si="208"/>
        <v>C/Domènec Cardenal, (E)</v>
      </c>
      <c r="K386" s="4">
        <f t="shared" si="209"/>
        <v>44.4</v>
      </c>
      <c r="M386">
        <v>4.1399999999999997</v>
      </c>
      <c r="O386" s="4">
        <f t="shared" si="210"/>
        <v>183.81599999999997</v>
      </c>
    </row>
    <row r="387" spans="1:15" x14ac:dyDescent="0.2">
      <c r="B387" s="27" t="s">
        <v>126</v>
      </c>
      <c r="C387">
        <v>1</v>
      </c>
      <c r="D387">
        <v>185</v>
      </c>
      <c r="E387">
        <v>0.4</v>
      </c>
      <c r="F387">
        <v>0.6</v>
      </c>
      <c r="G387" s="4">
        <f t="shared" si="219"/>
        <v>44.4</v>
      </c>
      <c r="J387" s="27" t="str">
        <f t="shared" si="208"/>
        <v>C/Domènec Cardenal, (E)</v>
      </c>
      <c r="K387" s="4">
        <f t="shared" si="209"/>
        <v>44.4</v>
      </c>
      <c r="M387">
        <v>4.1399999999999997</v>
      </c>
      <c r="O387" s="4">
        <f t="shared" si="210"/>
        <v>183.81599999999997</v>
      </c>
    </row>
    <row r="388" spans="1:15" x14ac:dyDescent="0.2">
      <c r="B388" s="27" t="s">
        <v>132</v>
      </c>
      <c r="C388">
        <v>1</v>
      </c>
      <c r="D388">
        <v>10</v>
      </c>
      <c r="E388">
        <v>0.4</v>
      </c>
      <c r="F388">
        <v>0.6</v>
      </c>
      <c r="G388" s="4">
        <f t="shared" si="219"/>
        <v>2.4</v>
      </c>
      <c r="J388" s="27" t="str">
        <f t="shared" si="208"/>
        <v>Creuaments D Cardenal, (E)</v>
      </c>
      <c r="K388" s="4">
        <f t="shared" si="209"/>
        <v>2.4</v>
      </c>
      <c r="M388">
        <v>4.1399999999999997</v>
      </c>
      <c r="O388" s="4">
        <f t="shared" si="210"/>
        <v>9.9359999999999982</v>
      </c>
    </row>
    <row r="389" spans="1:15" x14ac:dyDescent="0.2">
      <c r="B389" s="27" t="s">
        <v>129</v>
      </c>
      <c r="C389">
        <v>1</v>
      </c>
      <c r="D389">
        <v>30</v>
      </c>
      <c r="E389">
        <v>0.4</v>
      </c>
      <c r="F389">
        <v>0.6</v>
      </c>
      <c r="G389" s="4">
        <f t="shared" si="219"/>
        <v>7.1999999999999993</v>
      </c>
      <c r="J389" s="27" t="str">
        <f t="shared" si="208"/>
        <v>Lateral Ajuntament, (Oest)</v>
      </c>
      <c r="K389" s="4">
        <f t="shared" si="209"/>
        <v>7.1999999999999993</v>
      </c>
      <c r="M389">
        <v>4.1399999999999997</v>
      </c>
      <c r="O389" s="4">
        <f t="shared" si="210"/>
        <v>29.807999999999996</v>
      </c>
    </row>
    <row r="390" spans="1:15" x14ac:dyDescent="0.2">
      <c r="B390" s="27" t="s">
        <v>128</v>
      </c>
      <c r="C390">
        <v>1</v>
      </c>
      <c r="D390">
        <v>30</v>
      </c>
      <c r="E390">
        <v>0.4</v>
      </c>
      <c r="F390">
        <v>0.6</v>
      </c>
      <c r="G390" s="4">
        <f t="shared" ref="G390:G391" si="220">C390*D390*E390*F390</f>
        <v>7.1999999999999993</v>
      </c>
      <c r="J390" s="27" t="str">
        <f t="shared" ref="J390:J391" si="221">B390</f>
        <v>Lateral Ajuntament, (Est)</v>
      </c>
      <c r="K390" s="4">
        <f t="shared" ref="K390:K391" si="222">G390</f>
        <v>7.1999999999999993</v>
      </c>
      <c r="M390">
        <v>4.1399999999999997</v>
      </c>
      <c r="O390" s="4">
        <f t="shared" ref="O390:O391" si="223">K390*M390</f>
        <v>29.807999999999996</v>
      </c>
    </row>
    <row r="391" spans="1:15" x14ac:dyDescent="0.2">
      <c r="B391" s="27" t="s">
        <v>125</v>
      </c>
      <c r="C391">
        <v>1</v>
      </c>
      <c r="D391">
        <v>60</v>
      </c>
      <c r="E391">
        <v>0.4</v>
      </c>
      <c r="F391">
        <v>0.6</v>
      </c>
      <c r="G391" s="4">
        <f t="shared" si="220"/>
        <v>14.399999999999999</v>
      </c>
      <c r="J391" s="27" t="str">
        <f t="shared" si="221"/>
        <v>Plaça, (Oest)</v>
      </c>
      <c r="K391" s="4">
        <f t="shared" si="222"/>
        <v>14.399999999999999</v>
      </c>
      <c r="M391">
        <v>4.1399999999999997</v>
      </c>
      <c r="O391" s="4">
        <f t="shared" si="223"/>
        <v>59.615999999999993</v>
      </c>
    </row>
    <row r="392" spans="1:15" x14ac:dyDescent="0.2">
      <c r="B392" s="27" t="s">
        <v>135</v>
      </c>
      <c r="C392">
        <v>0</v>
      </c>
      <c r="D392">
        <v>0</v>
      </c>
      <c r="E392">
        <v>0</v>
      </c>
      <c r="F392">
        <v>0</v>
      </c>
      <c r="G392" s="19">
        <f t="shared" si="219"/>
        <v>0</v>
      </c>
      <c r="J392" s="27" t="str">
        <f t="shared" si="208"/>
        <v>Plaça, (Est), (Tub PE existent)</v>
      </c>
      <c r="K392" s="4">
        <f t="shared" si="209"/>
        <v>0</v>
      </c>
      <c r="M392" s="13">
        <v>4.1399999999999997</v>
      </c>
      <c r="O392" s="4">
        <f t="shared" si="210"/>
        <v>0</v>
      </c>
    </row>
    <row r="393" spans="1:15" x14ac:dyDescent="0.2">
      <c r="B393" s="29" t="s">
        <v>130</v>
      </c>
      <c r="C393">
        <v>1</v>
      </c>
      <c r="D393">
        <v>47</v>
      </c>
      <c r="E393">
        <v>0.4</v>
      </c>
      <c r="F393">
        <v>0.6</v>
      </c>
      <c r="G393" s="4">
        <f t="shared" si="219"/>
        <v>11.28</v>
      </c>
      <c r="J393" s="27" t="str">
        <f t="shared" si="208"/>
        <v>Creuament Plaça, (Sud)</v>
      </c>
      <c r="K393" s="4">
        <f t="shared" si="209"/>
        <v>11.28</v>
      </c>
      <c r="M393">
        <v>4.1399999999999997</v>
      </c>
      <c r="O393" s="4">
        <f t="shared" si="210"/>
        <v>46.69919999999999</v>
      </c>
    </row>
    <row r="394" spans="1:15" x14ac:dyDescent="0.2">
      <c r="A394" s="27"/>
      <c r="B394" s="30" t="s">
        <v>138</v>
      </c>
      <c r="C394">
        <v>1</v>
      </c>
      <c r="D394">
        <v>250</v>
      </c>
      <c r="E394">
        <v>0.4</v>
      </c>
      <c r="F394">
        <v>0.6</v>
      </c>
      <c r="G394" s="4">
        <f t="shared" si="219"/>
        <v>60</v>
      </c>
      <c r="J394" s="27" t="str">
        <f t="shared" si="208"/>
        <v>Comtes d'Urgell</v>
      </c>
      <c r="K394" s="4">
        <f t="shared" si="209"/>
        <v>60</v>
      </c>
      <c r="M394">
        <v>4.1399999999999997</v>
      </c>
      <c r="O394" s="4">
        <f t="shared" si="210"/>
        <v>248.39999999999998</v>
      </c>
    </row>
    <row r="395" spans="1:15" x14ac:dyDescent="0.2">
      <c r="B395" s="30" t="s">
        <v>131</v>
      </c>
      <c r="C395">
        <v>1</v>
      </c>
      <c r="D395">
        <v>25</v>
      </c>
      <c r="E395">
        <v>0.4</v>
      </c>
      <c r="F395">
        <v>0.6</v>
      </c>
      <c r="G395" s="4">
        <f t="shared" si="219"/>
        <v>6</v>
      </c>
      <c r="J395" s="27" t="str">
        <f t="shared" si="208"/>
        <v>Creuaments C. d'Urgell</v>
      </c>
      <c r="K395" s="4">
        <f t="shared" si="209"/>
        <v>6</v>
      </c>
      <c r="M395">
        <v>4.1399999999999997</v>
      </c>
      <c r="O395" s="4">
        <f t="shared" si="210"/>
        <v>24.839999999999996</v>
      </c>
    </row>
    <row r="396" spans="1:15" x14ac:dyDescent="0.2">
      <c r="A396" s="27"/>
      <c r="B396" s="30" t="s">
        <v>112</v>
      </c>
      <c r="C396">
        <v>1</v>
      </c>
      <c r="D396">
        <v>28</v>
      </c>
      <c r="E396">
        <v>0.4</v>
      </c>
      <c r="F396">
        <v>0.6</v>
      </c>
      <c r="G396" s="4">
        <f t="shared" si="219"/>
        <v>6.7200000000000006</v>
      </c>
      <c r="J396" s="27" t="str">
        <f t="shared" si="208"/>
        <v>Tram c/Monges</v>
      </c>
      <c r="K396" s="4">
        <f t="shared" si="209"/>
        <v>6.7200000000000006</v>
      </c>
      <c r="M396">
        <v>4.1399999999999997</v>
      </c>
      <c r="O396" s="4">
        <f t="shared" si="210"/>
        <v>27.820800000000002</v>
      </c>
    </row>
    <row r="397" spans="1:15" ht="15" customHeight="1" x14ac:dyDescent="0.2">
      <c r="A397" s="27"/>
      <c r="B397" s="30" t="s">
        <v>134</v>
      </c>
      <c r="C397">
        <v>1</v>
      </c>
      <c r="D397">
        <v>8</v>
      </c>
      <c r="E397">
        <v>0.4</v>
      </c>
      <c r="F397">
        <v>0.6</v>
      </c>
      <c r="G397" s="4">
        <f t="shared" ref="G397:G399" si="224">C397*D397*E397*F397</f>
        <v>1.92</v>
      </c>
      <c r="J397" s="27" t="str">
        <f t="shared" ref="J397:J399" si="225">B397</f>
        <v>Enllaç c/Monges</v>
      </c>
      <c r="K397" s="4">
        <f t="shared" ref="K397:K399" si="226">G397</f>
        <v>1.92</v>
      </c>
      <c r="M397">
        <v>4.1399999999999997</v>
      </c>
      <c r="O397" s="4">
        <f t="shared" ref="O397:O399" si="227">K397*M397</f>
        <v>7.9487999999999994</v>
      </c>
    </row>
    <row r="398" spans="1:15" x14ac:dyDescent="0.2">
      <c r="B398" s="27" t="s">
        <v>158</v>
      </c>
      <c r="C398">
        <v>1</v>
      </c>
      <c r="D398">
        <v>560</v>
      </c>
      <c r="E398">
        <v>1.4</v>
      </c>
      <c r="F398">
        <v>0.15</v>
      </c>
      <c r="G398" s="4">
        <f t="shared" si="224"/>
        <v>117.6</v>
      </c>
      <c r="J398" s="27" t="str">
        <f t="shared" si="225"/>
        <v>Voreres C/Domènec Cardenal</v>
      </c>
      <c r="K398" s="4">
        <f t="shared" si="226"/>
        <v>117.6</v>
      </c>
      <c r="M398">
        <v>4.1399999999999997</v>
      </c>
      <c r="O398" s="4">
        <f t="shared" si="227"/>
        <v>486.86399999999992</v>
      </c>
    </row>
    <row r="399" spans="1:15" ht="15" customHeight="1" x14ac:dyDescent="0.2">
      <c r="A399" s="27"/>
      <c r="B399" s="30" t="s">
        <v>181</v>
      </c>
      <c r="C399">
        <v>1</v>
      </c>
      <c r="D399">
        <v>560</v>
      </c>
      <c r="E399">
        <v>0.1</v>
      </c>
      <c r="F399">
        <v>0.3</v>
      </c>
      <c r="G399" s="4">
        <f t="shared" si="224"/>
        <v>16.8</v>
      </c>
      <c r="J399" s="27" t="str">
        <f t="shared" si="225"/>
        <v>Materials vorada</v>
      </c>
      <c r="K399" s="4">
        <f t="shared" si="226"/>
        <v>16.8</v>
      </c>
      <c r="M399">
        <v>4.1399999999999997</v>
      </c>
      <c r="O399" s="4">
        <f t="shared" si="227"/>
        <v>69.551999999999992</v>
      </c>
    </row>
    <row r="400" spans="1:15" ht="15" customHeight="1" x14ac:dyDescent="0.2">
      <c r="A400" s="27"/>
      <c r="B400" s="30" t="s">
        <v>180</v>
      </c>
      <c r="C400">
        <v>1</v>
      </c>
      <c r="D400">
        <v>1</v>
      </c>
      <c r="E400">
        <v>1</v>
      </c>
      <c r="F400">
        <v>32</v>
      </c>
      <c r="G400" s="4">
        <f t="shared" si="219"/>
        <v>32</v>
      </c>
      <c r="J400" s="27" t="str">
        <f t="shared" si="208"/>
        <v>Manuals</v>
      </c>
      <c r="K400" s="4">
        <f t="shared" si="209"/>
        <v>32</v>
      </c>
      <c r="M400">
        <v>4.1399999999999997</v>
      </c>
      <c r="O400" s="4">
        <f t="shared" si="210"/>
        <v>132.47999999999999</v>
      </c>
    </row>
    <row r="401" spans="1:15" x14ac:dyDescent="0.2">
      <c r="G401" s="4"/>
      <c r="K401" s="4"/>
      <c r="O401" s="4"/>
    </row>
    <row r="402" spans="1:15" x14ac:dyDescent="0.2">
      <c r="B402" s="9" t="s">
        <v>27</v>
      </c>
      <c r="G402" s="6">
        <f>SUM(G382:G400)</f>
        <v>424.88000000000005</v>
      </c>
      <c r="J402" s="9" t="s">
        <v>27</v>
      </c>
      <c r="K402" s="6">
        <f t="shared" ref="K402" si="228">G402</f>
        <v>424.88000000000005</v>
      </c>
      <c r="O402" s="6">
        <f>SUM(O382:O400)</f>
        <v>1759.0031999999994</v>
      </c>
    </row>
    <row r="403" spans="1:15" x14ac:dyDescent="0.2">
      <c r="G403" s="4"/>
      <c r="K403" s="4"/>
      <c r="O403" s="4"/>
    </row>
    <row r="404" spans="1:15" x14ac:dyDescent="0.2">
      <c r="C404" s="2" t="s">
        <v>0</v>
      </c>
      <c r="D404" s="2" t="s">
        <v>1</v>
      </c>
      <c r="E404" s="2" t="s">
        <v>2</v>
      </c>
      <c r="F404" s="17" t="s">
        <v>3</v>
      </c>
      <c r="G404" s="17" t="s">
        <v>35</v>
      </c>
      <c r="K404" s="17" t="str">
        <f>G404</f>
        <v>Total m³</v>
      </c>
      <c r="L404" s="2"/>
      <c r="M404" s="2" t="s">
        <v>22</v>
      </c>
      <c r="N404" s="2"/>
      <c r="O404" s="17" t="s">
        <v>83</v>
      </c>
    </row>
    <row r="405" spans="1:15" x14ac:dyDescent="0.2">
      <c r="A405" s="13" t="s">
        <v>90</v>
      </c>
      <c r="I405" t="str">
        <f>A405</f>
        <v>Paviment formigó sense additius, (rasa)</v>
      </c>
    </row>
    <row r="406" spans="1:15" x14ac:dyDescent="0.2">
      <c r="A406" t="s">
        <v>76</v>
      </c>
      <c r="G406" s="4"/>
      <c r="I406" t="str">
        <f>A406</f>
        <v>HM-20/P/20/IIa de consistència plàstica,</v>
      </c>
      <c r="K406" s="4"/>
      <c r="O406" s="4"/>
    </row>
    <row r="407" spans="1:15" x14ac:dyDescent="0.2">
      <c r="A407" t="s">
        <v>43</v>
      </c>
      <c r="G407" s="4"/>
      <c r="I407" t="str">
        <f>A407</f>
        <v xml:space="preserve">grandària màxima del granulat 20 mm, </v>
      </c>
      <c r="K407" s="4"/>
      <c r="O407" s="4"/>
    </row>
    <row r="408" spans="1:15" x14ac:dyDescent="0.2">
      <c r="A408" t="s">
        <v>44</v>
      </c>
      <c r="G408" s="4"/>
      <c r="I408" t="str">
        <f>A408</f>
        <v xml:space="preserve">escampat des de camió, estesa i vibratge </v>
      </c>
      <c r="K408" s="4"/>
      <c r="O408" s="4"/>
    </row>
    <row r="409" spans="1:15" x14ac:dyDescent="0.2">
      <c r="A409" t="s">
        <v>45</v>
      </c>
      <c r="G409" s="4"/>
      <c r="I409" t="str">
        <f>A409</f>
        <v>manual i acabat reglejat.</v>
      </c>
      <c r="K409" s="4"/>
      <c r="O409" s="4"/>
    </row>
    <row r="410" spans="1:15" ht="20.25" customHeight="1" x14ac:dyDescent="0.2">
      <c r="B410" s="27" t="s">
        <v>127</v>
      </c>
      <c r="C410">
        <v>1</v>
      </c>
      <c r="D410">
        <v>165</v>
      </c>
      <c r="E410">
        <v>0.4</v>
      </c>
      <c r="F410">
        <v>0.1</v>
      </c>
      <c r="G410" s="4">
        <f t="shared" ref="G410:G426" si="229">C410*D410*E410*F410</f>
        <v>6.6000000000000005</v>
      </c>
      <c r="J410" s="27" t="str">
        <f t="shared" ref="J410:J426" si="230">B410</f>
        <v>C/Domènec Cardenal, (O)</v>
      </c>
      <c r="K410" s="4">
        <f t="shared" ref="K410:K426" si="231">G410</f>
        <v>6.6000000000000005</v>
      </c>
      <c r="M410">
        <v>148.19999999999999</v>
      </c>
      <c r="O410" s="4">
        <f t="shared" ref="O410:O426" si="232">K410*M410</f>
        <v>978.12</v>
      </c>
    </row>
    <row r="411" spans="1:15" x14ac:dyDescent="0.2">
      <c r="B411" s="27" t="s">
        <v>155</v>
      </c>
      <c r="C411">
        <v>1</v>
      </c>
      <c r="D411">
        <v>7</v>
      </c>
      <c r="E411">
        <v>0.4</v>
      </c>
      <c r="F411">
        <v>0.15</v>
      </c>
      <c r="G411" s="19">
        <f t="shared" si="229"/>
        <v>0.42000000000000004</v>
      </c>
      <c r="J411" s="27" t="str">
        <f t="shared" si="230"/>
        <v>Creuament D Cardenal, (O)</v>
      </c>
      <c r="K411" s="4">
        <f t="shared" si="231"/>
        <v>0.42000000000000004</v>
      </c>
      <c r="M411" s="13">
        <v>148.19999999999999</v>
      </c>
      <c r="O411" s="4">
        <f t="shared" si="232"/>
        <v>62.244</v>
      </c>
    </row>
    <row r="412" spans="1:15" x14ac:dyDescent="0.2">
      <c r="B412" s="27" t="s">
        <v>127</v>
      </c>
      <c r="C412">
        <v>1</v>
      </c>
      <c r="D412">
        <v>35</v>
      </c>
      <c r="E412">
        <v>0.4</v>
      </c>
      <c r="F412">
        <v>0.1</v>
      </c>
      <c r="G412" s="4">
        <f t="shared" ref="G412" si="233">C412*D412*E412*F412</f>
        <v>1.4000000000000001</v>
      </c>
      <c r="J412" s="27" t="str">
        <f t="shared" ref="J412" si="234">B412</f>
        <v>C/Domènec Cardenal, (O)</v>
      </c>
      <c r="K412" s="4">
        <f t="shared" ref="K412" si="235">G412</f>
        <v>1.4000000000000001</v>
      </c>
      <c r="M412">
        <v>148.19999999999999</v>
      </c>
      <c r="O412" s="4">
        <f t="shared" ref="O412" si="236">K412*M412</f>
        <v>207.48</v>
      </c>
    </row>
    <row r="413" spans="1:15" x14ac:dyDescent="0.2">
      <c r="B413" s="27" t="s">
        <v>133</v>
      </c>
      <c r="C413">
        <v>1</v>
      </c>
      <c r="D413">
        <v>12</v>
      </c>
      <c r="E413">
        <v>0.4</v>
      </c>
      <c r="F413">
        <v>0.15</v>
      </c>
      <c r="G413" s="19">
        <f t="shared" ref="G413" si="237">C413*D413*E413*F413</f>
        <v>0.72000000000000008</v>
      </c>
      <c r="J413" s="27" t="str">
        <f t="shared" ref="J413" si="238">B413</f>
        <v>Enllaç amb D Cardenal, (E)</v>
      </c>
      <c r="K413" s="4">
        <f t="shared" ref="K413" si="239">G413</f>
        <v>0.72000000000000008</v>
      </c>
      <c r="M413" s="13">
        <v>148.19999999999999</v>
      </c>
      <c r="O413" s="4">
        <f t="shared" ref="O413" si="240">K413*M413</f>
        <v>106.70400000000001</v>
      </c>
    </row>
    <row r="414" spans="1:15" x14ac:dyDescent="0.2">
      <c r="B414" s="27" t="s">
        <v>126</v>
      </c>
      <c r="C414">
        <v>1</v>
      </c>
      <c r="D414">
        <v>185</v>
      </c>
      <c r="E414">
        <v>0.4</v>
      </c>
      <c r="F414">
        <v>0.1</v>
      </c>
      <c r="G414" s="4">
        <f t="shared" si="229"/>
        <v>7.4</v>
      </c>
      <c r="J414" s="27" t="str">
        <f t="shared" si="230"/>
        <v>C/Domènec Cardenal, (E)</v>
      </c>
      <c r="K414" s="4">
        <f t="shared" si="231"/>
        <v>7.4</v>
      </c>
      <c r="M414">
        <v>148.19999999999999</v>
      </c>
      <c r="O414" s="4">
        <f t="shared" si="232"/>
        <v>1096.68</v>
      </c>
    </row>
    <row r="415" spans="1:15" x14ac:dyDescent="0.2">
      <c r="B415" s="27" t="s">
        <v>126</v>
      </c>
      <c r="C415">
        <v>1</v>
      </c>
      <c r="D415">
        <v>185</v>
      </c>
      <c r="E415">
        <v>0.4</v>
      </c>
      <c r="F415">
        <v>0.1</v>
      </c>
      <c r="G415" s="4">
        <f t="shared" si="229"/>
        <v>7.4</v>
      </c>
      <c r="J415" s="27" t="str">
        <f t="shared" si="230"/>
        <v>C/Domènec Cardenal, (E)</v>
      </c>
      <c r="K415" s="4">
        <f t="shared" si="231"/>
        <v>7.4</v>
      </c>
      <c r="M415">
        <v>148.19999999999999</v>
      </c>
      <c r="O415" s="4">
        <f t="shared" si="232"/>
        <v>1096.68</v>
      </c>
    </row>
    <row r="416" spans="1:15" x14ac:dyDescent="0.2">
      <c r="B416" s="27" t="s">
        <v>132</v>
      </c>
      <c r="C416">
        <v>1</v>
      </c>
      <c r="D416">
        <v>10</v>
      </c>
      <c r="E416">
        <v>0.4</v>
      </c>
      <c r="F416">
        <v>0.15</v>
      </c>
      <c r="G416" s="4">
        <f t="shared" si="229"/>
        <v>0.6</v>
      </c>
      <c r="J416" s="27" t="str">
        <f t="shared" si="230"/>
        <v>Creuaments D Cardenal, (E)</v>
      </c>
      <c r="K416" s="4">
        <f t="shared" si="231"/>
        <v>0.6</v>
      </c>
      <c r="M416">
        <v>148.19999999999999</v>
      </c>
      <c r="O416" s="4">
        <f t="shared" si="232"/>
        <v>88.919999999999987</v>
      </c>
    </row>
    <row r="417" spans="1:15" x14ac:dyDescent="0.2">
      <c r="B417" s="27" t="s">
        <v>129</v>
      </c>
      <c r="C417">
        <v>1</v>
      </c>
      <c r="D417">
        <v>30</v>
      </c>
      <c r="E417">
        <v>0.4</v>
      </c>
      <c r="F417">
        <v>0.15</v>
      </c>
      <c r="G417" s="4">
        <f t="shared" si="229"/>
        <v>1.7999999999999998</v>
      </c>
      <c r="J417" s="27" t="str">
        <f t="shared" si="230"/>
        <v>Lateral Ajuntament, (Oest)</v>
      </c>
      <c r="K417" s="4">
        <f t="shared" si="231"/>
        <v>1.7999999999999998</v>
      </c>
      <c r="M417">
        <v>148.19999999999999</v>
      </c>
      <c r="O417" s="4">
        <f t="shared" si="232"/>
        <v>266.75999999999993</v>
      </c>
    </row>
    <row r="418" spans="1:15" x14ac:dyDescent="0.2">
      <c r="B418" s="27" t="s">
        <v>128</v>
      </c>
      <c r="C418">
        <v>1</v>
      </c>
      <c r="D418">
        <v>30</v>
      </c>
      <c r="E418">
        <v>0.4</v>
      </c>
      <c r="F418">
        <v>0.15</v>
      </c>
      <c r="G418" s="4">
        <f t="shared" ref="G418:G419" si="241">C418*D418*E418*F418</f>
        <v>1.7999999999999998</v>
      </c>
      <c r="J418" s="27" t="str">
        <f t="shared" ref="J418:J419" si="242">B418</f>
        <v>Lateral Ajuntament, (Est)</v>
      </c>
      <c r="K418" s="4">
        <f t="shared" ref="K418:K419" si="243">G418</f>
        <v>1.7999999999999998</v>
      </c>
      <c r="M418">
        <v>148.19999999999999</v>
      </c>
      <c r="O418" s="4">
        <f t="shared" ref="O418:O419" si="244">K418*M418</f>
        <v>266.75999999999993</v>
      </c>
    </row>
    <row r="419" spans="1:15" x14ac:dyDescent="0.2">
      <c r="B419" s="27" t="s">
        <v>125</v>
      </c>
      <c r="C419">
        <v>1</v>
      </c>
      <c r="D419">
        <v>60</v>
      </c>
      <c r="E419">
        <v>0.4</v>
      </c>
      <c r="F419">
        <v>0.15</v>
      </c>
      <c r="G419" s="4">
        <f t="shared" si="241"/>
        <v>3.5999999999999996</v>
      </c>
      <c r="J419" s="27" t="str">
        <f t="shared" si="242"/>
        <v>Plaça, (Oest)</v>
      </c>
      <c r="K419" s="4">
        <f t="shared" si="243"/>
        <v>3.5999999999999996</v>
      </c>
      <c r="M419">
        <v>148.19999999999999</v>
      </c>
      <c r="O419" s="4">
        <f t="shared" si="244"/>
        <v>533.51999999999987</v>
      </c>
    </row>
    <row r="420" spans="1:15" x14ac:dyDescent="0.2">
      <c r="B420" s="27" t="s">
        <v>135</v>
      </c>
      <c r="C420">
        <v>0</v>
      </c>
      <c r="D420">
        <v>0</v>
      </c>
      <c r="E420">
        <v>0</v>
      </c>
      <c r="F420">
        <v>0</v>
      </c>
      <c r="G420" s="19">
        <f t="shared" si="229"/>
        <v>0</v>
      </c>
      <c r="J420" s="27" t="str">
        <f t="shared" si="230"/>
        <v>Plaça, (Est), (Tub PE existent)</v>
      </c>
      <c r="K420" s="4">
        <f t="shared" si="231"/>
        <v>0</v>
      </c>
      <c r="M420" s="13">
        <v>148.19999999999999</v>
      </c>
      <c r="O420" s="4">
        <f t="shared" si="232"/>
        <v>0</v>
      </c>
    </row>
    <row r="421" spans="1:15" x14ac:dyDescent="0.2">
      <c r="B421" s="29" t="s">
        <v>130</v>
      </c>
      <c r="C421">
        <v>1</v>
      </c>
      <c r="D421">
        <v>47</v>
      </c>
      <c r="E421">
        <v>0.4</v>
      </c>
      <c r="F421">
        <v>0.15</v>
      </c>
      <c r="G421" s="4">
        <f t="shared" si="229"/>
        <v>2.82</v>
      </c>
      <c r="J421" s="27" t="str">
        <f t="shared" si="230"/>
        <v>Creuament Plaça, (Sud)</v>
      </c>
      <c r="K421" s="4">
        <f t="shared" si="231"/>
        <v>2.82</v>
      </c>
      <c r="M421">
        <v>148.19999999999999</v>
      </c>
      <c r="O421" s="4">
        <f t="shared" si="232"/>
        <v>417.92399999999992</v>
      </c>
    </row>
    <row r="422" spans="1:15" x14ac:dyDescent="0.2">
      <c r="B422" s="30" t="s">
        <v>138</v>
      </c>
      <c r="C422">
        <v>1</v>
      </c>
      <c r="D422">
        <v>250</v>
      </c>
      <c r="E422">
        <v>0.4</v>
      </c>
      <c r="F422">
        <v>0.15</v>
      </c>
      <c r="G422" s="4">
        <f t="shared" si="229"/>
        <v>15</v>
      </c>
      <c r="J422" s="27" t="str">
        <f t="shared" si="230"/>
        <v>Comtes d'Urgell</v>
      </c>
      <c r="K422" s="4">
        <f t="shared" si="231"/>
        <v>15</v>
      </c>
      <c r="M422">
        <v>148.19999999999999</v>
      </c>
      <c r="O422" s="4">
        <f t="shared" si="232"/>
        <v>2223</v>
      </c>
    </row>
    <row r="423" spans="1:15" x14ac:dyDescent="0.2">
      <c r="B423" s="30" t="s">
        <v>131</v>
      </c>
      <c r="C423">
        <v>1</v>
      </c>
      <c r="D423">
        <v>25</v>
      </c>
      <c r="E423">
        <v>0.4</v>
      </c>
      <c r="F423">
        <v>0.15</v>
      </c>
      <c r="G423" s="4">
        <f t="shared" si="229"/>
        <v>1.5</v>
      </c>
      <c r="J423" s="27" t="str">
        <f t="shared" si="230"/>
        <v>Creuaments C. d'Urgell</v>
      </c>
      <c r="K423" s="4">
        <f t="shared" si="231"/>
        <v>1.5</v>
      </c>
      <c r="M423">
        <v>148.19999999999999</v>
      </c>
      <c r="O423" s="4">
        <f t="shared" si="232"/>
        <v>222.29999999999998</v>
      </c>
    </row>
    <row r="424" spans="1:15" x14ac:dyDescent="0.2">
      <c r="B424" s="30" t="s">
        <v>112</v>
      </c>
      <c r="C424">
        <v>1</v>
      </c>
      <c r="D424">
        <v>28</v>
      </c>
      <c r="E424">
        <v>0.4</v>
      </c>
      <c r="F424">
        <v>0.15</v>
      </c>
      <c r="G424" s="4">
        <f t="shared" si="229"/>
        <v>1.6800000000000002</v>
      </c>
      <c r="J424" s="27" t="str">
        <f t="shared" si="230"/>
        <v>Tram c/Monges</v>
      </c>
      <c r="K424" s="4">
        <f t="shared" si="231"/>
        <v>1.6800000000000002</v>
      </c>
      <c r="M424">
        <v>148.19999999999999</v>
      </c>
      <c r="O424" s="4">
        <f t="shared" si="232"/>
        <v>248.976</v>
      </c>
    </row>
    <row r="425" spans="1:15" ht="15" customHeight="1" x14ac:dyDescent="0.2">
      <c r="B425" s="30" t="s">
        <v>134</v>
      </c>
      <c r="C425">
        <v>1</v>
      </c>
      <c r="D425">
        <v>8</v>
      </c>
      <c r="E425">
        <v>0.4</v>
      </c>
      <c r="F425">
        <v>0.15</v>
      </c>
      <c r="G425" s="4">
        <f t="shared" ref="G425" si="245">C425*D425*E425*F425</f>
        <v>0.48</v>
      </c>
      <c r="J425" s="27" t="str">
        <f t="shared" ref="J425" si="246">B425</f>
        <v>Enllaç c/Monges</v>
      </c>
      <c r="K425" s="4">
        <f t="shared" ref="K425" si="247">G425</f>
        <v>0.48</v>
      </c>
      <c r="M425">
        <v>148.19999999999999</v>
      </c>
      <c r="O425" s="4">
        <f t="shared" ref="O425" si="248">K425*M425</f>
        <v>71.135999999999996</v>
      </c>
    </row>
    <row r="426" spans="1:15" ht="15" customHeight="1" x14ac:dyDescent="0.2">
      <c r="A426" s="27"/>
      <c r="B426" s="30" t="s">
        <v>180</v>
      </c>
      <c r="C426">
        <v>15</v>
      </c>
      <c r="D426">
        <v>1</v>
      </c>
      <c r="E426">
        <v>1</v>
      </c>
      <c r="F426">
        <v>0.15</v>
      </c>
      <c r="G426" s="4">
        <f t="shared" si="229"/>
        <v>2.25</v>
      </c>
      <c r="J426" s="27" t="str">
        <f t="shared" si="230"/>
        <v>Manuals</v>
      </c>
      <c r="K426" s="4">
        <f t="shared" si="231"/>
        <v>2.25</v>
      </c>
      <c r="M426">
        <v>148.19999999999999</v>
      </c>
      <c r="O426" s="4">
        <f t="shared" si="232"/>
        <v>333.45</v>
      </c>
    </row>
    <row r="427" spans="1:15" x14ac:dyDescent="0.2">
      <c r="G427" s="4"/>
      <c r="K427" s="4"/>
      <c r="O427" s="4"/>
    </row>
    <row r="428" spans="1:15" x14ac:dyDescent="0.2">
      <c r="B428" s="9" t="s">
        <v>27</v>
      </c>
      <c r="D428">
        <f>D411+D413+D416+D417+D418+D419+D421+D422+D423+D424+D426+D425</f>
        <v>508</v>
      </c>
      <c r="G428" s="6">
        <f>SUM(G408:G426)</f>
        <v>55.47</v>
      </c>
      <c r="J428" s="9" t="s">
        <v>27</v>
      </c>
      <c r="K428" s="6">
        <f>G428</f>
        <v>55.47</v>
      </c>
      <c r="O428" s="6">
        <f>SUM(O408:O426)</f>
        <v>8220.6540000000005</v>
      </c>
    </row>
    <row r="429" spans="1:15" x14ac:dyDescent="0.2">
      <c r="G429" s="3"/>
      <c r="O429" s="4"/>
    </row>
    <row r="430" spans="1:15" x14ac:dyDescent="0.2">
      <c r="B430" s="35"/>
      <c r="C430" s="36" t="s">
        <v>0</v>
      </c>
      <c r="D430" s="36" t="s">
        <v>1</v>
      </c>
      <c r="E430" s="36"/>
      <c r="F430" s="37"/>
      <c r="G430" s="37" t="s">
        <v>19</v>
      </c>
      <c r="H430" s="35"/>
      <c r="I430" s="35"/>
      <c r="J430" s="35"/>
      <c r="K430" s="37" t="str">
        <f>G430</f>
        <v>Total ml</v>
      </c>
      <c r="L430" s="36"/>
      <c r="M430" s="36" t="s">
        <v>22</v>
      </c>
      <c r="N430" s="36"/>
      <c r="O430" s="36" t="s">
        <v>96</v>
      </c>
    </row>
    <row r="431" spans="1:15" x14ac:dyDescent="0.2">
      <c r="A431" s="13" t="s">
        <v>214</v>
      </c>
      <c r="B431" s="35"/>
      <c r="C431" s="35"/>
      <c r="D431" s="35"/>
      <c r="E431" s="35"/>
      <c r="F431" s="35"/>
      <c r="G431" s="35"/>
      <c r="H431" s="35"/>
      <c r="I431" s="35" t="str">
        <f t="shared" ref="I431:I438" si="249">A431</f>
        <v>Vorada T-1, (secció 20x12) de formigó,</v>
      </c>
      <c r="J431" s="35"/>
      <c r="K431" s="35"/>
      <c r="L431" s="35"/>
      <c r="M431" s="35"/>
      <c r="N431" s="35"/>
      <c r="O431" s="35"/>
    </row>
    <row r="432" spans="1:15" x14ac:dyDescent="0.2">
      <c r="A432" s="13" t="s">
        <v>216</v>
      </c>
      <c r="B432" s="35"/>
      <c r="C432" s="35"/>
      <c r="D432" s="35"/>
      <c r="E432" s="35"/>
      <c r="F432" s="35"/>
      <c r="G432" s="40"/>
      <c r="H432" s="35"/>
      <c r="I432" s="35" t="str">
        <f t="shared" si="249"/>
        <v>de doble capa, de classe climàtica B,</v>
      </c>
      <c r="J432" s="35"/>
      <c r="K432" s="40"/>
      <c r="L432" s="35"/>
      <c r="M432" s="35"/>
      <c r="N432" s="35"/>
      <c r="O432" s="40"/>
    </row>
    <row r="433" spans="1:15" x14ac:dyDescent="0.2">
      <c r="A433" s="13" t="s">
        <v>215</v>
      </c>
      <c r="B433" s="35"/>
      <c r="C433" s="35"/>
      <c r="D433" s="35"/>
      <c r="E433" s="35"/>
      <c r="F433" s="35"/>
      <c r="G433" s="40"/>
      <c r="H433" s="35"/>
      <c r="I433" s="35" t="str">
        <f t="shared" si="249"/>
        <v>classe resistent a l'abrasió H i classe</v>
      </c>
      <c r="J433" s="35"/>
      <c r="K433" s="40"/>
      <c r="L433" s="35"/>
      <c r="M433" s="35"/>
      <c r="N433" s="35"/>
      <c r="O433" s="40"/>
    </row>
    <row r="434" spans="1:15" x14ac:dyDescent="0.2">
      <c r="A434" s="13" t="s">
        <v>217</v>
      </c>
      <c r="B434" s="35"/>
      <c r="C434" s="35"/>
      <c r="D434" s="35"/>
      <c r="E434" s="35"/>
      <c r="F434" s="35"/>
      <c r="G434" s="40"/>
      <c r="H434" s="35"/>
      <c r="I434" s="35" t="str">
        <f t="shared" si="249"/>
        <v>resistent a flexió S (R-3,5 N/mm²), segons</v>
      </c>
      <c r="J434" s="35"/>
      <c r="K434" s="40"/>
      <c r="L434" s="35"/>
      <c r="M434" s="35"/>
      <c r="N434" s="35"/>
      <c r="O434" s="40"/>
    </row>
    <row r="435" spans="1:15" x14ac:dyDescent="0.2">
      <c r="A435" s="13" t="s">
        <v>218</v>
      </c>
      <c r="B435" s="35"/>
      <c r="C435" s="35"/>
      <c r="D435" s="35"/>
      <c r="E435" s="35"/>
      <c r="F435" s="35"/>
      <c r="G435" s="40"/>
      <c r="H435" s="35"/>
      <c r="I435" s="35" t="str">
        <f t="shared" si="249"/>
        <v>UNE-EN1340, col·locada sobre base formigó</v>
      </c>
      <c r="J435" s="35"/>
      <c r="K435" s="40"/>
      <c r="L435" s="35"/>
      <c r="M435" s="35"/>
      <c r="N435" s="35"/>
      <c r="O435" s="40"/>
    </row>
    <row r="436" spans="1:15" x14ac:dyDescent="0.2">
      <c r="A436" s="13" t="s">
        <v>219</v>
      </c>
      <c r="B436" s="35"/>
      <c r="C436" s="35"/>
      <c r="D436" s="35"/>
      <c r="E436" s="35"/>
      <c r="F436" s="35"/>
      <c r="G436" s="40"/>
      <c r="H436" s="35"/>
      <c r="I436" s="35" t="str">
        <f t="shared" si="249"/>
        <v>no estructural de 15 N/mm² de resistència</v>
      </c>
      <c r="J436" s="35"/>
      <c r="K436" s="40"/>
      <c r="L436" s="35"/>
      <c r="M436" s="35"/>
      <c r="N436" s="35"/>
      <c r="O436" s="40"/>
    </row>
    <row r="437" spans="1:15" x14ac:dyDescent="0.2">
      <c r="A437" s="13" t="s">
        <v>220</v>
      </c>
      <c r="B437" s="35"/>
      <c r="C437" s="35"/>
      <c r="D437" s="35"/>
      <c r="E437" s="35"/>
      <c r="F437" s="35"/>
      <c r="G437" s="40"/>
      <c r="H437" s="35"/>
      <c r="I437" s="35" t="str">
        <f t="shared" si="249"/>
        <v>a compressió rejuntat amb morter.</v>
      </c>
      <c r="J437" s="35"/>
      <c r="K437" s="40"/>
      <c r="L437" s="35"/>
      <c r="M437" s="35"/>
      <c r="N437" s="35"/>
      <c r="O437" s="40"/>
    </row>
    <row r="438" spans="1:15" x14ac:dyDescent="0.2">
      <c r="A438" s="27" t="s">
        <v>212</v>
      </c>
      <c r="B438" s="35"/>
      <c r="C438" s="35"/>
      <c r="D438" s="35"/>
      <c r="E438" s="35"/>
      <c r="F438" s="35"/>
      <c r="G438" s="40"/>
      <c r="H438" s="35"/>
      <c r="I438" s="47" t="str">
        <f t="shared" si="249"/>
        <v>(Inclou 0,1 m³ de formigó per ml de vorada).</v>
      </c>
      <c r="J438" s="35"/>
      <c r="K438" s="40"/>
      <c r="L438" s="35"/>
      <c r="M438" s="35"/>
      <c r="N438" s="35"/>
      <c r="O438" s="40"/>
    </row>
    <row r="439" spans="1:15" ht="20.25" customHeight="1" x14ac:dyDescent="0.2">
      <c r="B439" s="27" t="s">
        <v>127</v>
      </c>
      <c r="C439">
        <v>1</v>
      </c>
      <c r="D439">
        <v>165</v>
      </c>
      <c r="G439" s="4">
        <f>C439*D439</f>
        <v>165</v>
      </c>
      <c r="J439" s="27" t="str">
        <f t="shared" ref="J439:J454" si="250">B439</f>
        <v>C/Domènec Cardenal, (O)</v>
      </c>
      <c r="K439" s="4">
        <f t="shared" ref="K439:K454" si="251">G439</f>
        <v>165</v>
      </c>
      <c r="M439">
        <v>29.97</v>
      </c>
      <c r="O439" s="4">
        <f t="shared" ref="O439:O454" si="252">K439*M439</f>
        <v>4945.05</v>
      </c>
    </row>
    <row r="440" spans="1:15" x14ac:dyDescent="0.2">
      <c r="B440" s="27" t="s">
        <v>155</v>
      </c>
      <c r="C440">
        <v>0</v>
      </c>
      <c r="D440">
        <v>7</v>
      </c>
      <c r="G440" s="4">
        <f t="shared" ref="G440:G441" si="253">C440*D440</f>
        <v>0</v>
      </c>
      <c r="J440" s="27" t="str">
        <f t="shared" ref="J440:J441" si="254">B440</f>
        <v>Creuament D Cardenal, (O)</v>
      </c>
      <c r="K440" s="4">
        <f t="shared" ref="K440:K441" si="255">G440</f>
        <v>0</v>
      </c>
      <c r="M440">
        <v>29.97</v>
      </c>
      <c r="O440" s="4">
        <f t="shared" ref="O440:O441" si="256">K440*M440</f>
        <v>0</v>
      </c>
    </row>
    <row r="441" spans="1:15" x14ac:dyDescent="0.2">
      <c r="B441" s="27" t="s">
        <v>127</v>
      </c>
      <c r="C441">
        <v>1</v>
      </c>
      <c r="D441">
        <v>35</v>
      </c>
      <c r="G441" s="4">
        <f t="shared" si="253"/>
        <v>35</v>
      </c>
      <c r="J441" s="27" t="str">
        <f t="shared" si="254"/>
        <v>C/Domènec Cardenal, (O)</v>
      </c>
      <c r="K441" s="4">
        <f t="shared" si="255"/>
        <v>35</v>
      </c>
      <c r="M441">
        <v>29.97</v>
      </c>
      <c r="O441" s="4">
        <f t="shared" si="256"/>
        <v>1048.95</v>
      </c>
    </row>
    <row r="442" spans="1:15" x14ac:dyDescent="0.2">
      <c r="B442" s="27" t="s">
        <v>133</v>
      </c>
      <c r="C442">
        <v>0</v>
      </c>
      <c r="D442">
        <v>12</v>
      </c>
      <c r="G442" s="4">
        <f t="shared" ref="G442:G454" si="257">C442*D442</f>
        <v>0</v>
      </c>
      <c r="J442" s="27" t="str">
        <f t="shared" si="250"/>
        <v>Enllaç amb D Cardenal, (E)</v>
      </c>
      <c r="K442" s="4">
        <f t="shared" si="251"/>
        <v>0</v>
      </c>
      <c r="M442">
        <v>29.97</v>
      </c>
      <c r="O442" s="4">
        <f t="shared" si="252"/>
        <v>0</v>
      </c>
    </row>
    <row r="443" spans="1:15" x14ac:dyDescent="0.2">
      <c r="B443" s="27" t="s">
        <v>126</v>
      </c>
      <c r="C443">
        <v>1</v>
      </c>
      <c r="D443">
        <v>180</v>
      </c>
      <c r="G443" s="4">
        <f t="shared" si="257"/>
        <v>180</v>
      </c>
      <c r="J443" s="27" t="str">
        <f t="shared" si="250"/>
        <v>C/Domènec Cardenal, (E)</v>
      </c>
      <c r="K443" s="4">
        <f t="shared" si="251"/>
        <v>180</v>
      </c>
      <c r="M443">
        <v>29.97</v>
      </c>
      <c r="O443" s="4">
        <f t="shared" si="252"/>
        <v>5394.5999999999995</v>
      </c>
    </row>
    <row r="444" spans="1:15" x14ac:dyDescent="0.2">
      <c r="B444" s="27" t="s">
        <v>126</v>
      </c>
      <c r="C444">
        <v>1</v>
      </c>
      <c r="D444">
        <v>180</v>
      </c>
      <c r="G444" s="4">
        <f t="shared" si="257"/>
        <v>180</v>
      </c>
      <c r="J444" s="27" t="str">
        <f t="shared" si="250"/>
        <v>C/Domènec Cardenal, (E)</v>
      </c>
      <c r="K444" s="4">
        <f t="shared" si="251"/>
        <v>180</v>
      </c>
      <c r="M444">
        <v>29.97</v>
      </c>
      <c r="O444" s="4">
        <f t="shared" si="252"/>
        <v>5394.5999999999995</v>
      </c>
    </row>
    <row r="445" spans="1:15" x14ac:dyDescent="0.2">
      <c r="B445" s="27" t="s">
        <v>132</v>
      </c>
      <c r="C445">
        <v>0</v>
      </c>
      <c r="D445">
        <v>10</v>
      </c>
      <c r="G445" s="4">
        <f t="shared" si="257"/>
        <v>0</v>
      </c>
      <c r="J445" s="27" t="str">
        <f t="shared" si="250"/>
        <v>Creuaments D Cardenal, (E)</v>
      </c>
      <c r="K445" s="4">
        <f t="shared" si="251"/>
        <v>0</v>
      </c>
      <c r="M445">
        <v>29.97</v>
      </c>
      <c r="O445" s="4">
        <f t="shared" si="252"/>
        <v>0</v>
      </c>
    </row>
    <row r="446" spans="1:15" x14ac:dyDescent="0.2">
      <c r="B446" s="27" t="s">
        <v>129</v>
      </c>
      <c r="C446">
        <v>0</v>
      </c>
      <c r="D446">
        <v>30</v>
      </c>
      <c r="G446" s="4">
        <f t="shared" si="257"/>
        <v>0</v>
      </c>
      <c r="J446" s="27" t="str">
        <f t="shared" si="250"/>
        <v>Lateral Ajuntament, (Oest)</v>
      </c>
      <c r="K446" s="4">
        <f t="shared" si="251"/>
        <v>0</v>
      </c>
      <c r="M446">
        <v>29.97</v>
      </c>
      <c r="O446" s="4">
        <f t="shared" si="252"/>
        <v>0</v>
      </c>
    </row>
    <row r="447" spans="1:15" x14ac:dyDescent="0.2">
      <c r="B447" s="27" t="s">
        <v>128</v>
      </c>
      <c r="C447">
        <v>0</v>
      </c>
      <c r="D447">
        <v>30</v>
      </c>
      <c r="G447" s="4">
        <f t="shared" si="257"/>
        <v>0</v>
      </c>
      <c r="J447" s="27" t="str">
        <f t="shared" si="250"/>
        <v>Lateral Ajuntament, (Est)</v>
      </c>
      <c r="K447" s="4">
        <f t="shared" si="251"/>
        <v>0</v>
      </c>
      <c r="M447">
        <v>29.97</v>
      </c>
      <c r="O447" s="4">
        <f t="shared" si="252"/>
        <v>0</v>
      </c>
    </row>
    <row r="448" spans="1:15" x14ac:dyDescent="0.2">
      <c r="B448" s="27" t="s">
        <v>125</v>
      </c>
      <c r="C448">
        <v>0</v>
      </c>
      <c r="D448">
        <v>60</v>
      </c>
      <c r="G448" s="4">
        <f t="shared" si="257"/>
        <v>0</v>
      </c>
      <c r="J448" s="27" t="str">
        <f t="shared" si="250"/>
        <v>Plaça, (Oest)</v>
      </c>
      <c r="K448" s="4">
        <f t="shared" si="251"/>
        <v>0</v>
      </c>
      <c r="M448">
        <v>29.97</v>
      </c>
      <c r="O448" s="4">
        <f t="shared" si="252"/>
        <v>0</v>
      </c>
    </row>
    <row r="449" spans="1:15" x14ac:dyDescent="0.2">
      <c r="B449" s="27" t="s">
        <v>135</v>
      </c>
      <c r="C449">
        <v>0</v>
      </c>
      <c r="D449">
        <v>0</v>
      </c>
      <c r="G449" s="4">
        <f t="shared" si="257"/>
        <v>0</v>
      </c>
      <c r="J449" s="27" t="str">
        <f t="shared" si="250"/>
        <v>Plaça, (Est), (Tub PE existent)</v>
      </c>
      <c r="K449" s="4">
        <f t="shared" si="251"/>
        <v>0</v>
      </c>
      <c r="M449">
        <v>29.97</v>
      </c>
      <c r="O449" s="4">
        <f t="shared" si="252"/>
        <v>0</v>
      </c>
    </row>
    <row r="450" spans="1:15" x14ac:dyDescent="0.2">
      <c r="B450" s="29" t="s">
        <v>130</v>
      </c>
      <c r="C450">
        <v>0</v>
      </c>
      <c r="D450">
        <v>47</v>
      </c>
      <c r="G450" s="4">
        <f t="shared" si="257"/>
        <v>0</v>
      </c>
      <c r="J450" s="27" t="str">
        <f t="shared" si="250"/>
        <v>Creuament Plaça, (Sud)</v>
      </c>
      <c r="K450" s="4">
        <f t="shared" si="251"/>
        <v>0</v>
      </c>
      <c r="M450">
        <v>29.97</v>
      </c>
      <c r="O450" s="4">
        <f t="shared" si="252"/>
        <v>0</v>
      </c>
    </row>
    <row r="451" spans="1:15" x14ac:dyDescent="0.2">
      <c r="A451" s="27"/>
      <c r="B451" s="30" t="s">
        <v>138</v>
      </c>
      <c r="C451">
        <v>0</v>
      </c>
      <c r="D451">
        <v>250</v>
      </c>
      <c r="G451" s="4">
        <f t="shared" si="257"/>
        <v>0</v>
      </c>
      <c r="J451" s="27" t="str">
        <f t="shared" si="250"/>
        <v>Comtes d'Urgell</v>
      </c>
      <c r="K451" s="4">
        <f t="shared" si="251"/>
        <v>0</v>
      </c>
      <c r="M451">
        <v>29.97</v>
      </c>
      <c r="O451" s="4">
        <f t="shared" si="252"/>
        <v>0</v>
      </c>
    </row>
    <row r="452" spans="1:15" x14ac:dyDescent="0.2">
      <c r="B452" s="30" t="s">
        <v>131</v>
      </c>
      <c r="C452">
        <v>0</v>
      </c>
      <c r="D452">
        <v>25</v>
      </c>
      <c r="G452" s="4">
        <f t="shared" si="257"/>
        <v>0</v>
      </c>
      <c r="J452" s="27" t="str">
        <f t="shared" si="250"/>
        <v>Creuaments C. d'Urgell</v>
      </c>
      <c r="K452" s="4">
        <f t="shared" si="251"/>
        <v>0</v>
      </c>
      <c r="M452">
        <v>29.97</v>
      </c>
      <c r="O452" s="4">
        <f t="shared" si="252"/>
        <v>0</v>
      </c>
    </row>
    <row r="453" spans="1:15" x14ac:dyDescent="0.2">
      <c r="A453" s="27"/>
      <c r="B453" s="30" t="s">
        <v>112</v>
      </c>
      <c r="C453">
        <v>0</v>
      </c>
      <c r="D453">
        <v>28</v>
      </c>
      <c r="G453" s="4">
        <f t="shared" si="257"/>
        <v>0</v>
      </c>
      <c r="J453" s="27" t="str">
        <f t="shared" si="250"/>
        <v>Tram c/Monges</v>
      </c>
      <c r="K453" s="4">
        <f t="shared" si="251"/>
        <v>0</v>
      </c>
      <c r="M453">
        <v>29.97</v>
      </c>
      <c r="O453" s="4">
        <f t="shared" si="252"/>
        <v>0</v>
      </c>
    </row>
    <row r="454" spans="1:15" ht="15" customHeight="1" x14ac:dyDescent="0.2">
      <c r="A454" s="27"/>
      <c r="B454" s="30" t="s">
        <v>134</v>
      </c>
      <c r="C454">
        <v>0</v>
      </c>
      <c r="D454">
        <v>8</v>
      </c>
      <c r="G454" s="4">
        <f t="shared" si="257"/>
        <v>0</v>
      </c>
      <c r="J454" s="27" t="str">
        <f t="shared" si="250"/>
        <v>Enllaç c/Monges</v>
      </c>
      <c r="K454" s="4">
        <f t="shared" si="251"/>
        <v>0</v>
      </c>
      <c r="M454">
        <v>29.97</v>
      </c>
      <c r="O454" s="4">
        <f t="shared" si="252"/>
        <v>0</v>
      </c>
    </row>
    <row r="455" spans="1:15" x14ac:dyDescent="0.2">
      <c r="G455" s="4"/>
      <c r="K455" s="4"/>
      <c r="O455" s="4"/>
    </row>
    <row r="456" spans="1:15" x14ac:dyDescent="0.2">
      <c r="B456" s="9" t="s">
        <v>27</v>
      </c>
      <c r="D456">
        <f>D439+D441+D443+D444</f>
        <v>560</v>
      </c>
      <c r="G456" s="6">
        <f>SUM(G437:G454)</f>
        <v>560</v>
      </c>
      <c r="J456" s="9" t="s">
        <v>27</v>
      </c>
      <c r="K456" s="6">
        <f>G456</f>
        <v>560</v>
      </c>
      <c r="O456" s="6">
        <f>SUM(O437:O454)</f>
        <v>16783.199999999997</v>
      </c>
    </row>
    <row r="457" spans="1:15" x14ac:dyDescent="0.2">
      <c r="B457" s="1"/>
      <c r="G457" s="5"/>
      <c r="J457" s="1"/>
      <c r="K457" s="5"/>
      <c r="O457" s="5"/>
    </row>
    <row r="458" spans="1:15" x14ac:dyDescent="0.2">
      <c r="C458" s="2" t="s">
        <v>0</v>
      </c>
      <c r="D458" s="2" t="s">
        <v>1</v>
      </c>
      <c r="E458" s="2" t="s">
        <v>2</v>
      </c>
      <c r="F458" s="17"/>
      <c r="G458" s="17" t="s">
        <v>28</v>
      </c>
      <c r="K458" s="17" t="str">
        <f>G458</f>
        <v>Total m²</v>
      </c>
      <c r="L458" s="2"/>
      <c r="M458" s="2" t="s">
        <v>22</v>
      </c>
      <c r="N458" s="2"/>
      <c r="O458" s="17" t="s">
        <v>83</v>
      </c>
    </row>
    <row r="459" spans="1:15" x14ac:dyDescent="0.2">
      <c r="A459" s="13" t="s">
        <v>221</v>
      </c>
      <c r="I459" t="str">
        <f>A459</f>
        <v xml:space="preserve">Vorera amb lloseta hidràulica i formigó </v>
      </c>
    </row>
    <row r="460" spans="1:15" x14ac:dyDescent="0.2">
      <c r="A460" t="s">
        <v>76</v>
      </c>
      <c r="G460" s="4"/>
      <c r="I460" t="str">
        <f>A460</f>
        <v>HM-20/P/20/IIa de consistència plàstica,</v>
      </c>
      <c r="K460" s="4"/>
      <c r="O460" s="4"/>
    </row>
    <row r="461" spans="1:15" x14ac:dyDescent="0.2">
      <c r="A461" t="s">
        <v>43</v>
      </c>
      <c r="G461" s="4"/>
      <c r="I461" t="str">
        <f>A461</f>
        <v xml:space="preserve">grandària màxima del granulat 20 mm, </v>
      </c>
      <c r="K461" s="4"/>
      <c r="O461" s="4"/>
    </row>
    <row r="462" spans="1:15" x14ac:dyDescent="0.2">
      <c r="A462" t="s">
        <v>44</v>
      </c>
      <c r="G462" s="4"/>
      <c r="I462" t="str">
        <f>A462</f>
        <v xml:space="preserve">escampat des de camió, estesa i vibratge </v>
      </c>
      <c r="K462" s="4"/>
      <c r="O462" s="4"/>
    </row>
    <row r="463" spans="1:15" x14ac:dyDescent="0.2">
      <c r="A463" s="13" t="s">
        <v>222</v>
      </c>
      <c r="G463" s="4"/>
      <c r="I463" t="str">
        <f>A463</f>
        <v>manual, amb juntes de dilatació.</v>
      </c>
      <c r="K463" s="4"/>
      <c r="O463" s="4"/>
    </row>
    <row r="464" spans="1:15" x14ac:dyDescent="0.2">
      <c r="A464" s="27" t="s">
        <v>213</v>
      </c>
      <c r="B464" s="35"/>
      <c r="C464" s="35"/>
      <c r="D464" s="35"/>
      <c r="E464" s="35"/>
      <c r="F464" s="35"/>
      <c r="G464" s="40"/>
      <c r="H464" s="35"/>
      <c r="I464" s="47" t="str">
        <f t="shared" ref="I464" si="258">A464</f>
        <v>(Inclou 0,1 m³ de formigó per m² de vorera).</v>
      </c>
      <c r="J464" s="35"/>
      <c r="K464" s="40"/>
      <c r="L464" s="35"/>
      <c r="M464" s="35"/>
      <c r="N464" s="35"/>
      <c r="O464" s="40"/>
    </row>
    <row r="465" spans="1:15" ht="19.5" customHeight="1" x14ac:dyDescent="0.2">
      <c r="B465" s="27" t="s">
        <v>127</v>
      </c>
      <c r="C465">
        <v>1</v>
      </c>
      <c r="D465">
        <v>165</v>
      </c>
      <c r="E465">
        <v>1.4</v>
      </c>
      <c r="G465" s="4">
        <f>C465*D465*E465</f>
        <v>230.99999999999997</v>
      </c>
      <c r="J465" s="27" t="str">
        <f t="shared" ref="J465:J480" si="259">B465</f>
        <v>C/Domènec Cardenal, (O)</v>
      </c>
      <c r="K465" s="4">
        <f t="shared" ref="K465:K480" si="260">G465</f>
        <v>230.99999999999997</v>
      </c>
      <c r="M465">
        <v>38.74</v>
      </c>
      <c r="O465" s="4">
        <f t="shared" ref="O465:O480" si="261">K465*M465</f>
        <v>8948.9399999999987</v>
      </c>
    </row>
    <row r="466" spans="1:15" x14ac:dyDescent="0.2">
      <c r="B466" s="27" t="s">
        <v>155</v>
      </c>
      <c r="C466">
        <v>0</v>
      </c>
      <c r="D466">
        <v>8</v>
      </c>
      <c r="E466">
        <v>0</v>
      </c>
      <c r="G466" s="19">
        <f>C466*D466*E466</f>
        <v>0</v>
      </c>
      <c r="J466" s="27" t="str">
        <f t="shared" si="259"/>
        <v>Creuament D Cardenal, (O)</v>
      </c>
      <c r="K466" s="4">
        <f t="shared" si="260"/>
        <v>0</v>
      </c>
      <c r="M466">
        <v>38.74</v>
      </c>
      <c r="O466" s="4">
        <f t="shared" si="261"/>
        <v>0</v>
      </c>
    </row>
    <row r="467" spans="1:15" x14ac:dyDescent="0.2">
      <c r="B467" s="27" t="s">
        <v>127</v>
      </c>
      <c r="C467">
        <v>1</v>
      </c>
      <c r="D467">
        <v>35</v>
      </c>
      <c r="E467">
        <v>1.6</v>
      </c>
      <c r="G467" s="4">
        <f t="shared" ref="G467" si="262">C467*D467*E467</f>
        <v>56</v>
      </c>
      <c r="J467" s="27" t="str">
        <f t="shared" ref="J467" si="263">B467</f>
        <v>C/Domènec Cardenal, (O)</v>
      </c>
      <c r="K467" s="4">
        <f t="shared" ref="K467" si="264">G467</f>
        <v>56</v>
      </c>
      <c r="M467">
        <v>38.74</v>
      </c>
      <c r="O467" s="4">
        <f t="shared" ref="O467" si="265">K467*M467</f>
        <v>2169.44</v>
      </c>
    </row>
    <row r="468" spans="1:15" x14ac:dyDescent="0.2">
      <c r="B468" s="27" t="s">
        <v>133</v>
      </c>
      <c r="C468">
        <v>0</v>
      </c>
      <c r="D468">
        <v>12</v>
      </c>
      <c r="E468">
        <v>0</v>
      </c>
      <c r="G468" s="19">
        <f>C468*D468*E468</f>
        <v>0</v>
      </c>
      <c r="J468" s="27" t="str">
        <f t="shared" ref="J468" si="266">B468</f>
        <v>Enllaç amb D Cardenal, (E)</v>
      </c>
      <c r="K468" s="4">
        <f t="shared" ref="K468" si="267">G468</f>
        <v>0</v>
      </c>
      <c r="M468">
        <v>38.74</v>
      </c>
      <c r="O468" s="4">
        <f t="shared" ref="O468" si="268">K468*M468</f>
        <v>0</v>
      </c>
    </row>
    <row r="469" spans="1:15" x14ac:dyDescent="0.2">
      <c r="B469" s="27" t="s">
        <v>126</v>
      </c>
      <c r="C469">
        <v>1</v>
      </c>
      <c r="D469">
        <v>180</v>
      </c>
      <c r="E469">
        <v>1.6</v>
      </c>
      <c r="G469" s="4">
        <f t="shared" ref="G469:G480" si="269">C469*D469*E469</f>
        <v>288</v>
      </c>
      <c r="J469" s="27" t="str">
        <f t="shared" si="259"/>
        <v>C/Domènec Cardenal, (E)</v>
      </c>
      <c r="K469" s="4">
        <f t="shared" si="260"/>
        <v>288</v>
      </c>
      <c r="M469">
        <v>38.74</v>
      </c>
      <c r="O469" s="4">
        <f t="shared" si="261"/>
        <v>11157.12</v>
      </c>
    </row>
    <row r="470" spans="1:15" x14ac:dyDescent="0.2">
      <c r="B470" s="27" t="s">
        <v>126</v>
      </c>
      <c r="C470">
        <v>1</v>
      </c>
      <c r="D470">
        <v>180</v>
      </c>
      <c r="E470">
        <v>1.2</v>
      </c>
      <c r="G470" s="4">
        <f t="shared" si="269"/>
        <v>216</v>
      </c>
      <c r="J470" s="27" t="str">
        <f t="shared" si="259"/>
        <v>C/Domènec Cardenal, (E)</v>
      </c>
      <c r="K470" s="4">
        <f t="shared" si="260"/>
        <v>216</v>
      </c>
      <c r="M470">
        <v>38.74</v>
      </c>
      <c r="O470" s="4">
        <f t="shared" si="261"/>
        <v>8367.84</v>
      </c>
    </row>
    <row r="471" spans="1:15" x14ac:dyDescent="0.2">
      <c r="B471" s="27" t="s">
        <v>132</v>
      </c>
      <c r="C471">
        <v>0</v>
      </c>
      <c r="D471">
        <v>10</v>
      </c>
      <c r="E471">
        <v>0</v>
      </c>
      <c r="G471" s="4">
        <f t="shared" si="269"/>
        <v>0</v>
      </c>
      <c r="J471" s="27" t="str">
        <f t="shared" si="259"/>
        <v>Creuaments D Cardenal, (E)</v>
      </c>
      <c r="K471" s="4">
        <f t="shared" si="260"/>
        <v>0</v>
      </c>
      <c r="M471">
        <v>38.74</v>
      </c>
      <c r="O471" s="4">
        <f t="shared" si="261"/>
        <v>0</v>
      </c>
    </row>
    <row r="472" spans="1:15" x14ac:dyDescent="0.2">
      <c r="B472" s="27" t="s">
        <v>129</v>
      </c>
      <c r="C472">
        <v>0</v>
      </c>
      <c r="D472">
        <v>30</v>
      </c>
      <c r="E472">
        <v>1.4</v>
      </c>
      <c r="G472" s="4">
        <f t="shared" ref="G472:G473" si="270">C472*D472*E472</f>
        <v>0</v>
      </c>
      <c r="J472" s="27" t="str">
        <f t="shared" ref="J472:J473" si="271">B472</f>
        <v>Lateral Ajuntament, (Oest)</v>
      </c>
      <c r="K472" s="4">
        <f t="shared" ref="K472:K473" si="272">G472</f>
        <v>0</v>
      </c>
      <c r="M472">
        <v>38.74</v>
      </c>
      <c r="O472" s="4">
        <f t="shared" ref="O472:O473" si="273">K472*M472</f>
        <v>0</v>
      </c>
    </row>
    <row r="473" spans="1:15" x14ac:dyDescent="0.2">
      <c r="B473" s="27" t="s">
        <v>128</v>
      </c>
      <c r="C473">
        <v>0</v>
      </c>
      <c r="D473">
        <v>30</v>
      </c>
      <c r="E473">
        <v>2</v>
      </c>
      <c r="G473" s="4">
        <f t="shared" si="270"/>
        <v>0</v>
      </c>
      <c r="J473" s="27" t="str">
        <f t="shared" si="271"/>
        <v>Lateral Ajuntament, (Est)</v>
      </c>
      <c r="K473" s="4">
        <f t="shared" si="272"/>
        <v>0</v>
      </c>
      <c r="M473">
        <v>38.74</v>
      </c>
      <c r="O473" s="4">
        <f t="shared" si="273"/>
        <v>0</v>
      </c>
    </row>
    <row r="474" spans="1:15" x14ac:dyDescent="0.2">
      <c r="B474" s="27" t="s">
        <v>125</v>
      </c>
      <c r="C474">
        <v>0</v>
      </c>
      <c r="D474">
        <v>60</v>
      </c>
      <c r="E474">
        <v>0</v>
      </c>
      <c r="G474" s="4">
        <f>C474*D474*E474</f>
        <v>0</v>
      </c>
      <c r="J474" s="27" t="str">
        <f t="shared" si="259"/>
        <v>Plaça, (Oest)</v>
      </c>
      <c r="K474" s="4">
        <f t="shared" si="260"/>
        <v>0</v>
      </c>
      <c r="M474">
        <v>38.74</v>
      </c>
      <c r="O474" s="4">
        <f t="shared" si="261"/>
        <v>0</v>
      </c>
    </row>
    <row r="475" spans="1:15" x14ac:dyDescent="0.2">
      <c r="B475" s="27" t="s">
        <v>135</v>
      </c>
      <c r="C475">
        <v>0</v>
      </c>
      <c r="D475">
        <v>0</v>
      </c>
      <c r="E475">
        <v>0</v>
      </c>
      <c r="G475" s="19">
        <f>C475*D475*E475</f>
        <v>0</v>
      </c>
      <c r="J475" s="27" t="str">
        <f t="shared" si="259"/>
        <v>Plaça, (Est), (Tub PE existent)</v>
      </c>
      <c r="K475" s="4">
        <f t="shared" si="260"/>
        <v>0</v>
      </c>
      <c r="M475">
        <v>38.74</v>
      </c>
      <c r="O475" s="4">
        <f t="shared" si="261"/>
        <v>0</v>
      </c>
    </row>
    <row r="476" spans="1:15" x14ac:dyDescent="0.2">
      <c r="B476" s="29" t="s">
        <v>130</v>
      </c>
      <c r="C476">
        <v>0</v>
      </c>
      <c r="D476">
        <v>47</v>
      </c>
      <c r="E476">
        <v>0</v>
      </c>
      <c r="G476" s="4">
        <f t="shared" si="269"/>
        <v>0</v>
      </c>
      <c r="J476" s="27" t="str">
        <f t="shared" si="259"/>
        <v>Creuament Plaça, (Sud)</v>
      </c>
      <c r="K476" s="4">
        <f t="shared" si="260"/>
        <v>0</v>
      </c>
      <c r="M476">
        <v>38.74</v>
      </c>
      <c r="O476" s="4">
        <f t="shared" si="261"/>
        <v>0</v>
      </c>
    </row>
    <row r="477" spans="1:15" x14ac:dyDescent="0.2">
      <c r="A477" s="27"/>
      <c r="B477" s="30" t="s">
        <v>138</v>
      </c>
      <c r="C477">
        <v>0</v>
      </c>
      <c r="D477">
        <v>250</v>
      </c>
      <c r="E477">
        <v>0</v>
      </c>
      <c r="G477" s="4">
        <f t="shared" si="269"/>
        <v>0</v>
      </c>
      <c r="J477" s="27" t="str">
        <f t="shared" si="259"/>
        <v>Comtes d'Urgell</v>
      </c>
      <c r="K477" s="4">
        <f t="shared" si="260"/>
        <v>0</v>
      </c>
      <c r="M477">
        <v>38.74</v>
      </c>
      <c r="O477" s="4">
        <f t="shared" si="261"/>
        <v>0</v>
      </c>
    </row>
    <row r="478" spans="1:15" x14ac:dyDescent="0.2">
      <c r="B478" s="30" t="s">
        <v>131</v>
      </c>
      <c r="C478">
        <v>0</v>
      </c>
      <c r="D478">
        <v>25</v>
      </c>
      <c r="E478">
        <v>0</v>
      </c>
      <c r="G478" s="4">
        <f t="shared" si="269"/>
        <v>0</v>
      </c>
      <c r="J478" s="27" t="str">
        <f t="shared" si="259"/>
        <v>Creuaments C. d'Urgell</v>
      </c>
      <c r="K478" s="4">
        <f t="shared" si="260"/>
        <v>0</v>
      </c>
      <c r="M478">
        <v>38.74</v>
      </c>
      <c r="O478" s="4">
        <f t="shared" si="261"/>
        <v>0</v>
      </c>
    </row>
    <row r="479" spans="1:15" x14ac:dyDescent="0.2">
      <c r="A479" s="27"/>
      <c r="B479" s="30" t="s">
        <v>112</v>
      </c>
      <c r="C479">
        <v>0</v>
      </c>
      <c r="D479">
        <v>28</v>
      </c>
      <c r="E479">
        <v>0</v>
      </c>
      <c r="G479" s="4">
        <f t="shared" si="269"/>
        <v>0</v>
      </c>
      <c r="J479" s="27" t="str">
        <f t="shared" si="259"/>
        <v>Tram c/Monges</v>
      </c>
      <c r="K479" s="4">
        <f t="shared" si="260"/>
        <v>0</v>
      </c>
      <c r="M479">
        <v>38.74</v>
      </c>
      <c r="O479" s="4">
        <f t="shared" si="261"/>
        <v>0</v>
      </c>
    </row>
    <row r="480" spans="1:15" ht="15" customHeight="1" x14ac:dyDescent="0.2">
      <c r="A480" s="27"/>
      <c r="B480" s="30" t="s">
        <v>134</v>
      </c>
      <c r="C480">
        <v>0</v>
      </c>
      <c r="D480">
        <v>8</v>
      </c>
      <c r="E480">
        <v>0</v>
      </c>
      <c r="G480" s="4">
        <f t="shared" si="269"/>
        <v>0</v>
      </c>
      <c r="J480" s="27" t="str">
        <f t="shared" si="259"/>
        <v>Enllaç c/Monges</v>
      </c>
      <c r="K480" s="4">
        <f t="shared" si="260"/>
        <v>0</v>
      </c>
      <c r="M480">
        <v>38.74</v>
      </c>
      <c r="O480" s="4">
        <f t="shared" si="261"/>
        <v>0</v>
      </c>
    </row>
    <row r="481" spans="1:15" x14ac:dyDescent="0.2">
      <c r="G481" s="4"/>
      <c r="K481" s="4"/>
      <c r="O481" s="4"/>
    </row>
    <row r="482" spans="1:15" x14ac:dyDescent="0.2">
      <c r="B482" s="9" t="s">
        <v>27</v>
      </c>
      <c r="G482" s="6">
        <f>SUM(G462:G480)</f>
        <v>791</v>
      </c>
      <c r="J482" s="9" t="s">
        <v>27</v>
      </c>
      <c r="K482" s="6">
        <f>G482</f>
        <v>791</v>
      </c>
      <c r="O482" s="6">
        <f>SUM(O462:O480)</f>
        <v>30643.34</v>
      </c>
    </row>
    <row r="483" spans="1:15" x14ac:dyDescent="0.2">
      <c r="B483" s="9"/>
      <c r="G483" s="6"/>
      <c r="J483" s="9"/>
      <c r="K483" s="6"/>
      <c r="O483" s="6"/>
    </row>
    <row r="484" spans="1:15" x14ac:dyDescent="0.2">
      <c r="C484" s="2" t="s">
        <v>0</v>
      </c>
      <c r="D484" s="2" t="s">
        <v>1</v>
      </c>
      <c r="E484" s="2" t="s">
        <v>2</v>
      </c>
      <c r="F484" s="45" t="s">
        <v>163</v>
      </c>
      <c r="G484" s="17" t="s">
        <v>28</v>
      </c>
      <c r="K484" s="17" t="str">
        <f>G484</f>
        <v>Total m²</v>
      </c>
      <c r="L484" s="2"/>
      <c r="M484" s="2" t="s">
        <v>22</v>
      </c>
      <c r="N484" s="2"/>
      <c r="O484" s="17" t="s">
        <v>83</v>
      </c>
    </row>
    <row r="485" spans="1:15" x14ac:dyDescent="0.2">
      <c r="A485" s="13" t="s">
        <v>159</v>
      </c>
      <c r="I485" t="str">
        <f t="shared" ref="I485:I490" si="274">A485</f>
        <v>Complement accessibilitat peatonal en</v>
      </c>
    </row>
    <row r="486" spans="1:15" x14ac:dyDescent="0.2">
      <c r="A486" s="13" t="s">
        <v>160</v>
      </c>
      <c r="I486" t="str">
        <f t="shared" si="274"/>
        <v xml:space="preserve">extrems de vorera amb lloseta groga i formigó </v>
      </c>
    </row>
    <row r="487" spans="1:15" x14ac:dyDescent="0.2">
      <c r="A487" t="s">
        <v>76</v>
      </c>
      <c r="G487" s="4"/>
      <c r="I487" t="str">
        <f t="shared" si="274"/>
        <v>HM-20/P/20/IIa de consistència plàstica,</v>
      </c>
      <c r="K487" s="4"/>
      <c r="O487" s="4"/>
    </row>
    <row r="488" spans="1:15" x14ac:dyDescent="0.2">
      <c r="A488" t="s">
        <v>43</v>
      </c>
      <c r="G488" s="4"/>
      <c r="I488" t="str">
        <f t="shared" si="274"/>
        <v xml:space="preserve">grandària màxima del granulat 20 mm, </v>
      </c>
      <c r="K488" s="4"/>
      <c r="O488" s="4"/>
    </row>
    <row r="489" spans="1:15" x14ac:dyDescent="0.2">
      <c r="A489" t="s">
        <v>44</v>
      </c>
      <c r="G489" s="4"/>
      <c r="I489" t="str">
        <f t="shared" si="274"/>
        <v xml:space="preserve">escampat des de camió, estesa i vibratge </v>
      </c>
      <c r="K489" s="4"/>
      <c r="O489" s="4"/>
    </row>
    <row r="490" spans="1:15" x14ac:dyDescent="0.2">
      <c r="A490" t="s">
        <v>162</v>
      </c>
      <c r="G490" s="4"/>
      <c r="I490" t="str">
        <f t="shared" si="274"/>
        <v>manual i acabat reglejat, (coeficient k).</v>
      </c>
      <c r="K490" s="4"/>
      <c r="O490" s="4"/>
    </row>
    <row r="491" spans="1:15" ht="19.5" customHeight="1" x14ac:dyDescent="0.2">
      <c r="B491" s="27" t="s">
        <v>127</v>
      </c>
      <c r="C491">
        <v>1</v>
      </c>
      <c r="D491">
        <v>2</v>
      </c>
      <c r="E491">
        <v>1</v>
      </c>
      <c r="F491">
        <v>0.5</v>
      </c>
      <c r="G491" s="4">
        <f>C491*D491*E491*F491</f>
        <v>1</v>
      </c>
      <c r="J491" s="27" t="str">
        <f t="shared" ref="J491:J506" si="275">B491</f>
        <v>C/Domènec Cardenal, (O)</v>
      </c>
      <c r="K491" s="4">
        <f t="shared" ref="K491:K506" si="276">G491</f>
        <v>1</v>
      </c>
      <c r="M491">
        <v>38.74</v>
      </c>
      <c r="O491" s="4">
        <f t="shared" ref="O491:O506" si="277">K491*M491</f>
        <v>38.74</v>
      </c>
    </row>
    <row r="492" spans="1:15" x14ac:dyDescent="0.2">
      <c r="B492" s="27" t="s">
        <v>155</v>
      </c>
      <c r="C492">
        <v>0</v>
      </c>
      <c r="D492">
        <v>0</v>
      </c>
      <c r="E492">
        <v>0</v>
      </c>
      <c r="F492">
        <v>0</v>
      </c>
      <c r="G492" s="4">
        <f t="shared" ref="G492:G506" si="278">C492*D492*E492*F492</f>
        <v>0</v>
      </c>
      <c r="J492" s="27" t="str">
        <f t="shared" si="275"/>
        <v>Creuament D Cardenal, (O)</v>
      </c>
      <c r="K492" s="4">
        <f t="shared" si="276"/>
        <v>0</v>
      </c>
      <c r="M492">
        <v>38.74</v>
      </c>
      <c r="O492" s="4">
        <f t="shared" si="277"/>
        <v>0</v>
      </c>
    </row>
    <row r="493" spans="1:15" x14ac:dyDescent="0.2">
      <c r="B493" s="27" t="s">
        <v>127</v>
      </c>
      <c r="C493">
        <v>2</v>
      </c>
      <c r="D493">
        <v>2</v>
      </c>
      <c r="E493">
        <v>1</v>
      </c>
      <c r="F493">
        <v>0.5</v>
      </c>
      <c r="G493" s="4">
        <f t="shared" si="278"/>
        <v>2</v>
      </c>
      <c r="J493" s="27" t="str">
        <f t="shared" si="275"/>
        <v>C/Domènec Cardenal, (O)</v>
      </c>
      <c r="K493" s="4">
        <f t="shared" si="276"/>
        <v>2</v>
      </c>
      <c r="M493">
        <v>38.74</v>
      </c>
      <c r="O493" s="4">
        <f t="shared" si="277"/>
        <v>77.48</v>
      </c>
    </row>
    <row r="494" spans="1:15" x14ac:dyDescent="0.2">
      <c r="B494" s="27" t="s">
        <v>133</v>
      </c>
      <c r="C494">
        <v>0</v>
      </c>
      <c r="D494">
        <v>0</v>
      </c>
      <c r="E494">
        <v>0</v>
      </c>
      <c r="F494">
        <v>0</v>
      </c>
      <c r="G494" s="4">
        <f t="shared" si="278"/>
        <v>0</v>
      </c>
      <c r="J494" s="27" t="str">
        <f t="shared" si="275"/>
        <v>Enllaç amb D Cardenal, (E)</v>
      </c>
      <c r="K494" s="4">
        <f t="shared" si="276"/>
        <v>0</v>
      </c>
      <c r="M494">
        <v>38.74</v>
      </c>
      <c r="O494" s="4">
        <f t="shared" si="277"/>
        <v>0</v>
      </c>
    </row>
    <row r="495" spans="1:15" x14ac:dyDescent="0.2">
      <c r="B495" s="27" t="s">
        <v>126</v>
      </c>
      <c r="C495">
        <v>1</v>
      </c>
      <c r="D495">
        <v>2</v>
      </c>
      <c r="E495">
        <v>1</v>
      </c>
      <c r="F495">
        <v>0.5</v>
      </c>
      <c r="G495" s="4">
        <f t="shared" si="278"/>
        <v>1</v>
      </c>
      <c r="J495" s="27" t="str">
        <f t="shared" si="275"/>
        <v>C/Domènec Cardenal, (E)</v>
      </c>
      <c r="K495" s="4">
        <f t="shared" si="276"/>
        <v>1</v>
      </c>
      <c r="M495">
        <v>38.74</v>
      </c>
      <c r="O495" s="4">
        <f t="shared" si="277"/>
        <v>38.74</v>
      </c>
    </row>
    <row r="496" spans="1:15" x14ac:dyDescent="0.2">
      <c r="B496" s="27" t="s">
        <v>126</v>
      </c>
      <c r="C496">
        <v>4</v>
      </c>
      <c r="D496">
        <v>2</v>
      </c>
      <c r="E496">
        <v>1</v>
      </c>
      <c r="F496">
        <v>0.5</v>
      </c>
      <c r="G496" s="4">
        <f t="shared" si="278"/>
        <v>4</v>
      </c>
      <c r="J496" s="27" t="str">
        <f t="shared" si="275"/>
        <v>C/Domènec Cardenal, (E)</v>
      </c>
      <c r="K496" s="4">
        <f t="shared" si="276"/>
        <v>4</v>
      </c>
      <c r="M496">
        <v>38.74</v>
      </c>
      <c r="O496" s="4">
        <f t="shared" si="277"/>
        <v>154.96</v>
      </c>
    </row>
    <row r="497" spans="1:15" x14ac:dyDescent="0.2">
      <c r="B497" s="27" t="s">
        <v>132</v>
      </c>
      <c r="C497">
        <v>0</v>
      </c>
      <c r="D497">
        <v>0</v>
      </c>
      <c r="E497">
        <v>0</v>
      </c>
      <c r="F497">
        <v>0</v>
      </c>
      <c r="G497" s="4">
        <f t="shared" si="278"/>
        <v>0</v>
      </c>
      <c r="J497" s="27" t="str">
        <f t="shared" si="275"/>
        <v>Creuaments D Cardenal, (E)</v>
      </c>
      <c r="K497" s="4">
        <f t="shared" si="276"/>
        <v>0</v>
      </c>
      <c r="M497">
        <v>38.74</v>
      </c>
      <c r="O497" s="4">
        <f t="shared" si="277"/>
        <v>0</v>
      </c>
    </row>
    <row r="498" spans="1:15" x14ac:dyDescent="0.2">
      <c r="B498" s="27" t="s">
        <v>129</v>
      </c>
      <c r="C498">
        <v>0</v>
      </c>
      <c r="D498">
        <v>0</v>
      </c>
      <c r="E498">
        <v>0</v>
      </c>
      <c r="F498">
        <v>0</v>
      </c>
      <c r="G498" s="4">
        <f t="shared" si="278"/>
        <v>0</v>
      </c>
      <c r="J498" s="27" t="str">
        <f t="shared" si="275"/>
        <v>Lateral Ajuntament, (Oest)</v>
      </c>
      <c r="K498" s="4">
        <f t="shared" si="276"/>
        <v>0</v>
      </c>
      <c r="M498">
        <v>38.74</v>
      </c>
      <c r="O498" s="4">
        <f t="shared" si="277"/>
        <v>0</v>
      </c>
    </row>
    <row r="499" spans="1:15" x14ac:dyDescent="0.2">
      <c r="B499" s="27" t="s">
        <v>128</v>
      </c>
      <c r="C499">
        <v>0</v>
      </c>
      <c r="D499">
        <v>4</v>
      </c>
      <c r="E499">
        <v>1</v>
      </c>
      <c r="F499">
        <v>0.5</v>
      </c>
      <c r="G499" s="4">
        <f t="shared" si="278"/>
        <v>0</v>
      </c>
      <c r="J499" s="27" t="str">
        <f t="shared" si="275"/>
        <v>Lateral Ajuntament, (Est)</v>
      </c>
      <c r="K499" s="4">
        <f t="shared" si="276"/>
        <v>0</v>
      </c>
      <c r="M499">
        <v>38.74</v>
      </c>
      <c r="O499" s="4">
        <f t="shared" si="277"/>
        <v>0</v>
      </c>
    </row>
    <row r="500" spans="1:15" x14ac:dyDescent="0.2">
      <c r="B500" s="27" t="s">
        <v>125</v>
      </c>
      <c r="C500">
        <v>0</v>
      </c>
      <c r="D500">
        <v>0</v>
      </c>
      <c r="E500">
        <v>0</v>
      </c>
      <c r="F500">
        <v>0</v>
      </c>
      <c r="G500" s="4">
        <f t="shared" si="278"/>
        <v>0</v>
      </c>
      <c r="J500" s="27" t="str">
        <f t="shared" si="275"/>
        <v>Plaça, (Oest)</v>
      </c>
      <c r="K500" s="4">
        <f t="shared" si="276"/>
        <v>0</v>
      </c>
      <c r="M500">
        <v>38.74</v>
      </c>
      <c r="O500" s="4">
        <f t="shared" si="277"/>
        <v>0</v>
      </c>
    </row>
    <row r="501" spans="1:15" x14ac:dyDescent="0.2">
      <c r="B501" s="27" t="s">
        <v>135</v>
      </c>
      <c r="C501">
        <v>0</v>
      </c>
      <c r="D501">
        <v>0</v>
      </c>
      <c r="E501">
        <v>0</v>
      </c>
      <c r="F501">
        <v>0</v>
      </c>
      <c r="G501" s="4">
        <f t="shared" si="278"/>
        <v>0</v>
      </c>
      <c r="J501" s="27" t="str">
        <f t="shared" si="275"/>
        <v>Plaça, (Est), (Tub PE existent)</v>
      </c>
      <c r="K501" s="4">
        <f t="shared" si="276"/>
        <v>0</v>
      </c>
      <c r="M501">
        <v>38.74</v>
      </c>
      <c r="O501" s="4">
        <f t="shared" si="277"/>
        <v>0</v>
      </c>
    </row>
    <row r="502" spans="1:15" x14ac:dyDescent="0.2">
      <c r="B502" s="29" t="s">
        <v>130</v>
      </c>
      <c r="C502">
        <v>0</v>
      </c>
      <c r="D502">
        <v>0</v>
      </c>
      <c r="E502">
        <v>0</v>
      </c>
      <c r="F502">
        <v>0</v>
      </c>
      <c r="G502" s="4">
        <f t="shared" si="278"/>
        <v>0</v>
      </c>
      <c r="J502" s="27" t="str">
        <f t="shared" si="275"/>
        <v>Creuament Plaça, (Sud)</v>
      </c>
      <c r="K502" s="4">
        <f t="shared" si="276"/>
        <v>0</v>
      </c>
      <c r="M502">
        <v>38.74</v>
      </c>
      <c r="O502" s="4">
        <f t="shared" si="277"/>
        <v>0</v>
      </c>
    </row>
    <row r="503" spans="1:15" x14ac:dyDescent="0.2">
      <c r="A503" s="27"/>
      <c r="B503" s="30" t="s">
        <v>138</v>
      </c>
      <c r="C503">
        <v>0</v>
      </c>
      <c r="D503">
        <v>0</v>
      </c>
      <c r="E503">
        <v>0</v>
      </c>
      <c r="F503">
        <v>0</v>
      </c>
      <c r="G503" s="4">
        <f t="shared" si="278"/>
        <v>0</v>
      </c>
      <c r="J503" s="27" t="str">
        <f t="shared" si="275"/>
        <v>Comtes d'Urgell</v>
      </c>
      <c r="K503" s="4">
        <f t="shared" si="276"/>
        <v>0</v>
      </c>
      <c r="M503">
        <v>38.74</v>
      </c>
      <c r="O503" s="4">
        <f t="shared" si="277"/>
        <v>0</v>
      </c>
    </row>
    <row r="504" spans="1:15" x14ac:dyDescent="0.2">
      <c r="B504" s="30" t="s">
        <v>131</v>
      </c>
      <c r="C504">
        <v>0</v>
      </c>
      <c r="D504">
        <v>0</v>
      </c>
      <c r="E504">
        <v>0</v>
      </c>
      <c r="F504">
        <v>0</v>
      </c>
      <c r="G504" s="4">
        <f t="shared" si="278"/>
        <v>0</v>
      </c>
      <c r="J504" s="27" t="str">
        <f t="shared" si="275"/>
        <v>Creuaments C. d'Urgell</v>
      </c>
      <c r="K504" s="4">
        <f t="shared" si="276"/>
        <v>0</v>
      </c>
      <c r="M504">
        <v>38.74</v>
      </c>
      <c r="O504" s="4">
        <f t="shared" si="277"/>
        <v>0</v>
      </c>
    </row>
    <row r="505" spans="1:15" x14ac:dyDescent="0.2">
      <c r="A505" s="27"/>
      <c r="B505" s="30" t="s">
        <v>112</v>
      </c>
      <c r="C505">
        <v>0</v>
      </c>
      <c r="D505">
        <v>0</v>
      </c>
      <c r="E505">
        <v>0</v>
      </c>
      <c r="F505">
        <v>0</v>
      </c>
      <c r="G505" s="4">
        <f t="shared" si="278"/>
        <v>0</v>
      </c>
      <c r="J505" s="27" t="str">
        <f t="shared" si="275"/>
        <v>Tram c/Monges</v>
      </c>
      <c r="K505" s="4">
        <f t="shared" si="276"/>
        <v>0</v>
      </c>
      <c r="M505">
        <v>38.74</v>
      </c>
      <c r="O505" s="4">
        <f t="shared" si="277"/>
        <v>0</v>
      </c>
    </row>
    <row r="506" spans="1:15" ht="15" customHeight="1" x14ac:dyDescent="0.2">
      <c r="A506" s="27"/>
      <c r="B506" s="30" t="s">
        <v>134</v>
      </c>
      <c r="C506">
        <v>0</v>
      </c>
      <c r="D506">
        <v>0</v>
      </c>
      <c r="E506">
        <v>0</v>
      </c>
      <c r="F506">
        <v>0</v>
      </c>
      <c r="G506" s="4">
        <f t="shared" si="278"/>
        <v>0</v>
      </c>
      <c r="J506" s="27" t="str">
        <f t="shared" si="275"/>
        <v>Enllaç c/Monges</v>
      </c>
      <c r="K506" s="4">
        <f t="shared" si="276"/>
        <v>0</v>
      </c>
      <c r="M506">
        <v>38.74</v>
      </c>
      <c r="O506" s="4">
        <f t="shared" si="277"/>
        <v>0</v>
      </c>
    </row>
    <row r="507" spans="1:15" x14ac:dyDescent="0.2">
      <c r="G507" s="4"/>
      <c r="K507" s="4"/>
      <c r="O507" s="4"/>
    </row>
    <row r="508" spans="1:15" x14ac:dyDescent="0.2">
      <c r="B508" s="9" t="s">
        <v>27</v>
      </c>
      <c r="G508" s="6">
        <f>SUM(G489:G506)</f>
        <v>8</v>
      </c>
      <c r="J508" s="9" t="s">
        <v>27</v>
      </c>
      <c r="K508" s="6">
        <f>G508</f>
        <v>8</v>
      </c>
      <c r="O508" s="6">
        <f>SUM(O489:O506)</f>
        <v>309.92</v>
      </c>
    </row>
    <row r="509" spans="1:15" x14ac:dyDescent="0.2">
      <c r="B509" s="9"/>
      <c r="G509" s="6"/>
      <c r="J509" s="9"/>
      <c r="K509" s="6"/>
      <c r="O509" s="6"/>
    </row>
    <row r="510" spans="1:15" x14ac:dyDescent="0.2">
      <c r="C510" s="2" t="s">
        <v>0</v>
      </c>
      <c r="D510" s="2"/>
      <c r="E510" s="2" t="s">
        <v>21</v>
      </c>
      <c r="F510" s="17"/>
      <c r="G510" s="17" t="s">
        <v>29</v>
      </c>
      <c r="K510" s="17" t="str">
        <f>G510</f>
        <v>Total ut</v>
      </c>
      <c r="L510" s="2"/>
      <c r="M510" s="2" t="s">
        <v>22</v>
      </c>
      <c r="N510" s="2"/>
      <c r="O510" s="17" t="s">
        <v>83</v>
      </c>
    </row>
    <row r="511" spans="1:15" x14ac:dyDescent="0.2">
      <c r="A511" s="13" t="s">
        <v>194</v>
      </c>
      <c r="I511" t="str">
        <f>A511</f>
        <v>Adaptar vorera a les diferents entrades de</v>
      </c>
    </row>
    <row r="512" spans="1:15" x14ac:dyDescent="0.2">
      <c r="A512" t="s">
        <v>195</v>
      </c>
      <c r="G512" s="4"/>
      <c r="I512" t="str">
        <f>A512</f>
        <v>vivendes i garatges de cara a l'accessibilitat.</v>
      </c>
      <c r="K512" s="4"/>
      <c r="O512" s="4"/>
    </row>
    <row r="513" spans="1:15" s="27" customFormat="1" x14ac:dyDescent="0.2">
      <c r="A513" s="27" t="s">
        <v>234</v>
      </c>
      <c r="G513" s="48"/>
      <c r="I513" s="27" t="str">
        <f>A513</f>
        <v>(Partida alçada per diferents actuacions).</v>
      </c>
      <c r="K513" s="48"/>
      <c r="O513" s="48"/>
    </row>
    <row r="514" spans="1:15" ht="19.5" customHeight="1" x14ac:dyDescent="0.2">
      <c r="B514" s="27" t="s">
        <v>127</v>
      </c>
      <c r="C514">
        <v>1</v>
      </c>
      <c r="E514">
        <v>12</v>
      </c>
      <c r="G514" s="4">
        <f>C514*E514</f>
        <v>12</v>
      </c>
      <c r="J514" s="27" t="str">
        <f t="shared" ref="J514:J529" si="279">B514</f>
        <v>C/Domènec Cardenal, (O)</v>
      </c>
      <c r="K514" s="4">
        <f t="shared" ref="K514:K529" si="280">G514</f>
        <v>12</v>
      </c>
      <c r="M514">
        <v>30</v>
      </c>
      <c r="O514" s="4">
        <f t="shared" ref="O514:O529" si="281">K514*M514</f>
        <v>360</v>
      </c>
    </row>
    <row r="515" spans="1:15" x14ac:dyDescent="0.2">
      <c r="B515" s="27" t="s">
        <v>155</v>
      </c>
      <c r="C515">
        <v>0</v>
      </c>
      <c r="E515">
        <v>0</v>
      </c>
      <c r="G515" s="4">
        <f>C515*E515</f>
        <v>0</v>
      </c>
      <c r="J515" s="27" t="str">
        <f t="shared" si="279"/>
        <v>Creuament D Cardenal, (O)</v>
      </c>
      <c r="K515" s="4">
        <f t="shared" si="280"/>
        <v>0</v>
      </c>
      <c r="M515">
        <v>30</v>
      </c>
      <c r="O515" s="4">
        <f t="shared" si="281"/>
        <v>0</v>
      </c>
    </row>
    <row r="516" spans="1:15" x14ac:dyDescent="0.2">
      <c r="B516" s="27" t="s">
        <v>127</v>
      </c>
      <c r="C516">
        <v>1</v>
      </c>
      <c r="E516">
        <v>3</v>
      </c>
      <c r="G516" s="4">
        <f t="shared" ref="G516:G529" si="282">C516*E516</f>
        <v>3</v>
      </c>
      <c r="J516" s="27" t="str">
        <f t="shared" si="279"/>
        <v>C/Domènec Cardenal, (O)</v>
      </c>
      <c r="K516" s="4">
        <f t="shared" si="280"/>
        <v>3</v>
      </c>
      <c r="M516">
        <v>30</v>
      </c>
      <c r="O516" s="4">
        <f t="shared" si="281"/>
        <v>90</v>
      </c>
    </row>
    <row r="517" spans="1:15" x14ac:dyDescent="0.2">
      <c r="B517" s="27" t="s">
        <v>133</v>
      </c>
      <c r="C517">
        <v>0</v>
      </c>
      <c r="E517">
        <v>0</v>
      </c>
      <c r="G517" s="4">
        <f t="shared" si="282"/>
        <v>0</v>
      </c>
      <c r="J517" s="27" t="str">
        <f t="shared" si="279"/>
        <v>Enllaç amb D Cardenal, (E)</v>
      </c>
      <c r="K517" s="4">
        <f t="shared" si="280"/>
        <v>0</v>
      </c>
      <c r="M517">
        <v>30</v>
      </c>
      <c r="O517" s="4">
        <f t="shared" si="281"/>
        <v>0</v>
      </c>
    </row>
    <row r="518" spans="1:15" x14ac:dyDescent="0.2">
      <c r="B518" s="27" t="s">
        <v>126</v>
      </c>
      <c r="C518">
        <v>1</v>
      </c>
      <c r="E518">
        <v>16</v>
      </c>
      <c r="G518" s="4">
        <f t="shared" si="282"/>
        <v>16</v>
      </c>
      <c r="J518" s="27" t="str">
        <f t="shared" si="279"/>
        <v>C/Domènec Cardenal, (E)</v>
      </c>
      <c r="K518" s="4">
        <f t="shared" si="280"/>
        <v>16</v>
      </c>
      <c r="M518">
        <v>30</v>
      </c>
      <c r="O518" s="4">
        <f t="shared" si="281"/>
        <v>480</v>
      </c>
    </row>
    <row r="519" spans="1:15" x14ac:dyDescent="0.2">
      <c r="B519" s="27" t="s">
        <v>126</v>
      </c>
      <c r="C519">
        <v>1</v>
      </c>
      <c r="E519">
        <v>8</v>
      </c>
      <c r="G519" s="4">
        <f t="shared" si="282"/>
        <v>8</v>
      </c>
      <c r="J519" s="27" t="str">
        <f t="shared" si="279"/>
        <v>C/Domènec Cardenal, (E)</v>
      </c>
      <c r="K519" s="4">
        <f t="shared" si="280"/>
        <v>8</v>
      </c>
      <c r="M519">
        <v>30</v>
      </c>
      <c r="O519" s="4">
        <f t="shared" si="281"/>
        <v>240</v>
      </c>
    </row>
    <row r="520" spans="1:15" x14ac:dyDescent="0.2">
      <c r="B520" s="27" t="s">
        <v>132</v>
      </c>
      <c r="C520">
        <v>0</v>
      </c>
      <c r="E520">
        <v>0</v>
      </c>
      <c r="G520" s="4">
        <f t="shared" si="282"/>
        <v>0</v>
      </c>
      <c r="J520" s="27" t="str">
        <f t="shared" si="279"/>
        <v>Creuaments D Cardenal, (E)</v>
      </c>
      <c r="K520" s="4">
        <f t="shared" si="280"/>
        <v>0</v>
      </c>
      <c r="M520">
        <v>30</v>
      </c>
      <c r="O520" s="4">
        <f t="shared" si="281"/>
        <v>0</v>
      </c>
    </row>
    <row r="521" spans="1:15" x14ac:dyDescent="0.2">
      <c r="B521" s="27" t="s">
        <v>129</v>
      </c>
      <c r="C521">
        <v>0</v>
      </c>
      <c r="E521">
        <v>0</v>
      </c>
      <c r="G521" s="4">
        <f t="shared" si="282"/>
        <v>0</v>
      </c>
      <c r="J521" s="27" t="str">
        <f t="shared" si="279"/>
        <v>Lateral Ajuntament, (Oest)</v>
      </c>
      <c r="K521" s="4">
        <f t="shared" si="280"/>
        <v>0</v>
      </c>
      <c r="M521">
        <v>30</v>
      </c>
      <c r="O521" s="4">
        <f t="shared" si="281"/>
        <v>0</v>
      </c>
    </row>
    <row r="522" spans="1:15" x14ac:dyDescent="0.2">
      <c r="B522" s="27" t="s">
        <v>128</v>
      </c>
      <c r="C522">
        <v>0</v>
      </c>
      <c r="E522">
        <v>0</v>
      </c>
      <c r="G522" s="4">
        <f t="shared" si="282"/>
        <v>0</v>
      </c>
      <c r="J522" s="27" t="str">
        <f t="shared" si="279"/>
        <v>Lateral Ajuntament, (Est)</v>
      </c>
      <c r="K522" s="4">
        <f t="shared" si="280"/>
        <v>0</v>
      </c>
      <c r="M522">
        <v>30</v>
      </c>
      <c r="O522" s="4">
        <f t="shared" si="281"/>
        <v>0</v>
      </c>
    </row>
    <row r="523" spans="1:15" x14ac:dyDescent="0.2">
      <c r="B523" s="27" t="s">
        <v>125</v>
      </c>
      <c r="C523">
        <v>0</v>
      </c>
      <c r="E523">
        <v>0</v>
      </c>
      <c r="G523" s="4">
        <f t="shared" si="282"/>
        <v>0</v>
      </c>
      <c r="J523" s="27" t="str">
        <f t="shared" si="279"/>
        <v>Plaça, (Oest)</v>
      </c>
      <c r="K523" s="4">
        <f t="shared" si="280"/>
        <v>0</v>
      </c>
      <c r="M523">
        <v>30</v>
      </c>
      <c r="O523" s="4">
        <f t="shared" si="281"/>
        <v>0</v>
      </c>
    </row>
    <row r="524" spans="1:15" x14ac:dyDescent="0.2">
      <c r="B524" s="27" t="s">
        <v>135</v>
      </c>
      <c r="C524">
        <v>0</v>
      </c>
      <c r="E524">
        <v>0</v>
      </c>
      <c r="G524" s="4">
        <f t="shared" si="282"/>
        <v>0</v>
      </c>
      <c r="J524" s="27" t="str">
        <f t="shared" si="279"/>
        <v>Plaça, (Est), (Tub PE existent)</v>
      </c>
      <c r="K524" s="4">
        <f t="shared" si="280"/>
        <v>0</v>
      </c>
      <c r="M524">
        <v>30</v>
      </c>
      <c r="O524" s="4">
        <f t="shared" si="281"/>
        <v>0</v>
      </c>
    </row>
    <row r="525" spans="1:15" x14ac:dyDescent="0.2">
      <c r="B525" s="29" t="s">
        <v>130</v>
      </c>
      <c r="C525">
        <v>0</v>
      </c>
      <c r="E525">
        <v>0</v>
      </c>
      <c r="G525" s="4">
        <f t="shared" si="282"/>
        <v>0</v>
      </c>
      <c r="J525" s="27" t="str">
        <f t="shared" si="279"/>
        <v>Creuament Plaça, (Sud)</v>
      </c>
      <c r="K525" s="4">
        <f t="shared" si="280"/>
        <v>0</v>
      </c>
      <c r="M525">
        <v>30</v>
      </c>
      <c r="O525" s="4">
        <f t="shared" si="281"/>
        <v>0</v>
      </c>
    </row>
    <row r="526" spans="1:15" x14ac:dyDescent="0.2">
      <c r="A526" s="27"/>
      <c r="B526" s="30" t="s">
        <v>138</v>
      </c>
      <c r="C526">
        <v>0</v>
      </c>
      <c r="E526">
        <v>0</v>
      </c>
      <c r="G526" s="4">
        <f t="shared" si="282"/>
        <v>0</v>
      </c>
      <c r="J526" s="27" t="str">
        <f t="shared" si="279"/>
        <v>Comtes d'Urgell</v>
      </c>
      <c r="K526" s="4">
        <f t="shared" si="280"/>
        <v>0</v>
      </c>
      <c r="M526">
        <v>30</v>
      </c>
      <c r="O526" s="4">
        <f t="shared" si="281"/>
        <v>0</v>
      </c>
    </row>
    <row r="527" spans="1:15" x14ac:dyDescent="0.2">
      <c r="B527" s="30" t="s">
        <v>131</v>
      </c>
      <c r="C527">
        <v>0</v>
      </c>
      <c r="E527">
        <v>0</v>
      </c>
      <c r="G527" s="4">
        <f t="shared" si="282"/>
        <v>0</v>
      </c>
      <c r="J527" s="27" t="str">
        <f t="shared" si="279"/>
        <v>Creuaments C. d'Urgell</v>
      </c>
      <c r="K527" s="4">
        <f t="shared" si="280"/>
        <v>0</v>
      </c>
      <c r="M527">
        <v>30</v>
      </c>
      <c r="O527" s="4">
        <f t="shared" si="281"/>
        <v>0</v>
      </c>
    </row>
    <row r="528" spans="1:15" x14ac:dyDescent="0.2">
      <c r="A528" s="27"/>
      <c r="B528" s="30" t="s">
        <v>112</v>
      </c>
      <c r="C528">
        <v>0</v>
      </c>
      <c r="E528">
        <v>0</v>
      </c>
      <c r="G528" s="4">
        <f t="shared" si="282"/>
        <v>0</v>
      </c>
      <c r="J528" s="27" t="str">
        <f t="shared" si="279"/>
        <v>Tram c/Monges</v>
      </c>
      <c r="K528" s="4">
        <f t="shared" si="280"/>
        <v>0</v>
      </c>
      <c r="M528">
        <v>30</v>
      </c>
      <c r="O528" s="4">
        <f t="shared" si="281"/>
        <v>0</v>
      </c>
    </row>
    <row r="529" spans="1:15" ht="15" customHeight="1" x14ac:dyDescent="0.2">
      <c r="A529" s="27"/>
      <c r="B529" s="30" t="s">
        <v>134</v>
      </c>
      <c r="C529">
        <v>0</v>
      </c>
      <c r="E529">
        <v>0</v>
      </c>
      <c r="G529" s="4">
        <f t="shared" si="282"/>
        <v>0</v>
      </c>
      <c r="J529" s="27" t="str">
        <f t="shared" si="279"/>
        <v>Enllaç c/Monges</v>
      </c>
      <c r="K529" s="4">
        <f t="shared" si="280"/>
        <v>0</v>
      </c>
      <c r="M529">
        <v>30</v>
      </c>
      <c r="O529" s="4">
        <f t="shared" si="281"/>
        <v>0</v>
      </c>
    </row>
    <row r="530" spans="1:15" x14ac:dyDescent="0.2">
      <c r="G530" s="4"/>
      <c r="K530" s="4"/>
      <c r="O530" s="4"/>
    </row>
    <row r="531" spans="1:15" x14ac:dyDescent="0.2">
      <c r="B531" s="9" t="s">
        <v>27</v>
      </c>
      <c r="G531" s="6">
        <f>SUM(G513:G529)</f>
        <v>39</v>
      </c>
      <c r="J531" s="9" t="s">
        <v>27</v>
      </c>
      <c r="K531" s="6">
        <f>G531</f>
        <v>39</v>
      </c>
      <c r="O531" s="6">
        <f>SUM(O513:O529)</f>
        <v>1170</v>
      </c>
    </row>
    <row r="532" spans="1:15" x14ac:dyDescent="0.2">
      <c r="B532" s="9"/>
      <c r="G532" s="6"/>
      <c r="J532" s="9"/>
      <c r="K532" s="6"/>
      <c r="O532" s="6"/>
    </row>
    <row r="533" spans="1:15" x14ac:dyDescent="0.2">
      <c r="C533" s="2" t="s">
        <v>0</v>
      </c>
      <c r="D533" s="17" t="s">
        <v>21</v>
      </c>
      <c r="E533" s="2"/>
      <c r="F533" s="2"/>
      <c r="G533" s="17" t="s">
        <v>29</v>
      </c>
      <c r="K533" s="2" t="str">
        <f>G533</f>
        <v>Total ut</v>
      </c>
      <c r="M533" s="2" t="s">
        <v>22</v>
      </c>
      <c r="N533" s="2"/>
      <c r="O533" s="17" t="s">
        <v>83</v>
      </c>
    </row>
    <row r="534" spans="1:15" x14ac:dyDescent="0.2">
      <c r="A534" s="13" t="s">
        <v>74</v>
      </c>
      <c r="G534" s="4"/>
      <c r="I534" t="str">
        <f>A534</f>
        <v>Partida alçada imprevistos d'obra civil,</v>
      </c>
      <c r="O534" s="4"/>
    </row>
    <row r="535" spans="1:15" x14ac:dyDescent="0.2">
      <c r="A535" s="13" t="s">
        <v>164</v>
      </c>
      <c r="C535">
        <v>1</v>
      </c>
      <c r="D535">
        <v>1</v>
      </c>
      <c r="G535" s="4">
        <f>C535*D535</f>
        <v>1</v>
      </c>
      <c r="I535" t="str">
        <f>A535</f>
        <v>per diferents incidències.</v>
      </c>
      <c r="K535" s="4">
        <f>G535</f>
        <v>1</v>
      </c>
      <c r="M535">
        <v>1500</v>
      </c>
      <c r="O535" s="4">
        <f>K535*M535</f>
        <v>1500</v>
      </c>
    </row>
    <row r="536" spans="1:15" x14ac:dyDescent="0.2">
      <c r="A536" s="13"/>
      <c r="C536">
        <v>0</v>
      </c>
      <c r="D536">
        <v>1</v>
      </c>
      <c r="G536" s="4">
        <f>C536*D536</f>
        <v>0</v>
      </c>
      <c r="K536" s="4">
        <f>G536</f>
        <v>0</v>
      </c>
      <c r="M536">
        <v>0</v>
      </c>
      <c r="O536" s="4">
        <f>K536*M536</f>
        <v>0</v>
      </c>
    </row>
    <row r="537" spans="1:15" x14ac:dyDescent="0.2">
      <c r="A537" s="13"/>
      <c r="G537" s="4"/>
      <c r="K537" s="4"/>
      <c r="O537" s="4"/>
    </row>
    <row r="538" spans="1:15" x14ac:dyDescent="0.2">
      <c r="A538" s="13"/>
      <c r="B538" s="9" t="s">
        <v>27</v>
      </c>
      <c r="G538" s="6">
        <f>SUM(G535:G535)</f>
        <v>1</v>
      </c>
      <c r="J538" s="9" t="s">
        <v>27</v>
      </c>
      <c r="K538" s="6">
        <f>G538</f>
        <v>1</v>
      </c>
      <c r="O538" s="6">
        <f>SUM(O535:O536)</f>
        <v>1500</v>
      </c>
    </row>
    <row r="539" spans="1:15" x14ac:dyDescent="0.2">
      <c r="A539" s="13"/>
      <c r="B539" s="9"/>
      <c r="G539" s="6"/>
      <c r="J539" s="9"/>
      <c r="K539" s="6"/>
      <c r="O539" s="6"/>
    </row>
    <row r="540" spans="1:15" s="15" customFormat="1" ht="15" x14ac:dyDescent="0.25">
      <c r="B540" s="26"/>
      <c r="G540" s="18"/>
      <c r="J540" s="7" t="s">
        <v>46</v>
      </c>
      <c r="K540" s="18"/>
      <c r="O540" s="18">
        <f>O28+O53+O77+O199+O223+O297+O428+O538+O402+O377+O350+O482+O126+O322+O456+O508+O102+O175+O151+O271+O247+O531</f>
        <v>97769.788879999978</v>
      </c>
    </row>
    <row r="541" spans="1:15" ht="15" x14ac:dyDescent="0.25">
      <c r="B541" s="9"/>
      <c r="G541" s="6"/>
      <c r="J541" s="7"/>
      <c r="K541" s="6"/>
      <c r="O541" s="6"/>
    </row>
    <row r="542" spans="1:15" s="23" customFormat="1" ht="15.75" x14ac:dyDescent="0.25">
      <c r="A542" s="24" t="s">
        <v>169</v>
      </c>
      <c r="B542" s="24"/>
      <c r="I542" s="24" t="s">
        <v>170</v>
      </c>
      <c r="J542" s="24"/>
      <c r="K542" s="25"/>
      <c r="O542" s="25"/>
    </row>
    <row r="543" spans="1:15" ht="15" x14ac:dyDescent="0.25">
      <c r="B543" s="9"/>
      <c r="G543" s="6"/>
      <c r="J543" s="7"/>
      <c r="K543" s="6"/>
      <c r="O543" s="6"/>
    </row>
    <row r="544" spans="1:15" x14ac:dyDescent="0.2">
      <c r="C544" s="2" t="s">
        <v>0</v>
      </c>
      <c r="D544" s="2" t="s">
        <v>1</v>
      </c>
      <c r="E544" s="2"/>
      <c r="F544" s="2"/>
      <c r="G544" s="17" t="s">
        <v>19</v>
      </c>
      <c r="K544" s="2" t="str">
        <f>G544</f>
        <v>Total ml</v>
      </c>
      <c r="M544" s="2" t="s">
        <v>22</v>
      </c>
      <c r="N544" s="2"/>
      <c r="O544" s="17" t="s">
        <v>83</v>
      </c>
    </row>
    <row r="545" spans="1:15" x14ac:dyDescent="0.2">
      <c r="A545" s="13" t="s">
        <v>47</v>
      </c>
      <c r="G545" s="4"/>
      <c r="I545" t="str">
        <f>A545</f>
        <v xml:space="preserve">Tub de polietilè de PE-100, de 63 mm de </v>
      </c>
      <c r="O545" s="4"/>
    </row>
    <row r="546" spans="1:15" x14ac:dyDescent="0.2">
      <c r="A546" s="13" t="s">
        <v>182</v>
      </c>
      <c r="G546" s="4"/>
      <c r="I546" t="str">
        <f>A546</f>
        <v>diàmetre nominal, de 10 bar de pressió nominal</v>
      </c>
      <c r="K546" s="4"/>
      <c r="O546" s="4"/>
    </row>
    <row r="547" spans="1:15" x14ac:dyDescent="0.2">
      <c r="A547" t="s">
        <v>48</v>
      </c>
      <c r="G547" s="4"/>
      <c r="I547" t="str">
        <f t="shared" ref="I547:I550" si="283">A547</f>
        <v>per aigua potable UNE-EN 12202-2, connectat</v>
      </c>
      <c r="K547" s="4"/>
      <c r="O547" s="4"/>
    </row>
    <row r="548" spans="1:15" x14ac:dyDescent="0.2">
      <c r="A548" t="s">
        <v>49</v>
      </c>
      <c r="G548" s="4"/>
      <c r="I548" t="str">
        <f t="shared" si="283"/>
        <v>a pressió, amb grau de dificultat mitja,</v>
      </c>
      <c r="K548" s="4"/>
      <c r="O548" s="4"/>
    </row>
    <row r="549" spans="1:15" x14ac:dyDescent="0.2">
      <c r="A549" t="s">
        <v>50</v>
      </c>
      <c r="B549" s="9"/>
      <c r="G549" s="6"/>
      <c r="I549" t="str">
        <f t="shared" si="283"/>
        <v>utilitzant unions soldades i col·locat al fons de</v>
      </c>
      <c r="J549" s="9"/>
      <c r="K549" s="6"/>
      <c r="O549" s="6"/>
    </row>
    <row r="550" spans="1:15" ht="12.75" customHeight="1" x14ac:dyDescent="0.25">
      <c r="A550" s="13" t="s">
        <v>57</v>
      </c>
      <c r="B550" s="9"/>
      <c r="G550" s="6"/>
      <c r="I550" t="str">
        <f t="shared" si="283"/>
        <v>la rasa. Inclou accessoris termosoldables</v>
      </c>
      <c r="J550" s="7"/>
      <c r="K550" s="6"/>
      <c r="O550" s="6"/>
    </row>
    <row r="551" spans="1:15" ht="12.75" customHeight="1" x14ac:dyDescent="0.25">
      <c r="A551" s="13" t="s">
        <v>62</v>
      </c>
      <c r="B551" s="9"/>
      <c r="G551" s="6"/>
      <c r="I551" t="str">
        <f>A551</f>
        <v>d'acord als plànols de la xarxa existent.</v>
      </c>
      <c r="J551" s="7"/>
      <c r="K551" s="6"/>
      <c r="O551" s="6"/>
    </row>
    <row r="552" spans="1:15" ht="20.25" customHeight="1" x14ac:dyDescent="0.2">
      <c r="B552" s="27" t="s">
        <v>127</v>
      </c>
      <c r="C552">
        <v>0</v>
      </c>
      <c r="D552">
        <v>165</v>
      </c>
      <c r="G552" s="4">
        <f t="shared" ref="G552:G567" si="284">C552*D552</f>
        <v>0</v>
      </c>
      <c r="J552" s="27" t="str">
        <f t="shared" ref="J552:J567" si="285">B552</f>
        <v>C/Domènec Cardenal, (O)</v>
      </c>
      <c r="K552" s="4">
        <f t="shared" ref="K552:K567" si="286">G552</f>
        <v>0</v>
      </c>
      <c r="M552">
        <v>13.8</v>
      </c>
      <c r="O552" s="4">
        <f t="shared" ref="O552:O567" si="287">K552*M552</f>
        <v>0</v>
      </c>
    </row>
    <row r="553" spans="1:15" ht="14.25" customHeight="1" x14ac:dyDescent="0.2">
      <c r="B553" s="27" t="s">
        <v>155</v>
      </c>
      <c r="C553">
        <v>0</v>
      </c>
      <c r="D553">
        <v>7</v>
      </c>
      <c r="G553" s="4">
        <f t="shared" ref="G553:G554" si="288">C553*D553</f>
        <v>0</v>
      </c>
      <c r="J553" s="27" t="str">
        <f t="shared" ref="J553:J554" si="289">B553</f>
        <v>Creuament D Cardenal, (O)</v>
      </c>
      <c r="K553" s="4">
        <f t="shared" ref="K553:K554" si="290">G553</f>
        <v>0</v>
      </c>
      <c r="M553">
        <v>13.8</v>
      </c>
      <c r="O553" s="4">
        <f t="shared" ref="O553:O554" si="291">K553*M553</f>
        <v>0</v>
      </c>
    </row>
    <row r="554" spans="1:15" ht="14.25" customHeight="1" x14ac:dyDescent="0.2">
      <c r="B554" s="27" t="s">
        <v>127</v>
      </c>
      <c r="C554">
        <v>0</v>
      </c>
      <c r="D554">
        <v>35</v>
      </c>
      <c r="G554" s="4">
        <f t="shared" si="288"/>
        <v>0</v>
      </c>
      <c r="J554" s="27" t="str">
        <f t="shared" si="289"/>
        <v>C/Domènec Cardenal, (O)</v>
      </c>
      <c r="K554" s="4">
        <f t="shared" si="290"/>
        <v>0</v>
      </c>
      <c r="M554">
        <v>13.8</v>
      </c>
      <c r="O554" s="4">
        <f t="shared" si="291"/>
        <v>0</v>
      </c>
    </row>
    <row r="555" spans="1:15" ht="12" customHeight="1" x14ac:dyDescent="0.2">
      <c r="B555" s="27" t="s">
        <v>133</v>
      </c>
      <c r="C555">
        <v>0</v>
      </c>
      <c r="D555">
        <v>12</v>
      </c>
      <c r="G555" s="4">
        <f t="shared" si="284"/>
        <v>0</v>
      </c>
      <c r="J555" s="27" t="str">
        <f t="shared" si="285"/>
        <v>Enllaç amb D Cardenal, (E)</v>
      </c>
      <c r="K555" s="4">
        <f t="shared" si="286"/>
        <v>0</v>
      </c>
      <c r="M555">
        <v>13.8</v>
      </c>
      <c r="O555" s="4">
        <f t="shared" si="287"/>
        <v>0</v>
      </c>
    </row>
    <row r="556" spans="1:15" ht="12" customHeight="1" x14ac:dyDescent="0.2">
      <c r="B556" s="27" t="s">
        <v>126</v>
      </c>
      <c r="C556">
        <v>0</v>
      </c>
      <c r="D556">
        <v>185</v>
      </c>
      <c r="G556" s="4">
        <f t="shared" si="284"/>
        <v>0</v>
      </c>
      <c r="J556" s="27" t="str">
        <f t="shared" si="285"/>
        <v>C/Domènec Cardenal, (E)</v>
      </c>
      <c r="K556" s="4">
        <f t="shared" si="286"/>
        <v>0</v>
      </c>
      <c r="M556">
        <v>13.8</v>
      </c>
      <c r="O556" s="4">
        <f t="shared" si="287"/>
        <v>0</v>
      </c>
    </row>
    <row r="557" spans="1:15" ht="12.75" customHeight="1" x14ac:dyDescent="0.2">
      <c r="B557" s="27" t="s">
        <v>126</v>
      </c>
      <c r="C557">
        <v>0</v>
      </c>
      <c r="D557">
        <v>185</v>
      </c>
      <c r="G557" s="4">
        <f t="shared" si="284"/>
        <v>0</v>
      </c>
      <c r="J557" s="27" t="str">
        <f t="shared" si="285"/>
        <v>C/Domènec Cardenal, (E)</v>
      </c>
      <c r="K557" s="4">
        <f t="shared" si="286"/>
        <v>0</v>
      </c>
      <c r="M557">
        <v>13.8</v>
      </c>
      <c r="O557" s="4">
        <f t="shared" si="287"/>
        <v>0</v>
      </c>
    </row>
    <row r="558" spans="1:15" ht="12.75" customHeight="1" x14ac:dyDescent="0.2">
      <c r="B558" s="27" t="s">
        <v>132</v>
      </c>
      <c r="C558">
        <v>0</v>
      </c>
      <c r="D558">
        <v>10</v>
      </c>
      <c r="G558" s="4">
        <f t="shared" si="284"/>
        <v>0</v>
      </c>
      <c r="J558" s="27" t="str">
        <f t="shared" si="285"/>
        <v>Creuaments D Cardenal, (E)</v>
      </c>
      <c r="K558" s="4">
        <f t="shared" si="286"/>
        <v>0</v>
      </c>
      <c r="M558">
        <v>13.8</v>
      </c>
      <c r="O558" s="4">
        <f t="shared" si="287"/>
        <v>0</v>
      </c>
    </row>
    <row r="559" spans="1:15" ht="12.75" customHeight="1" x14ac:dyDescent="0.2">
      <c r="B559" s="27" t="s">
        <v>129</v>
      </c>
      <c r="C559">
        <v>0</v>
      </c>
      <c r="D559">
        <v>30</v>
      </c>
      <c r="G559" s="4">
        <f t="shared" ref="G559:G560" si="292">C559*D559</f>
        <v>0</v>
      </c>
      <c r="J559" s="27" t="str">
        <f t="shared" ref="J559:J560" si="293">B559</f>
        <v>Lateral Ajuntament, (Oest)</v>
      </c>
      <c r="K559" s="4">
        <f t="shared" ref="K559:K560" si="294">G559</f>
        <v>0</v>
      </c>
      <c r="M559">
        <v>13.8</v>
      </c>
      <c r="O559" s="4">
        <f t="shared" ref="O559:O560" si="295">K559*M559</f>
        <v>0</v>
      </c>
    </row>
    <row r="560" spans="1:15" ht="12.75" customHeight="1" x14ac:dyDescent="0.2">
      <c r="B560" s="27" t="s">
        <v>128</v>
      </c>
      <c r="C560">
        <v>0</v>
      </c>
      <c r="D560">
        <v>30</v>
      </c>
      <c r="G560" s="4">
        <f t="shared" si="292"/>
        <v>0</v>
      </c>
      <c r="J560" s="27" t="str">
        <f t="shared" si="293"/>
        <v>Lateral Ajuntament, (Est)</v>
      </c>
      <c r="K560" s="4">
        <f t="shared" si="294"/>
        <v>0</v>
      </c>
      <c r="M560">
        <v>13.8</v>
      </c>
      <c r="O560" s="4">
        <f t="shared" si="295"/>
        <v>0</v>
      </c>
    </row>
    <row r="561" spans="1:15" ht="12.75" customHeight="1" x14ac:dyDescent="0.2">
      <c r="B561" s="27" t="s">
        <v>125</v>
      </c>
      <c r="C561">
        <v>0</v>
      </c>
      <c r="D561">
        <v>60</v>
      </c>
      <c r="G561" s="4">
        <f t="shared" si="284"/>
        <v>0</v>
      </c>
      <c r="J561" s="27" t="str">
        <f t="shared" si="285"/>
        <v>Plaça, (Oest)</v>
      </c>
      <c r="K561" s="4">
        <f t="shared" si="286"/>
        <v>0</v>
      </c>
      <c r="M561">
        <v>13.8</v>
      </c>
      <c r="O561" s="4">
        <f t="shared" si="287"/>
        <v>0</v>
      </c>
    </row>
    <row r="562" spans="1:15" ht="12.75" customHeight="1" x14ac:dyDescent="0.2">
      <c r="B562" s="27" t="s">
        <v>135</v>
      </c>
      <c r="C562">
        <v>0</v>
      </c>
      <c r="D562">
        <v>0</v>
      </c>
      <c r="G562" s="4">
        <f t="shared" ref="G562" si="296">C562*D562</f>
        <v>0</v>
      </c>
      <c r="J562" s="27" t="str">
        <f t="shared" ref="J562" si="297">B562</f>
        <v>Plaça, (Est), (Tub PE existent)</v>
      </c>
      <c r="K562" s="4">
        <f t="shared" ref="K562" si="298">G562</f>
        <v>0</v>
      </c>
      <c r="M562">
        <v>13.8</v>
      </c>
      <c r="O562" s="4">
        <f t="shared" ref="O562" si="299">K562*M562</f>
        <v>0</v>
      </c>
    </row>
    <row r="563" spans="1:15" ht="12.75" customHeight="1" x14ac:dyDescent="0.2">
      <c r="B563" s="29" t="s">
        <v>130</v>
      </c>
      <c r="C563">
        <v>0</v>
      </c>
      <c r="D563">
        <v>47</v>
      </c>
      <c r="G563" s="4">
        <f t="shared" si="284"/>
        <v>0</v>
      </c>
      <c r="J563" s="27" t="str">
        <f t="shared" si="285"/>
        <v>Creuament Plaça, (Sud)</v>
      </c>
      <c r="K563" s="4">
        <f t="shared" si="286"/>
        <v>0</v>
      </c>
      <c r="M563">
        <v>13.8</v>
      </c>
      <c r="O563" s="4">
        <f t="shared" si="287"/>
        <v>0</v>
      </c>
    </row>
    <row r="564" spans="1:15" ht="12.75" customHeight="1" x14ac:dyDescent="0.2">
      <c r="A564" s="27"/>
      <c r="B564" s="30" t="s">
        <v>138</v>
      </c>
      <c r="C564">
        <v>0</v>
      </c>
      <c r="D564">
        <v>250</v>
      </c>
      <c r="G564" s="4">
        <f t="shared" si="284"/>
        <v>0</v>
      </c>
      <c r="J564" s="27" t="str">
        <f t="shared" si="285"/>
        <v>Comtes d'Urgell</v>
      </c>
      <c r="K564" s="4">
        <f t="shared" si="286"/>
        <v>0</v>
      </c>
      <c r="M564">
        <v>13.8</v>
      </c>
      <c r="O564" s="4">
        <f t="shared" si="287"/>
        <v>0</v>
      </c>
    </row>
    <row r="565" spans="1:15" ht="12.75" customHeight="1" x14ac:dyDescent="0.2">
      <c r="B565" s="30" t="s">
        <v>131</v>
      </c>
      <c r="C565">
        <v>0</v>
      </c>
      <c r="D565">
        <v>25</v>
      </c>
      <c r="G565" s="4">
        <f t="shared" si="284"/>
        <v>0</v>
      </c>
      <c r="J565" s="27" t="str">
        <f t="shared" si="285"/>
        <v>Creuaments C. d'Urgell</v>
      </c>
      <c r="K565" s="4">
        <f t="shared" si="286"/>
        <v>0</v>
      </c>
      <c r="M565">
        <v>13.8</v>
      </c>
      <c r="O565" s="4">
        <f t="shared" si="287"/>
        <v>0</v>
      </c>
    </row>
    <row r="566" spans="1:15" ht="12.75" customHeight="1" x14ac:dyDescent="0.2">
      <c r="A566" s="27"/>
      <c r="B566" s="30" t="s">
        <v>112</v>
      </c>
      <c r="C566">
        <v>0</v>
      </c>
      <c r="D566">
        <v>28</v>
      </c>
      <c r="G566" s="4">
        <f t="shared" si="284"/>
        <v>0</v>
      </c>
      <c r="J566" s="27" t="str">
        <f t="shared" si="285"/>
        <v>Tram c/Monges</v>
      </c>
      <c r="K566" s="4">
        <f t="shared" si="286"/>
        <v>0</v>
      </c>
      <c r="M566">
        <v>13.8</v>
      </c>
      <c r="O566" s="4">
        <f t="shared" si="287"/>
        <v>0</v>
      </c>
    </row>
    <row r="567" spans="1:15" ht="12.75" customHeight="1" x14ac:dyDescent="0.2">
      <c r="A567" s="27"/>
      <c r="B567" s="30" t="s">
        <v>134</v>
      </c>
      <c r="C567">
        <v>0</v>
      </c>
      <c r="D567">
        <v>8</v>
      </c>
      <c r="G567" s="4">
        <f t="shared" si="284"/>
        <v>0</v>
      </c>
      <c r="J567" s="27" t="str">
        <f t="shared" si="285"/>
        <v>Enllaç c/Monges</v>
      </c>
      <c r="K567" s="4">
        <f t="shared" si="286"/>
        <v>0</v>
      </c>
      <c r="M567">
        <v>13.8</v>
      </c>
      <c r="O567" s="4">
        <f t="shared" si="287"/>
        <v>0</v>
      </c>
    </row>
    <row r="568" spans="1:15" x14ac:dyDescent="0.2">
      <c r="G568" s="4"/>
      <c r="K568" s="4"/>
      <c r="O568" s="4"/>
    </row>
    <row r="569" spans="1:15" x14ac:dyDescent="0.2">
      <c r="B569" s="9" t="s">
        <v>27</v>
      </c>
      <c r="G569" s="6">
        <f>SUM(G550:G567)</f>
        <v>0</v>
      </c>
      <c r="J569" s="9" t="s">
        <v>27</v>
      </c>
      <c r="K569" s="6">
        <f>G569</f>
        <v>0</v>
      </c>
      <c r="O569" s="6">
        <f>SUM(O550:O567)</f>
        <v>0</v>
      </c>
    </row>
    <row r="570" spans="1:15" ht="15" x14ac:dyDescent="0.25">
      <c r="G570" s="4"/>
      <c r="J570" s="7"/>
      <c r="K570" s="6"/>
      <c r="O570" s="6"/>
    </row>
    <row r="571" spans="1:15" x14ac:dyDescent="0.2">
      <c r="C571" s="2" t="s">
        <v>0</v>
      </c>
      <c r="D571" s="2" t="s">
        <v>1</v>
      </c>
      <c r="E571" s="2"/>
      <c r="F571" s="2"/>
      <c r="G571" s="17" t="s">
        <v>19</v>
      </c>
      <c r="K571" s="2" t="str">
        <f>G571</f>
        <v>Total ml</v>
      </c>
      <c r="M571" s="2" t="s">
        <v>22</v>
      </c>
      <c r="N571" s="2"/>
      <c r="O571" s="17" t="s">
        <v>83</v>
      </c>
    </row>
    <row r="572" spans="1:15" x14ac:dyDescent="0.2">
      <c r="A572" s="13" t="s">
        <v>116</v>
      </c>
      <c r="G572" s="4"/>
      <c r="I572" t="str">
        <f>A572</f>
        <v xml:space="preserve">Tub de polietilè de PE-100, de 75 mm de </v>
      </c>
      <c r="O572" s="4"/>
    </row>
    <row r="573" spans="1:15" x14ac:dyDescent="0.2">
      <c r="A573" s="13" t="s">
        <v>182</v>
      </c>
      <c r="G573" s="4"/>
      <c r="I573" t="str">
        <f>A573</f>
        <v>diàmetre nominal, de 10 bar de pressió nominal</v>
      </c>
      <c r="K573" s="4"/>
      <c r="O573" s="4"/>
    </row>
    <row r="574" spans="1:15" x14ac:dyDescent="0.2">
      <c r="A574" t="s">
        <v>48</v>
      </c>
      <c r="G574" s="4"/>
      <c r="I574" t="str">
        <f t="shared" ref="I574:I577" si="300">A574</f>
        <v>per aigua potable UNE-EN 12202-2, connectat</v>
      </c>
      <c r="K574" s="4"/>
      <c r="O574" s="4"/>
    </row>
    <row r="575" spans="1:15" x14ac:dyDescent="0.2">
      <c r="A575" t="s">
        <v>49</v>
      </c>
      <c r="G575" s="4"/>
      <c r="I575" t="str">
        <f t="shared" si="300"/>
        <v>a pressió, amb grau de dificultat mitja,</v>
      </c>
      <c r="K575" s="4"/>
      <c r="O575" s="4"/>
    </row>
    <row r="576" spans="1:15" x14ac:dyDescent="0.2">
      <c r="A576" t="s">
        <v>50</v>
      </c>
      <c r="B576" s="9"/>
      <c r="G576" s="6"/>
      <c r="I576" t="str">
        <f t="shared" si="300"/>
        <v>utilitzant unions soldades i col·locat al fons de</v>
      </c>
      <c r="J576" s="9"/>
      <c r="K576" s="6"/>
      <c r="O576" s="6"/>
    </row>
    <row r="577" spans="1:15" ht="12.75" customHeight="1" x14ac:dyDescent="0.25">
      <c r="A577" s="13" t="s">
        <v>235</v>
      </c>
      <c r="B577" s="9"/>
      <c r="G577" s="6"/>
      <c r="I577" t="str">
        <f t="shared" si="300"/>
        <v>la rasa, amb cobertura total d'arena.</v>
      </c>
      <c r="J577" s="7"/>
      <c r="K577" s="6"/>
      <c r="O577" s="6"/>
    </row>
    <row r="578" spans="1:15" ht="12.75" customHeight="1" x14ac:dyDescent="0.25">
      <c r="A578" s="13" t="s">
        <v>236</v>
      </c>
      <c r="B578" s="9"/>
      <c r="G578" s="6"/>
      <c r="I578" t="str">
        <f t="shared" ref="I578" si="301">A578</f>
        <v>Inclou accessoris termosoldables</v>
      </c>
      <c r="J578" s="7"/>
      <c r="K578" s="6"/>
      <c r="O578" s="6"/>
    </row>
    <row r="579" spans="1:15" ht="20.25" customHeight="1" x14ac:dyDescent="0.2">
      <c r="B579" s="27" t="s">
        <v>127</v>
      </c>
      <c r="C579">
        <v>0</v>
      </c>
      <c r="D579">
        <v>165</v>
      </c>
      <c r="G579" s="4">
        <f t="shared" ref="G579:G594" si="302">C579*D579</f>
        <v>0</v>
      </c>
      <c r="J579" s="27" t="str">
        <f t="shared" ref="J579:J594" si="303">B579</f>
        <v>C/Domènec Cardenal, (O)</v>
      </c>
      <c r="K579" s="4">
        <f t="shared" ref="K579:K594" si="304">G579</f>
        <v>0</v>
      </c>
      <c r="M579" s="13">
        <v>15.11</v>
      </c>
      <c r="O579" s="4">
        <f t="shared" ref="O579:O594" si="305">K579*M579</f>
        <v>0</v>
      </c>
    </row>
    <row r="580" spans="1:15" ht="12.75" customHeight="1" x14ac:dyDescent="0.2">
      <c r="B580" s="27" t="s">
        <v>155</v>
      </c>
      <c r="C580">
        <v>0</v>
      </c>
      <c r="D580">
        <v>7</v>
      </c>
      <c r="G580" s="4">
        <f t="shared" ref="G580:G581" si="306">C580*D580</f>
        <v>0</v>
      </c>
      <c r="J580" s="27" t="str">
        <f t="shared" ref="J580:J581" si="307">B580</f>
        <v>Creuament D Cardenal, (O)</v>
      </c>
      <c r="K580" s="4">
        <f t="shared" ref="K580:K581" si="308">G580</f>
        <v>0</v>
      </c>
      <c r="M580" s="13">
        <v>15.11</v>
      </c>
      <c r="O580" s="4">
        <f t="shared" ref="O580:O581" si="309">K580*M580</f>
        <v>0</v>
      </c>
    </row>
    <row r="581" spans="1:15" ht="12.75" customHeight="1" x14ac:dyDescent="0.2">
      <c r="B581" s="27" t="s">
        <v>127</v>
      </c>
      <c r="C581">
        <v>0</v>
      </c>
      <c r="D581">
        <v>35</v>
      </c>
      <c r="G581" s="4">
        <f t="shared" si="306"/>
        <v>0</v>
      </c>
      <c r="J581" s="27" t="str">
        <f t="shared" si="307"/>
        <v>C/Domènec Cardenal, (O)</v>
      </c>
      <c r="K581" s="4">
        <f t="shared" si="308"/>
        <v>0</v>
      </c>
      <c r="M581" s="13">
        <v>15.11</v>
      </c>
      <c r="O581" s="4">
        <f t="shared" si="309"/>
        <v>0</v>
      </c>
    </row>
    <row r="582" spans="1:15" ht="12.75" customHeight="1" x14ac:dyDescent="0.2">
      <c r="B582" s="27" t="s">
        <v>133</v>
      </c>
      <c r="C582">
        <v>0</v>
      </c>
      <c r="D582">
        <v>12</v>
      </c>
      <c r="G582" s="4">
        <f t="shared" si="302"/>
        <v>0</v>
      </c>
      <c r="J582" s="27" t="str">
        <f t="shared" si="303"/>
        <v>Enllaç amb D Cardenal, (E)</v>
      </c>
      <c r="K582" s="4">
        <f t="shared" si="304"/>
        <v>0</v>
      </c>
      <c r="M582" s="13">
        <v>15.11</v>
      </c>
      <c r="O582" s="4">
        <f t="shared" si="305"/>
        <v>0</v>
      </c>
    </row>
    <row r="583" spans="1:15" ht="12.75" customHeight="1" x14ac:dyDescent="0.2">
      <c r="B583" s="27" t="s">
        <v>126</v>
      </c>
      <c r="C583">
        <v>0</v>
      </c>
      <c r="D583">
        <v>185</v>
      </c>
      <c r="G583" s="4">
        <f t="shared" si="302"/>
        <v>0</v>
      </c>
      <c r="J583" s="27" t="str">
        <f t="shared" si="303"/>
        <v>C/Domènec Cardenal, (E)</v>
      </c>
      <c r="K583" s="4">
        <f t="shared" si="304"/>
        <v>0</v>
      </c>
      <c r="M583" s="13">
        <v>15.11</v>
      </c>
      <c r="O583" s="4">
        <f t="shared" si="305"/>
        <v>0</v>
      </c>
    </row>
    <row r="584" spans="1:15" ht="12.75" customHeight="1" x14ac:dyDescent="0.2">
      <c r="B584" s="27" t="s">
        <v>126</v>
      </c>
      <c r="C584">
        <v>0</v>
      </c>
      <c r="D584">
        <v>185</v>
      </c>
      <c r="G584" s="4">
        <f t="shared" si="302"/>
        <v>0</v>
      </c>
      <c r="J584" s="27" t="str">
        <f t="shared" si="303"/>
        <v>C/Domènec Cardenal, (E)</v>
      </c>
      <c r="K584" s="4">
        <f t="shared" si="304"/>
        <v>0</v>
      </c>
      <c r="M584" s="13">
        <v>15.11</v>
      </c>
      <c r="O584" s="4">
        <f t="shared" si="305"/>
        <v>0</v>
      </c>
    </row>
    <row r="585" spans="1:15" ht="12.75" customHeight="1" x14ac:dyDescent="0.2">
      <c r="B585" s="27" t="s">
        <v>132</v>
      </c>
      <c r="C585">
        <v>0</v>
      </c>
      <c r="D585">
        <v>10</v>
      </c>
      <c r="G585" s="4">
        <f t="shared" si="302"/>
        <v>0</v>
      </c>
      <c r="J585" s="27" t="str">
        <f t="shared" si="303"/>
        <v>Creuaments D Cardenal, (E)</v>
      </c>
      <c r="K585" s="4">
        <f t="shared" si="304"/>
        <v>0</v>
      </c>
      <c r="M585" s="13">
        <v>15.11</v>
      </c>
      <c r="O585" s="4">
        <f t="shared" si="305"/>
        <v>0</v>
      </c>
    </row>
    <row r="586" spans="1:15" ht="12.75" customHeight="1" x14ac:dyDescent="0.2">
      <c r="B586" s="27" t="s">
        <v>129</v>
      </c>
      <c r="C586">
        <v>0</v>
      </c>
      <c r="D586">
        <v>30</v>
      </c>
      <c r="G586" s="4">
        <f t="shared" ref="G586:G587" si="310">C586*D586</f>
        <v>0</v>
      </c>
      <c r="J586" s="27" t="str">
        <f t="shared" ref="J586:J587" si="311">B586</f>
        <v>Lateral Ajuntament, (Oest)</v>
      </c>
      <c r="K586" s="4">
        <f t="shared" ref="K586:K587" si="312">G586</f>
        <v>0</v>
      </c>
      <c r="M586" s="13">
        <v>15.11</v>
      </c>
      <c r="O586" s="4">
        <f t="shared" ref="O586:O587" si="313">K586*M586</f>
        <v>0</v>
      </c>
    </row>
    <row r="587" spans="1:15" ht="12.75" customHeight="1" x14ac:dyDescent="0.2">
      <c r="B587" s="27" t="s">
        <v>128</v>
      </c>
      <c r="C587">
        <v>0</v>
      </c>
      <c r="D587">
        <v>30</v>
      </c>
      <c r="G587" s="4">
        <f t="shared" si="310"/>
        <v>0</v>
      </c>
      <c r="J587" s="27" t="str">
        <f t="shared" si="311"/>
        <v>Lateral Ajuntament, (Est)</v>
      </c>
      <c r="K587" s="4">
        <f t="shared" si="312"/>
        <v>0</v>
      </c>
      <c r="M587" s="13">
        <v>15.11</v>
      </c>
      <c r="O587" s="4">
        <f t="shared" si="313"/>
        <v>0</v>
      </c>
    </row>
    <row r="588" spans="1:15" ht="12.75" customHeight="1" x14ac:dyDescent="0.2">
      <c r="B588" s="27" t="s">
        <v>125</v>
      </c>
      <c r="C588">
        <v>0</v>
      </c>
      <c r="D588">
        <v>60</v>
      </c>
      <c r="G588" s="4">
        <f t="shared" si="302"/>
        <v>0</v>
      </c>
      <c r="J588" s="27" t="str">
        <f t="shared" si="303"/>
        <v>Plaça, (Oest)</v>
      </c>
      <c r="K588" s="4">
        <f t="shared" si="304"/>
        <v>0</v>
      </c>
      <c r="M588" s="13">
        <v>15.11</v>
      </c>
      <c r="O588" s="4">
        <f t="shared" si="305"/>
        <v>0</v>
      </c>
    </row>
    <row r="589" spans="1:15" ht="12.75" customHeight="1" x14ac:dyDescent="0.2">
      <c r="B589" s="27" t="s">
        <v>135</v>
      </c>
      <c r="C589">
        <v>0</v>
      </c>
      <c r="D589">
        <v>0</v>
      </c>
      <c r="G589" s="4">
        <f t="shared" si="302"/>
        <v>0</v>
      </c>
      <c r="J589" s="27" t="str">
        <f t="shared" si="303"/>
        <v>Plaça, (Est), (Tub PE existent)</v>
      </c>
      <c r="K589" s="4">
        <f t="shared" si="304"/>
        <v>0</v>
      </c>
      <c r="M589" s="13">
        <v>15.11</v>
      </c>
      <c r="O589" s="4">
        <f t="shared" si="305"/>
        <v>0</v>
      </c>
    </row>
    <row r="590" spans="1:15" ht="12.75" customHeight="1" x14ac:dyDescent="0.2">
      <c r="B590" s="29" t="s">
        <v>130</v>
      </c>
      <c r="C590">
        <v>0</v>
      </c>
      <c r="D590">
        <v>47</v>
      </c>
      <c r="G590" s="4">
        <f t="shared" si="302"/>
        <v>0</v>
      </c>
      <c r="J590" s="27" t="str">
        <f t="shared" si="303"/>
        <v>Creuament Plaça, (Sud)</v>
      </c>
      <c r="K590" s="4">
        <f t="shared" si="304"/>
        <v>0</v>
      </c>
      <c r="M590" s="13">
        <v>15.11</v>
      </c>
      <c r="O590" s="4">
        <f t="shared" si="305"/>
        <v>0</v>
      </c>
    </row>
    <row r="591" spans="1:15" ht="12.75" customHeight="1" x14ac:dyDescent="0.2">
      <c r="A591" s="27"/>
      <c r="B591" s="30" t="s">
        <v>138</v>
      </c>
      <c r="C591">
        <v>0</v>
      </c>
      <c r="D591">
        <v>250</v>
      </c>
      <c r="G591" s="4">
        <f t="shared" si="302"/>
        <v>0</v>
      </c>
      <c r="J591" s="27" t="str">
        <f t="shared" si="303"/>
        <v>Comtes d'Urgell</v>
      </c>
      <c r="K591" s="4">
        <f t="shared" si="304"/>
        <v>0</v>
      </c>
      <c r="M591" s="13">
        <v>15.11</v>
      </c>
      <c r="O591" s="4">
        <f t="shared" si="305"/>
        <v>0</v>
      </c>
    </row>
    <row r="592" spans="1:15" ht="12.75" customHeight="1" x14ac:dyDescent="0.2">
      <c r="B592" s="30" t="s">
        <v>131</v>
      </c>
      <c r="C592">
        <v>0</v>
      </c>
      <c r="D592">
        <v>25</v>
      </c>
      <c r="G592" s="4">
        <f t="shared" si="302"/>
        <v>0</v>
      </c>
      <c r="J592" s="27" t="str">
        <f t="shared" si="303"/>
        <v>Creuaments C. d'Urgell</v>
      </c>
      <c r="K592" s="4">
        <f t="shared" si="304"/>
        <v>0</v>
      </c>
      <c r="M592" s="13">
        <v>15.11</v>
      </c>
      <c r="O592" s="4">
        <f t="shared" si="305"/>
        <v>0</v>
      </c>
    </row>
    <row r="593" spans="1:15" ht="12.75" customHeight="1" x14ac:dyDescent="0.2">
      <c r="A593" s="27"/>
      <c r="B593" s="30" t="s">
        <v>112</v>
      </c>
      <c r="C593">
        <v>0</v>
      </c>
      <c r="D593">
        <v>28</v>
      </c>
      <c r="G593" s="4">
        <f t="shared" si="302"/>
        <v>0</v>
      </c>
      <c r="J593" s="27" t="str">
        <f t="shared" si="303"/>
        <v>Tram c/Monges</v>
      </c>
      <c r="K593" s="4">
        <f t="shared" si="304"/>
        <v>0</v>
      </c>
      <c r="M593" s="13">
        <v>15.11</v>
      </c>
      <c r="O593" s="4">
        <f t="shared" si="305"/>
        <v>0</v>
      </c>
    </row>
    <row r="594" spans="1:15" ht="12.75" customHeight="1" x14ac:dyDescent="0.2">
      <c r="A594" s="27"/>
      <c r="B594" s="30" t="s">
        <v>134</v>
      </c>
      <c r="C594">
        <v>0</v>
      </c>
      <c r="D594">
        <v>8</v>
      </c>
      <c r="G594" s="4">
        <f t="shared" si="302"/>
        <v>0</v>
      </c>
      <c r="J594" s="27" t="str">
        <f t="shared" si="303"/>
        <v>Enllaç c/Monges</v>
      </c>
      <c r="K594" s="4">
        <f t="shared" si="304"/>
        <v>0</v>
      </c>
      <c r="M594" s="13">
        <v>15.11</v>
      </c>
      <c r="O594" s="4">
        <f t="shared" si="305"/>
        <v>0</v>
      </c>
    </row>
    <row r="595" spans="1:15" x14ac:dyDescent="0.2">
      <c r="G595" s="4"/>
      <c r="K595" s="4"/>
      <c r="O595" s="4"/>
    </row>
    <row r="596" spans="1:15" x14ac:dyDescent="0.2">
      <c r="B596" s="9" t="s">
        <v>27</v>
      </c>
      <c r="G596" s="6">
        <f>SUM(G577:G594)</f>
        <v>0</v>
      </c>
      <c r="J596" s="9" t="s">
        <v>27</v>
      </c>
      <c r="K596" s="6">
        <f>G596</f>
        <v>0</v>
      </c>
      <c r="O596" s="6">
        <f>SUM(O577:O594)</f>
        <v>0</v>
      </c>
    </row>
    <row r="597" spans="1:15" ht="15" x14ac:dyDescent="0.25">
      <c r="G597" s="4"/>
      <c r="J597" s="7"/>
      <c r="K597" s="6"/>
      <c r="O597" s="6"/>
    </row>
    <row r="598" spans="1:15" x14ac:dyDescent="0.2">
      <c r="C598" s="2" t="s">
        <v>0</v>
      </c>
      <c r="D598" s="2" t="s">
        <v>1</v>
      </c>
      <c r="E598" s="2"/>
      <c r="F598" s="2"/>
      <c r="G598" s="17" t="s">
        <v>19</v>
      </c>
      <c r="K598" s="2" t="str">
        <f>G598</f>
        <v>Total ml</v>
      </c>
      <c r="M598" s="2" t="s">
        <v>22</v>
      </c>
      <c r="N598" s="2"/>
      <c r="O598" s="17" t="s">
        <v>83</v>
      </c>
    </row>
    <row r="599" spans="1:15" x14ac:dyDescent="0.2">
      <c r="A599" s="13" t="s">
        <v>117</v>
      </c>
      <c r="G599" s="4"/>
      <c r="I599" t="str">
        <f>A599</f>
        <v xml:space="preserve">Tub de polietilè de PE-100, de 90 mm de </v>
      </c>
      <c r="O599" s="4"/>
    </row>
    <row r="600" spans="1:15" x14ac:dyDescent="0.2">
      <c r="A600" s="13" t="s">
        <v>182</v>
      </c>
      <c r="G600" s="4"/>
      <c r="I600" t="str">
        <f>A600</f>
        <v>diàmetre nominal, de 10 bar de pressió nominal</v>
      </c>
      <c r="K600" s="4"/>
      <c r="O600" s="4"/>
    </row>
    <row r="601" spans="1:15" x14ac:dyDescent="0.2">
      <c r="A601" t="s">
        <v>48</v>
      </c>
      <c r="G601" s="4"/>
      <c r="I601" t="str">
        <f t="shared" ref="I601:I605" si="314">A601</f>
        <v>per aigua potable UNE-EN 12202-2, connectat</v>
      </c>
      <c r="K601" s="4"/>
      <c r="O601" s="4"/>
    </row>
    <row r="602" spans="1:15" x14ac:dyDescent="0.2">
      <c r="A602" t="s">
        <v>49</v>
      </c>
      <c r="G602" s="4"/>
      <c r="I602" t="str">
        <f t="shared" si="314"/>
        <v>a pressió, amb grau de dificultat mitja,</v>
      </c>
      <c r="K602" s="4"/>
      <c r="O602" s="4"/>
    </row>
    <row r="603" spans="1:15" x14ac:dyDescent="0.2">
      <c r="A603" t="s">
        <v>50</v>
      </c>
      <c r="B603" s="9"/>
      <c r="G603" s="6"/>
      <c r="I603" t="str">
        <f t="shared" si="314"/>
        <v>utilitzant unions soldades i col·locat al fons de</v>
      </c>
      <c r="J603" s="9"/>
      <c r="K603" s="6"/>
      <c r="O603" s="6"/>
    </row>
    <row r="604" spans="1:15" ht="12.75" customHeight="1" x14ac:dyDescent="0.25">
      <c r="A604" s="13" t="s">
        <v>235</v>
      </c>
      <c r="B604" s="9"/>
      <c r="G604" s="6"/>
      <c r="I604" t="str">
        <f t="shared" si="314"/>
        <v>la rasa, amb cobertura total d'arena.</v>
      </c>
      <c r="J604" s="7"/>
      <c r="K604" s="6"/>
      <c r="O604" s="6"/>
    </row>
    <row r="605" spans="1:15" ht="12.75" customHeight="1" x14ac:dyDescent="0.25">
      <c r="A605" s="13" t="s">
        <v>236</v>
      </c>
      <c r="B605" s="9"/>
      <c r="G605" s="6"/>
      <c r="I605" t="str">
        <f t="shared" si="314"/>
        <v>Inclou accessoris termosoldables</v>
      </c>
      <c r="J605" s="7"/>
      <c r="K605" s="6"/>
      <c r="O605" s="6"/>
    </row>
    <row r="606" spans="1:15" ht="20.25" customHeight="1" x14ac:dyDescent="0.2">
      <c r="B606" s="27" t="s">
        <v>127</v>
      </c>
      <c r="C606">
        <v>0</v>
      </c>
      <c r="D606">
        <v>165</v>
      </c>
      <c r="G606" s="4">
        <f t="shared" ref="G606:G621" si="315">C606*D606</f>
        <v>0</v>
      </c>
      <c r="J606" s="27" t="str">
        <f t="shared" ref="J606:J621" si="316">B606</f>
        <v>C/Domènec Cardenal, (O)</v>
      </c>
      <c r="K606" s="4">
        <f t="shared" ref="K606:K621" si="317">G606</f>
        <v>0</v>
      </c>
      <c r="M606" s="4">
        <v>19.739999999999998</v>
      </c>
      <c r="O606" s="4">
        <f t="shared" ref="O606:O621" si="318">K606*M606</f>
        <v>0</v>
      </c>
    </row>
    <row r="607" spans="1:15" ht="12.75" customHeight="1" x14ac:dyDescent="0.2">
      <c r="B607" s="27" t="s">
        <v>155</v>
      </c>
      <c r="C607">
        <v>0</v>
      </c>
      <c r="D607">
        <v>7</v>
      </c>
      <c r="G607" s="4">
        <f t="shared" ref="G607:G608" si="319">C607*D607</f>
        <v>0</v>
      </c>
      <c r="J607" s="27" t="str">
        <f t="shared" ref="J607:J608" si="320">B607</f>
        <v>Creuament D Cardenal, (O)</v>
      </c>
      <c r="K607" s="4">
        <f t="shared" ref="K607:K608" si="321">G607</f>
        <v>0</v>
      </c>
      <c r="M607" s="4">
        <v>19.739999999999998</v>
      </c>
      <c r="O607" s="4">
        <f t="shared" ref="O607:O608" si="322">K607*M607</f>
        <v>0</v>
      </c>
    </row>
    <row r="608" spans="1:15" ht="12.75" customHeight="1" x14ac:dyDescent="0.2">
      <c r="B608" s="27" t="s">
        <v>127</v>
      </c>
      <c r="C608">
        <v>0</v>
      </c>
      <c r="D608">
        <v>35</v>
      </c>
      <c r="G608" s="4">
        <f t="shared" si="319"/>
        <v>0</v>
      </c>
      <c r="J608" s="27" t="str">
        <f t="shared" si="320"/>
        <v>C/Domènec Cardenal, (O)</v>
      </c>
      <c r="K608" s="4">
        <f t="shared" si="321"/>
        <v>0</v>
      </c>
      <c r="M608" s="4">
        <v>19.739999999999998</v>
      </c>
      <c r="O608" s="4">
        <f t="shared" si="322"/>
        <v>0</v>
      </c>
    </row>
    <row r="609" spans="1:15" ht="12.75" customHeight="1" x14ac:dyDescent="0.2">
      <c r="B609" s="27" t="s">
        <v>133</v>
      </c>
      <c r="C609">
        <v>0</v>
      </c>
      <c r="D609">
        <v>12</v>
      </c>
      <c r="G609" s="4">
        <f t="shared" si="315"/>
        <v>0</v>
      </c>
      <c r="J609" s="27" t="str">
        <f t="shared" si="316"/>
        <v>Enllaç amb D Cardenal, (E)</v>
      </c>
      <c r="K609" s="4">
        <f t="shared" si="317"/>
        <v>0</v>
      </c>
      <c r="M609" s="4">
        <v>19.739999999999998</v>
      </c>
      <c r="O609" s="4">
        <f t="shared" si="318"/>
        <v>0</v>
      </c>
    </row>
    <row r="610" spans="1:15" ht="12.75" customHeight="1" x14ac:dyDescent="0.2">
      <c r="B610" s="27" t="s">
        <v>126</v>
      </c>
      <c r="C610">
        <v>0</v>
      </c>
      <c r="D610">
        <v>185</v>
      </c>
      <c r="G610" s="4">
        <f t="shared" si="315"/>
        <v>0</v>
      </c>
      <c r="J610" s="27" t="str">
        <f t="shared" si="316"/>
        <v>C/Domènec Cardenal, (E)</v>
      </c>
      <c r="K610" s="4">
        <f t="shared" si="317"/>
        <v>0</v>
      </c>
      <c r="M610" s="4">
        <v>19.739999999999998</v>
      </c>
      <c r="O610" s="4">
        <f t="shared" si="318"/>
        <v>0</v>
      </c>
    </row>
    <row r="611" spans="1:15" ht="12.75" customHeight="1" x14ac:dyDescent="0.2">
      <c r="B611" s="27" t="s">
        <v>126</v>
      </c>
      <c r="C611">
        <v>0</v>
      </c>
      <c r="D611">
        <v>185</v>
      </c>
      <c r="G611" s="4">
        <f t="shared" si="315"/>
        <v>0</v>
      </c>
      <c r="J611" s="27" t="str">
        <f t="shared" si="316"/>
        <v>C/Domènec Cardenal, (E)</v>
      </c>
      <c r="K611" s="4">
        <f t="shared" si="317"/>
        <v>0</v>
      </c>
      <c r="M611" s="4">
        <v>19.739999999999998</v>
      </c>
      <c r="O611" s="4">
        <f t="shared" si="318"/>
        <v>0</v>
      </c>
    </row>
    <row r="612" spans="1:15" ht="12.75" customHeight="1" x14ac:dyDescent="0.2">
      <c r="B612" s="27" t="s">
        <v>132</v>
      </c>
      <c r="C612">
        <v>0</v>
      </c>
      <c r="D612">
        <v>10</v>
      </c>
      <c r="G612" s="4">
        <f t="shared" ref="G612:G613" si="323">C612*D612</f>
        <v>0</v>
      </c>
      <c r="J612" s="27" t="str">
        <f t="shared" ref="J612:J613" si="324">B612</f>
        <v>Creuaments D Cardenal, (E)</v>
      </c>
      <c r="K612" s="4">
        <f t="shared" ref="K612:K613" si="325">G612</f>
        <v>0</v>
      </c>
      <c r="M612" s="4">
        <v>19.739999999999998</v>
      </c>
      <c r="O612" s="4">
        <f t="shared" ref="O612:O613" si="326">K612*M612</f>
        <v>0</v>
      </c>
    </row>
    <row r="613" spans="1:15" ht="12.75" customHeight="1" x14ac:dyDescent="0.2">
      <c r="B613" s="27" t="s">
        <v>129</v>
      </c>
      <c r="C613">
        <v>0</v>
      </c>
      <c r="D613">
        <v>30</v>
      </c>
      <c r="G613" s="4">
        <f t="shared" si="323"/>
        <v>0</v>
      </c>
      <c r="J613" s="27" t="str">
        <f t="shared" si="324"/>
        <v>Lateral Ajuntament, (Oest)</v>
      </c>
      <c r="K613" s="4">
        <f t="shared" si="325"/>
        <v>0</v>
      </c>
      <c r="M613" s="4">
        <v>19.739999999999998</v>
      </c>
      <c r="O613" s="4">
        <f t="shared" si="326"/>
        <v>0</v>
      </c>
    </row>
    <row r="614" spans="1:15" ht="12.75" customHeight="1" x14ac:dyDescent="0.2">
      <c r="B614" s="27" t="s">
        <v>128</v>
      </c>
      <c r="C614">
        <v>0</v>
      </c>
      <c r="D614">
        <v>30</v>
      </c>
      <c r="G614" s="4">
        <f t="shared" si="315"/>
        <v>0</v>
      </c>
      <c r="J614" s="27" t="str">
        <f t="shared" si="316"/>
        <v>Lateral Ajuntament, (Est)</v>
      </c>
      <c r="K614" s="4">
        <f t="shared" si="317"/>
        <v>0</v>
      </c>
      <c r="M614" s="4">
        <v>19.739999999999998</v>
      </c>
      <c r="O614" s="4">
        <f t="shared" si="318"/>
        <v>0</v>
      </c>
    </row>
    <row r="615" spans="1:15" ht="12.75" customHeight="1" x14ac:dyDescent="0.2">
      <c r="B615" s="27" t="s">
        <v>125</v>
      </c>
      <c r="C615">
        <v>0</v>
      </c>
      <c r="D615">
        <v>60</v>
      </c>
      <c r="G615" s="4">
        <f t="shared" si="315"/>
        <v>0</v>
      </c>
      <c r="J615" s="27" t="str">
        <f t="shared" si="316"/>
        <v>Plaça, (Oest)</v>
      </c>
      <c r="K615" s="4">
        <f t="shared" si="317"/>
        <v>0</v>
      </c>
      <c r="M615" s="4">
        <v>19.739999999999998</v>
      </c>
      <c r="O615" s="4">
        <f t="shared" si="318"/>
        <v>0</v>
      </c>
    </row>
    <row r="616" spans="1:15" ht="12.75" customHeight="1" x14ac:dyDescent="0.2">
      <c r="B616" s="27" t="s">
        <v>135</v>
      </c>
      <c r="C616">
        <v>0</v>
      </c>
      <c r="D616">
        <v>0</v>
      </c>
      <c r="G616" s="4">
        <f t="shared" si="315"/>
        <v>0</v>
      </c>
      <c r="J616" s="27" t="str">
        <f t="shared" si="316"/>
        <v>Plaça, (Est), (Tub PE existent)</v>
      </c>
      <c r="K616" s="4">
        <f t="shared" si="317"/>
        <v>0</v>
      </c>
      <c r="M616" s="4">
        <v>19.739999999999998</v>
      </c>
      <c r="O616" s="4">
        <f t="shared" si="318"/>
        <v>0</v>
      </c>
    </row>
    <row r="617" spans="1:15" ht="12.75" customHeight="1" x14ac:dyDescent="0.2">
      <c r="B617" s="29" t="s">
        <v>130</v>
      </c>
      <c r="C617">
        <v>0</v>
      </c>
      <c r="D617">
        <v>47</v>
      </c>
      <c r="G617" s="4">
        <f t="shared" si="315"/>
        <v>0</v>
      </c>
      <c r="J617" s="27" t="str">
        <f t="shared" si="316"/>
        <v>Creuament Plaça, (Sud)</v>
      </c>
      <c r="K617" s="4">
        <f t="shared" si="317"/>
        <v>0</v>
      </c>
      <c r="M617" s="4">
        <v>19.739999999999998</v>
      </c>
      <c r="O617" s="4">
        <f t="shared" si="318"/>
        <v>0</v>
      </c>
    </row>
    <row r="618" spans="1:15" ht="12.75" customHeight="1" x14ac:dyDescent="0.2">
      <c r="A618" s="27"/>
      <c r="B618" s="30" t="s">
        <v>138</v>
      </c>
      <c r="C618">
        <v>0</v>
      </c>
      <c r="D618">
        <v>250</v>
      </c>
      <c r="G618" s="4">
        <f t="shared" si="315"/>
        <v>0</v>
      </c>
      <c r="J618" s="27" t="str">
        <f t="shared" si="316"/>
        <v>Comtes d'Urgell</v>
      </c>
      <c r="K618" s="4">
        <f t="shared" si="317"/>
        <v>0</v>
      </c>
      <c r="M618" s="4">
        <v>19.739999999999998</v>
      </c>
      <c r="O618" s="4">
        <f t="shared" si="318"/>
        <v>0</v>
      </c>
    </row>
    <row r="619" spans="1:15" ht="12.75" customHeight="1" x14ac:dyDescent="0.2">
      <c r="B619" s="30" t="s">
        <v>131</v>
      </c>
      <c r="C619">
        <v>0</v>
      </c>
      <c r="D619">
        <v>25</v>
      </c>
      <c r="G619" s="4">
        <f t="shared" si="315"/>
        <v>0</v>
      </c>
      <c r="J619" s="27" t="str">
        <f t="shared" si="316"/>
        <v>Creuaments C. d'Urgell</v>
      </c>
      <c r="K619" s="4">
        <f t="shared" si="317"/>
        <v>0</v>
      </c>
      <c r="M619" s="4">
        <v>19.739999999999998</v>
      </c>
      <c r="O619" s="4">
        <f t="shared" si="318"/>
        <v>0</v>
      </c>
    </row>
    <row r="620" spans="1:15" ht="12.75" customHeight="1" x14ac:dyDescent="0.2">
      <c r="A620" s="27"/>
      <c r="B620" s="30" t="s">
        <v>112</v>
      </c>
      <c r="C620">
        <v>0</v>
      </c>
      <c r="D620">
        <v>28</v>
      </c>
      <c r="G620" s="4">
        <f t="shared" si="315"/>
        <v>0</v>
      </c>
      <c r="J620" s="27" t="str">
        <f t="shared" si="316"/>
        <v>Tram c/Monges</v>
      </c>
      <c r="K620" s="4">
        <f t="shared" si="317"/>
        <v>0</v>
      </c>
      <c r="M620" s="4">
        <v>19.739999999999998</v>
      </c>
      <c r="O620" s="4">
        <f t="shared" si="318"/>
        <v>0</v>
      </c>
    </row>
    <row r="621" spans="1:15" ht="12.75" customHeight="1" x14ac:dyDescent="0.2">
      <c r="A621" s="27"/>
      <c r="B621" s="30" t="s">
        <v>134</v>
      </c>
      <c r="C621">
        <v>0</v>
      </c>
      <c r="D621">
        <v>8</v>
      </c>
      <c r="G621" s="4">
        <f t="shared" si="315"/>
        <v>0</v>
      </c>
      <c r="J621" s="27" t="str">
        <f t="shared" si="316"/>
        <v>Enllaç c/Monges</v>
      </c>
      <c r="K621" s="4">
        <f t="shared" si="317"/>
        <v>0</v>
      </c>
      <c r="M621" s="4">
        <v>19.739999999999998</v>
      </c>
      <c r="O621" s="4">
        <f t="shared" si="318"/>
        <v>0</v>
      </c>
    </row>
    <row r="622" spans="1:15" x14ac:dyDescent="0.2">
      <c r="G622" s="4"/>
      <c r="K622" s="4"/>
      <c r="O622" s="4"/>
    </row>
    <row r="623" spans="1:15" x14ac:dyDescent="0.2">
      <c r="B623" s="9" t="s">
        <v>27</v>
      </c>
      <c r="G623" s="6">
        <f>SUM(G604:G621)</f>
        <v>0</v>
      </c>
      <c r="J623" s="9" t="s">
        <v>27</v>
      </c>
      <c r="K623" s="6">
        <f>G623</f>
        <v>0</v>
      </c>
      <c r="O623" s="6">
        <f>SUM(O604:O621)</f>
        <v>0</v>
      </c>
    </row>
    <row r="624" spans="1:15" ht="15" x14ac:dyDescent="0.25">
      <c r="G624" s="4"/>
      <c r="J624" s="7"/>
      <c r="K624" s="6"/>
      <c r="O624" s="6"/>
    </row>
    <row r="625" spans="1:15" x14ac:dyDescent="0.2">
      <c r="C625" s="2" t="s">
        <v>0</v>
      </c>
      <c r="D625" s="2" t="s">
        <v>1</v>
      </c>
      <c r="E625" s="2"/>
      <c r="F625" s="2"/>
      <c r="G625" s="17" t="s">
        <v>19</v>
      </c>
      <c r="K625" s="2" t="str">
        <f>G625</f>
        <v>Total ml</v>
      </c>
      <c r="M625" s="2" t="s">
        <v>22</v>
      </c>
      <c r="N625" s="2"/>
      <c r="O625" s="17" t="s">
        <v>83</v>
      </c>
    </row>
    <row r="626" spans="1:15" x14ac:dyDescent="0.2">
      <c r="A626" s="13" t="s">
        <v>78</v>
      </c>
      <c r="G626" s="4"/>
      <c r="I626" t="str">
        <f>A626</f>
        <v xml:space="preserve">Tub de polietilè de PE-100, de 110 mm de </v>
      </c>
      <c r="O626" s="4"/>
    </row>
    <row r="627" spans="1:15" x14ac:dyDescent="0.2">
      <c r="A627" s="13" t="s">
        <v>179</v>
      </c>
      <c r="G627" s="4"/>
      <c r="I627" t="str">
        <f>A627</f>
        <v>Ø nominal, de 10 bar de pressió nominal per</v>
      </c>
      <c r="K627" s="4"/>
      <c r="O627" s="4"/>
    </row>
    <row r="628" spans="1:15" x14ac:dyDescent="0.2">
      <c r="A628" s="13" t="s">
        <v>152</v>
      </c>
      <c r="G628" s="4"/>
      <c r="I628" t="str">
        <f t="shared" ref="I628:I632" si="327">A628</f>
        <v>aigua potable UNE-EN 12202-2, connectat a</v>
      </c>
      <c r="K628" s="4"/>
      <c r="O628" s="4"/>
    </row>
    <row r="629" spans="1:15" x14ac:dyDescent="0.2">
      <c r="A629" s="13" t="s">
        <v>153</v>
      </c>
      <c r="G629" s="4"/>
      <c r="I629" t="str">
        <f t="shared" si="327"/>
        <v>pressió, amb grau de dificultat mitja, utilitzant</v>
      </c>
      <c r="K629" s="4"/>
      <c r="O629" s="4"/>
    </row>
    <row r="630" spans="1:15" x14ac:dyDescent="0.2">
      <c r="A630" s="13" t="s">
        <v>154</v>
      </c>
      <c r="B630" s="9"/>
      <c r="G630" s="6"/>
      <c r="I630" t="str">
        <f t="shared" si="327"/>
        <v>unions soldades i col·locat al fons de la rasa.</v>
      </c>
      <c r="J630" s="9"/>
      <c r="K630" s="6"/>
      <c r="O630" s="6"/>
    </row>
    <row r="631" spans="1:15" ht="12.75" customHeight="1" x14ac:dyDescent="0.25">
      <c r="A631" s="13" t="s">
        <v>235</v>
      </c>
      <c r="B631" s="9"/>
      <c r="G631" s="6"/>
      <c r="I631" t="str">
        <f t="shared" si="327"/>
        <v>la rasa, amb cobertura total d'arena.</v>
      </c>
      <c r="J631" s="7"/>
      <c r="K631" s="6"/>
      <c r="O631" s="6"/>
    </row>
    <row r="632" spans="1:15" ht="12.75" customHeight="1" x14ac:dyDescent="0.25">
      <c r="A632" s="13" t="s">
        <v>236</v>
      </c>
      <c r="B632" s="9"/>
      <c r="G632" s="6"/>
      <c r="I632" t="str">
        <f t="shared" si="327"/>
        <v>Inclou accessoris termosoldables</v>
      </c>
      <c r="J632" s="7"/>
      <c r="K632" s="6"/>
      <c r="O632" s="6"/>
    </row>
    <row r="633" spans="1:15" ht="19.5" customHeight="1" x14ac:dyDescent="0.2">
      <c r="B633" s="27" t="s">
        <v>127</v>
      </c>
      <c r="C633">
        <v>1</v>
      </c>
      <c r="D633">
        <v>165</v>
      </c>
      <c r="G633" s="4">
        <f t="shared" ref="G633:G648" si="328">C633*D633</f>
        <v>165</v>
      </c>
      <c r="J633" s="27" t="str">
        <f t="shared" ref="J633:J648" si="329">B633</f>
        <v>C/Domènec Cardenal, (O)</v>
      </c>
      <c r="K633" s="4">
        <f t="shared" ref="K633:K648" si="330">G633</f>
        <v>165</v>
      </c>
      <c r="M633">
        <v>23.34</v>
      </c>
      <c r="O633" s="4">
        <f t="shared" ref="O633:O648" si="331">K633*M633</f>
        <v>3851.1</v>
      </c>
    </row>
    <row r="634" spans="1:15" ht="12.75" customHeight="1" x14ac:dyDescent="0.2">
      <c r="B634" s="27" t="s">
        <v>155</v>
      </c>
      <c r="C634">
        <v>1</v>
      </c>
      <c r="D634">
        <v>7</v>
      </c>
      <c r="G634" s="4">
        <f t="shared" si="328"/>
        <v>7</v>
      </c>
      <c r="J634" s="27" t="str">
        <f t="shared" si="329"/>
        <v>Creuament D Cardenal, (O)</v>
      </c>
      <c r="K634" s="4">
        <f t="shared" si="330"/>
        <v>7</v>
      </c>
      <c r="M634">
        <v>23.34</v>
      </c>
      <c r="O634" s="4">
        <f t="shared" si="331"/>
        <v>163.38</v>
      </c>
    </row>
    <row r="635" spans="1:15" ht="12.75" customHeight="1" x14ac:dyDescent="0.2">
      <c r="A635" s="27"/>
      <c r="B635" s="27" t="s">
        <v>127</v>
      </c>
      <c r="C635">
        <v>1</v>
      </c>
      <c r="D635">
        <v>35</v>
      </c>
      <c r="G635" s="4">
        <f t="shared" ref="G635" si="332">C635*D635</f>
        <v>35</v>
      </c>
      <c r="I635" s="27"/>
      <c r="J635" s="27" t="str">
        <f t="shared" ref="J635" si="333">B635</f>
        <v>C/Domènec Cardenal, (O)</v>
      </c>
      <c r="K635" s="4">
        <f t="shared" ref="K635" si="334">G635</f>
        <v>35</v>
      </c>
      <c r="M635">
        <v>23.34</v>
      </c>
      <c r="O635" s="4">
        <f t="shared" ref="O635" si="335">K635*M635</f>
        <v>816.9</v>
      </c>
    </row>
    <row r="636" spans="1:15" ht="12.75" customHeight="1" x14ac:dyDescent="0.2">
      <c r="B636" s="27" t="s">
        <v>133</v>
      </c>
      <c r="C636">
        <v>0</v>
      </c>
      <c r="D636">
        <v>12</v>
      </c>
      <c r="G636" s="4">
        <f t="shared" ref="G636" si="336">C636*D636</f>
        <v>0</v>
      </c>
      <c r="J636" s="27" t="str">
        <f t="shared" ref="J636" si="337">B636</f>
        <v>Enllaç amb D Cardenal, (E)</v>
      </c>
      <c r="K636" s="4">
        <f t="shared" ref="K636" si="338">G636</f>
        <v>0</v>
      </c>
      <c r="M636">
        <v>23.34</v>
      </c>
      <c r="O636" s="4">
        <f t="shared" ref="O636" si="339">K636*M636</f>
        <v>0</v>
      </c>
    </row>
    <row r="637" spans="1:15" ht="12.75" customHeight="1" x14ac:dyDescent="0.2">
      <c r="B637" s="27" t="s">
        <v>126</v>
      </c>
      <c r="C637">
        <v>1</v>
      </c>
      <c r="D637">
        <v>185</v>
      </c>
      <c r="G637" s="4">
        <f t="shared" si="328"/>
        <v>185</v>
      </c>
      <c r="J637" s="27" t="str">
        <f t="shared" si="329"/>
        <v>C/Domènec Cardenal, (E)</v>
      </c>
      <c r="K637" s="4">
        <f t="shared" si="330"/>
        <v>185</v>
      </c>
      <c r="M637">
        <v>23.34</v>
      </c>
      <c r="O637" s="4">
        <f t="shared" si="331"/>
        <v>4317.8999999999996</v>
      </c>
    </row>
    <row r="638" spans="1:15" ht="12.75" customHeight="1" x14ac:dyDescent="0.2">
      <c r="B638" s="27" t="s">
        <v>126</v>
      </c>
      <c r="C638">
        <v>1</v>
      </c>
      <c r="D638">
        <v>185</v>
      </c>
      <c r="G638" s="4">
        <f t="shared" si="328"/>
        <v>185</v>
      </c>
      <c r="J638" s="27" t="str">
        <f t="shared" si="329"/>
        <v>C/Domènec Cardenal, (E)</v>
      </c>
      <c r="K638" s="4">
        <f t="shared" si="330"/>
        <v>185</v>
      </c>
      <c r="M638">
        <v>23.34</v>
      </c>
      <c r="O638" s="4">
        <f t="shared" si="331"/>
        <v>4317.8999999999996</v>
      </c>
    </row>
    <row r="639" spans="1:15" ht="12.75" customHeight="1" x14ac:dyDescent="0.2">
      <c r="B639" s="27" t="s">
        <v>132</v>
      </c>
      <c r="C639">
        <v>1</v>
      </c>
      <c r="D639">
        <v>10</v>
      </c>
      <c r="G639" s="4">
        <f t="shared" ref="G639:G640" si="340">C639*D639</f>
        <v>10</v>
      </c>
      <c r="J639" s="27" t="str">
        <f t="shared" ref="J639:J640" si="341">B639</f>
        <v>Creuaments D Cardenal, (E)</v>
      </c>
      <c r="K639" s="4">
        <f t="shared" ref="K639:K640" si="342">G639</f>
        <v>10</v>
      </c>
      <c r="M639">
        <v>23.34</v>
      </c>
      <c r="O639" s="4">
        <f t="shared" ref="O639:O640" si="343">K639*M639</f>
        <v>233.4</v>
      </c>
    </row>
    <row r="640" spans="1:15" ht="12.75" customHeight="1" x14ac:dyDescent="0.2">
      <c r="B640" s="27" t="s">
        <v>129</v>
      </c>
      <c r="C640">
        <v>1</v>
      </c>
      <c r="D640">
        <v>30</v>
      </c>
      <c r="G640" s="4">
        <f t="shared" si="340"/>
        <v>30</v>
      </c>
      <c r="J640" s="27" t="str">
        <f t="shared" si="341"/>
        <v>Lateral Ajuntament, (Oest)</v>
      </c>
      <c r="K640" s="4">
        <f t="shared" si="342"/>
        <v>30</v>
      </c>
      <c r="M640">
        <v>23.34</v>
      </c>
      <c r="O640" s="4">
        <f t="shared" si="343"/>
        <v>700.2</v>
      </c>
    </row>
    <row r="641" spans="1:15" ht="12.75" customHeight="1" x14ac:dyDescent="0.2">
      <c r="B641" s="27" t="s">
        <v>128</v>
      </c>
      <c r="C641">
        <v>0</v>
      </c>
      <c r="D641">
        <v>30</v>
      </c>
      <c r="G641" s="4">
        <f t="shared" si="328"/>
        <v>0</v>
      </c>
      <c r="J641" s="27" t="str">
        <f t="shared" si="329"/>
        <v>Lateral Ajuntament, (Est)</v>
      </c>
      <c r="K641" s="4">
        <f t="shared" si="330"/>
        <v>0</v>
      </c>
      <c r="M641">
        <v>23.34</v>
      </c>
      <c r="O641" s="4">
        <f t="shared" si="331"/>
        <v>0</v>
      </c>
    </row>
    <row r="642" spans="1:15" ht="12.75" customHeight="1" x14ac:dyDescent="0.2">
      <c r="B642" s="27" t="s">
        <v>125</v>
      </c>
      <c r="C642">
        <v>1</v>
      </c>
      <c r="D642">
        <v>60</v>
      </c>
      <c r="G642" s="4">
        <f t="shared" si="328"/>
        <v>60</v>
      </c>
      <c r="J642" s="27" t="str">
        <f t="shared" si="329"/>
        <v>Plaça, (Oest)</v>
      </c>
      <c r="K642" s="4">
        <f t="shared" si="330"/>
        <v>60</v>
      </c>
      <c r="M642">
        <v>23.34</v>
      </c>
      <c r="O642" s="4">
        <f t="shared" si="331"/>
        <v>1400.4</v>
      </c>
    </row>
    <row r="643" spans="1:15" ht="12.75" customHeight="1" x14ac:dyDescent="0.2">
      <c r="B643" s="27" t="s">
        <v>135</v>
      </c>
      <c r="C643">
        <v>0</v>
      </c>
      <c r="D643">
        <v>0</v>
      </c>
      <c r="G643" s="4">
        <f t="shared" si="328"/>
        <v>0</v>
      </c>
      <c r="J643" s="27" t="str">
        <f t="shared" si="329"/>
        <v>Plaça, (Est), (Tub PE existent)</v>
      </c>
      <c r="K643" s="4">
        <f t="shared" si="330"/>
        <v>0</v>
      </c>
      <c r="M643">
        <v>23.34</v>
      </c>
      <c r="O643" s="4">
        <f t="shared" si="331"/>
        <v>0</v>
      </c>
    </row>
    <row r="644" spans="1:15" ht="12.75" customHeight="1" x14ac:dyDescent="0.2">
      <c r="B644" s="29" t="s">
        <v>130</v>
      </c>
      <c r="C644">
        <v>0</v>
      </c>
      <c r="D644">
        <v>47</v>
      </c>
      <c r="G644" s="4">
        <f t="shared" si="328"/>
        <v>0</v>
      </c>
      <c r="J644" s="27" t="str">
        <f t="shared" si="329"/>
        <v>Creuament Plaça, (Sud)</v>
      </c>
      <c r="K644" s="4">
        <f t="shared" si="330"/>
        <v>0</v>
      </c>
      <c r="M644">
        <v>23.34</v>
      </c>
      <c r="O644" s="4">
        <f t="shared" si="331"/>
        <v>0</v>
      </c>
    </row>
    <row r="645" spans="1:15" ht="12.75" customHeight="1" x14ac:dyDescent="0.2">
      <c r="A645" s="27"/>
      <c r="B645" s="30" t="s">
        <v>138</v>
      </c>
      <c r="C645">
        <v>0</v>
      </c>
      <c r="D645">
        <v>250</v>
      </c>
      <c r="G645" s="4">
        <f t="shared" si="328"/>
        <v>0</v>
      </c>
      <c r="J645" s="27" t="str">
        <f t="shared" si="329"/>
        <v>Comtes d'Urgell</v>
      </c>
      <c r="K645" s="4">
        <f t="shared" si="330"/>
        <v>0</v>
      </c>
      <c r="M645">
        <v>23.34</v>
      </c>
      <c r="O645" s="4">
        <f t="shared" si="331"/>
        <v>0</v>
      </c>
    </row>
    <row r="646" spans="1:15" ht="12.75" customHeight="1" x14ac:dyDescent="0.2">
      <c r="B646" s="30" t="s">
        <v>131</v>
      </c>
      <c r="C646">
        <v>0</v>
      </c>
      <c r="D646">
        <v>25</v>
      </c>
      <c r="G646" s="4">
        <f t="shared" si="328"/>
        <v>0</v>
      </c>
      <c r="J646" s="27" t="str">
        <f t="shared" si="329"/>
        <v>Creuaments C. d'Urgell</v>
      </c>
      <c r="K646" s="4">
        <f t="shared" si="330"/>
        <v>0</v>
      </c>
      <c r="M646">
        <v>23.34</v>
      </c>
      <c r="O646" s="4">
        <f t="shared" si="331"/>
        <v>0</v>
      </c>
    </row>
    <row r="647" spans="1:15" ht="12.75" customHeight="1" x14ac:dyDescent="0.2">
      <c r="A647" s="27"/>
      <c r="B647" s="30" t="s">
        <v>112</v>
      </c>
      <c r="C647">
        <v>1</v>
      </c>
      <c r="D647">
        <v>28</v>
      </c>
      <c r="G647" s="4">
        <f t="shared" si="328"/>
        <v>28</v>
      </c>
      <c r="J647" s="27" t="str">
        <f t="shared" si="329"/>
        <v>Tram c/Monges</v>
      </c>
      <c r="K647" s="4">
        <f t="shared" si="330"/>
        <v>28</v>
      </c>
      <c r="M647">
        <v>23.34</v>
      </c>
      <c r="O647" s="4">
        <f t="shared" si="331"/>
        <v>653.52</v>
      </c>
    </row>
    <row r="648" spans="1:15" ht="12.75" customHeight="1" x14ac:dyDescent="0.2">
      <c r="A648" s="27"/>
      <c r="B648" s="30" t="s">
        <v>134</v>
      </c>
      <c r="C648">
        <v>1</v>
      </c>
      <c r="D648">
        <v>8</v>
      </c>
      <c r="G648" s="4">
        <f t="shared" si="328"/>
        <v>8</v>
      </c>
      <c r="J648" s="27" t="str">
        <f t="shared" si="329"/>
        <v>Enllaç c/Monges</v>
      </c>
      <c r="K648" s="4">
        <f t="shared" si="330"/>
        <v>8</v>
      </c>
      <c r="M648">
        <v>23.34</v>
      </c>
      <c r="O648" s="4">
        <f t="shared" si="331"/>
        <v>186.72</v>
      </c>
    </row>
    <row r="649" spans="1:15" x14ac:dyDescent="0.2">
      <c r="G649" s="4"/>
      <c r="K649" s="4"/>
      <c r="O649" s="4"/>
    </row>
    <row r="650" spans="1:15" x14ac:dyDescent="0.2">
      <c r="B650" s="9" t="s">
        <v>27</v>
      </c>
      <c r="G650" s="6">
        <f>SUM(G631:G648)</f>
        <v>713</v>
      </c>
      <c r="J650" s="9" t="s">
        <v>27</v>
      </c>
      <c r="K650" s="6">
        <f>G650</f>
        <v>713</v>
      </c>
      <c r="O650" s="6">
        <f>SUM(O631:O648)</f>
        <v>16641.419999999998</v>
      </c>
    </row>
    <row r="651" spans="1:15" ht="15" x14ac:dyDescent="0.25">
      <c r="G651" s="4"/>
      <c r="J651" s="7"/>
      <c r="K651" s="6"/>
      <c r="O651" s="6"/>
    </row>
    <row r="652" spans="1:15" x14ac:dyDescent="0.2">
      <c r="C652" s="2" t="s">
        <v>0</v>
      </c>
      <c r="D652" s="2" t="s">
        <v>1</v>
      </c>
      <c r="E652" s="2"/>
      <c r="F652" s="2"/>
      <c r="G652" s="17" t="s">
        <v>19</v>
      </c>
      <c r="K652" s="2" t="str">
        <f>G652</f>
        <v>Total ml</v>
      </c>
      <c r="M652" s="2" t="s">
        <v>22</v>
      </c>
      <c r="N652" s="2"/>
      <c r="O652" s="17" t="s">
        <v>83</v>
      </c>
    </row>
    <row r="653" spans="1:15" x14ac:dyDescent="0.2">
      <c r="A653" s="13" t="s">
        <v>118</v>
      </c>
      <c r="G653" s="4"/>
      <c r="I653" t="str">
        <f>A653</f>
        <v xml:space="preserve">Tub de polietilè de PE-100, de 125 mm de </v>
      </c>
      <c r="O653" s="4"/>
    </row>
    <row r="654" spans="1:15" x14ac:dyDescent="0.2">
      <c r="A654" s="13" t="s">
        <v>182</v>
      </c>
      <c r="G654" s="4"/>
      <c r="I654" t="str">
        <f>A654</f>
        <v>diàmetre nominal, de 10 bar de pressió nominal</v>
      </c>
      <c r="K654" s="4"/>
      <c r="O654" s="4"/>
    </row>
    <row r="655" spans="1:15" x14ac:dyDescent="0.2">
      <c r="A655" t="s">
        <v>48</v>
      </c>
      <c r="G655" s="4"/>
      <c r="I655" t="str">
        <f t="shared" ref="I655:I659" si="344">A655</f>
        <v>per aigua potable UNE-EN 12202-2, connectat</v>
      </c>
      <c r="K655" s="4"/>
      <c r="O655" s="4"/>
    </row>
    <row r="656" spans="1:15" x14ac:dyDescent="0.2">
      <c r="A656" t="s">
        <v>49</v>
      </c>
      <c r="G656" s="4"/>
      <c r="I656" t="str">
        <f t="shared" si="344"/>
        <v>a pressió, amb grau de dificultat mitja,</v>
      </c>
      <c r="K656" s="4"/>
      <c r="O656" s="4"/>
    </row>
    <row r="657" spans="1:15" ht="13.5" customHeight="1" x14ac:dyDescent="0.2">
      <c r="A657" t="s">
        <v>50</v>
      </c>
      <c r="B657" s="9"/>
      <c r="G657" s="6"/>
      <c r="I657" t="str">
        <f t="shared" si="344"/>
        <v>utilitzant unions soldades i col·locat al fons de</v>
      </c>
      <c r="J657" s="9"/>
      <c r="K657" s="6"/>
      <c r="O657" s="6"/>
    </row>
    <row r="658" spans="1:15" ht="12.75" customHeight="1" x14ac:dyDescent="0.25">
      <c r="A658" s="13" t="s">
        <v>235</v>
      </c>
      <c r="B658" s="9"/>
      <c r="G658" s="6"/>
      <c r="I658" t="str">
        <f t="shared" si="344"/>
        <v>la rasa, amb cobertura total d'arena.</v>
      </c>
      <c r="J658" s="7"/>
      <c r="K658" s="6"/>
      <c r="O658" s="6"/>
    </row>
    <row r="659" spans="1:15" ht="12.75" customHeight="1" x14ac:dyDescent="0.25">
      <c r="A659" s="13" t="s">
        <v>236</v>
      </c>
      <c r="B659" s="9"/>
      <c r="G659" s="6"/>
      <c r="I659" t="str">
        <f t="shared" si="344"/>
        <v>Inclou accessoris termosoldables</v>
      </c>
      <c r="J659" s="7"/>
      <c r="K659" s="6"/>
      <c r="O659" s="6"/>
    </row>
    <row r="660" spans="1:15" ht="19.5" customHeight="1" x14ac:dyDescent="0.2">
      <c r="B660" s="27" t="s">
        <v>127</v>
      </c>
      <c r="C660">
        <v>0</v>
      </c>
      <c r="D660">
        <v>165</v>
      </c>
      <c r="G660" s="4">
        <f t="shared" ref="G660:G675" si="345">C660*D660</f>
        <v>0</v>
      </c>
      <c r="J660" s="27" t="str">
        <f t="shared" ref="J660:J675" si="346">B660</f>
        <v>C/Domènec Cardenal, (O)</v>
      </c>
      <c r="K660" s="4">
        <f t="shared" ref="K660:K675" si="347">G660</f>
        <v>0</v>
      </c>
      <c r="M660">
        <v>27.3</v>
      </c>
      <c r="O660" s="4">
        <f t="shared" ref="O660:O675" si="348">K660*M660</f>
        <v>0</v>
      </c>
    </row>
    <row r="661" spans="1:15" ht="12.75" customHeight="1" x14ac:dyDescent="0.2">
      <c r="B661" s="27" t="s">
        <v>155</v>
      </c>
      <c r="C661">
        <v>0</v>
      </c>
      <c r="D661">
        <v>7</v>
      </c>
      <c r="G661" s="4">
        <f t="shared" ref="G661:G662" si="349">C661*D661</f>
        <v>0</v>
      </c>
      <c r="J661" s="27" t="str">
        <f t="shared" ref="J661:J662" si="350">B661</f>
        <v>Creuament D Cardenal, (O)</v>
      </c>
      <c r="K661" s="4">
        <f t="shared" ref="K661:K662" si="351">G661</f>
        <v>0</v>
      </c>
      <c r="M661">
        <v>27.3</v>
      </c>
      <c r="O661" s="4">
        <f t="shared" ref="O661:O662" si="352">K661*M661</f>
        <v>0</v>
      </c>
    </row>
    <row r="662" spans="1:15" ht="12.75" customHeight="1" x14ac:dyDescent="0.2">
      <c r="B662" s="27" t="s">
        <v>127</v>
      </c>
      <c r="C662">
        <v>0</v>
      </c>
      <c r="D662">
        <v>35</v>
      </c>
      <c r="G662" s="4">
        <f t="shared" si="349"/>
        <v>0</v>
      </c>
      <c r="J662" s="27" t="str">
        <f t="shared" si="350"/>
        <v>C/Domènec Cardenal, (O)</v>
      </c>
      <c r="K662" s="4">
        <f t="shared" si="351"/>
        <v>0</v>
      </c>
      <c r="M662">
        <v>27.3</v>
      </c>
      <c r="O662" s="4">
        <f t="shared" si="352"/>
        <v>0</v>
      </c>
    </row>
    <row r="663" spans="1:15" ht="12.75" customHeight="1" x14ac:dyDescent="0.2">
      <c r="B663" s="27" t="s">
        <v>133</v>
      </c>
      <c r="C663">
        <v>1</v>
      </c>
      <c r="D663">
        <v>12</v>
      </c>
      <c r="G663" s="4">
        <f t="shared" si="345"/>
        <v>12</v>
      </c>
      <c r="J663" s="27" t="str">
        <f t="shared" si="346"/>
        <v>Enllaç amb D Cardenal, (E)</v>
      </c>
      <c r="K663" s="4">
        <f t="shared" si="347"/>
        <v>12</v>
      </c>
      <c r="M663">
        <v>27.3</v>
      </c>
      <c r="O663" s="4">
        <f t="shared" si="348"/>
        <v>327.60000000000002</v>
      </c>
    </row>
    <row r="664" spans="1:15" ht="12.75" customHeight="1" x14ac:dyDescent="0.2">
      <c r="B664" s="27" t="s">
        <v>126</v>
      </c>
      <c r="C664">
        <v>0</v>
      </c>
      <c r="D664">
        <v>185</v>
      </c>
      <c r="G664" s="4">
        <f t="shared" si="345"/>
        <v>0</v>
      </c>
      <c r="J664" s="27" t="str">
        <f t="shared" si="346"/>
        <v>C/Domènec Cardenal, (E)</v>
      </c>
      <c r="K664" s="4">
        <f t="shared" si="347"/>
        <v>0</v>
      </c>
      <c r="M664">
        <v>27.3</v>
      </c>
      <c r="O664" s="4">
        <f t="shared" si="348"/>
        <v>0</v>
      </c>
    </row>
    <row r="665" spans="1:15" ht="12.75" customHeight="1" x14ac:dyDescent="0.2">
      <c r="B665" s="27" t="s">
        <v>126</v>
      </c>
      <c r="C665">
        <v>0</v>
      </c>
      <c r="D665">
        <v>185</v>
      </c>
      <c r="G665" s="4">
        <f t="shared" si="345"/>
        <v>0</v>
      </c>
      <c r="J665" s="27" t="str">
        <f t="shared" si="346"/>
        <v>C/Domènec Cardenal, (E)</v>
      </c>
      <c r="K665" s="4">
        <f t="shared" si="347"/>
        <v>0</v>
      </c>
      <c r="M665">
        <v>27.3</v>
      </c>
      <c r="O665" s="4">
        <f t="shared" si="348"/>
        <v>0</v>
      </c>
    </row>
    <row r="666" spans="1:15" ht="12.75" customHeight="1" x14ac:dyDescent="0.2">
      <c r="B666" s="27" t="s">
        <v>132</v>
      </c>
      <c r="C666">
        <v>0</v>
      </c>
      <c r="D666">
        <v>10</v>
      </c>
      <c r="G666" s="4">
        <f t="shared" si="345"/>
        <v>0</v>
      </c>
      <c r="J666" s="27" t="str">
        <f t="shared" si="346"/>
        <v>Creuaments D Cardenal, (E)</v>
      </c>
      <c r="K666" s="4">
        <f t="shared" si="347"/>
        <v>0</v>
      </c>
      <c r="M666">
        <v>27.3</v>
      </c>
      <c r="O666" s="4">
        <f t="shared" si="348"/>
        <v>0</v>
      </c>
    </row>
    <row r="667" spans="1:15" ht="12.75" customHeight="1" x14ac:dyDescent="0.2">
      <c r="B667" s="27" t="s">
        <v>129</v>
      </c>
      <c r="C667">
        <v>0</v>
      </c>
      <c r="D667">
        <v>30</v>
      </c>
      <c r="G667" s="4">
        <f t="shared" ref="G667:G668" si="353">C667*D667</f>
        <v>0</v>
      </c>
      <c r="J667" s="27" t="str">
        <f t="shared" ref="J667:J668" si="354">B667</f>
        <v>Lateral Ajuntament, (Oest)</v>
      </c>
      <c r="K667" s="4">
        <f t="shared" ref="K667:K668" si="355">G667</f>
        <v>0</v>
      </c>
      <c r="M667">
        <v>27.3</v>
      </c>
      <c r="O667" s="4">
        <f t="shared" ref="O667:O668" si="356">K667*M667</f>
        <v>0</v>
      </c>
    </row>
    <row r="668" spans="1:15" ht="12.75" customHeight="1" x14ac:dyDescent="0.2">
      <c r="B668" s="27" t="s">
        <v>128</v>
      </c>
      <c r="C668">
        <v>1</v>
      </c>
      <c r="D668">
        <v>30</v>
      </c>
      <c r="G668" s="4">
        <f t="shared" si="353"/>
        <v>30</v>
      </c>
      <c r="J668" s="27" t="str">
        <f t="shared" si="354"/>
        <v>Lateral Ajuntament, (Est)</v>
      </c>
      <c r="K668" s="4">
        <f t="shared" si="355"/>
        <v>30</v>
      </c>
      <c r="M668">
        <v>27.3</v>
      </c>
      <c r="O668" s="4">
        <f t="shared" si="356"/>
        <v>819</v>
      </c>
    </row>
    <row r="669" spans="1:15" ht="12.75" customHeight="1" x14ac:dyDescent="0.2">
      <c r="B669" s="27" t="s">
        <v>125</v>
      </c>
      <c r="C669">
        <v>0</v>
      </c>
      <c r="D669">
        <v>60</v>
      </c>
      <c r="G669" s="4">
        <f t="shared" si="345"/>
        <v>0</v>
      </c>
      <c r="J669" s="27" t="str">
        <f t="shared" si="346"/>
        <v>Plaça, (Oest)</v>
      </c>
      <c r="K669" s="4">
        <f t="shared" si="347"/>
        <v>0</v>
      </c>
      <c r="M669">
        <v>27.3</v>
      </c>
      <c r="O669" s="4">
        <f t="shared" si="348"/>
        <v>0</v>
      </c>
    </row>
    <row r="670" spans="1:15" ht="12.75" customHeight="1" x14ac:dyDescent="0.2">
      <c r="B670" s="27" t="s">
        <v>135</v>
      </c>
      <c r="C670">
        <v>0</v>
      </c>
      <c r="D670">
        <v>0</v>
      </c>
      <c r="G670" s="4">
        <f t="shared" si="345"/>
        <v>0</v>
      </c>
      <c r="J670" s="27" t="str">
        <f t="shared" si="346"/>
        <v>Plaça, (Est), (Tub PE existent)</v>
      </c>
      <c r="K670" s="4">
        <f t="shared" si="347"/>
        <v>0</v>
      </c>
      <c r="M670">
        <v>27.3</v>
      </c>
      <c r="O670" s="4">
        <f t="shared" si="348"/>
        <v>0</v>
      </c>
    </row>
    <row r="671" spans="1:15" ht="12.75" customHeight="1" x14ac:dyDescent="0.2">
      <c r="B671" s="29" t="s">
        <v>130</v>
      </c>
      <c r="C671">
        <v>1</v>
      </c>
      <c r="D671">
        <v>47</v>
      </c>
      <c r="G671" s="4">
        <f t="shared" si="345"/>
        <v>47</v>
      </c>
      <c r="J671" s="27" t="str">
        <f t="shared" si="346"/>
        <v>Creuament Plaça, (Sud)</v>
      </c>
      <c r="K671" s="4">
        <f t="shared" si="347"/>
        <v>47</v>
      </c>
      <c r="M671">
        <v>27.3</v>
      </c>
      <c r="O671" s="4">
        <f t="shared" si="348"/>
        <v>1283.1000000000001</v>
      </c>
    </row>
    <row r="672" spans="1:15" ht="12.75" customHeight="1" x14ac:dyDescent="0.2">
      <c r="A672" s="27"/>
      <c r="B672" s="30" t="s">
        <v>138</v>
      </c>
      <c r="C672">
        <v>0</v>
      </c>
      <c r="D672">
        <v>250</v>
      </c>
      <c r="G672" s="4">
        <f t="shared" si="345"/>
        <v>0</v>
      </c>
      <c r="J672" s="27" t="str">
        <f t="shared" si="346"/>
        <v>Comtes d'Urgell</v>
      </c>
      <c r="K672" s="4">
        <f t="shared" si="347"/>
        <v>0</v>
      </c>
      <c r="M672">
        <v>27.3</v>
      </c>
      <c r="O672" s="4">
        <f t="shared" si="348"/>
        <v>0</v>
      </c>
    </row>
    <row r="673" spans="1:15" ht="12.75" customHeight="1" x14ac:dyDescent="0.2">
      <c r="B673" s="30" t="s">
        <v>131</v>
      </c>
      <c r="C673">
        <v>0</v>
      </c>
      <c r="D673">
        <v>25</v>
      </c>
      <c r="G673" s="4">
        <f t="shared" si="345"/>
        <v>0</v>
      </c>
      <c r="J673" s="27" t="str">
        <f t="shared" si="346"/>
        <v>Creuaments C. d'Urgell</v>
      </c>
      <c r="K673" s="4">
        <f t="shared" si="347"/>
        <v>0</v>
      </c>
      <c r="M673">
        <v>27.3</v>
      </c>
      <c r="O673" s="4">
        <f t="shared" si="348"/>
        <v>0</v>
      </c>
    </row>
    <row r="674" spans="1:15" ht="12.75" customHeight="1" x14ac:dyDescent="0.2">
      <c r="A674" s="27"/>
      <c r="B674" s="30" t="s">
        <v>112</v>
      </c>
      <c r="C674">
        <v>0</v>
      </c>
      <c r="D674">
        <v>28</v>
      </c>
      <c r="G674" s="4">
        <f t="shared" si="345"/>
        <v>0</v>
      </c>
      <c r="J674" s="27" t="str">
        <f t="shared" si="346"/>
        <v>Tram c/Monges</v>
      </c>
      <c r="K674" s="4">
        <f t="shared" si="347"/>
        <v>0</v>
      </c>
      <c r="M674">
        <v>27.3</v>
      </c>
      <c r="O674" s="4">
        <f t="shared" si="348"/>
        <v>0</v>
      </c>
    </row>
    <row r="675" spans="1:15" ht="12.75" customHeight="1" x14ac:dyDescent="0.2">
      <c r="A675" s="27"/>
      <c r="B675" s="30" t="s">
        <v>134</v>
      </c>
      <c r="C675">
        <v>0</v>
      </c>
      <c r="D675">
        <v>8</v>
      </c>
      <c r="G675" s="4">
        <f t="shared" si="345"/>
        <v>0</v>
      </c>
      <c r="J675" s="27" t="str">
        <f t="shared" si="346"/>
        <v>Enllaç c/Monges</v>
      </c>
      <c r="K675" s="4">
        <f t="shared" si="347"/>
        <v>0</v>
      </c>
      <c r="M675">
        <v>27.3</v>
      </c>
      <c r="O675" s="4">
        <f t="shared" si="348"/>
        <v>0</v>
      </c>
    </row>
    <row r="676" spans="1:15" x14ac:dyDescent="0.2">
      <c r="G676" s="4"/>
      <c r="K676" s="4"/>
      <c r="O676" s="4"/>
    </row>
    <row r="677" spans="1:15" x14ac:dyDescent="0.2">
      <c r="B677" s="9" t="s">
        <v>27</v>
      </c>
      <c r="G677" s="6">
        <f>SUM(G658:G675)</f>
        <v>89</v>
      </c>
      <c r="J677" s="9" t="s">
        <v>27</v>
      </c>
      <c r="K677" s="6">
        <f>G677</f>
        <v>89</v>
      </c>
      <c r="O677" s="6">
        <f>SUM(O658:O675)</f>
        <v>2429.6999999999998</v>
      </c>
    </row>
    <row r="678" spans="1:15" ht="15" x14ac:dyDescent="0.25">
      <c r="G678" s="4"/>
      <c r="J678" s="7"/>
      <c r="K678" s="6"/>
      <c r="O678" s="6"/>
    </row>
    <row r="679" spans="1:15" x14ac:dyDescent="0.2">
      <c r="C679" s="2" t="s">
        <v>0</v>
      </c>
      <c r="D679" s="2" t="s">
        <v>1</v>
      </c>
      <c r="E679" s="2"/>
      <c r="F679" s="2"/>
      <c r="G679" s="17" t="s">
        <v>19</v>
      </c>
      <c r="K679" s="2" t="str">
        <f>G679</f>
        <v>Total ml</v>
      </c>
      <c r="M679" s="2" t="s">
        <v>22</v>
      </c>
      <c r="N679" s="2"/>
      <c r="O679" s="17" t="s">
        <v>83</v>
      </c>
    </row>
    <row r="680" spans="1:15" x14ac:dyDescent="0.2">
      <c r="A680" s="13" t="s">
        <v>95</v>
      </c>
      <c r="G680" s="4"/>
      <c r="I680" t="str">
        <f>A680</f>
        <v xml:space="preserve">Tub de polietilè de PE-100, de 160 mm de </v>
      </c>
      <c r="O680" s="4"/>
    </row>
    <row r="681" spans="1:15" x14ac:dyDescent="0.2">
      <c r="A681" s="13" t="s">
        <v>182</v>
      </c>
      <c r="G681" s="4"/>
      <c r="I681" t="str">
        <f>A681</f>
        <v>diàmetre nominal, de 10 bar de pressió nominal</v>
      </c>
      <c r="K681" s="4"/>
      <c r="O681" s="4"/>
    </row>
    <row r="682" spans="1:15" x14ac:dyDescent="0.2">
      <c r="A682" t="s">
        <v>48</v>
      </c>
      <c r="G682" s="4"/>
      <c r="I682" t="str">
        <f t="shared" ref="I682:I686" si="357">A682</f>
        <v>per aigua potable UNE-EN 12202-2, connectat</v>
      </c>
      <c r="K682" s="4"/>
      <c r="O682" s="4"/>
    </row>
    <row r="683" spans="1:15" x14ac:dyDescent="0.2">
      <c r="A683" t="s">
        <v>49</v>
      </c>
      <c r="G683" s="4"/>
      <c r="I683" t="str">
        <f t="shared" si="357"/>
        <v>a pressió, amb grau de dificultat mitja,</v>
      </c>
      <c r="K683" s="4"/>
      <c r="O683" s="4"/>
    </row>
    <row r="684" spans="1:15" x14ac:dyDescent="0.2">
      <c r="A684" t="s">
        <v>50</v>
      </c>
      <c r="B684" s="9"/>
      <c r="G684" s="6"/>
      <c r="I684" t="str">
        <f t="shared" si="357"/>
        <v>utilitzant unions soldades i col·locat al fons de</v>
      </c>
      <c r="J684" s="9"/>
      <c r="K684" s="6"/>
      <c r="O684" s="6"/>
    </row>
    <row r="685" spans="1:15" ht="12.75" customHeight="1" x14ac:dyDescent="0.25">
      <c r="A685" s="13" t="s">
        <v>235</v>
      </c>
      <c r="B685" s="9"/>
      <c r="G685" s="6"/>
      <c r="I685" t="str">
        <f t="shared" si="357"/>
        <v>la rasa, amb cobertura total d'arena.</v>
      </c>
      <c r="J685" s="7"/>
      <c r="K685" s="6"/>
      <c r="O685" s="6"/>
    </row>
    <row r="686" spans="1:15" ht="12.75" customHeight="1" x14ac:dyDescent="0.25">
      <c r="A686" s="13" t="s">
        <v>236</v>
      </c>
      <c r="B686" s="9"/>
      <c r="G686" s="6"/>
      <c r="I686" t="str">
        <f t="shared" si="357"/>
        <v>Inclou accessoris termosoldables</v>
      </c>
      <c r="J686" s="7"/>
      <c r="K686" s="6"/>
      <c r="O686" s="6"/>
    </row>
    <row r="687" spans="1:15" ht="19.5" customHeight="1" x14ac:dyDescent="0.2">
      <c r="B687" s="27" t="s">
        <v>127</v>
      </c>
      <c r="C687">
        <v>0</v>
      </c>
      <c r="D687">
        <v>165</v>
      </c>
      <c r="G687" s="4">
        <f t="shared" ref="G687:G702" si="358">C687*D687</f>
        <v>0</v>
      </c>
      <c r="J687" s="27" t="str">
        <f t="shared" ref="J687:J702" si="359">B687</f>
        <v>C/Domènec Cardenal, (O)</v>
      </c>
      <c r="K687" s="4">
        <f t="shared" ref="K687:K702" si="360">G687</f>
        <v>0</v>
      </c>
      <c r="M687">
        <v>40.159999999999997</v>
      </c>
      <c r="O687" s="4">
        <f t="shared" ref="O687:O702" si="361">K687*M687</f>
        <v>0</v>
      </c>
    </row>
    <row r="688" spans="1:15" ht="12.75" customHeight="1" x14ac:dyDescent="0.2">
      <c r="B688" s="27" t="s">
        <v>155</v>
      </c>
      <c r="C688">
        <v>0</v>
      </c>
      <c r="D688">
        <v>7</v>
      </c>
      <c r="G688" s="4">
        <f t="shared" si="358"/>
        <v>0</v>
      </c>
      <c r="J688" s="27" t="str">
        <f t="shared" si="359"/>
        <v>Creuament D Cardenal, (O)</v>
      </c>
      <c r="K688" s="4">
        <f t="shared" si="360"/>
        <v>0</v>
      </c>
      <c r="M688">
        <v>40.159999999999997</v>
      </c>
      <c r="O688" s="4">
        <f t="shared" si="361"/>
        <v>0</v>
      </c>
    </row>
    <row r="689" spans="1:15" ht="12.75" customHeight="1" x14ac:dyDescent="0.2">
      <c r="B689" s="27" t="s">
        <v>127</v>
      </c>
      <c r="C689">
        <v>0</v>
      </c>
      <c r="D689">
        <v>35</v>
      </c>
      <c r="G689" s="4">
        <f t="shared" ref="G689" si="362">C689*D689</f>
        <v>0</v>
      </c>
      <c r="J689" s="27" t="str">
        <f t="shared" ref="J689" si="363">B689</f>
        <v>C/Domènec Cardenal, (O)</v>
      </c>
      <c r="K689" s="4">
        <f t="shared" ref="K689" si="364">G689</f>
        <v>0</v>
      </c>
      <c r="M689">
        <v>40.159999999999997</v>
      </c>
      <c r="O689" s="4">
        <f t="shared" ref="O689" si="365">K689*M689</f>
        <v>0</v>
      </c>
    </row>
    <row r="690" spans="1:15" ht="12.75" customHeight="1" x14ac:dyDescent="0.2">
      <c r="B690" s="27" t="s">
        <v>133</v>
      </c>
      <c r="C690">
        <v>0</v>
      </c>
      <c r="D690">
        <v>12</v>
      </c>
      <c r="G690" s="4">
        <f t="shared" ref="G690" si="366">C690*D690</f>
        <v>0</v>
      </c>
      <c r="J690" s="27" t="str">
        <f t="shared" ref="J690" si="367">B690</f>
        <v>Enllaç amb D Cardenal, (E)</v>
      </c>
      <c r="K690" s="4">
        <f t="shared" ref="K690" si="368">G690</f>
        <v>0</v>
      </c>
      <c r="M690">
        <v>40.159999999999997</v>
      </c>
      <c r="O690" s="4">
        <f t="shared" ref="O690" si="369">K690*M690</f>
        <v>0</v>
      </c>
    </row>
    <row r="691" spans="1:15" ht="12.75" customHeight="1" x14ac:dyDescent="0.2">
      <c r="B691" s="27" t="s">
        <v>126</v>
      </c>
      <c r="C691">
        <v>0</v>
      </c>
      <c r="D691">
        <v>185</v>
      </c>
      <c r="G691" s="4">
        <f t="shared" si="358"/>
        <v>0</v>
      </c>
      <c r="J691" s="27" t="str">
        <f t="shared" si="359"/>
        <v>C/Domènec Cardenal, (E)</v>
      </c>
      <c r="K691" s="4">
        <f t="shared" si="360"/>
        <v>0</v>
      </c>
      <c r="M691">
        <v>40.159999999999997</v>
      </c>
      <c r="O691" s="4">
        <f t="shared" si="361"/>
        <v>0</v>
      </c>
    </row>
    <row r="692" spans="1:15" ht="12.75" customHeight="1" x14ac:dyDescent="0.2">
      <c r="B692" s="27" t="s">
        <v>126</v>
      </c>
      <c r="C692">
        <v>0</v>
      </c>
      <c r="D692">
        <v>185</v>
      </c>
      <c r="G692" s="4">
        <f t="shared" si="358"/>
        <v>0</v>
      </c>
      <c r="J692" s="27" t="str">
        <f t="shared" si="359"/>
        <v>C/Domènec Cardenal, (E)</v>
      </c>
      <c r="K692" s="4">
        <f t="shared" si="360"/>
        <v>0</v>
      </c>
      <c r="M692">
        <v>40.159999999999997</v>
      </c>
      <c r="O692" s="4">
        <f t="shared" si="361"/>
        <v>0</v>
      </c>
    </row>
    <row r="693" spans="1:15" ht="12.75" customHeight="1" x14ac:dyDescent="0.2">
      <c r="B693" s="27" t="s">
        <v>132</v>
      </c>
      <c r="C693">
        <v>0</v>
      </c>
      <c r="D693">
        <v>10</v>
      </c>
      <c r="G693" s="4">
        <f t="shared" ref="G693:G694" si="370">C693*D693</f>
        <v>0</v>
      </c>
      <c r="J693" s="27" t="str">
        <f t="shared" ref="J693:J694" si="371">B693</f>
        <v>Creuaments D Cardenal, (E)</v>
      </c>
      <c r="K693" s="4">
        <f t="shared" ref="K693:K694" si="372">G693</f>
        <v>0</v>
      </c>
      <c r="M693">
        <v>40.159999999999997</v>
      </c>
      <c r="O693" s="4">
        <f t="shared" ref="O693:O694" si="373">K693*M693</f>
        <v>0</v>
      </c>
    </row>
    <row r="694" spans="1:15" ht="12.75" customHeight="1" x14ac:dyDescent="0.2">
      <c r="B694" s="27" t="s">
        <v>129</v>
      </c>
      <c r="C694">
        <v>0</v>
      </c>
      <c r="D694">
        <v>30</v>
      </c>
      <c r="G694" s="4">
        <f t="shared" si="370"/>
        <v>0</v>
      </c>
      <c r="J694" s="27" t="str">
        <f t="shared" si="371"/>
        <v>Lateral Ajuntament, (Oest)</v>
      </c>
      <c r="K694" s="4">
        <f t="shared" si="372"/>
        <v>0</v>
      </c>
      <c r="M694">
        <v>40.159999999999997</v>
      </c>
      <c r="O694" s="4">
        <f t="shared" si="373"/>
        <v>0</v>
      </c>
    </row>
    <row r="695" spans="1:15" ht="12.75" customHeight="1" x14ac:dyDescent="0.2">
      <c r="B695" s="27" t="s">
        <v>128</v>
      </c>
      <c r="C695">
        <v>0</v>
      </c>
      <c r="D695">
        <v>30</v>
      </c>
      <c r="G695" s="4">
        <f t="shared" si="358"/>
        <v>0</v>
      </c>
      <c r="J695" s="27" t="str">
        <f t="shared" si="359"/>
        <v>Lateral Ajuntament, (Est)</v>
      </c>
      <c r="K695" s="4">
        <f t="shared" si="360"/>
        <v>0</v>
      </c>
      <c r="M695">
        <v>40.159999999999997</v>
      </c>
      <c r="O695" s="4">
        <f t="shared" si="361"/>
        <v>0</v>
      </c>
    </row>
    <row r="696" spans="1:15" ht="12.75" customHeight="1" x14ac:dyDescent="0.2">
      <c r="B696" s="27" t="s">
        <v>125</v>
      </c>
      <c r="C696">
        <v>0</v>
      </c>
      <c r="D696">
        <v>60</v>
      </c>
      <c r="G696" s="4">
        <f t="shared" si="358"/>
        <v>0</v>
      </c>
      <c r="J696" s="27" t="str">
        <f t="shared" si="359"/>
        <v>Plaça, (Oest)</v>
      </c>
      <c r="K696" s="4">
        <f t="shared" si="360"/>
        <v>0</v>
      </c>
      <c r="M696">
        <v>40.159999999999997</v>
      </c>
      <c r="O696" s="4">
        <f t="shared" si="361"/>
        <v>0</v>
      </c>
    </row>
    <row r="697" spans="1:15" ht="12.75" customHeight="1" x14ac:dyDescent="0.2">
      <c r="B697" s="27" t="s">
        <v>135</v>
      </c>
      <c r="C697">
        <v>0</v>
      </c>
      <c r="D697">
        <v>0</v>
      </c>
      <c r="G697" s="4">
        <f t="shared" si="358"/>
        <v>0</v>
      </c>
      <c r="J697" s="27" t="str">
        <f t="shared" si="359"/>
        <v>Plaça, (Est), (Tub PE existent)</v>
      </c>
      <c r="K697" s="4">
        <f t="shared" si="360"/>
        <v>0</v>
      </c>
      <c r="M697">
        <v>40.159999999999997</v>
      </c>
      <c r="O697" s="4">
        <f t="shared" si="361"/>
        <v>0</v>
      </c>
    </row>
    <row r="698" spans="1:15" ht="12.75" customHeight="1" x14ac:dyDescent="0.2">
      <c r="B698" s="29" t="s">
        <v>130</v>
      </c>
      <c r="C698">
        <v>0</v>
      </c>
      <c r="D698">
        <v>47</v>
      </c>
      <c r="G698" s="4">
        <f t="shared" si="358"/>
        <v>0</v>
      </c>
      <c r="J698" s="27" t="str">
        <f t="shared" si="359"/>
        <v>Creuament Plaça, (Sud)</v>
      </c>
      <c r="K698" s="4">
        <f t="shared" si="360"/>
        <v>0</v>
      </c>
      <c r="M698">
        <v>40.159999999999997</v>
      </c>
      <c r="O698" s="4">
        <f t="shared" si="361"/>
        <v>0</v>
      </c>
    </row>
    <row r="699" spans="1:15" ht="12.75" customHeight="1" x14ac:dyDescent="0.2">
      <c r="A699" s="27"/>
      <c r="B699" s="30" t="s">
        <v>138</v>
      </c>
      <c r="C699">
        <v>1</v>
      </c>
      <c r="D699">
        <v>250</v>
      </c>
      <c r="G699" s="4">
        <f t="shared" si="358"/>
        <v>250</v>
      </c>
      <c r="J699" s="27" t="str">
        <f t="shared" si="359"/>
        <v>Comtes d'Urgell</v>
      </c>
      <c r="K699" s="4">
        <f t="shared" si="360"/>
        <v>250</v>
      </c>
      <c r="M699">
        <v>40.159999999999997</v>
      </c>
      <c r="O699" s="4">
        <f t="shared" si="361"/>
        <v>10040</v>
      </c>
    </row>
    <row r="700" spans="1:15" ht="12.75" customHeight="1" x14ac:dyDescent="0.2">
      <c r="B700" s="30" t="s">
        <v>131</v>
      </c>
      <c r="C700">
        <v>1</v>
      </c>
      <c r="D700">
        <v>25</v>
      </c>
      <c r="G700" s="4">
        <f t="shared" si="358"/>
        <v>25</v>
      </c>
      <c r="J700" s="27" t="str">
        <f t="shared" si="359"/>
        <v>Creuaments C. d'Urgell</v>
      </c>
      <c r="K700" s="4">
        <f t="shared" si="360"/>
        <v>25</v>
      </c>
      <c r="M700">
        <v>40.159999999999997</v>
      </c>
      <c r="O700" s="4">
        <f t="shared" si="361"/>
        <v>1003.9999999999999</v>
      </c>
    </row>
    <row r="701" spans="1:15" ht="12.75" customHeight="1" x14ac:dyDescent="0.2">
      <c r="A701" s="27"/>
      <c r="B701" s="30" t="s">
        <v>112</v>
      </c>
      <c r="C701">
        <v>0</v>
      </c>
      <c r="D701">
        <v>28</v>
      </c>
      <c r="G701" s="4">
        <f t="shared" si="358"/>
        <v>0</v>
      </c>
      <c r="J701" s="27" t="str">
        <f t="shared" si="359"/>
        <v>Tram c/Monges</v>
      </c>
      <c r="K701" s="4">
        <f t="shared" si="360"/>
        <v>0</v>
      </c>
      <c r="M701">
        <v>40.159999999999997</v>
      </c>
      <c r="O701" s="4">
        <f t="shared" si="361"/>
        <v>0</v>
      </c>
    </row>
    <row r="702" spans="1:15" ht="12.75" customHeight="1" x14ac:dyDescent="0.2">
      <c r="A702" s="27"/>
      <c r="B702" s="30" t="s">
        <v>134</v>
      </c>
      <c r="C702">
        <v>0</v>
      </c>
      <c r="D702">
        <v>8</v>
      </c>
      <c r="G702" s="4">
        <f t="shared" si="358"/>
        <v>0</v>
      </c>
      <c r="J702" s="27" t="str">
        <f t="shared" si="359"/>
        <v>Enllaç c/Monges</v>
      </c>
      <c r="K702" s="4">
        <f t="shared" si="360"/>
        <v>0</v>
      </c>
      <c r="M702">
        <v>40.159999999999997</v>
      </c>
      <c r="O702" s="4">
        <f t="shared" si="361"/>
        <v>0</v>
      </c>
    </row>
    <row r="703" spans="1:15" x14ac:dyDescent="0.2">
      <c r="G703" s="4"/>
      <c r="K703" s="4"/>
      <c r="O703" s="4"/>
    </row>
    <row r="704" spans="1:15" x14ac:dyDescent="0.2">
      <c r="B704" s="9" t="s">
        <v>27</v>
      </c>
      <c r="G704" s="6">
        <f>SUM(G685:G702)</f>
        <v>275</v>
      </c>
      <c r="J704" s="9" t="s">
        <v>27</v>
      </c>
      <c r="K704" s="6">
        <f>G704</f>
        <v>275</v>
      </c>
      <c r="O704" s="6">
        <f>SUM(O685:O702)</f>
        <v>11044</v>
      </c>
    </row>
    <row r="705" spans="1:15" ht="15" x14ac:dyDescent="0.25">
      <c r="G705" s="4"/>
      <c r="J705" s="7"/>
      <c r="K705" s="6"/>
      <c r="O705" s="6"/>
    </row>
    <row r="706" spans="1:15" x14ac:dyDescent="0.2">
      <c r="C706" s="2" t="s">
        <v>0</v>
      </c>
      <c r="D706" s="2" t="s">
        <v>1</v>
      </c>
      <c r="E706" s="2"/>
      <c r="F706" s="2"/>
      <c r="G706" s="17" t="s">
        <v>19</v>
      </c>
      <c r="K706" s="2" t="str">
        <f>G706</f>
        <v>Total ml</v>
      </c>
      <c r="M706" s="2" t="s">
        <v>22</v>
      </c>
      <c r="N706" s="2"/>
      <c r="O706" s="17" t="s">
        <v>83</v>
      </c>
    </row>
    <row r="707" spans="1:15" x14ac:dyDescent="0.2">
      <c r="A707" t="s">
        <v>39</v>
      </c>
      <c r="G707" s="4"/>
      <c r="I707" t="str">
        <f>A707</f>
        <v>Banda contínua de plàstic de color, de 30 cm</v>
      </c>
      <c r="O707" s="4"/>
    </row>
    <row r="708" spans="1:15" x14ac:dyDescent="0.2">
      <c r="A708" s="13" t="s">
        <v>40</v>
      </c>
      <c r="G708" s="4"/>
      <c r="I708" t="str">
        <f>A708</f>
        <v>d'amplada, col·locada al llarg de la rasa a 20</v>
      </c>
      <c r="K708" s="4"/>
      <c r="O708" s="4"/>
    </row>
    <row r="709" spans="1:15" x14ac:dyDescent="0.2">
      <c r="A709" t="s">
        <v>41</v>
      </c>
      <c r="G709" s="4"/>
      <c r="I709" t="str">
        <f>A709</f>
        <v>cm per sobre de la canonada, per a malla</v>
      </c>
      <c r="K709" s="4"/>
      <c r="O709" s="4"/>
    </row>
    <row r="710" spans="1:15" x14ac:dyDescent="0.2">
      <c r="A710" t="s">
        <v>42</v>
      </c>
      <c r="G710" s="4"/>
      <c r="I710" t="str">
        <f>A710</f>
        <v>senyalitzadora.</v>
      </c>
      <c r="K710" s="4"/>
      <c r="O710" s="4"/>
    </row>
    <row r="711" spans="1:15" ht="19.5" customHeight="1" x14ac:dyDescent="0.2">
      <c r="B711" s="27" t="s">
        <v>127</v>
      </c>
      <c r="C711">
        <v>1</v>
      </c>
      <c r="D711">
        <v>165</v>
      </c>
      <c r="G711" s="4">
        <f t="shared" ref="G711:G726" si="374">C711*D711</f>
        <v>165</v>
      </c>
      <c r="J711" s="27" t="str">
        <f t="shared" ref="J711:J726" si="375">B711</f>
        <v>C/Domènec Cardenal, (O)</v>
      </c>
      <c r="K711" s="4">
        <f t="shared" ref="K711:K726" si="376">G711</f>
        <v>165</v>
      </c>
      <c r="M711">
        <v>0.44</v>
      </c>
      <c r="O711" s="4">
        <f t="shared" ref="O711:O726" si="377">K711*M711</f>
        <v>72.599999999999994</v>
      </c>
    </row>
    <row r="712" spans="1:15" ht="12.75" customHeight="1" x14ac:dyDescent="0.2">
      <c r="B712" s="27" t="s">
        <v>155</v>
      </c>
      <c r="C712">
        <v>1</v>
      </c>
      <c r="D712">
        <v>7</v>
      </c>
      <c r="G712" s="4">
        <f t="shared" si="374"/>
        <v>7</v>
      </c>
      <c r="J712" s="27" t="str">
        <f t="shared" si="375"/>
        <v>Creuament D Cardenal, (O)</v>
      </c>
      <c r="K712" s="4">
        <f t="shared" si="376"/>
        <v>7</v>
      </c>
      <c r="M712">
        <v>0.44</v>
      </c>
      <c r="O712" s="4">
        <f t="shared" si="377"/>
        <v>3.08</v>
      </c>
    </row>
    <row r="713" spans="1:15" x14ac:dyDescent="0.2">
      <c r="B713" s="27" t="s">
        <v>127</v>
      </c>
      <c r="C713">
        <v>1</v>
      </c>
      <c r="D713">
        <v>35</v>
      </c>
      <c r="G713" s="4">
        <f t="shared" ref="G713" si="378">C713*D713</f>
        <v>35</v>
      </c>
      <c r="J713" s="27" t="str">
        <f t="shared" ref="J713" si="379">B713</f>
        <v>C/Domènec Cardenal, (O)</v>
      </c>
      <c r="K713" s="4">
        <f t="shared" ref="K713" si="380">G713</f>
        <v>35</v>
      </c>
      <c r="M713">
        <v>0.44</v>
      </c>
      <c r="O713" s="4">
        <f t="shared" ref="O713" si="381">K713*M713</f>
        <v>15.4</v>
      </c>
    </row>
    <row r="714" spans="1:15" ht="12.75" customHeight="1" x14ac:dyDescent="0.2">
      <c r="B714" s="27" t="s">
        <v>133</v>
      </c>
      <c r="C714">
        <v>1</v>
      </c>
      <c r="D714">
        <v>12</v>
      </c>
      <c r="G714" s="4">
        <f t="shared" ref="G714" si="382">C714*D714</f>
        <v>12</v>
      </c>
      <c r="J714" s="27" t="str">
        <f t="shared" ref="J714" si="383">B714</f>
        <v>Enllaç amb D Cardenal, (E)</v>
      </c>
      <c r="K714" s="4">
        <f t="shared" ref="K714" si="384">G714</f>
        <v>12</v>
      </c>
      <c r="M714">
        <v>0.44</v>
      </c>
      <c r="O714" s="4">
        <f t="shared" ref="O714" si="385">K714*M714</f>
        <v>5.28</v>
      </c>
    </row>
    <row r="715" spans="1:15" x14ac:dyDescent="0.2">
      <c r="B715" s="27" t="s">
        <v>126</v>
      </c>
      <c r="C715">
        <v>1</v>
      </c>
      <c r="D715">
        <v>185</v>
      </c>
      <c r="G715" s="4">
        <f t="shared" si="374"/>
        <v>185</v>
      </c>
      <c r="J715" s="27" t="str">
        <f t="shared" si="375"/>
        <v>C/Domènec Cardenal, (E)</v>
      </c>
      <c r="K715" s="4">
        <f t="shared" si="376"/>
        <v>185</v>
      </c>
      <c r="M715">
        <v>0.44</v>
      </c>
      <c r="O715" s="4">
        <f t="shared" si="377"/>
        <v>81.400000000000006</v>
      </c>
    </row>
    <row r="716" spans="1:15" x14ac:dyDescent="0.2">
      <c r="B716" s="27" t="s">
        <v>126</v>
      </c>
      <c r="C716">
        <v>1</v>
      </c>
      <c r="D716">
        <v>185</v>
      </c>
      <c r="G716" s="4">
        <f t="shared" si="374"/>
        <v>185</v>
      </c>
      <c r="J716" s="27" t="str">
        <f t="shared" si="375"/>
        <v>C/Domènec Cardenal, (E)</v>
      </c>
      <c r="K716" s="4">
        <f t="shared" si="376"/>
        <v>185</v>
      </c>
      <c r="M716">
        <v>0.44</v>
      </c>
      <c r="O716" s="4">
        <f t="shared" si="377"/>
        <v>81.400000000000006</v>
      </c>
    </row>
    <row r="717" spans="1:15" x14ac:dyDescent="0.2">
      <c r="B717" s="27" t="s">
        <v>132</v>
      </c>
      <c r="C717">
        <v>1</v>
      </c>
      <c r="D717">
        <v>10</v>
      </c>
      <c r="G717" s="4">
        <f t="shared" ref="G717:G718" si="386">C717*D717</f>
        <v>10</v>
      </c>
      <c r="J717" s="27" t="str">
        <f t="shared" ref="J717:J718" si="387">B717</f>
        <v>Creuaments D Cardenal, (E)</v>
      </c>
      <c r="K717" s="4">
        <f t="shared" ref="K717:K718" si="388">G717</f>
        <v>10</v>
      </c>
      <c r="M717">
        <v>0.44</v>
      </c>
      <c r="O717" s="4">
        <f t="shared" ref="O717:O718" si="389">K717*M717</f>
        <v>4.4000000000000004</v>
      </c>
    </row>
    <row r="718" spans="1:15" x14ac:dyDescent="0.2">
      <c r="B718" s="27" t="s">
        <v>129</v>
      </c>
      <c r="C718">
        <v>1</v>
      </c>
      <c r="D718">
        <v>30</v>
      </c>
      <c r="G718" s="4">
        <f t="shared" si="386"/>
        <v>30</v>
      </c>
      <c r="J718" s="27" t="str">
        <f t="shared" si="387"/>
        <v>Lateral Ajuntament, (Oest)</v>
      </c>
      <c r="K718" s="4">
        <f t="shared" si="388"/>
        <v>30</v>
      </c>
      <c r="M718">
        <v>0.44</v>
      </c>
      <c r="O718" s="4">
        <f t="shared" si="389"/>
        <v>13.2</v>
      </c>
    </row>
    <row r="719" spans="1:15" x14ac:dyDescent="0.2">
      <c r="B719" s="27" t="s">
        <v>128</v>
      </c>
      <c r="C719">
        <v>1</v>
      </c>
      <c r="D719">
        <v>30</v>
      </c>
      <c r="G719" s="4">
        <f t="shared" si="374"/>
        <v>30</v>
      </c>
      <c r="J719" s="27" t="str">
        <f t="shared" si="375"/>
        <v>Lateral Ajuntament, (Est)</v>
      </c>
      <c r="K719" s="4">
        <f t="shared" si="376"/>
        <v>30</v>
      </c>
      <c r="M719">
        <v>0.44</v>
      </c>
      <c r="O719" s="4">
        <f t="shared" si="377"/>
        <v>13.2</v>
      </c>
    </row>
    <row r="720" spans="1:15" x14ac:dyDescent="0.2">
      <c r="B720" s="27" t="s">
        <v>125</v>
      </c>
      <c r="C720">
        <v>1</v>
      </c>
      <c r="D720">
        <v>60</v>
      </c>
      <c r="G720" s="4">
        <f t="shared" si="374"/>
        <v>60</v>
      </c>
      <c r="J720" s="27" t="str">
        <f t="shared" si="375"/>
        <v>Plaça, (Oest)</v>
      </c>
      <c r="K720" s="4">
        <f t="shared" si="376"/>
        <v>60</v>
      </c>
      <c r="M720">
        <v>0.44</v>
      </c>
      <c r="O720" s="4">
        <f t="shared" si="377"/>
        <v>26.4</v>
      </c>
    </row>
    <row r="721" spans="1:15" ht="12.75" customHeight="1" x14ac:dyDescent="0.2">
      <c r="B721" s="27" t="s">
        <v>135</v>
      </c>
      <c r="C721">
        <v>0</v>
      </c>
      <c r="D721">
        <v>0</v>
      </c>
      <c r="G721" s="4">
        <f t="shared" si="374"/>
        <v>0</v>
      </c>
      <c r="J721" s="27" t="str">
        <f t="shared" si="375"/>
        <v>Plaça, (Est), (Tub PE existent)</v>
      </c>
      <c r="K721" s="4">
        <f t="shared" si="376"/>
        <v>0</v>
      </c>
      <c r="M721">
        <v>0.44</v>
      </c>
      <c r="O721" s="4">
        <f t="shared" si="377"/>
        <v>0</v>
      </c>
    </row>
    <row r="722" spans="1:15" x14ac:dyDescent="0.2">
      <c r="B722" s="29" t="s">
        <v>130</v>
      </c>
      <c r="C722">
        <v>1</v>
      </c>
      <c r="D722">
        <v>47</v>
      </c>
      <c r="G722" s="4">
        <f t="shared" si="374"/>
        <v>47</v>
      </c>
      <c r="J722" s="27" t="str">
        <f t="shared" si="375"/>
        <v>Creuament Plaça, (Sud)</v>
      </c>
      <c r="K722" s="4">
        <f t="shared" si="376"/>
        <v>47</v>
      </c>
      <c r="M722">
        <v>0.44</v>
      </c>
      <c r="O722" s="4">
        <f t="shared" si="377"/>
        <v>20.68</v>
      </c>
    </row>
    <row r="723" spans="1:15" x14ac:dyDescent="0.2">
      <c r="A723" s="27"/>
      <c r="B723" s="30" t="s">
        <v>138</v>
      </c>
      <c r="C723">
        <v>1</v>
      </c>
      <c r="D723">
        <v>250</v>
      </c>
      <c r="G723" s="4">
        <f t="shared" si="374"/>
        <v>250</v>
      </c>
      <c r="J723" s="27" t="str">
        <f t="shared" si="375"/>
        <v>Comtes d'Urgell</v>
      </c>
      <c r="K723" s="4">
        <f t="shared" si="376"/>
        <v>250</v>
      </c>
      <c r="M723">
        <v>0.44</v>
      </c>
      <c r="O723" s="4">
        <f t="shared" si="377"/>
        <v>110</v>
      </c>
    </row>
    <row r="724" spans="1:15" x14ac:dyDescent="0.2">
      <c r="B724" s="30" t="s">
        <v>131</v>
      </c>
      <c r="C724">
        <v>1</v>
      </c>
      <c r="D724">
        <v>25</v>
      </c>
      <c r="G724" s="4">
        <f t="shared" si="374"/>
        <v>25</v>
      </c>
      <c r="J724" s="27" t="str">
        <f t="shared" si="375"/>
        <v>Creuaments C. d'Urgell</v>
      </c>
      <c r="K724" s="4">
        <f t="shared" si="376"/>
        <v>25</v>
      </c>
      <c r="M724">
        <v>0.44</v>
      </c>
      <c r="O724" s="4">
        <f t="shared" si="377"/>
        <v>11</v>
      </c>
    </row>
    <row r="725" spans="1:15" x14ac:dyDescent="0.2">
      <c r="A725" s="27"/>
      <c r="B725" s="30" t="s">
        <v>112</v>
      </c>
      <c r="C725">
        <v>1</v>
      </c>
      <c r="D725">
        <v>28</v>
      </c>
      <c r="G725" s="4">
        <f t="shared" si="374"/>
        <v>28</v>
      </c>
      <c r="J725" s="27" t="str">
        <f t="shared" si="375"/>
        <v>Tram c/Monges</v>
      </c>
      <c r="K725" s="4">
        <f t="shared" si="376"/>
        <v>28</v>
      </c>
      <c r="M725">
        <v>0.44</v>
      </c>
      <c r="O725" s="4">
        <f t="shared" si="377"/>
        <v>12.32</v>
      </c>
    </row>
    <row r="726" spans="1:15" ht="15" customHeight="1" x14ac:dyDescent="0.2">
      <c r="A726" s="27"/>
      <c r="B726" s="30" t="s">
        <v>134</v>
      </c>
      <c r="C726">
        <v>1</v>
      </c>
      <c r="D726">
        <v>8</v>
      </c>
      <c r="G726" s="4">
        <f t="shared" si="374"/>
        <v>8</v>
      </c>
      <c r="J726" s="27" t="str">
        <f t="shared" si="375"/>
        <v>Enllaç c/Monges</v>
      </c>
      <c r="K726" s="4">
        <f t="shared" si="376"/>
        <v>8</v>
      </c>
      <c r="M726">
        <v>0.44</v>
      </c>
      <c r="O726" s="4">
        <f t="shared" si="377"/>
        <v>3.52</v>
      </c>
    </row>
    <row r="727" spans="1:15" x14ac:dyDescent="0.2">
      <c r="B727" s="27"/>
      <c r="G727" s="4"/>
      <c r="J727" s="27"/>
      <c r="K727" s="4"/>
      <c r="O727" s="4"/>
    </row>
    <row r="728" spans="1:15" x14ac:dyDescent="0.2">
      <c r="B728" s="9" t="s">
        <v>27</v>
      </c>
      <c r="G728" s="6">
        <f>SUM(G709:G726)</f>
        <v>1077</v>
      </c>
      <c r="J728" s="9" t="s">
        <v>27</v>
      </c>
      <c r="K728" s="6">
        <f t="shared" ref="K728" si="390">G728</f>
        <v>1077</v>
      </c>
      <c r="O728" s="6">
        <f>SUM(O709:O726)</f>
        <v>473.87999999999988</v>
      </c>
    </row>
    <row r="729" spans="1:15" x14ac:dyDescent="0.2">
      <c r="B729" s="9"/>
      <c r="G729" s="6"/>
      <c r="J729" s="9"/>
      <c r="K729" s="6"/>
      <c r="O729" s="6"/>
    </row>
    <row r="730" spans="1:15" x14ac:dyDescent="0.2">
      <c r="C730" s="2" t="s">
        <v>0</v>
      </c>
      <c r="D730" s="2" t="s">
        <v>21</v>
      </c>
      <c r="E730" s="2"/>
      <c r="F730" s="2"/>
      <c r="G730" s="17" t="s">
        <v>29</v>
      </c>
      <c r="K730" s="2" t="str">
        <f>G730</f>
        <v>Total ut</v>
      </c>
      <c r="M730" s="2" t="s">
        <v>22</v>
      </c>
      <c r="N730" s="2"/>
      <c r="O730" s="17" t="s">
        <v>83</v>
      </c>
    </row>
    <row r="731" spans="1:15" x14ac:dyDescent="0.2">
      <c r="A731" s="13" t="s">
        <v>92</v>
      </c>
      <c r="G731" s="4"/>
      <c r="I731" t="str">
        <f>A731</f>
        <v xml:space="preserve">Vàlvula de comporta manual amb brides, de </v>
      </c>
      <c r="O731" s="4"/>
    </row>
    <row r="732" spans="1:15" x14ac:dyDescent="0.2">
      <c r="A732" s="13" t="s">
        <v>142</v>
      </c>
      <c r="G732" s="4"/>
      <c r="I732" t="str">
        <f>A732</f>
        <v>cos llarg, DN: 100 mm de PN 16 bar,</v>
      </c>
      <c r="K732" s="4"/>
      <c r="O732" s="4"/>
    </row>
    <row r="733" spans="1:15" x14ac:dyDescent="0.2">
      <c r="A733" s="13" t="s">
        <v>51</v>
      </c>
      <c r="G733" s="4"/>
      <c r="I733" t="str">
        <f t="shared" ref="I733:I736" si="391">A733</f>
        <v>cos de fosa modular EN-GJS-500-7 (GGCG50)</v>
      </c>
      <c r="K733" s="4"/>
      <c r="O733" s="4"/>
    </row>
    <row r="734" spans="1:15" x14ac:dyDescent="0.2">
      <c r="A734" s="13" t="s">
        <v>52</v>
      </c>
      <c r="G734" s="4"/>
      <c r="I734" t="str">
        <f t="shared" si="391"/>
        <v xml:space="preserve">i tapa de fosa modular EN-GJS-500-7 </v>
      </c>
      <c r="K734" s="4"/>
      <c r="O734" s="4"/>
    </row>
    <row r="735" spans="1:15" x14ac:dyDescent="0.2">
      <c r="A735" s="13" t="s">
        <v>53</v>
      </c>
      <c r="B735" s="1"/>
      <c r="G735" s="5"/>
      <c r="I735" t="str">
        <f t="shared" si="391"/>
        <v>(GGCG50), amb revestiment de resina epoxi</v>
      </c>
      <c r="J735" s="1"/>
      <c r="K735" s="5"/>
      <c r="O735" s="5"/>
    </row>
    <row r="736" spans="1:15" ht="15" x14ac:dyDescent="0.25">
      <c r="A736" s="13" t="s">
        <v>54</v>
      </c>
      <c r="B736" s="1"/>
      <c r="G736" s="5"/>
      <c r="I736" t="str">
        <f t="shared" si="391"/>
        <v>(250 micres), comporta de fosa+EPDM i</v>
      </c>
      <c r="J736" s="7"/>
      <c r="K736" s="5"/>
      <c r="O736" s="5"/>
    </row>
    <row r="737" spans="1:15" x14ac:dyDescent="0.2">
      <c r="A737" s="13" t="s">
        <v>55</v>
      </c>
      <c r="G737" s="4"/>
      <c r="I737" t="str">
        <f>A737</f>
        <v>tancament de seient elàstic, eix d'acer inox</v>
      </c>
      <c r="K737" s="4"/>
      <c r="O737" s="4"/>
    </row>
    <row r="738" spans="1:15" x14ac:dyDescent="0.2">
      <c r="A738" s="13" t="s">
        <v>93</v>
      </c>
      <c r="G738" s="4"/>
      <c r="I738" t="str">
        <f>A738</f>
        <v>1.4021 (AISI 420), amb accionament per volant</v>
      </c>
      <c r="K738" s="4"/>
      <c r="O738" s="4"/>
    </row>
    <row r="739" spans="1:15" x14ac:dyDescent="0.2">
      <c r="A739" s="13" t="s">
        <v>94</v>
      </c>
      <c r="G739" s="4"/>
      <c r="I739" t="str">
        <f>A739</f>
        <v>de fosa. Instal·lada sota trampilló cilíndric</v>
      </c>
      <c r="K739" s="4"/>
      <c r="O739" s="4"/>
    </row>
    <row r="740" spans="1:15" x14ac:dyDescent="0.2">
      <c r="A740" s="13" t="s">
        <v>56</v>
      </c>
      <c r="G740" s="4"/>
      <c r="I740" t="str">
        <f>A740</f>
        <v>amb tapa, totalment instal·lat.</v>
      </c>
      <c r="K740" s="4"/>
      <c r="O740" s="4"/>
    </row>
    <row r="741" spans="1:15" x14ac:dyDescent="0.2">
      <c r="A741" s="13"/>
      <c r="C741">
        <v>1</v>
      </c>
      <c r="D741">
        <v>4</v>
      </c>
      <c r="G741" s="4">
        <f>C741*D741</f>
        <v>4</v>
      </c>
      <c r="K741" s="4">
        <f>G741</f>
        <v>4</v>
      </c>
      <c r="M741">
        <v>262.95</v>
      </c>
      <c r="O741" s="4">
        <f t="shared" ref="O741" si="392">K741*M741</f>
        <v>1051.8</v>
      </c>
    </row>
    <row r="742" spans="1:15" x14ac:dyDescent="0.2">
      <c r="G742" s="4"/>
      <c r="K742" s="4"/>
      <c r="O742" s="4"/>
    </row>
    <row r="743" spans="1:15" x14ac:dyDescent="0.2">
      <c r="B743" s="1" t="s">
        <v>27</v>
      </c>
      <c r="G743" s="5">
        <f>SUM(G739:G741)</f>
        <v>4</v>
      </c>
      <c r="J743" s="1" t="s">
        <v>27</v>
      </c>
      <c r="K743" s="5">
        <f>G743</f>
        <v>4</v>
      </c>
      <c r="O743" s="5">
        <f>SUM(O739:O741)</f>
        <v>1051.8</v>
      </c>
    </row>
    <row r="744" spans="1:15" x14ac:dyDescent="0.2">
      <c r="A744" s="13"/>
      <c r="B744" s="1"/>
      <c r="G744" s="5"/>
      <c r="J744" s="1"/>
      <c r="K744" s="5"/>
      <c r="O744" s="5"/>
    </row>
    <row r="745" spans="1:15" x14ac:dyDescent="0.2">
      <c r="C745" s="2" t="s">
        <v>0</v>
      </c>
      <c r="D745" s="2" t="s">
        <v>21</v>
      </c>
      <c r="E745" s="2"/>
      <c r="F745" s="2"/>
      <c r="G745" s="17" t="s">
        <v>29</v>
      </c>
      <c r="K745" s="2" t="str">
        <f>G745</f>
        <v>Total ut</v>
      </c>
      <c r="M745" s="2" t="s">
        <v>22</v>
      </c>
      <c r="N745" s="2"/>
      <c r="O745" s="17" t="s">
        <v>83</v>
      </c>
    </row>
    <row r="746" spans="1:15" x14ac:dyDescent="0.2">
      <c r="A746" s="13" t="s">
        <v>92</v>
      </c>
      <c r="G746" s="4"/>
      <c r="I746" t="str">
        <f>A746</f>
        <v xml:space="preserve">Vàlvula de comporta manual amb brides, de </v>
      </c>
      <c r="O746" s="4"/>
    </row>
    <row r="747" spans="1:15" x14ac:dyDescent="0.2">
      <c r="A747" s="13" t="s">
        <v>144</v>
      </c>
      <c r="G747" s="4"/>
      <c r="I747" t="str">
        <f>A747</f>
        <v>cos llarg, DN: 125 mm de PN 16 bar,</v>
      </c>
      <c r="K747" s="4"/>
      <c r="O747" s="4"/>
    </row>
    <row r="748" spans="1:15" x14ac:dyDescent="0.2">
      <c r="A748" s="13" t="s">
        <v>51</v>
      </c>
      <c r="G748" s="4"/>
      <c r="I748" t="str">
        <f t="shared" ref="I748:I751" si="393">A748</f>
        <v>cos de fosa modular EN-GJS-500-7 (GGCG50)</v>
      </c>
      <c r="K748" s="4"/>
      <c r="O748" s="4"/>
    </row>
    <row r="749" spans="1:15" x14ac:dyDescent="0.2">
      <c r="A749" s="13" t="s">
        <v>52</v>
      </c>
      <c r="G749" s="4"/>
      <c r="I749" t="str">
        <f t="shared" si="393"/>
        <v xml:space="preserve">i tapa de fosa modular EN-GJS-500-7 </v>
      </c>
      <c r="K749" s="4"/>
      <c r="O749" s="4"/>
    </row>
    <row r="750" spans="1:15" x14ac:dyDescent="0.2">
      <c r="A750" s="13" t="s">
        <v>53</v>
      </c>
      <c r="B750" s="1"/>
      <c r="G750" s="5"/>
      <c r="I750" t="str">
        <f t="shared" si="393"/>
        <v>(GGCG50), amb revestiment de resina epoxi</v>
      </c>
      <c r="J750" s="1"/>
      <c r="K750" s="5"/>
      <c r="O750" s="5"/>
    </row>
    <row r="751" spans="1:15" ht="15" x14ac:dyDescent="0.25">
      <c r="A751" s="13" t="s">
        <v>54</v>
      </c>
      <c r="B751" s="1"/>
      <c r="G751" s="5"/>
      <c r="I751" t="str">
        <f t="shared" si="393"/>
        <v>(250 micres), comporta de fosa+EPDM i</v>
      </c>
      <c r="J751" s="7"/>
      <c r="K751" s="5"/>
      <c r="O751" s="5"/>
    </row>
    <row r="752" spans="1:15" x14ac:dyDescent="0.2">
      <c r="A752" s="13" t="s">
        <v>55</v>
      </c>
      <c r="G752" s="4"/>
      <c r="I752" t="str">
        <f>A752</f>
        <v>tancament de seient elàstic, eix d'acer inox</v>
      </c>
      <c r="K752" s="4"/>
      <c r="O752" s="4"/>
    </row>
    <row r="753" spans="1:15" x14ac:dyDescent="0.2">
      <c r="A753" s="13" t="s">
        <v>93</v>
      </c>
      <c r="G753" s="4"/>
      <c r="I753" t="str">
        <f>A753</f>
        <v>1.4021 (AISI 420), amb accionament per volant</v>
      </c>
      <c r="K753" s="4"/>
      <c r="O753" s="4"/>
    </row>
    <row r="754" spans="1:15" x14ac:dyDescent="0.2">
      <c r="A754" s="13" t="s">
        <v>94</v>
      </c>
      <c r="G754" s="4"/>
      <c r="I754" t="str">
        <f>A754</f>
        <v>de fosa. Instal·lada sota trampilló cilíndric</v>
      </c>
      <c r="K754" s="4"/>
      <c r="O754" s="4"/>
    </row>
    <row r="755" spans="1:15" x14ac:dyDescent="0.2">
      <c r="A755" s="13" t="s">
        <v>56</v>
      </c>
      <c r="G755" s="4"/>
      <c r="I755" t="str">
        <f>A755</f>
        <v>amb tapa, totalment instal·lat.</v>
      </c>
      <c r="K755" s="4"/>
      <c r="O755" s="4"/>
    </row>
    <row r="756" spans="1:15" x14ac:dyDescent="0.2">
      <c r="A756" s="13"/>
      <c r="C756">
        <v>1</v>
      </c>
      <c r="D756">
        <v>1</v>
      </c>
      <c r="G756" s="4">
        <f>C756*D756</f>
        <v>1</v>
      </c>
      <c r="K756" s="4">
        <f>G756</f>
        <v>1</v>
      </c>
      <c r="M756">
        <v>360.65</v>
      </c>
      <c r="O756" s="4">
        <f t="shared" ref="O756" si="394">K756*M756</f>
        <v>360.65</v>
      </c>
    </row>
    <row r="757" spans="1:15" x14ac:dyDescent="0.2">
      <c r="G757" s="4"/>
      <c r="K757" s="4"/>
      <c r="O757" s="4"/>
    </row>
    <row r="758" spans="1:15" x14ac:dyDescent="0.2">
      <c r="B758" s="1" t="s">
        <v>27</v>
      </c>
      <c r="G758" s="5">
        <f>SUM(G754:G756)</f>
        <v>1</v>
      </c>
      <c r="J758" s="1" t="s">
        <v>27</v>
      </c>
      <c r="K758" s="5">
        <f>G758</f>
        <v>1</v>
      </c>
      <c r="O758" s="5">
        <f>SUM(O754:O756)</f>
        <v>360.65</v>
      </c>
    </row>
    <row r="759" spans="1:15" x14ac:dyDescent="0.2">
      <c r="A759" s="13"/>
      <c r="B759" s="1"/>
      <c r="G759" s="5"/>
      <c r="J759" s="1"/>
      <c r="K759" s="5"/>
      <c r="O759" s="5"/>
    </row>
    <row r="760" spans="1:15" x14ac:dyDescent="0.2">
      <c r="C760" s="2" t="s">
        <v>0</v>
      </c>
      <c r="D760" s="17" t="s">
        <v>21</v>
      </c>
      <c r="E760" s="2"/>
      <c r="F760" s="2"/>
      <c r="G760" s="17" t="s">
        <v>29</v>
      </c>
      <c r="K760" s="2" t="str">
        <f>G760</f>
        <v>Total ut</v>
      </c>
      <c r="M760" s="2" t="s">
        <v>22</v>
      </c>
      <c r="N760" s="2"/>
      <c r="O760" s="33" t="s">
        <v>96</v>
      </c>
    </row>
    <row r="761" spans="1:15" x14ac:dyDescent="0.2">
      <c r="A761" s="13" t="s">
        <v>92</v>
      </c>
      <c r="G761" s="4"/>
      <c r="I761" t="str">
        <f>A761</f>
        <v xml:space="preserve">Vàlvula de comporta manual amb brides, de </v>
      </c>
      <c r="O761" s="4"/>
    </row>
    <row r="762" spans="1:15" x14ac:dyDescent="0.2">
      <c r="A762" s="13" t="s">
        <v>143</v>
      </c>
      <c r="G762" s="4"/>
      <c r="I762" t="str">
        <f>A762</f>
        <v>cos llarg, DN 150 mm de PN 16 bar,</v>
      </c>
      <c r="K762" s="4"/>
      <c r="O762" s="4"/>
    </row>
    <row r="763" spans="1:15" x14ac:dyDescent="0.2">
      <c r="A763" s="13" t="s">
        <v>51</v>
      </c>
      <c r="G763" s="4"/>
      <c r="I763" t="str">
        <f t="shared" ref="I763:I766" si="395">A763</f>
        <v>cos de fosa modular EN-GJS-500-7 (GGCG50)</v>
      </c>
      <c r="K763" s="4"/>
      <c r="O763" s="4"/>
    </row>
    <row r="764" spans="1:15" x14ac:dyDescent="0.2">
      <c r="A764" s="13" t="s">
        <v>52</v>
      </c>
      <c r="G764" s="4"/>
      <c r="I764" t="str">
        <f t="shared" si="395"/>
        <v xml:space="preserve">i tapa de fosa modular EN-GJS-500-7 </v>
      </c>
      <c r="K764" s="4"/>
      <c r="O764" s="4"/>
    </row>
    <row r="765" spans="1:15" x14ac:dyDescent="0.2">
      <c r="A765" s="13" t="s">
        <v>53</v>
      </c>
      <c r="B765" s="1"/>
      <c r="G765" s="5"/>
      <c r="I765" t="str">
        <f t="shared" si="395"/>
        <v>(GGCG50), amb revestiment de resina epoxi</v>
      </c>
      <c r="J765" s="1"/>
      <c r="K765" s="5"/>
      <c r="O765" s="5"/>
    </row>
    <row r="766" spans="1:15" ht="15" x14ac:dyDescent="0.25">
      <c r="A766" s="13" t="s">
        <v>54</v>
      </c>
      <c r="B766" s="1"/>
      <c r="G766" s="5"/>
      <c r="I766" t="str">
        <f t="shared" si="395"/>
        <v>(250 micres), comporta de fosa+EPDM i</v>
      </c>
      <c r="J766" s="7"/>
      <c r="K766" s="5"/>
      <c r="O766" s="5"/>
    </row>
    <row r="767" spans="1:15" x14ac:dyDescent="0.2">
      <c r="A767" s="13" t="s">
        <v>55</v>
      </c>
      <c r="G767" s="4"/>
      <c r="I767" t="str">
        <f>A767</f>
        <v>tancament de seient elàstic, eix d'acer inox</v>
      </c>
      <c r="K767" s="4"/>
      <c r="O767" s="4"/>
    </row>
    <row r="768" spans="1:15" x14ac:dyDescent="0.2">
      <c r="A768" s="13" t="s">
        <v>93</v>
      </c>
      <c r="G768" s="4"/>
      <c r="I768" t="str">
        <f>A768</f>
        <v>1.4021 (AISI 420), amb accionament per volant</v>
      </c>
      <c r="K768" s="4"/>
      <c r="O768" s="4"/>
    </row>
    <row r="769" spans="1:15" x14ac:dyDescent="0.2">
      <c r="A769" s="13" t="s">
        <v>94</v>
      </c>
      <c r="G769" s="4"/>
      <c r="I769" t="str">
        <f>A769</f>
        <v>de fosa. Instal·lada sota trampilló cilíndric</v>
      </c>
      <c r="K769" s="4"/>
      <c r="O769" s="4"/>
    </row>
    <row r="770" spans="1:15" x14ac:dyDescent="0.2">
      <c r="A770" s="13" t="s">
        <v>56</v>
      </c>
      <c r="G770" s="4"/>
      <c r="I770" t="str">
        <f>A770</f>
        <v>amb tapa, totalment instal·lat.</v>
      </c>
      <c r="K770" s="4"/>
      <c r="O770" s="4"/>
    </row>
    <row r="771" spans="1:15" x14ac:dyDescent="0.2">
      <c r="A771" s="13"/>
      <c r="C771">
        <v>1</v>
      </c>
      <c r="D771">
        <v>1</v>
      </c>
      <c r="G771" s="4">
        <f>C771*D771</f>
        <v>1</v>
      </c>
      <c r="K771" s="4">
        <f>G771</f>
        <v>1</v>
      </c>
      <c r="M771">
        <v>418.95</v>
      </c>
      <c r="O771" s="4">
        <f t="shared" ref="O771" si="396">K771*M771</f>
        <v>418.95</v>
      </c>
    </row>
    <row r="772" spans="1:15" x14ac:dyDescent="0.2">
      <c r="G772" s="4"/>
      <c r="K772" s="4"/>
      <c r="O772" s="4"/>
    </row>
    <row r="773" spans="1:15" x14ac:dyDescent="0.2">
      <c r="B773" s="1" t="s">
        <v>27</v>
      </c>
      <c r="G773" s="5">
        <f>SUM(G769:G771)</f>
        <v>1</v>
      </c>
      <c r="J773" s="1" t="s">
        <v>27</v>
      </c>
      <c r="K773" s="5">
        <f>G773</f>
        <v>1</v>
      </c>
      <c r="O773" s="5">
        <f>SUM(O769:O771)</f>
        <v>418.95</v>
      </c>
    </row>
    <row r="774" spans="1:15" x14ac:dyDescent="0.2">
      <c r="A774" s="13"/>
      <c r="B774" s="1"/>
      <c r="G774" s="5"/>
      <c r="J774" s="1"/>
      <c r="K774" s="5"/>
      <c r="O774" s="5"/>
    </row>
    <row r="775" spans="1:15" x14ac:dyDescent="0.2">
      <c r="C775" s="2" t="s">
        <v>0</v>
      </c>
      <c r="D775" s="2" t="s">
        <v>21</v>
      </c>
      <c r="E775" s="2"/>
      <c r="F775" s="2"/>
      <c r="G775" s="17" t="s">
        <v>29</v>
      </c>
      <c r="K775" s="2" t="str">
        <f>G775</f>
        <v>Total ut</v>
      </c>
      <c r="M775" s="2" t="s">
        <v>22</v>
      </c>
      <c r="N775" s="2"/>
      <c r="O775" s="17" t="s">
        <v>83</v>
      </c>
    </row>
    <row r="776" spans="1:15" x14ac:dyDescent="0.2">
      <c r="A776" s="13" t="s">
        <v>92</v>
      </c>
      <c r="G776" s="4"/>
      <c r="I776" t="str">
        <f>A776</f>
        <v xml:space="preserve">Vàlvula de comporta manual amb brides, de </v>
      </c>
      <c r="O776" s="4"/>
    </row>
    <row r="777" spans="1:15" x14ac:dyDescent="0.2">
      <c r="A777" s="13" t="s">
        <v>156</v>
      </c>
      <c r="G777" s="4"/>
      <c r="I777" t="str">
        <f>A777</f>
        <v>cos llarg, DN: 63 mm de PN 16 bar,</v>
      </c>
      <c r="K777" s="4"/>
      <c r="O777" s="4"/>
    </row>
    <row r="778" spans="1:15" x14ac:dyDescent="0.2">
      <c r="A778" s="13" t="s">
        <v>51</v>
      </c>
      <c r="G778" s="4"/>
      <c r="I778" t="str">
        <f t="shared" ref="I778:I781" si="397">A778</f>
        <v>cos de fosa modular EN-GJS-500-7 (GGCG50)</v>
      </c>
      <c r="K778" s="4"/>
      <c r="O778" s="4"/>
    </row>
    <row r="779" spans="1:15" x14ac:dyDescent="0.2">
      <c r="A779" s="13" t="s">
        <v>52</v>
      </c>
      <c r="G779" s="4"/>
      <c r="I779" t="str">
        <f t="shared" si="397"/>
        <v xml:space="preserve">i tapa de fosa modular EN-GJS-500-7 </v>
      </c>
      <c r="K779" s="4"/>
      <c r="O779" s="4"/>
    </row>
    <row r="780" spans="1:15" x14ac:dyDescent="0.2">
      <c r="A780" s="13" t="s">
        <v>53</v>
      </c>
      <c r="B780" s="1"/>
      <c r="G780" s="5"/>
      <c r="I780" t="str">
        <f t="shared" si="397"/>
        <v>(GGCG50), amb revestiment de resina epoxi</v>
      </c>
      <c r="J780" s="1"/>
      <c r="K780" s="5"/>
      <c r="O780" s="5"/>
    </row>
    <row r="781" spans="1:15" ht="15" x14ac:dyDescent="0.25">
      <c r="A781" s="13" t="s">
        <v>54</v>
      </c>
      <c r="B781" s="1"/>
      <c r="G781" s="5"/>
      <c r="I781" t="str">
        <f t="shared" si="397"/>
        <v>(250 micres), comporta de fosa+EPDM i</v>
      </c>
      <c r="J781" s="7"/>
      <c r="K781" s="5"/>
      <c r="O781" s="5"/>
    </row>
    <row r="782" spans="1:15" x14ac:dyDescent="0.2">
      <c r="A782" s="13" t="s">
        <v>55</v>
      </c>
      <c r="G782" s="4"/>
      <c r="I782" t="str">
        <f>A782</f>
        <v>tancament de seient elàstic, eix d'acer inox</v>
      </c>
      <c r="K782" s="4"/>
      <c r="O782" s="4"/>
    </row>
    <row r="783" spans="1:15" x14ac:dyDescent="0.2">
      <c r="A783" s="13" t="s">
        <v>93</v>
      </c>
      <c r="G783" s="4"/>
      <c r="I783" t="str">
        <f>A783</f>
        <v>1.4021 (AISI 420), amb accionament per volant</v>
      </c>
      <c r="K783" s="4"/>
      <c r="O783" s="4"/>
    </row>
    <row r="784" spans="1:15" x14ac:dyDescent="0.2">
      <c r="A784" s="13" t="s">
        <v>157</v>
      </c>
      <c r="G784" s="4"/>
      <c r="I784" t="str">
        <f>A784</f>
        <v>de fosa, per airejció manual.</v>
      </c>
      <c r="K784" s="4"/>
      <c r="O784" s="4"/>
    </row>
    <row r="785" spans="1:15" s="13" customFormat="1" x14ac:dyDescent="0.2">
      <c r="C785" s="13">
        <v>1</v>
      </c>
      <c r="D785" s="13">
        <v>2</v>
      </c>
      <c r="G785" s="19">
        <f>C785*D785</f>
        <v>2</v>
      </c>
      <c r="K785" s="19">
        <f>G785</f>
        <v>2</v>
      </c>
      <c r="M785" s="13">
        <v>166.04</v>
      </c>
      <c r="O785" s="19">
        <f t="shared" ref="O785" si="398">K785*M785</f>
        <v>332.08</v>
      </c>
    </row>
    <row r="786" spans="1:15" x14ac:dyDescent="0.2">
      <c r="G786" s="4"/>
      <c r="K786" s="4"/>
      <c r="O786" s="4"/>
    </row>
    <row r="787" spans="1:15" x14ac:dyDescent="0.2">
      <c r="B787" s="1" t="s">
        <v>27</v>
      </c>
      <c r="G787" s="5">
        <f>SUM(G784:G785)</f>
        <v>2</v>
      </c>
      <c r="J787" s="1" t="s">
        <v>27</v>
      </c>
      <c r="K787" s="5">
        <f>G787</f>
        <v>2</v>
      </c>
      <c r="O787" s="5">
        <f>SUM(O784:O785)</f>
        <v>332.08</v>
      </c>
    </row>
    <row r="788" spans="1:15" x14ac:dyDescent="0.2">
      <c r="A788" s="13"/>
      <c r="B788" s="1"/>
      <c r="G788" s="5"/>
      <c r="J788" s="1"/>
      <c r="K788" s="5"/>
      <c r="O788" s="5"/>
    </row>
    <row r="789" spans="1:15" x14ac:dyDescent="0.2">
      <c r="A789" s="35"/>
      <c r="B789" s="35"/>
      <c r="C789" s="36" t="s">
        <v>0</v>
      </c>
      <c r="D789" s="37" t="s">
        <v>21</v>
      </c>
      <c r="E789" s="36"/>
      <c r="F789" s="36"/>
      <c r="G789" s="37" t="s">
        <v>29</v>
      </c>
      <c r="H789" s="35"/>
      <c r="I789" s="35"/>
      <c r="J789" s="35"/>
      <c r="K789" s="36" t="s">
        <v>29</v>
      </c>
      <c r="L789" s="35"/>
      <c r="M789" s="36" t="s">
        <v>22</v>
      </c>
      <c r="N789" s="36"/>
      <c r="O789" s="38" t="s">
        <v>96</v>
      </c>
    </row>
    <row r="790" spans="1:15" x14ac:dyDescent="0.2">
      <c r="A790" s="39" t="s">
        <v>119</v>
      </c>
      <c r="B790" s="35"/>
      <c r="C790" s="35"/>
      <c r="D790" s="35"/>
      <c r="E790" s="35"/>
      <c r="F790" s="35"/>
      <c r="G790" s="40"/>
      <c r="H790" s="35"/>
      <c r="I790" s="35" t="str">
        <f>A790</f>
        <v>Vàlvula d'aireació trifuncional, tipus ventosa,</v>
      </c>
      <c r="J790" s="35"/>
      <c r="K790" s="35"/>
      <c r="L790" s="35"/>
      <c r="M790" s="35"/>
      <c r="N790" s="35"/>
      <c r="O790" s="40"/>
    </row>
    <row r="791" spans="1:15" x14ac:dyDescent="0.2">
      <c r="A791" s="39" t="s">
        <v>120</v>
      </c>
      <c r="B791" s="35"/>
      <c r="C791" s="35"/>
      <c r="D791" s="35"/>
      <c r="E791" s="35"/>
      <c r="F791" s="35"/>
      <c r="G791" s="40"/>
      <c r="H791" s="35"/>
      <c r="I791" s="35" t="str">
        <f t="shared" ref="I791:I795" si="399">A791</f>
        <v>amb connexió roscada o amb brides, per a</v>
      </c>
      <c r="J791" s="35"/>
      <c r="K791" s="35"/>
      <c r="L791" s="35"/>
      <c r="M791" s="35"/>
      <c r="N791" s="35"/>
      <c r="O791" s="40"/>
    </row>
    <row r="792" spans="1:15" x14ac:dyDescent="0.2">
      <c r="A792" s="39" t="s">
        <v>121</v>
      </c>
      <c r="B792" s="35"/>
      <c r="C792" s="35"/>
      <c r="D792" s="35"/>
      <c r="E792" s="35"/>
      <c r="F792" s="35"/>
      <c r="G792" s="40"/>
      <c r="H792" s="35"/>
      <c r="I792" s="35" t="str">
        <f t="shared" si="399"/>
        <v>ventilació de canonada de Ø 125 a Ø 160 mm</v>
      </c>
      <c r="J792" s="35"/>
      <c r="K792" s="35"/>
      <c r="L792" s="35"/>
      <c r="M792" s="35"/>
      <c r="N792" s="35"/>
      <c r="O792" s="40"/>
    </row>
    <row r="793" spans="1:15" x14ac:dyDescent="0.2">
      <c r="A793" s="39" t="s">
        <v>122</v>
      </c>
      <c r="B793" s="41"/>
      <c r="C793" s="35"/>
      <c r="D793" s="35"/>
      <c r="E793" s="35"/>
      <c r="F793" s="35"/>
      <c r="G793" s="42"/>
      <c r="H793" s="35"/>
      <c r="I793" s="35" t="str">
        <f t="shared" si="399"/>
        <v>de PN 25 bar. Incloent part proporcional</v>
      </c>
      <c r="J793" s="35"/>
      <c r="K793" s="35"/>
      <c r="L793" s="35"/>
      <c r="M793" s="35"/>
      <c r="N793" s="35"/>
      <c r="O793" s="40"/>
    </row>
    <row r="794" spans="1:15" x14ac:dyDescent="0.2">
      <c r="A794" s="39" t="s">
        <v>123</v>
      </c>
      <c r="B794" s="35"/>
      <c r="C794" s="35"/>
      <c r="D794" s="35"/>
      <c r="E794" s="35"/>
      <c r="F794" s="35"/>
      <c r="G794" s="40"/>
      <c r="H794" s="35"/>
      <c r="I794" s="35" t="str">
        <f t="shared" si="399"/>
        <v>d'accessoris i elements de connexió.</v>
      </c>
      <c r="J794" s="35"/>
      <c r="K794" s="35"/>
      <c r="L794" s="35"/>
      <c r="M794" s="35"/>
      <c r="N794" s="35"/>
      <c r="O794" s="40"/>
    </row>
    <row r="795" spans="1:15" x14ac:dyDescent="0.2">
      <c r="A795" s="39" t="s">
        <v>124</v>
      </c>
      <c r="B795" s="35"/>
      <c r="C795" s="35"/>
      <c r="D795" s="35"/>
      <c r="E795" s="35"/>
      <c r="F795" s="35"/>
      <c r="G795" s="40"/>
      <c r="H795" s="35"/>
      <c r="I795" s="35" t="str">
        <f t="shared" si="399"/>
        <v>Totalment instal·lada sobre xarxa.</v>
      </c>
      <c r="J795" s="35"/>
      <c r="K795" s="35"/>
      <c r="L795" s="35"/>
      <c r="M795" s="35"/>
      <c r="N795" s="35"/>
      <c r="O795" s="40"/>
    </row>
    <row r="796" spans="1:15" x14ac:dyDescent="0.2">
      <c r="A796" s="39"/>
      <c r="B796" s="35"/>
      <c r="C796" s="35">
        <v>1</v>
      </c>
      <c r="D796" s="35">
        <v>1</v>
      </c>
      <c r="E796" s="35"/>
      <c r="F796" s="35"/>
      <c r="G796" s="40">
        <f>C796*D796</f>
        <v>1</v>
      </c>
      <c r="H796" s="35"/>
      <c r="I796" s="35"/>
      <c r="J796" s="35"/>
      <c r="K796" s="40">
        <f>G796</f>
        <v>1</v>
      </c>
      <c r="L796" s="35"/>
      <c r="M796" s="35">
        <v>691.32</v>
      </c>
      <c r="N796" s="35"/>
      <c r="O796" s="40">
        <f t="shared" ref="O796" si="400">K796*M796</f>
        <v>691.32</v>
      </c>
    </row>
    <row r="797" spans="1:15" x14ac:dyDescent="0.2">
      <c r="A797" s="35"/>
      <c r="B797" s="35"/>
      <c r="C797" s="35"/>
      <c r="D797" s="35"/>
      <c r="E797" s="35"/>
      <c r="F797" s="35"/>
      <c r="G797" s="40"/>
      <c r="H797" s="35"/>
      <c r="I797" s="35"/>
      <c r="J797" s="35"/>
      <c r="K797" s="40"/>
      <c r="L797" s="35"/>
      <c r="M797" s="35"/>
      <c r="N797" s="35"/>
      <c r="O797" s="40"/>
    </row>
    <row r="798" spans="1:15" x14ac:dyDescent="0.2">
      <c r="A798" s="35"/>
      <c r="B798" s="41" t="s">
        <v>27</v>
      </c>
      <c r="C798" s="35"/>
      <c r="D798" s="35"/>
      <c r="E798" s="35"/>
      <c r="F798" s="35"/>
      <c r="G798" s="42">
        <f>SUM(G794:G796)</f>
        <v>1</v>
      </c>
      <c r="H798" s="35"/>
      <c r="I798" s="35"/>
      <c r="J798" s="41" t="s">
        <v>27</v>
      </c>
      <c r="K798" s="42">
        <f>G798</f>
        <v>1</v>
      </c>
      <c r="L798" s="35"/>
      <c r="M798" s="35"/>
      <c r="N798" s="35"/>
      <c r="O798" s="42">
        <f>SUM(O794:O796)</f>
        <v>691.32</v>
      </c>
    </row>
    <row r="799" spans="1:15" x14ac:dyDescent="0.2">
      <c r="A799" s="39"/>
      <c r="B799" s="41"/>
      <c r="C799" s="35"/>
      <c r="D799" s="35"/>
      <c r="E799" s="35"/>
      <c r="F799" s="35"/>
      <c r="G799" s="42"/>
      <c r="H799" s="35"/>
      <c r="I799" s="35"/>
      <c r="J799" s="41"/>
      <c r="K799" s="42"/>
      <c r="L799" s="35"/>
      <c r="M799" s="35"/>
      <c r="N799" s="35"/>
      <c r="O799" s="42"/>
    </row>
    <row r="800" spans="1:15" ht="12" customHeight="1" x14ac:dyDescent="0.2">
      <c r="C800" s="2" t="s">
        <v>0</v>
      </c>
      <c r="D800" s="2" t="s">
        <v>21</v>
      </c>
      <c r="E800" s="2"/>
      <c r="F800" s="2"/>
      <c r="G800" s="17" t="s">
        <v>29</v>
      </c>
      <c r="K800" s="2" t="str">
        <f>G800</f>
        <v>Total ut</v>
      </c>
      <c r="M800" s="2" t="s">
        <v>22</v>
      </c>
      <c r="N800" s="2"/>
      <c r="O800" s="33" t="s">
        <v>96</v>
      </c>
    </row>
    <row r="801" spans="1:15" x14ac:dyDescent="0.2">
      <c r="A801" s="13" t="s">
        <v>148</v>
      </c>
      <c r="G801" s="4"/>
      <c r="I801" t="str">
        <f>A801</f>
        <v>Pou de registre amb anells prefabricats de</v>
      </c>
      <c r="O801" s="4"/>
    </row>
    <row r="802" spans="1:15" x14ac:dyDescent="0.2">
      <c r="A802" s="13" t="s">
        <v>237</v>
      </c>
      <c r="G802" s="4"/>
      <c r="I802" t="str">
        <f>A802</f>
        <v>formigó amb Æ menor de 80 cm i alçada 0,60 m</v>
      </c>
      <c r="K802" s="4"/>
      <c r="O802" s="4"/>
    </row>
    <row r="803" spans="1:15" x14ac:dyDescent="0.2">
      <c r="A803" s="13" t="s">
        <v>238</v>
      </c>
      <c r="G803" s="4"/>
      <c r="I803" t="str">
        <f t="shared" ref="I803:I805" si="401">A803</f>
        <v>format per cubeta base de pou d'1 m</v>
      </c>
      <c r="K803" s="4"/>
      <c r="O803" s="4"/>
    </row>
    <row r="804" spans="1:15" x14ac:dyDescent="0.2">
      <c r="A804" s="13" t="s">
        <v>239</v>
      </c>
      <c r="G804" s="4"/>
      <c r="I804" t="str">
        <f t="shared" si="401"/>
        <v>sobre solera de formigó H-200, anells de 0,6 m</v>
      </c>
      <c r="K804" s="4"/>
      <c r="O804" s="4"/>
    </row>
    <row r="805" spans="1:15" x14ac:dyDescent="0.2">
      <c r="A805" s="13" t="s">
        <v>149</v>
      </c>
      <c r="B805" s="1"/>
      <c r="G805" s="5"/>
      <c r="I805" t="str">
        <f t="shared" si="401"/>
        <v>d'alçada, con asimètric de remat de 60 cm</v>
      </c>
      <c r="J805" s="1"/>
      <c r="K805" s="5"/>
      <c r="O805" s="5"/>
    </row>
    <row r="806" spans="1:15" ht="13.5" customHeight="1" x14ac:dyDescent="0.2">
      <c r="A806" s="13"/>
      <c r="C806">
        <v>1</v>
      </c>
      <c r="D806">
        <v>3</v>
      </c>
      <c r="G806" s="4">
        <f>C806*D806</f>
        <v>3</v>
      </c>
      <c r="K806" s="4">
        <f>G806</f>
        <v>3</v>
      </c>
      <c r="M806">
        <v>176.93</v>
      </c>
      <c r="O806" s="4">
        <f>K806*M806</f>
        <v>530.79</v>
      </c>
    </row>
    <row r="807" spans="1:15" x14ac:dyDescent="0.2">
      <c r="G807" s="4"/>
      <c r="K807" s="4"/>
      <c r="O807" s="4"/>
    </row>
    <row r="808" spans="1:15" x14ac:dyDescent="0.2">
      <c r="B808" s="1" t="s">
        <v>27</v>
      </c>
      <c r="G808" s="5">
        <f>SUM(G806:G806)</f>
        <v>3</v>
      </c>
      <c r="J808" s="1" t="s">
        <v>27</v>
      </c>
      <c r="K808" s="5">
        <f>G808</f>
        <v>3</v>
      </c>
      <c r="O808" s="5">
        <f>SUM(O806:O806)</f>
        <v>530.79</v>
      </c>
    </row>
    <row r="809" spans="1:15" x14ac:dyDescent="0.2">
      <c r="B809" s="1"/>
      <c r="G809" s="5"/>
      <c r="J809" s="1"/>
      <c r="K809" s="5"/>
      <c r="O809" s="5"/>
    </row>
    <row r="810" spans="1:15" ht="12" customHeight="1" x14ac:dyDescent="0.2">
      <c r="C810" s="2" t="s">
        <v>0</v>
      </c>
      <c r="D810" s="2" t="s">
        <v>21</v>
      </c>
      <c r="E810" s="2"/>
      <c r="F810" s="2"/>
      <c r="G810" s="17" t="s">
        <v>29</v>
      </c>
      <c r="K810" s="2" t="str">
        <f>G810</f>
        <v>Total ut</v>
      </c>
      <c r="M810" s="2" t="s">
        <v>22</v>
      </c>
      <c r="N810" s="2"/>
      <c r="O810" s="33" t="s">
        <v>96</v>
      </c>
    </row>
    <row r="811" spans="1:15" x14ac:dyDescent="0.2">
      <c r="A811" s="13" t="s">
        <v>150</v>
      </c>
      <c r="G811" s="4"/>
      <c r="I811" t="str">
        <f>A811</f>
        <v>Solera de pou de resalt (pou de baixada i</v>
      </c>
      <c r="O811" s="4"/>
    </row>
    <row r="812" spans="1:15" x14ac:dyDescent="0.2">
      <c r="A812" s="13" t="s">
        <v>151</v>
      </c>
      <c r="G812" s="4"/>
      <c r="I812" t="str">
        <f>A812</f>
        <v>trasdos), construït en rasa totalment acabat</v>
      </c>
      <c r="K812" s="4"/>
      <c r="O812" s="4"/>
    </row>
    <row r="813" spans="1:15" ht="13.5" customHeight="1" x14ac:dyDescent="0.2">
      <c r="A813" s="13"/>
      <c r="C813">
        <v>1</v>
      </c>
      <c r="D813">
        <v>3</v>
      </c>
      <c r="G813" s="4">
        <f>C813*D813</f>
        <v>3</v>
      </c>
      <c r="K813" s="4">
        <f>G813</f>
        <v>3</v>
      </c>
      <c r="M813">
        <v>153.66</v>
      </c>
      <c r="O813" s="4">
        <f>K813*M813</f>
        <v>460.98</v>
      </c>
    </row>
    <row r="814" spans="1:15" x14ac:dyDescent="0.2">
      <c r="G814" s="4"/>
      <c r="K814" s="4"/>
      <c r="O814" s="4"/>
    </row>
    <row r="815" spans="1:15" x14ac:dyDescent="0.2">
      <c r="B815" s="1" t="s">
        <v>27</v>
      </c>
      <c r="G815" s="5">
        <f>SUM(G813:G813)</f>
        <v>3</v>
      </c>
      <c r="J815" s="1" t="s">
        <v>27</v>
      </c>
      <c r="K815" s="5">
        <f>G815</f>
        <v>3</v>
      </c>
      <c r="O815" s="5">
        <f>SUM(O813:O813)</f>
        <v>460.98</v>
      </c>
    </row>
    <row r="816" spans="1:15" x14ac:dyDescent="0.2">
      <c r="B816" s="1"/>
      <c r="G816" s="5"/>
      <c r="J816" s="1"/>
      <c r="K816" s="5"/>
      <c r="O816" s="5"/>
    </row>
    <row r="817" spans="1:15" ht="12" customHeight="1" x14ac:dyDescent="0.2">
      <c r="C817" s="2" t="s">
        <v>0</v>
      </c>
      <c r="D817" s="2" t="s">
        <v>21</v>
      </c>
      <c r="E817" s="2"/>
      <c r="F817" s="2"/>
      <c r="G817" s="17" t="s">
        <v>29</v>
      </c>
      <c r="K817" s="2" t="str">
        <f>G817</f>
        <v>Total ut</v>
      </c>
      <c r="M817" s="2" t="s">
        <v>22</v>
      </c>
      <c r="N817" s="2"/>
      <c r="O817" s="33" t="s">
        <v>96</v>
      </c>
    </row>
    <row r="818" spans="1:15" x14ac:dyDescent="0.2">
      <c r="A818" s="13" t="s">
        <v>191</v>
      </c>
      <c r="G818" s="4"/>
      <c r="I818" t="str">
        <f>A818</f>
        <v>Conexions a la xarxa existent de fibrociment</v>
      </c>
      <c r="O818" s="4"/>
    </row>
    <row r="819" spans="1:15" x14ac:dyDescent="0.2">
      <c r="A819" s="13" t="s">
        <v>192</v>
      </c>
      <c r="G819" s="4"/>
      <c r="I819" t="str">
        <f>A819</f>
        <v>(FC-DN: 100, FC-DN: 125, FC-DN 150..)</v>
      </c>
      <c r="K819" s="4"/>
      <c r="O819" s="4"/>
    </row>
    <row r="820" spans="1:15" x14ac:dyDescent="0.2">
      <c r="A820" s="13" t="s">
        <v>193</v>
      </c>
      <c r="G820" s="4"/>
      <c r="I820" t="str">
        <f>A820</f>
        <v>Treballs, accessoris, complements, etc..)</v>
      </c>
      <c r="K820" s="4"/>
      <c r="O820" s="4"/>
    </row>
    <row r="821" spans="1:15" ht="13.5" customHeight="1" x14ac:dyDescent="0.2">
      <c r="A821" s="13"/>
      <c r="C821">
        <v>1</v>
      </c>
      <c r="D821">
        <v>8</v>
      </c>
      <c r="G821" s="4">
        <f>C821*D821</f>
        <v>8</v>
      </c>
      <c r="K821" s="4">
        <f>G821</f>
        <v>8</v>
      </c>
      <c r="M821">
        <v>450</v>
      </c>
      <c r="O821" s="4">
        <f>K821*M821</f>
        <v>3600</v>
      </c>
    </row>
    <row r="822" spans="1:15" x14ac:dyDescent="0.2">
      <c r="G822" s="4"/>
      <c r="K822" s="4"/>
      <c r="O822" s="4"/>
    </row>
    <row r="823" spans="1:15" x14ac:dyDescent="0.2">
      <c r="B823" s="1" t="s">
        <v>27</v>
      </c>
      <c r="G823" s="5">
        <f>SUM(G821:G821)</f>
        <v>8</v>
      </c>
      <c r="J823" s="1" t="s">
        <v>27</v>
      </c>
      <c r="K823" s="5">
        <f>G823</f>
        <v>8</v>
      </c>
      <c r="O823" s="5">
        <f>SUM(O821:O821)</f>
        <v>3600</v>
      </c>
    </row>
    <row r="824" spans="1:15" x14ac:dyDescent="0.2">
      <c r="B824" s="1"/>
      <c r="G824" s="5"/>
      <c r="J824" s="1"/>
      <c r="K824" s="5"/>
      <c r="O824" s="5"/>
    </row>
    <row r="825" spans="1:15" x14ac:dyDescent="0.2">
      <c r="C825" s="2" t="s">
        <v>0</v>
      </c>
      <c r="D825" s="17" t="s">
        <v>21</v>
      </c>
      <c r="E825" s="2"/>
      <c r="F825" s="2"/>
      <c r="G825" s="17" t="s">
        <v>29</v>
      </c>
      <c r="K825" s="2" t="str">
        <f>G825</f>
        <v>Total ut</v>
      </c>
      <c r="M825" s="2" t="s">
        <v>22</v>
      </c>
      <c r="N825" s="2"/>
      <c r="O825" s="33" t="s">
        <v>96</v>
      </c>
    </row>
    <row r="826" spans="1:15" x14ac:dyDescent="0.2">
      <c r="A826" s="13" t="s">
        <v>145</v>
      </c>
      <c r="G826" s="4"/>
      <c r="I826" t="str">
        <f>A826</f>
        <v>Formació d'escomesa definitiva (3/4") d'aigua</v>
      </c>
      <c r="O826" s="4"/>
    </row>
    <row r="827" spans="1:15" x14ac:dyDescent="0.2">
      <c r="A827" s="13" t="s">
        <v>97</v>
      </c>
      <c r="G827" s="4"/>
      <c r="I827" t="str">
        <f>A827</f>
        <v>potable per a connexió a armari d'escomesa</v>
      </c>
      <c r="K827" s="4"/>
      <c r="O827" s="4"/>
    </row>
    <row r="828" spans="1:15" x14ac:dyDescent="0.2">
      <c r="A828" t="s">
        <v>98</v>
      </c>
      <c r="G828" s="4"/>
      <c r="I828" t="str">
        <f t="shared" ref="I828:I831" si="402">A828</f>
        <v>en arqueta de vorera. Inclou la connexió</v>
      </c>
      <c r="K828" s="4"/>
      <c r="O828" s="4"/>
    </row>
    <row r="829" spans="1:15" x14ac:dyDescent="0.2">
      <c r="A829" s="13" t="s">
        <v>99</v>
      </c>
      <c r="G829" s="4"/>
      <c r="I829" t="str">
        <f t="shared" si="402"/>
        <v>termosoldada per a tub de PE, de Ø 25 mm</v>
      </c>
      <c r="K829" s="4"/>
      <c r="O829" s="4"/>
    </row>
    <row r="830" spans="1:15" x14ac:dyDescent="0.2">
      <c r="A830" s="13" t="s">
        <v>100</v>
      </c>
      <c r="B830" s="1"/>
      <c r="G830" s="5"/>
      <c r="I830" t="str">
        <f t="shared" si="402"/>
        <v>amb els accessoris adequats. També inclou</v>
      </c>
      <c r="J830" s="1"/>
      <c r="K830" s="5"/>
      <c r="O830" s="5"/>
    </row>
    <row r="831" spans="1:15" x14ac:dyDescent="0.2">
      <c r="A831" s="13" t="s">
        <v>101</v>
      </c>
      <c r="B831" s="1"/>
      <c r="G831" s="5"/>
      <c r="I831" t="str">
        <f t="shared" si="402"/>
        <v>instal·lació de vàlvules, passatubs PEAD</v>
      </c>
      <c r="J831" s="1"/>
      <c r="K831" s="5"/>
      <c r="O831" s="5"/>
    </row>
    <row r="832" spans="1:15" ht="15" x14ac:dyDescent="0.25">
      <c r="A832" s="13" t="s">
        <v>102</v>
      </c>
      <c r="B832" s="1"/>
      <c r="G832" s="5"/>
      <c r="I832" t="str">
        <f>A832</f>
        <v>corrugat de diàmetre adequat en façana, tub</v>
      </c>
      <c r="J832" s="7"/>
      <c r="K832" s="5"/>
      <c r="O832" s="5"/>
    </row>
    <row r="833" spans="1:15" ht="15" x14ac:dyDescent="0.25">
      <c r="A833" s="13" t="s">
        <v>103</v>
      </c>
      <c r="B833" s="1"/>
      <c r="G833" s="5"/>
      <c r="I833" t="str">
        <f>A833</f>
        <v>de PE de Ø 20 mm de 16 bar.</v>
      </c>
      <c r="J833" s="7"/>
      <c r="K833" s="5"/>
      <c r="O833" s="5"/>
    </row>
    <row r="834" spans="1:15" x14ac:dyDescent="0.2">
      <c r="A834" s="13" t="s">
        <v>104</v>
      </c>
      <c r="G834" s="4"/>
      <c r="I834" t="str">
        <f>A834</f>
        <v>No s'inclou el comptador, que és existent.</v>
      </c>
      <c r="K834" s="4"/>
      <c r="O834" s="4"/>
    </row>
    <row r="835" spans="1:15" ht="19.5" customHeight="1" x14ac:dyDescent="0.2">
      <c r="A835" s="13"/>
      <c r="B835" s="27" t="s">
        <v>146</v>
      </c>
      <c r="C835">
        <v>1</v>
      </c>
      <c r="D835">
        <v>78</v>
      </c>
      <c r="G835" s="4">
        <f>C835*D835</f>
        <v>78</v>
      </c>
      <c r="J835" s="27" t="str">
        <f>B835</f>
        <v>_ Existents:</v>
      </c>
      <c r="K835" s="4">
        <f>G835</f>
        <v>78</v>
      </c>
      <c r="M835">
        <v>149.04</v>
      </c>
      <c r="O835" s="4">
        <f t="shared" ref="O835" si="403">K835*M835</f>
        <v>11625.119999999999</v>
      </c>
    </row>
    <row r="836" spans="1:15" x14ac:dyDescent="0.2">
      <c r="A836" s="13"/>
      <c r="B836" s="27" t="s">
        <v>147</v>
      </c>
      <c r="C836">
        <v>1</v>
      </c>
      <c r="D836">
        <v>0</v>
      </c>
      <c r="G836" s="4">
        <f>C836*D836</f>
        <v>0</v>
      </c>
      <c r="J836" s="27" t="str">
        <f>B836</f>
        <v>_ Futurs:</v>
      </c>
      <c r="K836" s="4">
        <f>G836</f>
        <v>0</v>
      </c>
      <c r="M836">
        <v>149.04</v>
      </c>
      <c r="O836" s="4">
        <f t="shared" ref="O836" si="404">K836*M836</f>
        <v>0</v>
      </c>
    </row>
    <row r="837" spans="1:15" x14ac:dyDescent="0.2">
      <c r="A837" s="13"/>
      <c r="G837" s="4"/>
      <c r="K837" s="4"/>
      <c r="O837" s="4"/>
    </row>
    <row r="838" spans="1:15" x14ac:dyDescent="0.2">
      <c r="B838" s="1" t="s">
        <v>27</v>
      </c>
      <c r="G838" s="5">
        <f>SUM(G832:G836)</f>
        <v>78</v>
      </c>
      <c r="J838" s="1" t="s">
        <v>27</v>
      </c>
      <c r="K838" s="5">
        <f>G838</f>
        <v>78</v>
      </c>
      <c r="O838" s="5">
        <f>SUM(O832:O836)</f>
        <v>11625.119999999999</v>
      </c>
    </row>
    <row r="839" spans="1:15" x14ac:dyDescent="0.2">
      <c r="B839" s="1"/>
      <c r="G839" s="5"/>
      <c r="J839" s="1"/>
      <c r="K839" s="5"/>
      <c r="O839" s="5"/>
    </row>
    <row r="840" spans="1:15" x14ac:dyDescent="0.2">
      <c r="C840" s="2" t="s">
        <v>0</v>
      </c>
      <c r="D840" s="17" t="s">
        <v>21</v>
      </c>
      <c r="E840" s="2"/>
      <c r="F840" s="2"/>
      <c r="G840" s="17" t="s">
        <v>29</v>
      </c>
      <c r="K840" s="2" t="str">
        <f>G840</f>
        <v>Total ut</v>
      </c>
      <c r="M840" s="2" t="s">
        <v>22</v>
      </c>
      <c r="N840" s="2"/>
      <c r="O840" s="33" t="s">
        <v>96</v>
      </c>
    </row>
    <row r="841" spans="1:15" x14ac:dyDescent="0.2">
      <c r="A841" s="13" t="s">
        <v>77</v>
      </c>
      <c r="G841" s="4"/>
      <c r="I841" t="str">
        <f>A841</f>
        <v>Subministrament i col·locació d'arqueta per</v>
      </c>
      <c r="O841" s="4"/>
    </row>
    <row r="842" spans="1:15" x14ac:dyDescent="0.2">
      <c r="A842" s="13" t="s">
        <v>105</v>
      </c>
      <c r="G842" s="4"/>
      <c r="I842" t="str">
        <f>A842</f>
        <v>escomesa amb mesures 360x220x260, per</v>
      </c>
      <c r="K842" s="4"/>
      <c r="O842" s="4"/>
    </row>
    <row r="843" spans="1:15" x14ac:dyDescent="0.2">
      <c r="A843" s="13" t="s">
        <v>106</v>
      </c>
      <c r="G843" s="4"/>
      <c r="I843" t="str">
        <f t="shared" ref="I843:I846" si="405">A843</f>
        <v>allotjament de comptador de Ø 15/20 mm,</v>
      </c>
      <c r="K843" s="4"/>
      <c r="O843" s="4"/>
    </row>
    <row r="844" spans="1:15" x14ac:dyDescent="0.2">
      <c r="A844" s="13" t="s">
        <v>107</v>
      </c>
      <c r="G844" s="4"/>
      <c r="I844" t="str">
        <f t="shared" si="405"/>
        <v xml:space="preserve">provist de pany especial de quadradet, </v>
      </c>
      <c r="K844" s="4"/>
      <c r="O844" s="4"/>
    </row>
    <row r="845" spans="1:15" x14ac:dyDescent="0.2">
      <c r="A845" s="13" t="s">
        <v>108</v>
      </c>
      <c r="B845" s="1"/>
      <c r="G845" s="5"/>
      <c r="I845" t="str">
        <f t="shared" si="405"/>
        <v>instal·lat en paviment prèviament preparat</v>
      </c>
      <c r="J845" s="1"/>
      <c r="K845" s="5"/>
      <c r="O845" s="5"/>
    </row>
    <row r="846" spans="1:15" x14ac:dyDescent="0.2">
      <c r="A846" s="13" t="s">
        <v>109</v>
      </c>
      <c r="G846" s="4"/>
      <c r="I846" t="str">
        <f t="shared" si="405"/>
        <v>per al seu allotjament.</v>
      </c>
      <c r="K846" s="4"/>
      <c r="O846" s="4"/>
    </row>
    <row r="847" spans="1:15" ht="19.5" customHeight="1" x14ac:dyDescent="0.2">
      <c r="A847" s="13"/>
      <c r="B847" s="27" t="s">
        <v>146</v>
      </c>
      <c r="C847">
        <v>1</v>
      </c>
      <c r="D847">
        <v>78</v>
      </c>
      <c r="G847" s="4">
        <f>C847*D847</f>
        <v>78</v>
      </c>
      <c r="J847" s="27" t="str">
        <f>B847</f>
        <v>_ Existents:</v>
      </c>
      <c r="K847" s="4">
        <f>G847</f>
        <v>78</v>
      </c>
      <c r="M847">
        <v>101.71</v>
      </c>
      <c r="O847" s="4">
        <f>K847*M847</f>
        <v>7933.3799999999992</v>
      </c>
    </row>
    <row r="848" spans="1:15" x14ac:dyDescent="0.2">
      <c r="A848" s="13"/>
      <c r="B848" s="27" t="s">
        <v>147</v>
      </c>
      <c r="C848">
        <v>1</v>
      </c>
      <c r="D848">
        <v>0</v>
      </c>
      <c r="G848" s="4">
        <f>C848*D848</f>
        <v>0</v>
      </c>
      <c r="J848" s="27" t="str">
        <f>B848</f>
        <v>_ Futurs:</v>
      </c>
      <c r="K848" s="4">
        <f>G848</f>
        <v>0</v>
      </c>
      <c r="M848">
        <v>101.71</v>
      </c>
      <c r="O848" s="4">
        <f>K848*M848</f>
        <v>0</v>
      </c>
    </row>
    <row r="849" spans="1:15" x14ac:dyDescent="0.2">
      <c r="G849" s="4"/>
      <c r="K849" s="4"/>
      <c r="O849" s="4"/>
    </row>
    <row r="850" spans="1:15" x14ac:dyDescent="0.2">
      <c r="B850" s="1" t="s">
        <v>27</v>
      </c>
      <c r="G850" s="5">
        <f>SUM(G845:G848)</f>
        <v>78</v>
      </c>
      <c r="J850" s="1" t="s">
        <v>27</v>
      </c>
      <c r="K850" s="5">
        <f>G850</f>
        <v>78</v>
      </c>
      <c r="O850" s="5">
        <f>SUM(O845:O848)</f>
        <v>7933.3799999999992</v>
      </c>
    </row>
    <row r="851" spans="1:15" x14ac:dyDescent="0.2">
      <c r="G851" s="4"/>
      <c r="K851" s="4"/>
      <c r="O851" s="4"/>
    </row>
    <row r="852" spans="1:15" x14ac:dyDescent="0.2">
      <c r="C852" s="2" t="s">
        <v>0</v>
      </c>
      <c r="D852" s="17" t="s">
        <v>21</v>
      </c>
      <c r="E852" s="2"/>
      <c r="F852" s="2"/>
      <c r="G852" s="17" t="s">
        <v>29</v>
      </c>
      <c r="K852" s="2" t="str">
        <f>G852</f>
        <v>Total ut</v>
      </c>
      <c r="M852" s="2" t="s">
        <v>22</v>
      </c>
      <c r="N852" s="2"/>
      <c r="O852" s="17" t="s">
        <v>83</v>
      </c>
    </row>
    <row r="853" spans="1:15" x14ac:dyDescent="0.2">
      <c r="A853" s="13" t="s">
        <v>79</v>
      </c>
      <c r="G853" s="4"/>
      <c r="I853" t="str">
        <f>A853</f>
        <v>Treballs per enllaç de la nova xarxa amb</v>
      </c>
      <c r="O853" s="4"/>
    </row>
    <row r="854" spans="1:15" x14ac:dyDescent="0.2">
      <c r="A854" s="13" t="s">
        <v>80</v>
      </c>
      <c r="G854" s="4"/>
      <c r="I854" t="str">
        <f>A854</f>
        <v xml:space="preserve">les escomeses dels habitatges, </v>
      </c>
      <c r="K854" s="4"/>
      <c r="O854" s="4"/>
    </row>
    <row r="855" spans="1:15" x14ac:dyDescent="0.2">
      <c r="A855" s="13"/>
      <c r="C855">
        <v>1</v>
      </c>
      <c r="D855">
        <v>78</v>
      </c>
      <c r="G855" s="4">
        <f>C855*D855</f>
        <v>78</v>
      </c>
      <c r="K855" s="4">
        <f>G855</f>
        <v>78</v>
      </c>
      <c r="M855">
        <v>15.08</v>
      </c>
      <c r="O855" s="4">
        <f>K855*M855</f>
        <v>1176.24</v>
      </c>
    </row>
    <row r="856" spans="1:15" x14ac:dyDescent="0.2">
      <c r="A856" s="13"/>
      <c r="G856" s="4"/>
      <c r="K856" s="4"/>
      <c r="O856" s="4"/>
    </row>
    <row r="857" spans="1:15" x14ac:dyDescent="0.2">
      <c r="A857" s="13"/>
      <c r="B857" s="9" t="s">
        <v>27</v>
      </c>
      <c r="G857" s="6">
        <f>SUM(G854:G855)</f>
        <v>78</v>
      </c>
      <c r="J857" s="9" t="s">
        <v>27</v>
      </c>
      <c r="K857" s="6">
        <f>G857</f>
        <v>78</v>
      </c>
      <c r="O857" s="6">
        <f>SUM(O854:O855)</f>
        <v>1176.24</v>
      </c>
    </row>
    <row r="858" spans="1:15" x14ac:dyDescent="0.2">
      <c r="A858" s="13"/>
      <c r="B858" s="9"/>
      <c r="G858" s="6"/>
      <c r="J858" s="9"/>
      <c r="K858" s="6"/>
      <c r="O858" s="6"/>
    </row>
    <row r="859" spans="1:15" x14ac:dyDescent="0.2">
      <c r="C859" s="2" t="s">
        <v>0</v>
      </c>
      <c r="D859" s="2" t="s">
        <v>1</v>
      </c>
      <c r="E859" s="2"/>
      <c r="F859" s="2"/>
      <c r="G859" s="17" t="s">
        <v>19</v>
      </c>
      <c r="K859" s="2" t="str">
        <f>G859</f>
        <v>Total ml</v>
      </c>
      <c r="M859" s="2" t="s">
        <v>22</v>
      </c>
      <c r="N859" s="2"/>
      <c r="O859" s="17" t="s">
        <v>83</v>
      </c>
    </row>
    <row r="860" spans="1:15" x14ac:dyDescent="0.2">
      <c r="A860" s="13" t="s">
        <v>198</v>
      </c>
      <c r="G860" s="4"/>
      <c r="I860" t="str">
        <f>A860</f>
        <v xml:space="preserve">Tub de polietilè de PE-100, de 25 mm de </v>
      </c>
      <c r="O860" s="4"/>
    </row>
    <row r="861" spans="1:15" x14ac:dyDescent="0.2">
      <c r="A861" s="13" t="s">
        <v>182</v>
      </c>
      <c r="G861" s="4"/>
      <c r="I861" t="str">
        <f>A861</f>
        <v>diàmetre nominal, de 10 bar de pressió nominal</v>
      </c>
      <c r="K861" s="4"/>
      <c r="O861" s="4"/>
    </row>
    <row r="862" spans="1:15" x14ac:dyDescent="0.2">
      <c r="A862" t="s">
        <v>48</v>
      </c>
      <c r="G862" s="4"/>
      <c r="I862" t="str">
        <f t="shared" ref="I862:I865" si="406">A862</f>
        <v>per aigua potable UNE-EN 12202-2, connectat</v>
      </c>
      <c r="K862" s="4"/>
      <c r="O862" s="4"/>
    </row>
    <row r="863" spans="1:15" x14ac:dyDescent="0.2">
      <c r="A863" t="s">
        <v>187</v>
      </c>
      <c r="G863" s="4"/>
      <c r="I863" t="str">
        <f t="shared" si="406"/>
        <v>a pressió, amb grau de dificultat baixa,</v>
      </c>
      <c r="K863" s="4"/>
      <c r="O863" s="4"/>
    </row>
    <row r="864" spans="1:15" x14ac:dyDescent="0.2">
      <c r="A864" t="s">
        <v>188</v>
      </c>
      <c r="B864" s="9"/>
      <c r="G864" s="6"/>
      <c r="I864" t="str">
        <f t="shared" si="406"/>
        <v>utilitzant unions simples i col·locat en façana</v>
      </c>
      <c r="J864" s="9"/>
      <c r="K864" s="6"/>
      <c r="O864" s="6"/>
    </row>
    <row r="865" spans="1:15" ht="12.75" customHeight="1" x14ac:dyDescent="0.25">
      <c r="A865" s="13" t="s">
        <v>189</v>
      </c>
      <c r="B865" s="9"/>
      <c r="G865" s="6"/>
      <c r="I865" t="str">
        <f t="shared" si="406"/>
        <v xml:space="preserve">per ús provisional,per enllaçar amb </v>
      </c>
      <c r="J865" s="7"/>
      <c r="K865" s="6"/>
      <c r="O865" s="6"/>
    </row>
    <row r="866" spans="1:15" ht="12.75" customHeight="1" x14ac:dyDescent="0.25">
      <c r="A866" s="13" t="s">
        <v>190</v>
      </c>
      <c r="B866" s="9"/>
      <c r="G866" s="6"/>
      <c r="I866" t="str">
        <f>A866</f>
        <v>escomeses durant el procés de l'obra.</v>
      </c>
      <c r="J866" s="7"/>
      <c r="K866" s="6"/>
      <c r="O866" s="6"/>
    </row>
    <row r="867" spans="1:15" s="27" customFormat="1" x14ac:dyDescent="0.2">
      <c r="A867" s="27" t="s">
        <v>223</v>
      </c>
      <c r="G867" s="48"/>
      <c r="I867" s="27" t="str">
        <f>A867</f>
        <v xml:space="preserve">(Partida de provisional subministre, </v>
      </c>
      <c r="O867" s="48"/>
    </row>
    <row r="868" spans="1:15" s="27" customFormat="1" x14ac:dyDescent="0.2">
      <c r="A868" s="27" t="s">
        <v>224</v>
      </c>
      <c r="G868" s="48"/>
      <c r="I868" s="27" t="str">
        <f>A868</f>
        <v>en trams amb escomeses d'aigua).</v>
      </c>
      <c r="O868" s="48"/>
    </row>
    <row r="869" spans="1:15" ht="20.25" customHeight="1" x14ac:dyDescent="0.2">
      <c r="B869" s="27" t="s">
        <v>127</v>
      </c>
      <c r="C869">
        <v>1</v>
      </c>
      <c r="D869">
        <v>105</v>
      </c>
      <c r="G869" s="4">
        <f t="shared" ref="G869:G884" si="407">C869*D869</f>
        <v>105</v>
      </c>
      <c r="J869" s="27" t="str">
        <f t="shared" ref="J869:J884" si="408">B869</f>
        <v>C/Domènec Cardenal, (O)</v>
      </c>
      <c r="K869" s="4">
        <f t="shared" ref="K869:K884" si="409">G869</f>
        <v>105</v>
      </c>
      <c r="M869">
        <v>4.09</v>
      </c>
      <c r="O869" s="4">
        <f t="shared" ref="O869:O884" si="410">K869*M869</f>
        <v>429.45</v>
      </c>
    </row>
    <row r="870" spans="1:15" ht="14.25" customHeight="1" x14ac:dyDescent="0.2">
      <c r="B870" s="27" t="s">
        <v>155</v>
      </c>
      <c r="C870">
        <v>0</v>
      </c>
      <c r="D870">
        <v>7</v>
      </c>
      <c r="G870" s="4">
        <f t="shared" si="407"/>
        <v>0</v>
      </c>
      <c r="J870" s="27" t="str">
        <f t="shared" si="408"/>
        <v>Creuament D Cardenal, (O)</v>
      </c>
      <c r="K870" s="4">
        <f t="shared" si="409"/>
        <v>0</v>
      </c>
      <c r="M870">
        <v>4.09</v>
      </c>
      <c r="O870" s="4">
        <f t="shared" si="410"/>
        <v>0</v>
      </c>
    </row>
    <row r="871" spans="1:15" ht="14.25" customHeight="1" x14ac:dyDescent="0.2">
      <c r="B871" s="27" t="s">
        <v>127</v>
      </c>
      <c r="C871">
        <v>0</v>
      </c>
      <c r="D871">
        <v>35</v>
      </c>
      <c r="G871" s="4">
        <f t="shared" si="407"/>
        <v>0</v>
      </c>
      <c r="J871" s="27" t="str">
        <f t="shared" si="408"/>
        <v>C/Domènec Cardenal, (O)</v>
      </c>
      <c r="K871" s="4">
        <f t="shared" si="409"/>
        <v>0</v>
      </c>
      <c r="M871">
        <v>4.09</v>
      </c>
      <c r="O871" s="4">
        <f t="shared" si="410"/>
        <v>0</v>
      </c>
    </row>
    <row r="872" spans="1:15" ht="12" customHeight="1" x14ac:dyDescent="0.2">
      <c r="B872" s="27" t="s">
        <v>133</v>
      </c>
      <c r="C872">
        <v>0</v>
      </c>
      <c r="D872">
        <v>12</v>
      </c>
      <c r="G872" s="4">
        <f t="shared" si="407"/>
        <v>0</v>
      </c>
      <c r="J872" s="27" t="str">
        <f t="shared" si="408"/>
        <v>Enllaç amb D Cardenal, (E)</v>
      </c>
      <c r="K872" s="4">
        <f t="shared" si="409"/>
        <v>0</v>
      </c>
      <c r="M872">
        <v>4.09</v>
      </c>
      <c r="O872" s="4">
        <f t="shared" si="410"/>
        <v>0</v>
      </c>
    </row>
    <row r="873" spans="1:15" ht="12" customHeight="1" x14ac:dyDescent="0.2">
      <c r="B873" s="27" t="s">
        <v>126</v>
      </c>
      <c r="C873">
        <v>1</v>
      </c>
      <c r="D873">
        <v>185</v>
      </c>
      <c r="G873" s="4">
        <f t="shared" si="407"/>
        <v>185</v>
      </c>
      <c r="J873" s="27" t="str">
        <f t="shared" si="408"/>
        <v>C/Domènec Cardenal, (E)</v>
      </c>
      <c r="K873" s="4">
        <f t="shared" si="409"/>
        <v>185</v>
      </c>
      <c r="M873">
        <v>4.09</v>
      </c>
      <c r="O873" s="4">
        <f t="shared" si="410"/>
        <v>756.65</v>
      </c>
    </row>
    <row r="874" spans="1:15" ht="12.75" customHeight="1" x14ac:dyDescent="0.2">
      <c r="B874" s="27" t="s">
        <v>126</v>
      </c>
      <c r="C874">
        <v>1</v>
      </c>
      <c r="D874">
        <v>185</v>
      </c>
      <c r="G874" s="4">
        <f t="shared" si="407"/>
        <v>185</v>
      </c>
      <c r="J874" s="27" t="str">
        <f t="shared" si="408"/>
        <v>C/Domènec Cardenal, (E)</v>
      </c>
      <c r="K874" s="4">
        <f t="shared" si="409"/>
        <v>185</v>
      </c>
      <c r="M874">
        <v>4.09</v>
      </c>
      <c r="O874" s="4">
        <f t="shared" si="410"/>
        <v>756.65</v>
      </c>
    </row>
    <row r="875" spans="1:15" ht="12.75" customHeight="1" x14ac:dyDescent="0.2">
      <c r="B875" s="27" t="s">
        <v>132</v>
      </c>
      <c r="C875">
        <v>0</v>
      </c>
      <c r="D875">
        <v>10</v>
      </c>
      <c r="G875" s="4">
        <f t="shared" si="407"/>
        <v>0</v>
      </c>
      <c r="J875" s="27" t="str">
        <f t="shared" si="408"/>
        <v>Creuaments D Cardenal, (E)</v>
      </c>
      <c r="K875" s="4">
        <f t="shared" si="409"/>
        <v>0</v>
      </c>
      <c r="M875">
        <v>4.09</v>
      </c>
      <c r="O875" s="4">
        <f t="shared" si="410"/>
        <v>0</v>
      </c>
    </row>
    <row r="876" spans="1:15" ht="12.75" customHeight="1" x14ac:dyDescent="0.2">
      <c r="B876" s="27" t="s">
        <v>129</v>
      </c>
      <c r="C876">
        <v>0.1</v>
      </c>
      <c r="D876">
        <v>30</v>
      </c>
      <c r="G876" s="4">
        <f t="shared" si="407"/>
        <v>3</v>
      </c>
      <c r="J876" s="27" t="str">
        <f t="shared" si="408"/>
        <v>Lateral Ajuntament, (Oest)</v>
      </c>
      <c r="K876" s="4">
        <f t="shared" si="409"/>
        <v>3</v>
      </c>
      <c r="M876">
        <v>4.09</v>
      </c>
      <c r="O876" s="4">
        <f t="shared" si="410"/>
        <v>12.27</v>
      </c>
    </row>
    <row r="877" spans="1:15" ht="12.75" customHeight="1" x14ac:dyDescent="0.2">
      <c r="B877" s="27" t="s">
        <v>128</v>
      </c>
      <c r="C877">
        <v>0.3</v>
      </c>
      <c r="D877">
        <v>30</v>
      </c>
      <c r="G877" s="4">
        <f t="shared" si="407"/>
        <v>9</v>
      </c>
      <c r="J877" s="27" t="str">
        <f t="shared" si="408"/>
        <v>Lateral Ajuntament, (Est)</v>
      </c>
      <c r="K877" s="4">
        <f t="shared" si="409"/>
        <v>9</v>
      </c>
      <c r="M877">
        <v>4.09</v>
      </c>
      <c r="O877" s="4">
        <f t="shared" si="410"/>
        <v>36.81</v>
      </c>
    </row>
    <row r="878" spans="1:15" ht="12.75" customHeight="1" x14ac:dyDescent="0.2">
      <c r="B878" s="27" t="s">
        <v>125</v>
      </c>
      <c r="C878">
        <v>0</v>
      </c>
      <c r="D878">
        <v>60</v>
      </c>
      <c r="G878" s="4">
        <f t="shared" si="407"/>
        <v>0</v>
      </c>
      <c r="J878" s="27" t="str">
        <f t="shared" si="408"/>
        <v>Plaça, (Oest)</v>
      </c>
      <c r="K878" s="4">
        <f t="shared" si="409"/>
        <v>0</v>
      </c>
      <c r="M878">
        <v>4.09</v>
      </c>
      <c r="O878" s="4">
        <f t="shared" si="410"/>
        <v>0</v>
      </c>
    </row>
    <row r="879" spans="1:15" ht="12.75" customHeight="1" x14ac:dyDescent="0.2">
      <c r="B879" s="27" t="s">
        <v>135</v>
      </c>
      <c r="C879">
        <v>0</v>
      </c>
      <c r="D879">
        <v>0</v>
      </c>
      <c r="G879" s="4">
        <f t="shared" si="407"/>
        <v>0</v>
      </c>
      <c r="J879" s="27" t="str">
        <f t="shared" si="408"/>
        <v>Plaça, (Est), (Tub PE existent)</v>
      </c>
      <c r="K879" s="4">
        <f t="shared" si="409"/>
        <v>0</v>
      </c>
      <c r="M879">
        <v>4.09</v>
      </c>
      <c r="O879" s="4">
        <f t="shared" si="410"/>
        <v>0</v>
      </c>
    </row>
    <row r="880" spans="1:15" ht="12.75" customHeight="1" x14ac:dyDescent="0.2">
      <c r="B880" s="29" t="s">
        <v>130</v>
      </c>
      <c r="C880">
        <v>0</v>
      </c>
      <c r="D880">
        <v>47</v>
      </c>
      <c r="G880" s="4">
        <f t="shared" si="407"/>
        <v>0</v>
      </c>
      <c r="J880" s="27" t="str">
        <f t="shared" si="408"/>
        <v>Creuament Plaça, (Sud)</v>
      </c>
      <c r="K880" s="4">
        <f t="shared" si="409"/>
        <v>0</v>
      </c>
      <c r="M880">
        <v>4.09</v>
      </c>
      <c r="O880" s="4">
        <f t="shared" si="410"/>
        <v>0</v>
      </c>
    </row>
    <row r="881" spans="1:15" ht="12.75" customHeight="1" x14ac:dyDescent="0.2">
      <c r="A881" s="27"/>
      <c r="B881" s="30" t="s">
        <v>138</v>
      </c>
      <c r="C881">
        <v>0.05</v>
      </c>
      <c r="D881">
        <v>250</v>
      </c>
      <c r="G881" s="4">
        <f t="shared" si="407"/>
        <v>12.5</v>
      </c>
      <c r="J881" s="27" t="str">
        <f t="shared" si="408"/>
        <v>Comtes d'Urgell</v>
      </c>
      <c r="K881" s="4">
        <f t="shared" si="409"/>
        <v>12.5</v>
      </c>
      <c r="M881">
        <v>4.09</v>
      </c>
      <c r="O881" s="4">
        <f t="shared" si="410"/>
        <v>51.125</v>
      </c>
    </row>
    <row r="882" spans="1:15" ht="12.75" customHeight="1" x14ac:dyDescent="0.2">
      <c r="B882" s="30" t="s">
        <v>131</v>
      </c>
      <c r="C882">
        <v>0</v>
      </c>
      <c r="D882">
        <v>25</v>
      </c>
      <c r="G882" s="4">
        <f t="shared" si="407"/>
        <v>0</v>
      </c>
      <c r="J882" s="27" t="str">
        <f t="shared" si="408"/>
        <v>Creuaments C. d'Urgell</v>
      </c>
      <c r="K882" s="4">
        <f t="shared" si="409"/>
        <v>0</v>
      </c>
      <c r="M882">
        <v>4.09</v>
      </c>
      <c r="O882" s="4">
        <f t="shared" si="410"/>
        <v>0</v>
      </c>
    </row>
    <row r="883" spans="1:15" ht="12.75" customHeight="1" x14ac:dyDescent="0.2">
      <c r="A883" s="27"/>
      <c r="B883" s="30" t="s">
        <v>112</v>
      </c>
      <c r="C883">
        <v>0</v>
      </c>
      <c r="D883">
        <v>28</v>
      </c>
      <c r="G883" s="4">
        <f t="shared" si="407"/>
        <v>0</v>
      </c>
      <c r="J883" s="27" t="str">
        <f t="shared" si="408"/>
        <v>Tram c/Monges</v>
      </c>
      <c r="K883" s="4">
        <f t="shared" si="409"/>
        <v>0</v>
      </c>
      <c r="M883">
        <v>4.09</v>
      </c>
      <c r="O883" s="4">
        <f t="shared" si="410"/>
        <v>0</v>
      </c>
    </row>
    <row r="884" spans="1:15" ht="12.75" customHeight="1" x14ac:dyDescent="0.2">
      <c r="A884" s="27"/>
      <c r="B884" s="30" t="s">
        <v>134</v>
      </c>
      <c r="C884">
        <v>0</v>
      </c>
      <c r="D884">
        <v>8</v>
      </c>
      <c r="G884" s="4">
        <f t="shared" si="407"/>
        <v>0</v>
      </c>
      <c r="J884" s="27" t="str">
        <f t="shared" si="408"/>
        <v>Enllaç c/Monges</v>
      </c>
      <c r="K884" s="4">
        <f t="shared" si="409"/>
        <v>0</v>
      </c>
      <c r="M884">
        <v>4.09</v>
      </c>
      <c r="O884" s="4">
        <f t="shared" si="410"/>
        <v>0</v>
      </c>
    </row>
    <row r="885" spans="1:15" x14ac:dyDescent="0.2">
      <c r="G885" s="4"/>
      <c r="K885" s="4"/>
      <c r="O885" s="4"/>
    </row>
    <row r="886" spans="1:15" x14ac:dyDescent="0.2">
      <c r="B886" s="9" t="s">
        <v>27</v>
      </c>
      <c r="G886" s="6">
        <f>SUM(G865:G884)</f>
        <v>499.5</v>
      </c>
      <c r="J886" s="9" t="s">
        <v>27</v>
      </c>
      <c r="K886" s="6">
        <f>G886</f>
        <v>499.5</v>
      </c>
      <c r="O886" s="6">
        <f>SUM(O865:O884)</f>
        <v>2042.9549999999999</v>
      </c>
    </row>
    <row r="887" spans="1:15" ht="15" x14ac:dyDescent="0.25">
      <c r="G887" s="4"/>
      <c r="J887" s="7"/>
      <c r="K887" s="6"/>
      <c r="O887" s="6"/>
    </row>
    <row r="888" spans="1:15" x14ac:dyDescent="0.2">
      <c r="C888" s="2" t="s">
        <v>0</v>
      </c>
      <c r="D888" s="17" t="s">
        <v>21</v>
      </c>
      <c r="E888" s="2"/>
      <c r="F888" s="2"/>
      <c r="G888" s="17" t="s">
        <v>29</v>
      </c>
      <c r="K888" s="2" t="str">
        <f>G888</f>
        <v>Total ut</v>
      </c>
      <c r="M888" s="2" t="s">
        <v>22</v>
      </c>
      <c r="N888" s="2"/>
      <c r="O888" s="17" t="s">
        <v>83</v>
      </c>
    </row>
    <row r="889" spans="1:15" x14ac:dyDescent="0.2">
      <c r="A889" s="13" t="s">
        <v>225</v>
      </c>
      <c r="G889" s="4"/>
      <c r="I889" t="str">
        <f>A889</f>
        <v xml:space="preserve">Treballs per l'enllaç provisional amb </v>
      </c>
      <c r="O889" s="4"/>
    </row>
    <row r="890" spans="1:15" x14ac:dyDescent="0.2">
      <c r="A890" s="13" t="s">
        <v>80</v>
      </c>
      <c r="G890" s="4"/>
      <c r="I890" t="str">
        <f>A890</f>
        <v xml:space="preserve">les escomeses dels habitatges, </v>
      </c>
      <c r="K890" s="4"/>
      <c r="O890" s="4"/>
    </row>
    <row r="891" spans="1:15" x14ac:dyDescent="0.2">
      <c r="A891" s="13"/>
      <c r="C891">
        <v>1</v>
      </c>
      <c r="D891">
        <v>78</v>
      </c>
      <c r="G891" s="4">
        <f>C891*D891</f>
        <v>78</v>
      </c>
      <c r="K891" s="4">
        <f>G891</f>
        <v>78</v>
      </c>
      <c r="M891">
        <v>15.08</v>
      </c>
      <c r="O891" s="4">
        <f>K891*M891</f>
        <v>1176.24</v>
      </c>
    </row>
    <row r="892" spans="1:15" x14ac:dyDescent="0.2">
      <c r="A892" s="13"/>
      <c r="G892" s="4"/>
      <c r="K892" s="4"/>
      <c r="O892" s="4"/>
    </row>
    <row r="893" spans="1:15" x14ac:dyDescent="0.2">
      <c r="A893" s="13"/>
      <c r="B893" s="9" t="s">
        <v>27</v>
      </c>
      <c r="G893" s="6">
        <f>SUM(G890:G891)</f>
        <v>78</v>
      </c>
      <c r="J893" s="9" t="s">
        <v>27</v>
      </c>
      <c r="K893" s="6">
        <f>G893</f>
        <v>78</v>
      </c>
      <c r="O893" s="6">
        <f>SUM(O890:O891)</f>
        <v>1176.24</v>
      </c>
    </row>
    <row r="894" spans="1:15" x14ac:dyDescent="0.2">
      <c r="A894" s="13"/>
      <c r="B894" s="9"/>
      <c r="G894" s="6"/>
      <c r="J894" s="9"/>
      <c r="K894" s="6"/>
      <c r="O894" s="6"/>
    </row>
    <row r="895" spans="1:15" x14ac:dyDescent="0.2">
      <c r="C895" s="2" t="s">
        <v>0</v>
      </c>
      <c r="D895" s="17" t="s">
        <v>21</v>
      </c>
      <c r="E895" s="2"/>
      <c r="F895" s="2"/>
      <c r="G895" s="17" t="s">
        <v>29</v>
      </c>
      <c r="K895" s="2" t="str">
        <f>G895</f>
        <v>Total ut</v>
      </c>
      <c r="M895" s="2" t="s">
        <v>22</v>
      </c>
      <c r="N895" s="2"/>
      <c r="O895" s="33" t="s">
        <v>96</v>
      </c>
    </row>
    <row r="896" spans="1:15" x14ac:dyDescent="0.2">
      <c r="A896" s="13" t="s">
        <v>113</v>
      </c>
      <c r="G896" s="4"/>
      <c r="I896" t="str">
        <f>A896</f>
        <v>Hidrant per a incendis de Ø 100 mm,</v>
      </c>
      <c r="O896" s="4"/>
    </row>
    <row r="897" spans="1:15" x14ac:dyDescent="0.2">
      <c r="A897" s="13" t="s">
        <v>114</v>
      </c>
      <c r="G897" s="4"/>
      <c r="I897" t="str">
        <f>A897</f>
        <v xml:space="preserve">amb arqueta i tapa de bronze resistent al pas </v>
      </c>
      <c r="K897" s="4"/>
      <c r="O897" s="4"/>
    </row>
    <row r="898" spans="1:15" x14ac:dyDescent="0.2">
      <c r="A898" s="13" t="s">
        <v>115</v>
      </c>
      <c r="G898" s="4"/>
      <c r="I898" t="str">
        <f t="shared" ref="I898" si="411">A898</f>
        <v>de vehicles pesants, inclou connexió a xarxa.</v>
      </c>
      <c r="K898" s="4"/>
      <c r="O898" s="4"/>
    </row>
    <row r="899" spans="1:15" x14ac:dyDescent="0.2">
      <c r="A899" s="13"/>
      <c r="C899">
        <v>1</v>
      </c>
      <c r="D899">
        <v>2</v>
      </c>
      <c r="G899" s="4">
        <f>C899*D899</f>
        <v>2</v>
      </c>
      <c r="K899" s="4">
        <f>G899</f>
        <v>2</v>
      </c>
      <c r="M899">
        <v>880.58</v>
      </c>
      <c r="O899" s="4">
        <f>K899*M899</f>
        <v>1761.16</v>
      </c>
    </row>
    <row r="900" spans="1:15" x14ac:dyDescent="0.2">
      <c r="A900" s="13"/>
      <c r="G900" s="4"/>
      <c r="K900" s="4"/>
      <c r="O900" s="4"/>
    </row>
    <row r="901" spans="1:15" x14ac:dyDescent="0.2">
      <c r="A901" s="13"/>
      <c r="B901" s="1" t="s">
        <v>27</v>
      </c>
      <c r="G901" s="5">
        <f>SUM(G897:G899)</f>
        <v>2</v>
      </c>
      <c r="J901" s="1" t="s">
        <v>27</v>
      </c>
      <c r="K901" s="5">
        <f>G901</f>
        <v>2</v>
      </c>
      <c r="O901" s="5">
        <f>SUM(O897:O899)</f>
        <v>1761.16</v>
      </c>
    </row>
    <row r="902" spans="1:15" x14ac:dyDescent="0.2">
      <c r="A902" s="13"/>
      <c r="B902" s="1"/>
      <c r="G902" s="5"/>
      <c r="J902" s="1"/>
      <c r="K902" s="5"/>
      <c r="O902" s="5"/>
    </row>
    <row r="903" spans="1:15" x14ac:dyDescent="0.2">
      <c r="C903" s="2" t="s">
        <v>0</v>
      </c>
      <c r="D903" s="17" t="s">
        <v>21</v>
      </c>
      <c r="E903" s="2"/>
      <c r="F903" s="2"/>
      <c r="G903" s="17" t="s">
        <v>29</v>
      </c>
      <c r="K903" s="2" t="str">
        <f>G903</f>
        <v>Total ut</v>
      </c>
      <c r="M903" s="2" t="s">
        <v>22</v>
      </c>
      <c r="N903" s="2"/>
      <c r="O903" s="17" t="s">
        <v>83</v>
      </c>
    </row>
    <row r="904" spans="1:15" x14ac:dyDescent="0.2">
      <c r="A904" s="13" t="s">
        <v>71</v>
      </c>
      <c r="G904" s="4"/>
      <c r="I904" t="str">
        <f>A904</f>
        <v xml:space="preserve">Proves i assatjos en canonades per </v>
      </c>
      <c r="O904" s="4"/>
    </row>
    <row r="905" spans="1:15" x14ac:dyDescent="0.2">
      <c r="A905" s="13" t="s">
        <v>72</v>
      </c>
      <c r="C905">
        <v>1</v>
      </c>
      <c r="D905">
        <v>1</v>
      </c>
      <c r="G905" s="4">
        <f>C905*D905</f>
        <v>1</v>
      </c>
      <c r="I905" t="str">
        <f>A905</f>
        <v>comprovar estanqueitat.</v>
      </c>
      <c r="K905" s="4">
        <f>G905</f>
        <v>1</v>
      </c>
      <c r="M905">
        <v>302</v>
      </c>
      <c r="O905" s="4">
        <f>K905*M905</f>
        <v>302</v>
      </c>
    </row>
    <row r="906" spans="1:15" x14ac:dyDescent="0.2">
      <c r="A906" s="13"/>
      <c r="G906" s="4"/>
      <c r="K906" s="4"/>
      <c r="O906" s="4"/>
    </row>
    <row r="907" spans="1:15" x14ac:dyDescent="0.2">
      <c r="A907" s="13"/>
      <c r="B907" s="9" t="s">
        <v>27</v>
      </c>
      <c r="G907" s="6">
        <f>SUM(G905:G905)</f>
        <v>1</v>
      </c>
      <c r="J907" s="9" t="s">
        <v>27</v>
      </c>
      <c r="K907" s="6">
        <f>G907</f>
        <v>1</v>
      </c>
      <c r="O907" s="6">
        <f>SUM(O905:O905)</f>
        <v>302</v>
      </c>
    </row>
    <row r="908" spans="1:15" x14ac:dyDescent="0.2">
      <c r="A908" s="13"/>
      <c r="B908" s="9"/>
      <c r="G908" s="6"/>
      <c r="J908" s="9"/>
      <c r="K908" s="6"/>
      <c r="O908" s="6"/>
    </row>
    <row r="909" spans="1:15" x14ac:dyDescent="0.2">
      <c r="A909" s="13" t="s">
        <v>86</v>
      </c>
      <c r="G909" s="4"/>
      <c r="I909" t="str">
        <f>A909</f>
        <v>Partida alçada imprevistos d'instal·lació,</v>
      </c>
      <c r="O909" s="4"/>
    </row>
    <row r="910" spans="1:15" x14ac:dyDescent="0.2">
      <c r="A910" s="13" t="s">
        <v>164</v>
      </c>
      <c r="C910">
        <v>1</v>
      </c>
      <c r="D910">
        <v>1</v>
      </c>
      <c r="G910" s="4">
        <f>C910*D910</f>
        <v>1</v>
      </c>
      <c r="I910" t="str">
        <f>A910</f>
        <v>per diferents incidències.</v>
      </c>
      <c r="K910" s="4">
        <f>G910</f>
        <v>1</v>
      </c>
      <c r="M910">
        <v>1500</v>
      </c>
      <c r="O910" s="4">
        <f>K910*M910</f>
        <v>1500</v>
      </c>
    </row>
    <row r="911" spans="1:15" x14ac:dyDescent="0.2">
      <c r="A911" s="13"/>
      <c r="C911">
        <v>0</v>
      </c>
      <c r="D911">
        <v>1</v>
      </c>
      <c r="G911" s="4">
        <f>C911*D911</f>
        <v>0</v>
      </c>
      <c r="K911" s="4">
        <f>G911</f>
        <v>0</v>
      </c>
      <c r="M911">
        <v>0</v>
      </c>
      <c r="O911" s="4">
        <f>K911*M911</f>
        <v>0</v>
      </c>
    </row>
    <row r="912" spans="1:15" x14ac:dyDescent="0.2">
      <c r="A912" s="13"/>
      <c r="G912" s="4"/>
      <c r="K912" s="4"/>
      <c r="O912" s="4"/>
    </row>
    <row r="913" spans="1:15" x14ac:dyDescent="0.2">
      <c r="A913" s="13"/>
      <c r="B913" s="9" t="s">
        <v>27</v>
      </c>
      <c r="G913" s="6">
        <f>SUM(G911:G911)</f>
        <v>0</v>
      </c>
      <c r="J913" s="9" t="s">
        <v>27</v>
      </c>
      <c r="K913" s="6">
        <f>G913</f>
        <v>0</v>
      </c>
      <c r="O913" s="6">
        <f>SUM(O909:O911)</f>
        <v>1500</v>
      </c>
    </row>
    <row r="914" spans="1:15" x14ac:dyDescent="0.2">
      <c r="B914" s="9"/>
      <c r="G914" s="6"/>
      <c r="J914" s="9"/>
      <c r="K914" s="6"/>
      <c r="O914" s="6"/>
    </row>
    <row r="915" spans="1:15" s="15" customFormat="1" ht="15" x14ac:dyDescent="0.25">
      <c r="B915" s="26"/>
      <c r="G915" s="18"/>
      <c r="J915" s="7" t="s">
        <v>81</v>
      </c>
      <c r="K915" s="18"/>
      <c r="O915" s="18">
        <f>O907+O857+O728+O704+O650+O569+O913+O758+O850+O838+O901+O677+O623+O596+O798+O773+O815+O808+O743+O6430+O787+O823+O893+O886</f>
        <v>65552.665000000008</v>
      </c>
    </row>
    <row r="916" spans="1:15" x14ac:dyDescent="0.2">
      <c r="B916" s="9"/>
      <c r="G916" s="6"/>
      <c r="J916" s="9"/>
      <c r="K916" s="6"/>
      <c r="O916" s="6"/>
    </row>
    <row r="917" spans="1:15" s="1" customFormat="1" x14ac:dyDescent="0.2">
      <c r="A917" s="1" t="s">
        <v>171</v>
      </c>
      <c r="C917" s="46"/>
      <c r="D917" s="46"/>
      <c r="E917" s="46"/>
      <c r="F917" s="46"/>
      <c r="G917" s="46"/>
      <c r="I917" s="1" t="s">
        <v>172</v>
      </c>
      <c r="K917" s="5"/>
    </row>
    <row r="918" spans="1:15" x14ac:dyDescent="0.2">
      <c r="C918" s="2"/>
      <c r="D918" s="2"/>
      <c r="E918" s="2"/>
      <c r="F918" s="2"/>
      <c r="G918" s="2"/>
      <c r="K918" s="4"/>
    </row>
    <row r="919" spans="1:15" x14ac:dyDescent="0.2">
      <c r="A919" t="s">
        <v>69</v>
      </c>
      <c r="C919" s="2"/>
      <c r="D919" s="2"/>
      <c r="E919" s="2"/>
      <c r="F919" s="2"/>
      <c r="G919" s="2"/>
      <c r="I919" s="1" t="str">
        <f>A919</f>
        <v xml:space="preserve">       a.- Instal·lacions provisionals.</v>
      </c>
      <c r="K919" s="4"/>
    </row>
    <row r="920" spans="1:15" x14ac:dyDescent="0.2">
      <c r="C920" s="17" t="s">
        <v>0</v>
      </c>
      <c r="D920" s="2"/>
      <c r="E920" s="2" t="s">
        <v>4</v>
      </c>
      <c r="F920" s="2"/>
      <c r="G920" s="2" t="s">
        <v>5</v>
      </c>
      <c r="K920" s="4" t="str">
        <f>G920</f>
        <v>Total</v>
      </c>
      <c r="M920" s="2" t="s">
        <v>22</v>
      </c>
      <c r="N920" s="2"/>
      <c r="O920" s="17" t="s">
        <v>83</v>
      </c>
    </row>
    <row r="921" spans="1:15" x14ac:dyDescent="0.2">
      <c r="A921" s="13" t="s">
        <v>68</v>
      </c>
      <c r="C921" s="2">
        <v>1</v>
      </c>
      <c r="D921" s="2"/>
      <c r="E921" s="2">
        <v>1</v>
      </c>
      <c r="F921" s="2"/>
      <c r="G921" s="17">
        <f>C921*E921</f>
        <v>1</v>
      </c>
      <c r="I921" t="str">
        <f>A921</f>
        <v>Lloguer de caseta per vestidors.</v>
      </c>
      <c r="K921" s="20">
        <f>G921</f>
        <v>1</v>
      </c>
      <c r="M921">
        <v>118.17</v>
      </c>
      <c r="O921" s="19">
        <f>K921*M921</f>
        <v>118.17</v>
      </c>
    </row>
    <row r="922" spans="1:15" x14ac:dyDescent="0.2">
      <c r="A922" t="s">
        <v>6</v>
      </c>
      <c r="C922" s="2">
        <v>1</v>
      </c>
      <c r="D922" s="2"/>
      <c r="E922" s="2">
        <v>1</v>
      </c>
      <c r="F922" s="2"/>
      <c r="G922" s="17">
        <f>C922*E922</f>
        <v>1</v>
      </c>
      <c r="I922" t="str">
        <f>A922</f>
        <v>Escomesa provisional electricitat a caseta.</v>
      </c>
      <c r="K922" s="20">
        <f>G922</f>
        <v>1</v>
      </c>
      <c r="M922">
        <v>110.54</v>
      </c>
      <c r="O922" s="19">
        <f t="shared" ref="O922:O924" si="412">K922*M922</f>
        <v>110.54</v>
      </c>
    </row>
    <row r="923" spans="1:15" x14ac:dyDescent="0.2">
      <c r="A923" t="s">
        <v>7</v>
      </c>
      <c r="C923" s="2">
        <v>1</v>
      </c>
      <c r="D923" s="2"/>
      <c r="E923" s="2">
        <v>1</v>
      </c>
      <c r="F923" s="2"/>
      <c r="G923" s="17">
        <f t="shared" ref="G923:G924" si="413">C923*E923</f>
        <v>1</v>
      </c>
      <c r="I923" t="str">
        <f>A923</f>
        <v>Escomesa provisional fontaneria a caseta.</v>
      </c>
      <c r="K923" s="20">
        <f>G923</f>
        <v>1</v>
      </c>
      <c r="M923">
        <v>98.73</v>
      </c>
      <c r="O923" s="19">
        <f t="shared" si="412"/>
        <v>98.73</v>
      </c>
    </row>
    <row r="924" spans="1:15" x14ac:dyDescent="0.2">
      <c r="A924" t="s">
        <v>8</v>
      </c>
      <c r="C924" s="2">
        <v>1</v>
      </c>
      <c r="D924" s="2"/>
      <c r="E924" s="2">
        <v>1</v>
      </c>
      <c r="F924" s="2"/>
      <c r="G924" s="17">
        <f t="shared" si="413"/>
        <v>1</v>
      </c>
      <c r="I924" t="str">
        <f>A924</f>
        <v>Escomesa provisional sanejament a caseta</v>
      </c>
      <c r="K924" s="20">
        <f>G924</f>
        <v>1</v>
      </c>
      <c r="M924">
        <v>81.1006</v>
      </c>
      <c r="O924" s="19">
        <f t="shared" si="412"/>
        <v>81.1006</v>
      </c>
    </row>
    <row r="925" spans="1:15" x14ac:dyDescent="0.2">
      <c r="C925" s="2"/>
      <c r="D925" s="2"/>
      <c r="E925" s="2"/>
      <c r="F925" s="2"/>
      <c r="G925" s="2"/>
      <c r="K925" s="4"/>
    </row>
    <row r="926" spans="1:15" x14ac:dyDescent="0.2">
      <c r="B926" s="9" t="s">
        <v>27</v>
      </c>
      <c r="G926" s="21">
        <f>SUM(G920:G924)</f>
        <v>4</v>
      </c>
      <c r="J926" s="9" t="s">
        <v>27</v>
      </c>
      <c r="K926" s="22">
        <f>G926</f>
        <v>4</v>
      </c>
      <c r="O926" s="6">
        <f>SUM(O919:O924)</f>
        <v>408.54059999999998</v>
      </c>
    </row>
    <row r="927" spans="1:15" x14ac:dyDescent="0.2">
      <c r="B927" s="9"/>
      <c r="G927" s="11"/>
      <c r="J927" s="9"/>
      <c r="K927" s="6"/>
      <c r="O927" s="6"/>
    </row>
    <row r="928" spans="1:15" x14ac:dyDescent="0.2">
      <c r="A928" t="s">
        <v>9</v>
      </c>
      <c r="C928" s="2"/>
      <c r="D928" s="2"/>
      <c r="E928" s="2"/>
      <c r="F928" s="2"/>
      <c r="G928" s="2"/>
      <c r="I928" s="1" t="str">
        <f>A928</f>
        <v xml:space="preserve">       b.- Senyalitzacions.</v>
      </c>
      <c r="K928" s="4"/>
    </row>
    <row r="929" spans="1:15" x14ac:dyDescent="0.2">
      <c r="C929" s="17" t="s">
        <v>0</v>
      </c>
      <c r="D929" s="2"/>
      <c r="E929" s="2" t="s">
        <v>4</v>
      </c>
      <c r="F929" s="2"/>
      <c r="G929" s="2" t="s">
        <v>5</v>
      </c>
      <c r="K929" s="4" t="str">
        <f>G929</f>
        <v>Total</v>
      </c>
      <c r="M929" s="2" t="s">
        <v>22</v>
      </c>
      <c r="N929" s="2"/>
      <c r="O929" s="17" t="s">
        <v>83</v>
      </c>
    </row>
    <row r="930" spans="1:15" x14ac:dyDescent="0.2">
      <c r="A930" t="s">
        <v>10</v>
      </c>
      <c r="C930" s="2">
        <v>1</v>
      </c>
      <c r="D930" s="2"/>
      <c r="E930" s="2">
        <v>6</v>
      </c>
      <c r="F930" s="2"/>
      <c r="G930" s="17">
        <f>C930*E930</f>
        <v>6</v>
      </c>
      <c r="I930" t="str">
        <f>A930</f>
        <v>Tanca contenció vianants.</v>
      </c>
      <c r="K930" s="20">
        <f>G930</f>
        <v>6</v>
      </c>
      <c r="M930">
        <v>11.15</v>
      </c>
      <c r="O930" s="19">
        <f>K930*M930</f>
        <v>66.900000000000006</v>
      </c>
    </row>
    <row r="931" spans="1:15" x14ac:dyDescent="0.2">
      <c r="C931" s="2"/>
      <c r="D931" s="2"/>
      <c r="E931" s="2"/>
      <c r="F931" s="2"/>
      <c r="G931" s="2"/>
      <c r="K931" s="4"/>
    </row>
    <row r="932" spans="1:15" x14ac:dyDescent="0.2">
      <c r="B932" s="9" t="s">
        <v>27</v>
      </c>
      <c r="G932" s="21">
        <f>SUM(G927:G930)</f>
        <v>6</v>
      </c>
      <c r="J932" s="9" t="s">
        <v>27</v>
      </c>
      <c r="K932" s="22">
        <f>G932</f>
        <v>6</v>
      </c>
      <c r="O932" s="6">
        <f>SUM(O929:O930)</f>
        <v>66.900000000000006</v>
      </c>
    </row>
    <row r="933" spans="1:15" x14ac:dyDescent="0.2">
      <c r="C933" s="2"/>
      <c r="D933" s="2"/>
      <c r="E933" s="2"/>
      <c r="F933" s="2"/>
      <c r="G933" s="2"/>
      <c r="K933" s="4"/>
    </row>
    <row r="934" spans="1:15" x14ac:dyDescent="0.2">
      <c r="A934" t="s">
        <v>70</v>
      </c>
      <c r="C934" s="2"/>
      <c r="D934" s="2"/>
      <c r="E934" s="2"/>
      <c r="F934" s="2"/>
      <c r="G934" s="2"/>
      <c r="I934" s="1" t="str">
        <f>A934</f>
        <v xml:space="preserve">       c.- Proteccions personals i de tercers.</v>
      </c>
      <c r="K934" s="4"/>
    </row>
    <row r="935" spans="1:15" x14ac:dyDescent="0.2">
      <c r="C935" s="17" t="s">
        <v>0</v>
      </c>
      <c r="D935" s="2"/>
      <c r="E935" s="2" t="s">
        <v>4</v>
      </c>
      <c r="F935" s="2"/>
      <c r="G935" s="2" t="s">
        <v>5</v>
      </c>
      <c r="K935" s="4" t="str">
        <f t="shared" ref="K935:K940" si="414">G935</f>
        <v>Total</v>
      </c>
      <c r="M935" s="2" t="s">
        <v>22</v>
      </c>
      <c r="N935" s="2"/>
      <c r="O935" s="17" t="s">
        <v>83</v>
      </c>
    </row>
    <row r="936" spans="1:15" x14ac:dyDescent="0.2">
      <c r="A936" t="s">
        <v>11</v>
      </c>
      <c r="C936" s="2">
        <v>1</v>
      </c>
      <c r="D936" s="2"/>
      <c r="E936" s="2">
        <v>4</v>
      </c>
      <c r="F936" s="2"/>
      <c r="G936" s="17">
        <f>C936*E936</f>
        <v>4</v>
      </c>
      <c r="I936" t="str">
        <f>A936</f>
        <v>Cascs de seguretat.</v>
      </c>
      <c r="K936" s="20">
        <f t="shared" si="414"/>
        <v>4</v>
      </c>
      <c r="M936">
        <v>10.15</v>
      </c>
      <c r="O936" s="13">
        <f>K936*M936</f>
        <v>40.6</v>
      </c>
    </row>
    <row r="937" spans="1:15" x14ac:dyDescent="0.2">
      <c r="A937" t="s">
        <v>12</v>
      </c>
      <c r="C937" s="2">
        <v>1</v>
      </c>
      <c r="D937" s="2"/>
      <c r="E937" s="2">
        <v>5</v>
      </c>
      <c r="F937" s="2"/>
      <c r="G937" s="17">
        <f t="shared" ref="G937:G939" si="415">C937*E937</f>
        <v>5</v>
      </c>
      <c r="I937" t="str">
        <f>A937</f>
        <v>Ulleres contra impactes.</v>
      </c>
      <c r="K937" s="20">
        <f t="shared" si="414"/>
        <v>5</v>
      </c>
      <c r="M937">
        <v>15.51</v>
      </c>
      <c r="O937" s="13">
        <f>K937*M937</f>
        <v>77.55</v>
      </c>
    </row>
    <row r="938" spans="1:15" x14ac:dyDescent="0.2">
      <c r="A938" t="s">
        <v>13</v>
      </c>
      <c r="C938" s="2">
        <v>1</v>
      </c>
      <c r="D938" s="2"/>
      <c r="E938" s="2">
        <v>5</v>
      </c>
      <c r="F938" s="2"/>
      <c r="G938" s="17">
        <f t="shared" si="415"/>
        <v>5</v>
      </c>
      <c r="I938" t="str">
        <f>A938</f>
        <v>Mascaretes antipols.</v>
      </c>
      <c r="K938" s="20">
        <f t="shared" si="414"/>
        <v>5</v>
      </c>
      <c r="M938">
        <v>5.9</v>
      </c>
      <c r="O938" s="19">
        <f>K938*M938</f>
        <v>29.5</v>
      </c>
    </row>
    <row r="939" spans="1:15" x14ac:dyDescent="0.2">
      <c r="A939" t="s">
        <v>14</v>
      </c>
      <c r="C939" s="2">
        <v>1</v>
      </c>
      <c r="D939" s="2"/>
      <c r="E939" s="2">
        <v>5</v>
      </c>
      <c r="F939" s="2"/>
      <c r="G939" s="17">
        <f t="shared" si="415"/>
        <v>5</v>
      </c>
      <c r="I939" t="str">
        <f>A939</f>
        <v>Protectors auditius.</v>
      </c>
      <c r="K939" s="20">
        <f t="shared" si="414"/>
        <v>5</v>
      </c>
      <c r="M939">
        <v>13.02</v>
      </c>
      <c r="O939" s="13">
        <f>K939*M939</f>
        <v>65.099999999999994</v>
      </c>
    </row>
    <row r="940" spans="1:15" x14ac:dyDescent="0.2">
      <c r="A940" t="s">
        <v>73</v>
      </c>
      <c r="C940" s="2">
        <v>1</v>
      </c>
      <c r="D940" s="2"/>
      <c r="E940" s="2">
        <v>5</v>
      </c>
      <c r="F940" s="2"/>
      <c r="G940" s="17">
        <f t="shared" ref="G940" si="416">C940*E940</f>
        <v>5</v>
      </c>
      <c r="I940" t="str">
        <f>A940</f>
        <v>Protecció de rases per passeres en carrers</v>
      </c>
      <c r="K940" s="20">
        <f t="shared" si="414"/>
        <v>5</v>
      </c>
      <c r="M940">
        <v>22.91</v>
      </c>
      <c r="O940" s="13">
        <f>K940*M940</f>
        <v>114.55</v>
      </c>
    </row>
    <row r="941" spans="1:15" x14ac:dyDescent="0.2">
      <c r="C941" s="2"/>
      <c r="D941" s="2"/>
      <c r="E941" s="2"/>
      <c r="F941" s="2"/>
      <c r="G941" s="2"/>
      <c r="K941" s="4"/>
    </row>
    <row r="942" spans="1:15" x14ac:dyDescent="0.2">
      <c r="B942" s="9" t="s">
        <v>27</v>
      </c>
      <c r="G942" s="21">
        <f>SUM(G936:G940)</f>
        <v>24</v>
      </c>
      <c r="J942" s="9" t="s">
        <v>27</v>
      </c>
      <c r="K942" s="22">
        <f>G942</f>
        <v>24</v>
      </c>
      <c r="O942" s="6">
        <f>SUM(O935:O940)</f>
        <v>327.3</v>
      </c>
    </row>
    <row r="943" spans="1:15" x14ac:dyDescent="0.2">
      <c r="C943" s="2"/>
      <c r="D943" s="2"/>
      <c r="E943" s="2"/>
      <c r="F943" s="2"/>
      <c r="G943" s="2"/>
      <c r="K943" s="4"/>
    </row>
    <row r="944" spans="1:15" x14ac:dyDescent="0.2">
      <c r="A944" s="1" t="s">
        <v>30</v>
      </c>
      <c r="C944" s="2"/>
      <c r="D944" s="2"/>
      <c r="E944" s="2"/>
      <c r="F944" s="2"/>
      <c r="G944" s="2"/>
      <c r="I944" s="1" t="str">
        <f>A944</f>
        <v xml:space="preserve">        d.- Ma d'obra de seguretat.</v>
      </c>
      <c r="K944" s="4"/>
    </row>
    <row r="945" spans="1:15" x14ac:dyDescent="0.2">
      <c r="C945" s="17" t="s">
        <v>0</v>
      </c>
      <c r="D945" s="2"/>
      <c r="E945" s="2" t="s">
        <v>4</v>
      </c>
      <c r="F945" s="2"/>
      <c r="G945" s="2" t="s">
        <v>5</v>
      </c>
      <c r="K945" s="4" t="str">
        <f t="shared" ref="K945:K949" si="417">G945</f>
        <v>Total</v>
      </c>
      <c r="M945" s="2" t="s">
        <v>22</v>
      </c>
      <c r="N945" s="2"/>
      <c r="O945" s="17" t="s">
        <v>83</v>
      </c>
    </row>
    <row r="946" spans="1:15" x14ac:dyDescent="0.2">
      <c r="A946" t="s">
        <v>15</v>
      </c>
      <c r="C946" s="2">
        <v>1</v>
      </c>
      <c r="D946" s="2"/>
      <c r="E946" s="2">
        <v>0.5</v>
      </c>
      <c r="F946" s="2"/>
      <c r="G946" s="17">
        <f>C946*E946</f>
        <v>0.5</v>
      </c>
      <c r="I946" t="str">
        <f>A946</f>
        <v>Comité de seguretat e higiene.</v>
      </c>
      <c r="K946" s="19">
        <f t="shared" si="417"/>
        <v>0.5</v>
      </c>
      <c r="M946">
        <v>57.14</v>
      </c>
      <c r="O946" s="19">
        <v>67.34</v>
      </c>
    </row>
    <row r="947" spans="1:15" x14ac:dyDescent="0.2">
      <c r="A947" t="s">
        <v>16</v>
      </c>
      <c r="C947" s="2">
        <v>1</v>
      </c>
      <c r="D947" s="2"/>
      <c r="E947" s="2">
        <v>0.5</v>
      </c>
      <c r="F947" s="2"/>
      <c r="G947" s="17">
        <f t="shared" ref="G947:G949" si="418">C947*E947</f>
        <v>0.5</v>
      </c>
      <c r="I947" t="str">
        <f>A947</f>
        <v>Formació de seguretat e higiene.</v>
      </c>
      <c r="K947" s="19">
        <f t="shared" si="417"/>
        <v>0.5</v>
      </c>
      <c r="M947">
        <v>12.68</v>
      </c>
      <c r="O947" s="19">
        <v>22.78</v>
      </c>
    </row>
    <row r="948" spans="1:15" x14ac:dyDescent="0.2">
      <c r="A948" t="s">
        <v>17</v>
      </c>
      <c r="C948" s="2">
        <v>1</v>
      </c>
      <c r="D948" s="2"/>
      <c r="E948" s="2">
        <v>0.5</v>
      </c>
      <c r="F948" s="2"/>
      <c r="G948" s="17">
        <f t="shared" si="418"/>
        <v>0.5</v>
      </c>
      <c r="I948" t="str">
        <f>A948</f>
        <v>Reconeixement mèdic obligatori.</v>
      </c>
      <c r="K948" s="19">
        <f t="shared" si="417"/>
        <v>0.5</v>
      </c>
      <c r="M948">
        <v>57.02</v>
      </c>
      <c r="O948" s="19">
        <f>K948*M948</f>
        <v>28.51</v>
      </c>
    </row>
    <row r="949" spans="1:15" x14ac:dyDescent="0.2">
      <c r="A949" t="s">
        <v>18</v>
      </c>
      <c r="C949" s="2">
        <v>1</v>
      </c>
      <c r="D949" s="2"/>
      <c r="E949" s="2">
        <v>0.5</v>
      </c>
      <c r="F949" s="2"/>
      <c r="G949" s="17">
        <f t="shared" si="418"/>
        <v>0.5</v>
      </c>
      <c r="I949" t="str">
        <f>A949</f>
        <v>Equip de neteja i conservació.</v>
      </c>
      <c r="K949" s="19">
        <f t="shared" si="417"/>
        <v>0.5</v>
      </c>
      <c r="M949">
        <v>32.369999999999997</v>
      </c>
      <c r="O949" s="19">
        <f>K949*M949</f>
        <v>16.184999999999999</v>
      </c>
    </row>
    <row r="950" spans="1:15" x14ac:dyDescent="0.2">
      <c r="C950" s="2"/>
      <c r="D950" s="2"/>
      <c r="E950" s="2"/>
      <c r="F950" s="2"/>
      <c r="G950" s="2"/>
    </row>
    <row r="951" spans="1:15" x14ac:dyDescent="0.2">
      <c r="B951" s="9" t="s">
        <v>27</v>
      </c>
      <c r="G951" s="21">
        <f>SUM(G946:G949)</f>
        <v>2</v>
      </c>
      <c r="J951" s="9" t="s">
        <v>27</v>
      </c>
      <c r="K951" s="22">
        <f>G951</f>
        <v>2</v>
      </c>
      <c r="O951" s="6">
        <f>SUM(O946:O949)</f>
        <v>134.815</v>
      </c>
    </row>
    <row r="952" spans="1:15" x14ac:dyDescent="0.2">
      <c r="C952" s="2"/>
      <c r="D952" s="2"/>
      <c r="E952" s="2"/>
      <c r="F952" s="2"/>
      <c r="G952" s="2"/>
    </row>
    <row r="953" spans="1:15" ht="15" x14ac:dyDescent="0.25">
      <c r="A953" s="15"/>
      <c r="B953" s="15"/>
      <c r="C953" s="16"/>
      <c r="D953" s="16"/>
      <c r="E953" s="16"/>
      <c r="F953" s="16"/>
      <c r="G953" s="16"/>
      <c r="H953" s="15"/>
      <c r="I953" s="15"/>
      <c r="J953" s="7" t="s">
        <v>82</v>
      </c>
      <c r="K953" s="15"/>
      <c r="L953" s="15"/>
      <c r="M953" s="15"/>
      <c r="N953" s="15"/>
      <c r="O953" s="14">
        <f>O926+O932+O942+O951</f>
        <v>937.55560000000014</v>
      </c>
    </row>
    <row r="954" spans="1:15" ht="15" x14ac:dyDescent="0.25">
      <c r="B954" s="7"/>
      <c r="G954" s="8"/>
    </row>
    <row r="955" spans="1:15" x14ac:dyDescent="0.2">
      <c r="I955" s="1" t="s">
        <v>173</v>
      </c>
    </row>
    <row r="957" spans="1:15" x14ac:dyDescent="0.2">
      <c r="I957" s="13" t="s">
        <v>174</v>
      </c>
      <c r="O957" s="4">
        <f>O540</f>
        <v>97769.788879999978</v>
      </c>
    </row>
    <row r="958" spans="1:15" x14ac:dyDescent="0.2">
      <c r="I958" s="13" t="s">
        <v>175</v>
      </c>
      <c r="O958" s="4">
        <f>O915</f>
        <v>65552.665000000008</v>
      </c>
    </row>
    <row r="959" spans="1:15" x14ac:dyDescent="0.2">
      <c r="I959" s="13" t="s">
        <v>176</v>
      </c>
      <c r="O959" s="19">
        <f>O953</f>
        <v>937.55560000000014</v>
      </c>
    </row>
    <row r="961" spans="9:15" ht="15" x14ac:dyDescent="0.25">
      <c r="J961" s="26" t="s">
        <v>84</v>
      </c>
      <c r="N961" s="5"/>
      <c r="O961" s="18">
        <f>SUM(O957:O959)</f>
        <v>164260.00947999998</v>
      </c>
    </row>
    <row r="962" spans="9:15" x14ac:dyDescent="0.2">
      <c r="J962" s="1"/>
      <c r="N962" s="4"/>
    </row>
    <row r="963" spans="9:15" x14ac:dyDescent="0.2">
      <c r="J963" s="1"/>
      <c r="N963" s="4"/>
    </row>
    <row r="964" spans="9:15" x14ac:dyDescent="0.2">
      <c r="I964" s="1" t="s">
        <v>31</v>
      </c>
      <c r="N964" s="4"/>
    </row>
    <row r="965" spans="9:15" x14ac:dyDescent="0.2">
      <c r="N965" s="5"/>
    </row>
    <row r="966" spans="9:15" x14ac:dyDescent="0.2">
      <c r="J966" s="1" t="s">
        <v>63</v>
      </c>
      <c r="K966" s="1"/>
      <c r="L966" s="1"/>
      <c r="M966" s="1"/>
      <c r="N966" s="5"/>
      <c r="O966" s="6">
        <f>O961</f>
        <v>164260.00947999998</v>
      </c>
    </row>
    <row r="967" spans="9:15" x14ac:dyDescent="0.2">
      <c r="J967" s="1"/>
      <c r="K967" s="1"/>
      <c r="L967" s="1"/>
      <c r="M967" s="1"/>
      <c r="N967" s="5"/>
      <c r="O967" s="12"/>
    </row>
    <row r="968" spans="9:15" x14ac:dyDescent="0.2">
      <c r="J968" s="10" t="s">
        <v>23</v>
      </c>
      <c r="K968" s="1"/>
      <c r="L968" s="1"/>
      <c r="M968" s="1"/>
      <c r="N968" s="5"/>
      <c r="O968" s="4">
        <f>O966*6%</f>
        <v>9855.6005687999987</v>
      </c>
    </row>
    <row r="969" spans="9:15" x14ac:dyDescent="0.2">
      <c r="J969" s="10" t="s">
        <v>24</v>
      </c>
      <c r="K969" s="1"/>
      <c r="L969" s="1"/>
      <c r="M969" s="1"/>
      <c r="N969" s="5"/>
      <c r="O969" s="4">
        <f>O966*13%</f>
        <v>21353.801232399997</v>
      </c>
    </row>
    <row r="970" spans="9:15" x14ac:dyDescent="0.2">
      <c r="J970" s="1"/>
      <c r="K970" s="1"/>
      <c r="L970" s="1"/>
      <c r="M970" s="1"/>
      <c r="N970" s="5"/>
      <c r="O970" s="12"/>
    </row>
    <row r="971" spans="9:15" x14ac:dyDescent="0.2">
      <c r="J971" s="1" t="s">
        <v>64</v>
      </c>
      <c r="K971" s="1"/>
      <c r="L971" s="1"/>
      <c r="M971" s="1"/>
      <c r="N971" s="5"/>
      <c r="O971" s="6">
        <f>O966+O968+O969</f>
        <v>195469.41128119998</v>
      </c>
    </row>
    <row r="972" spans="9:15" x14ac:dyDescent="0.2">
      <c r="J972" s="1"/>
      <c r="K972" s="1"/>
      <c r="L972" s="1"/>
      <c r="M972" s="1"/>
      <c r="N972" s="5"/>
      <c r="O972" s="12"/>
    </row>
    <row r="973" spans="9:15" x14ac:dyDescent="0.2">
      <c r="J973" t="s">
        <v>75</v>
      </c>
      <c r="O973" s="4">
        <f>O971*21%</f>
        <v>41048.576369051996</v>
      </c>
    </row>
    <row r="974" spans="9:15" x14ac:dyDescent="0.2">
      <c r="N974" s="5"/>
    </row>
    <row r="975" spans="9:15" ht="15" x14ac:dyDescent="0.25">
      <c r="J975" s="26" t="s">
        <v>85</v>
      </c>
      <c r="N975" s="5"/>
      <c r="O975" s="14">
        <f>O971+O973</f>
        <v>236517.98765025198</v>
      </c>
    </row>
    <row r="976" spans="9:15" x14ac:dyDescent="0.2">
      <c r="J976" s="1"/>
      <c r="N976" s="4"/>
    </row>
    <row r="977" spans="9:11" x14ac:dyDescent="0.2">
      <c r="J977" s="1"/>
    </row>
    <row r="978" spans="9:11" x14ac:dyDescent="0.2">
      <c r="I978" s="13" t="s">
        <v>240</v>
      </c>
    </row>
    <row r="979" spans="9:11" x14ac:dyDescent="0.2">
      <c r="I979" s="1" t="s">
        <v>241</v>
      </c>
    </row>
    <row r="980" spans="9:11" x14ac:dyDescent="0.2">
      <c r="I980" s="13" t="s">
        <v>111</v>
      </c>
    </row>
    <row r="981" spans="9:11" x14ac:dyDescent="0.2">
      <c r="I981" s="13"/>
    </row>
    <row r="982" spans="9:11" s="43" customFormat="1" ht="15" customHeight="1" x14ac:dyDescent="0.35">
      <c r="I982" s="1" t="s">
        <v>226</v>
      </c>
    </row>
    <row r="983" spans="9:11" x14ac:dyDescent="0.2">
      <c r="I983" s="44" t="s">
        <v>196</v>
      </c>
    </row>
    <row r="984" spans="9:11" x14ac:dyDescent="0.2">
      <c r="I984" s="44"/>
    </row>
    <row r="985" spans="9:11" x14ac:dyDescent="0.2">
      <c r="K985" s="13" t="s">
        <v>183</v>
      </c>
    </row>
    <row r="987" spans="9:11" x14ac:dyDescent="0.2">
      <c r="K987" s="13" t="s">
        <v>65</v>
      </c>
    </row>
    <row r="988" spans="9:11" x14ac:dyDescent="0.2">
      <c r="K988" s="13"/>
    </row>
    <row r="993" spans="9:11" x14ac:dyDescent="0.2">
      <c r="K993" s="13" t="s">
        <v>66</v>
      </c>
    </row>
    <row r="994" spans="9:11" x14ac:dyDescent="0.2">
      <c r="K994" s="13" t="s">
        <v>67</v>
      </c>
    </row>
    <row r="1000" spans="9:11" ht="14.25" x14ac:dyDescent="0.2">
      <c r="I1000" s="15"/>
    </row>
  </sheetData>
  <phoneticPr fontId="4" type="noConversion"/>
  <pageMargins left="1.1811023622047245" right="0.39370078740157483" top="1.3779527559055118" bottom="1.5748031496062993" header="0.51181102362204722" footer="0.51181102362204722"/>
  <pageSetup paperSize="9" orientation="portrait" horizontalDpi="300" verticalDpi="300" copies="2" r:id="rId1"/>
  <headerFooter alignWithMargins="0"/>
  <rowBreaks count="29" manualBreakCount="29">
    <brk id="29" max="14" man="1"/>
    <brk id="78" max="14" man="1"/>
    <brk id="127" max="14" man="1"/>
    <brk id="176" max="14" man="1"/>
    <brk id="224" max="14" man="1"/>
    <brk id="272" max="14" man="1"/>
    <brk id="298" max="14" man="1"/>
    <brk id="323" max="14" man="1"/>
    <brk id="351" max="14" man="1"/>
    <brk id="378" max="14" man="1"/>
    <brk id="403" max="14" man="1"/>
    <brk id="429" max="14" man="1"/>
    <brk id="457" max="14" man="1"/>
    <brk id="483" max="14" man="1"/>
    <brk id="531" max="14" man="1"/>
    <brk id="541" max="14" man="1"/>
    <brk id="570" max="14" man="1"/>
    <brk id="597" max="14" man="1"/>
    <brk id="624" max="14" man="1"/>
    <brk id="651" max="14" man="1"/>
    <brk id="678" max="14" man="1"/>
    <brk id="705" max="14" man="1"/>
    <brk id="744" max="14" man="1"/>
    <brk id="788" max="16383" man="1"/>
    <brk id="824" max="14" man="1"/>
    <brk id="858" max="14" man="1"/>
    <brk id="894" max="14" man="1"/>
    <brk id="916" max="16383" man="1"/>
    <brk id="9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RowHeight="12.75" x14ac:dyDescent="0.2"/>
  <sheetData/>
  <phoneticPr fontId="4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Hoja1</vt:lpstr>
      <vt:lpstr>Hoja2</vt:lpstr>
      <vt:lpstr>Hoja3</vt:lpstr>
      <vt:lpstr>Hoja4</vt:lpstr>
      <vt:lpstr>Hoja5</vt:lpstr>
      <vt:lpstr>Hoja17</vt:lpstr>
      <vt:lpstr>Hoja21</vt:lpstr>
      <vt:lpstr>Hoja18</vt:lpstr>
      <vt:lpstr>Hoja19</vt:lpstr>
      <vt:lpstr>Hoja20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Hoja1!Área_de_impresión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Usuari</cp:lastModifiedBy>
  <cp:lastPrinted>2025-07-30T06:47:27Z</cp:lastPrinted>
  <dcterms:created xsi:type="dcterms:W3CDTF">2004-07-12T15:56:57Z</dcterms:created>
  <dcterms:modified xsi:type="dcterms:W3CDTF">2025-10-20T14:22:56Z</dcterms:modified>
</cp:coreProperties>
</file>