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hospitalclinicdebarcelona.sharepoint.com/sites/GesDocDSGCompres/ArxiuExpedients/2025_101_PRÒTESI ENDOSCÒPIA DIGESTIVA-ICMDM/AMUP_XXXX_2025_00/PLECS/ENVIATS/"/>
    </mc:Choice>
  </mc:AlternateContent>
  <xr:revisionPtr revIDLastSave="84" documentId="8_{2CE02C42-7540-4A99-A55F-33ABD17C85F5}" xr6:coauthVersionLast="47" xr6:coauthVersionMax="47" xr10:uidLastSave="{A6EAD552-6FAA-494F-9669-9B54BCC9A8E1}"/>
  <bookViews>
    <workbookView xWindow="-120" yWindow="-120" windowWidth="29040" windowHeight="15840" xr2:uid="{09867FC3-1B3B-4A90-993E-6C6C307F84A6}"/>
  </bookViews>
  <sheets>
    <sheet name="ANNEX OFERTA" sheetId="1" r:id="rId1"/>
  </sheets>
  <definedNames>
    <definedName name="_xlnm._FilterDatabase" localSheetId="0" hidden="1">'ANNEX OFERTA'!$B$14:$P$30</definedName>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0" i="1" l="1"/>
  <c r="O30" i="1"/>
  <c r="J21" i="1"/>
  <c r="J30" i="1"/>
  <c r="P25" i="1"/>
  <c r="O25" i="1"/>
  <c r="J25" i="1"/>
  <c r="P21" i="1"/>
  <c r="O21" i="1"/>
  <c r="P18" i="1"/>
  <c r="O18" i="1"/>
  <c r="J18" i="1"/>
  <c r="P15" i="1"/>
  <c r="O15" i="1"/>
  <c r="J15" i="1"/>
  <c r="O16" i="1"/>
  <c r="P16" i="1"/>
  <c r="O17" i="1"/>
  <c r="P17" i="1"/>
  <c r="O19" i="1"/>
  <c r="P19" i="1"/>
  <c r="O20" i="1"/>
  <c r="P20" i="1"/>
  <c r="O22" i="1"/>
  <c r="P22" i="1"/>
  <c r="O23" i="1"/>
  <c r="P23" i="1"/>
  <c r="O24" i="1"/>
  <c r="P24" i="1"/>
  <c r="O26" i="1"/>
  <c r="P26" i="1"/>
  <c r="O27" i="1"/>
  <c r="P27" i="1"/>
  <c r="O28" i="1"/>
  <c r="P28" i="1"/>
  <c r="O29" i="1"/>
  <c r="P29" i="1"/>
  <c r="J16" i="1"/>
  <c r="J17" i="1"/>
  <c r="J19" i="1"/>
  <c r="J20" i="1"/>
  <c r="J22" i="1"/>
  <c r="J23" i="1"/>
  <c r="J24" i="1"/>
  <c r="J26" i="1"/>
  <c r="J27" i="1"/>
  <c r="J28" i="1"/>
  <c r="J29" i="1"/>
</calcChain>
</file>

<file path=xl/sharedStrings.xml><?xml version="1.0" encoding="utf-8"?>
<sst xmlns="http://schemas.openxmlformats.org/spreadsheetml/2006/main" count="95" uniqueCount="63">
  <si>
    <t>EMPRESA:</t>
  </si>
  <si>
    <t>QUANTITAT</t>
  </si>
  <si>
    <t>TIPUS IVA</t>
  </si>
  <si>
    <t>CODI HCB</t>
  </si>
  <si>
    <t>LOT</t>
  </si>
  <si>
    <t>DATA</t>
  </si>
  <si>
    <t>DURACIÓ EN MESOS :</t>
  </si>
  <si>
    <t>MAIL</t>
  </si>
  <si>
    <t>LICITADOR I IDENTIFICACIÓ DE L'OFERTA:</t>
  </si>
  <si>
    <t>TOTAL EXPEDIENT/OFERTAT</t>
  </si>
  <si>
    <t>TÍTOL DE L´EXPEDIENT:</t>
  </si>
  <si>
    <t>NÚMERO D´EXPEDIENT:</t>
  </si>
  <si>
    <t>REFERÈNCIA ARTICLE LICITADOR</t>
  </si>
  <si>
    <t xml:space="preserve">ARTICLE </t>
  </si>
  <si>
    <t>BASE IMPOSABLE MÁXIMA DE LICITACIÓ TOTAL (**)</t>
  </si>
  <si>
    <t>UNITAT DE MESURA LICITADA (***)</t>
  </si>
  <si>
    <t>(***) L´oferta econòmica ha de presentar-se obligatòriament en la unitat de mesura licitada, independentment de les unitats en la presentació ofertada pel licitador.</t>
  </si>
  <si>
    <t>UND ADJ</t>
  </si>
  <si>
    <t xml:space="preserve">BASE IMPOSABLE TOTAL OFERTADA </t>
  </si>
  <si>
    <t xml:space="preserve"> % IVA OFERTAT</t>
  </si>
  <si>
    <t>En cas de discrepàncies amb els càlculs de preus unitaris i imports totals s'agafarà com a vàlid el preu unitari.</t>
  </si>
  <si>
    <r>
      <t xml:space="preserve">BASE IMPOSABLE UNITARIA OFERTADA 
</t>
    </r>
    <r>
      <rPr>
        <b/>
        <sz val="11"/>
        <color indexed="10"/>
        <rFont val="Arial"/>
        <family val="2"/>
      </rPr>
      <t xml:space="preserve"> 2 DECIMALS
 (***)</t>
    </r>
  </si>
  <si>
    <t>BASE IMPOSABLE MÀXIMA DE LICITACIÓ UNITÀRIA(**) (***)</t>
  </si>
  <si>
    <t xml:space="preserve">DENOMINACIÓ ARTICLE LICITADOR </t>
  </si>
  <si>
    <t>IMPORT TOTAL amb descompte (IVA INCLOS)</t>
  </si>
  <si>
    <t>TELÈFON</t>
  </si>
  <si>
    <t>DENOMINACIÓ I REQUERIMENTS TÈCNICS</t>
  </si>
  <si>
    <t>La base imposable unitaria en unitat licitació ofertada, s'ofertaran amb un nombre màxim de 2 decimals fixes.
El tipus d'iva licitat és indicatiu, el licitador ofertarà el tipus d'iva que correspongui legalment al seu article.</t>
  </si>
  <si>
    <t>(**) Quedaran excloses automàticament de la licitació les empreses amb proposicions econòmiques les quals superin el pressupost total de licitació de cada lot, d'acord amb l'establert a l'apartat 1.C. del Quadre de Caracteristiques.</t>
  </si>
  <si>
    <t xml:space="preserve">ANNEX DE COMPLIMENTACIÓ OBLIGATÒRIA 3 PCAP D'OFERTA ECONÒMICA </t>
  </si>
  <si>
    <r>
      <t xml:space="preserve">Presentació obligatoria d'aquest annex en format </t>
    </r>
    <r>
      <rPr>
        <b/>
        <sz val="15"/>
        <color indexed="10"/>
        <rFont val="Arial"/>
        <family val="2"/>
      </rPr>
      <t>EXCEL.</t>
    </r>
  </si>
  <si>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</si>
  <si>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</si>
  <si>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Si troba problemes relacionats amb la plataforma E-LICITA o amb temes d'especificacions tècniques, contcati amb l' email  sc@clinic.cat o amb el  telèfon 932275460, per sol·licitar aclariments.</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</si>
  <si>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</si>
  <si>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LOT 1 - ENDOPRÒTESIS ESOFÀGIQUES</t>
  </si>
  <si>
    <t>Endopròtesi esofàgica de nitinol, autoexpandible, radiopaca, recoberta parcialment de silicona, diàmetre proximal i distal 23/23mm i 28/28mm, diàmetre cos 18mm i 23mm x 100-120-150mm de llargària. Fil de sutura de reposicionament. Sistema introductor de 18,5F x 120cm. Marca endoscòpica de color diferencial per a facilitar la seva col·locació. Apta per a resonància magnètica. Un sol ús. Sense làtex.</t>
  </si>
  <si>
    <t>Endopròtesi esofàgica de nitinol, autoexpandible, radiopaca, recoberta totalment de silicona, diametre proximal i distal 25/23mm i 28/28mm, diàmetre cos 18mm i 23mm x 100-120-150mm de llargària. Fil de sutura de reposicionament. Sistema introductor de 18,5F x 80cm. Marca endoscòpica de color diferencial per a facilitar la seva col·locació. Apta per a resonància magnètica. Un sol ús. Sense làtex.</t>
  </si>
  <si>
    <t>LOT 2 - ENDOPRÒTESIS ESOFÁGIQUES - TTS (a través del canal)</t>
  </si>
  <si>
    <t>Endopròtesi esofàgica de nitinol, autoexpandible, radiopaca, recoberta parcialment de silicona, diàmetre proximal i distal 19mm i 23mm, diàmetre cos 14mm i 18mm x 60-100-120-150mm de llargària. Fil de sutura de reposicionament. Sistema introductor de 10,5F x 180cm. Marca endoscòpica de color diferencial per a facilitar la seva col·locació. Apta per a resonància magnètica. Un sol ús. Sense làtex. Alliberament a través del canal endoscòpic.</t>
  </si>
  <si>
    <t>Endopròtesi esofàgica de nitinol, autoexpandible, radiopaca, recoberta totalment de silicona, diàmetre proximal i distal 19mm i 23mm, diàmetre cos 14mm i 18mm x 60-100-120-150mm de llargària. Fil de sutura de reposicionament. Sistema introductor de 10,5F x 180cm. Marca endoscòpica de color diferencial per a facilitar la seva col·locació. Apta per a resonància magnètica. Un sol ús. Sense làtex. Alliberament a través del canal endoscòpic.</t>
  </si>
  <si>
    <t>LOT 3 - ENDOPRÒTESIS BILIARES</t>
  </si>
  <si>
    <t>Endopròtesi biliar amb nucli de platí i revestiment de nitinol, radiopaca, autoexpandible de 8-10 x 40-60-80-100-120mm. No recoberta amb cel.les tancades. Sistema coaxial d'alliberament distal de 8Fr, reposicionable. Marcadors endoscòpics de color diferencial per facilitar la seva col·locació. Compatible amb RM, indicació per a patologia maligna, per a interncavi ràpid amb guia curta de 0,035" x 260cm. Estèril. Sense làtex.</t>
  </si>
  <si>
    <t>LOT 4 - DISPOSITIUS ANASTOMOSI</t>
  </si>
  <si>
    <t>Dispositiu d'anastomosi transluminal dissenyat per a permetre, amb un abordatge ecoendoscòpic, el drenatge transgàstric o transduodenal de pseudoquistespancreàtics, de necrosis emmurallades o del tracte biliar. 
Compost d'una endopròtesi de nitinol totalment recoberta i d'un sistema de col·locació amb una subjecció luer-lock per a fixació en el canal de treball de l'ecoendoscopi. L'endopròtesi es suministra precarregada al sistema de col·locació de 146cm de llargària, que es compatible amb les guies d'endoscòpia de 0,035'' i els ecoendoscopis amb un canal de treball de 3,7mm o superior. Catèter 10,8Fr. Diferents mides (diàmetre lúmenx llargària entre flancs): 10mmx10mm i 15mmx10mm. Autoexpandible. Estèril. Un sol ús. Sense làtex. Lliure pftalats.</t>
  </si>
  <si>
    <t>Dispositiu d'anastomosi transluminal dissenyat per a permetre, amb un abordatge ecoendoscòpic, el drenatge transgàstric o transduodenal de pseudoquistespancreàtics, de necrosis emmurallades o del tracte biliar. 
Compost d'una endopròtesi de nitinol totalment recoberta i d'un sistema de col·locació amb un anell de diatèrmia a la punta distal del catèter i una subjecció luer-lock per a fixació en el canal de treball de l'ecoendoscopi. L'endopròtesi es suministra precarregada al sistema de col·locació de 146cm de llargària, que es compatible amb les guies d'endoscòpia de 0,035'' i els ecoendoscopis amb un canal de treball de 3,7mm o superior. Catèter 9Fr, diferents mides  (diàmetre lúmen x llargària entre flancs): 6mmx8mm i 8mmx8mm. Catèter 10,8Fr, diferents mides (diàmetre lúmen x llargària entre flancs): 10mmx10mm, 15mmx10mm, 20mmx10mm i 15mmx15mm. Autoexpandible. Estèril. Un sol ús. Sense làtex. Lliure pftalats.</t>
  </si>
  <si>
    <t>1 al 2</t>
  </si>
  <si>
    <t>3 al 4</t>
  </si>
  <si>
    <t>5 al 7</t>
  </si>
  <si>
    <t>8 al 9</t>
  </si>
  <si>
    <t>LOT 1</t>
  </si>
  <si>
    <t>LOT 2</t>
  </si>
  <si>
    <t>LOT 3</t>
  </si>
  <si>
    <t>LOT 4</t>
  </si>
  <si>
    <t/>
  </si>
  <si>
    <t>UND</t>
  </si>
  <si>
    <t>10%</t>
  </si>
  <si>
    <t>2025/101</t>
  </si>
  <si>
    <t>Subministrament de Pròtesis per a Endoscòpia Digestiva</t>
  </si>
  <si>
    <t>Endopròtesi biliar amb nucli de platí i revestiment de nitinol, radiopaca, autoexpandible de 8-10 x 60-80mm. Parcialment recoberta amb cel.les tancades. Sistema coaxial d'alliberament distal de 8,5F, fet d´un sol fil per facilitar reposicionament, sense fil de sutura. Marcadors endoscòpics de color diferencial. Compatible amb RM, indicació per a patologia maligna, per a intercanvi ràpid amb guia curta de 0,035" x 260cm. Estèril. Sense làtex.</t>
  </si>
  <si>
    <t>Endopròtesi biliar amb nucli de platí i revestiment de nitinol, radiopaca, autoexpandible de 8-10 x 60-80-100-120mm. Totalment recoberta amb cel.les tancades. Sistema coaxial d'alliberament distal de 8,5F i/o 9Fr, reposicionable, fet d'un sol fil per a facilitar reposicionament, sense fil de sutura. Marcadors endoscòpics de color diferencial. Compatible amb RM, indicació per a patologia benigna. Retirada fins 1 any, per a intercanvi ràpid amb guia curta de 0,035" x 260cm. Estèril. Sense làtex.</t>
  </si>
  <si>
    <t>Endopròtesi duodenal de nitinol, autoexpandible, no recoberta, recta amb extrem proximal eixamplat. Marcadors radiopacs amb zona transició transparente. Sistema coaxial d'alliberament de 9Fr i 10Fr distal/reposicionable. Amb possibilitat de dos tipus de rigidesa: normal i suau. Diàmetre endopròtesis 23/18mm, 25/20mm, 27/22mm i 22/27mm x 60-90-120mm de llargària. Marcadors endoscòpics de color diferencial. Estèril. Un sol ús. Sense làtex.</t>
  </si>
  <si>
    <t>Endopròtesi colònica de nitinol, autoexpandible, no recoberta ,recta amb extrem eixamplat. Diàmetres endopròtesi 23/18mm, 25/20mm, 27/22mm, 25/30mm, 22/27mm x 60-90-120 mm  de llargària.Marcadors radiopacs amb zona de transició transparent. Sistema coaxial d'alliberament de 9Fr i 10Fr distal/reposicionable fins el 70%. Llargàries del sistema introductor 135cm i/o 230cm. Amb possibilitat de dos tipus de rigidesa: normal i suau. Marcadors endoscòpics de color diferencial. Estèril. Un sol ús. Sense làtex.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</si>
</sst>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shrinkToFi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35"/>
  <sheetViews>
    <sheetView tabSelected="1" topLeftCell="B5" zoomScale="60" zoomScaleNormal="60" zoomScaleSheetLayoutView="50" workbookViewId="0">
      <selection activeCell="V16" sqref="V16"/>
    </sheetView>
  </sheetViews>
  <sheetFormatPr baseColWidth="10" defaultRowHeight="14.25"/>
  <cols>
    <col min="1" max="1" width="11.42578125" style="7" hidden="1" customWidth="1"/>
    <col min="2" max="2" width="11.42578125" style="7" customWidth="1"/>
    <col min="3" max="3" width="10.42578125" style="7" customWidth="1"/>
    <col min="4" max="4" width="55.28515625" style="8" customWidth="1"/>
    <col min="5" max="5" width="14.5703125" style="9"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51" t="s">
        <v>29</v>
      </c>
      <c r="D1" s="51"/>
      <c r="E1" s="51"/>
      <c r="F1" s="51"/>
      <c r="G1" s="51"/>
      <c r="H1" s="51"/>
      <c r="I1" s="51"/>
      <c r="J1" s="51"/>
      <c r="K1" s="51"/>
      <c r="L1" s="51"/>
      <c r="M1" s="51"/>
      <c r="N1" s="51"/>
      <c r="O1" s="51"/>
      <c r="P1" s="37"/>
    </row>
    <row r="2" spans="1:16" ht="76.5" customHeight="1">
      <c r="C2" s="50" t="s">
        <v>32</v>
      </c>
      <c r="D2" s="50"/>
      <c r="E2" s="50"/>
      <c r="F2" s="50"/>
      <c r="G2" s="50"/>
      <c r="H2" s="50"/>
      <c r="I2" s="50"/>
      <c r="J2" s="50"/>
      <c r="K2" s="50"/>
      <c r="L2" s="50"/>
      <c r="M2" s="50"/>
      <c r="N2" s="50"/>
      <c r="O2" s="50"/>
      <c r="P2" s="38"/>
    </row>
    <row r="3" spans="1:16" ht="14.25" customHeight="1" thickBot="1">
      <c r="F3" s="7"/>
      <c r="K3" s="8"/>
      <c r="L3" s="8"/>
      <c r="M3" s="8"/>
      <c r="N3" s="8"/>
      <c r="O3" s="8"/>
      <c r="P3" s="8"/>
    </row>
    <row r="4" spans="1:16" ht="47.25" customHeight="1">
      <c r="B4" s="56" t="s">
        <v>10</v>
      </c>
      <c r="C4" s="57"/>
      <c r="D4" s="60" t="s">
        <v>58</v>
      </c>
      <c r="E4" s="61"/>
      <c r="F4" s="61"/>
      <c r="G4" s="61"/>
      <c r="H4" s="61"/>
      <c r="I4" s="61"/>
      <c r="J4" s="61"/>
      <c r="K4" s="61"/>
      <c r="L4" s="61"/>
      <c r="M4" s="61"/>
      <c r="N4" s="61"/>
      <c r="O4" s="62"/>
    </row>
    <row r="5" spans="1:16" ht="36.75" customHeight="1">
      <c r="B5" s="58" t="s">
        <v>11</v>
      </c>
      <c r="C5" s="59"/>
      <c r="D5" s="63" t="s">
        <v>57</v>
      </c>
      <c r="E5" s="64"/>
      <c r="F5" s="64"/>
      <c r="G5" s="64"/>
      <c r="H5" s="64"/>
      <c r="I5" s="64"/>
      <c r="J5" s="64"/>
      <c r="K5" s="64"/>
      <c r="L5" s="64"/>
      <c r="M5" s="64"/>
      <c r="N5" s="64"/>
      <c r="O5" s="65"/>
    </row>
    <row r="6" spans="1:16" ht="39" customHeight="1" thickBot="1">
      <c r="B6" s="71" t="s">
        <v>6</v>
      </c>
      <c r="C6" s="72"/>
      <c r="D6" s="66">
        <v>48</v>
      </c>
      <c r="E6" s="67"/>
      <c r="F6" s="67"/>
      <c r="G6" s="67"/>
      <c r="H6" s="67"/>
      <c r="I6" s="67"/>
      <c r="J6" s="67"/>
      <c r="K6" s="67"/>
      <c r="L6" s="67"/>
      <c r="M6" s="67"/>
      <c r="N6" s="67"/>
      <c r="O6" s="68"/>
    </row>
    <row r="7" spans="1:16" ht="12" customHeight="1">
      <c r="C7" s="11"/>
      <c r="D7" s="11"/>
      <c r="E7" s="11"/>
      <c r="F7" s="12"/>
      <c r="G7" s="12"/>
      <c r="H7" s="12"/>
      <c r="I7" s="12"/>
      <c r="J7" s="29"/>
      <c r="K7" s="11"/>
      <c r="L7" s="11"/>
      <c r="M7" s="29"/>
      <c r="N7" s="29"/>
      <c r="O7" s="29"/>
      <c r="P7" s="29"/>
    </row>
    <row r="8" spans="1:16" s="7" customFormat="1" ht="31.5" customHeight="1" thickBot="1">
      <c r="B8" s="73" t="s">
        <v>8</v>
      </c>
      <c r="C8" s="54"/>
      <c r="D8" s="54"/>
      <c r="E8" s="54"/>
      <c r="F8" s="54"/>
      <c r="G8" s="54"/>
      <c r="H8" s="54"/>
      <c r="I8" s="54"/>
      <c r="J8" s="54"/>
      <c r="K8" s="54"/>
      <c r="L8" s="54"/>
      <c r="M8" s="54"/>
      <c r="N8" s="54"/>
      <c r="O8" s="74"/>
    </row>
    <row r="9" spans="1:16" s="30" customFormat="1" ht="35.25" customHeight="1" thickBot="1">
      <c r="B9" s="52" t="s">
        <v>0</v>
      </c>
      <c r="C9" s="53"/>
      <c r="D9" s="78"/>
      <c r="E9" s="79"/>
      <c r="F9" s="79"/>
      <c r="G9" s="79"/>
      <c r="H9" s="79"/>
      <c r="I9" s="79"/>
      <c r="J9" s="79"/>
      <c r="K9" s="45" t="s">
        <v>25</v>
      </c>
      <c r="L9" s="52"/>
      <c r="M9" s="53"/>
      <c r="N9" s="53"/>
      <c r="O9" s="70"/>
    </row>
    <row r="10" spans="1:16" s="30" customFormat="1" ht="36" customHeight="1" thickBot="1">
      <c r="A10" s="10" t="s">
        <v>7</v>
      </c>
      <c r="B10" s="52" t="s">
        <v>7</v>
      </c>
      <c r="C10" s="70"/>
      <c r="D10" s="89"/>
      <c r="E10" s="90"/>
      <c r="F10" s="90"/>
      <c r="G10" s="90"/>
      <c r="H10" s="90"/>
      <c r="I10" s="90"/>
      <c r="J10" s="91"/>
      <c r="K10" s="45" t="s">
        <v>5</v>
      </c>
      <c r="L10" s="92"/>
      <c r="M10" s="93"/>
      <c r="N10" s="93"/>
      <c r="O10" s="94"/>
    </row>
    <row r="11" spans="1:16" s="30" customFormat="1" ht="36.75" customHeight="1">
      <c r="B11" s="54"/>
      <c r="C11" s="54"/>
      <c r="E11" s="43"/>
      <c r="F11" s="44"/>
      <c r="G11" s="44"/>
      <c r="H11" s="44"/>
      <c r="I11" s="44"/>
      <c r="J11" s="44"/>
      <c r="K11" s="10"/>
      <c r="L11" s="10"/>
      <c r="M11" s="10"/>
      <c r="N11" s="10"/>
      <c r="O11" s="10"/>
    </row>
    <row r="12" spans="1:16" s="30" customFormat="1" ht="36.75" customHeight="1">
      <c r="B12" s="55"/>
      <c r="C12" s="55"/>
      <c r="E12" s="11"/>
      <c r="F12" s="69"/>
      <c r="G12" s="69"/>
      <c r="H12" s="69"/>
      <c r="I12" s="69"/>
      <c r="J12" s="69"/>
      <c r="K12" s="10"/>
      <c r="L12" s="42"/>
      <c r="M12" s="42"/>
      <c r="N12" s="42"/>
      <c r="O12" s="42"/>
    </row>
    <row r="13" spans="1:16" s="30" customFormat="1" ht="27" customHeight="1">
      <c r="C13" s="54"/>
      <c r="D13" s="54"/>
      <c r="E13" s="9"/>
      <c r="F13" s="7"/>
      <c r="G13" s="7"/>
    </row>
    <row r="14" spans="1:16" s="11" customFormat="1" ht="144.75" customHeight="1">
      <c r="A14" s="13" t="s">
        <v>17</v>
      </c>
      <c r="B14" s="16" t="s">
        <v>4</v>
      </c>
      <c r="C14" s="16" t="s">
        <v>13</v>
      </c>
      <c r="D14" s="15" t="s">
        <v>26</v>
      </c>
      <c r="E14" s="15" t="s">
        <v>3</v>
      </c>
      <c r="F14" s="14" t="s">
        <v>15</v>
      </c>
      <c r="G14" s="16" t="s">
        <v>1</v>
      </c>
      <c r="H14" s="14" t="s">
        <v>22</v>
      </c>
      <c r="I14" s="16" t="s">
        <v>2</v>
      </c>
      <c r="J14" s="14" t="s">
        <v>14</v>
      </c>
      <c r="K14" s="13" t="s">
        <v>23</v>
      </c>
      <c r="L14" s="13" t="s">
        <v>12</v>
      </c>
      <c r="M14" s="17" t="s">
        <v>21</v>
      </c>
      <c r="N14" s="18" t="s">
        <v>19</v>
      </c>
      <c r="O14" s="13" t="s">
        <v>18</v>
      </c>
      <c r="P14" s="26" t="s">
        <v>24</v>
      </c>
    </row>
    <row r="15" spans="1:16" s="11" customFormat="1" ht="16.5">
      <c r="A15" s="19"/>
      <c r="B15" s="41">
        <v>1</v>
      </c>
      <c r="C15" s="40" t="s">
        <v>46</v>
      </c>
      <c r="D15" s="41" t="s">
        <v>35</v>
      </c>
      <c r="E15" s="25" t="s">
        <v>50</v>
      </c>
      <c r="F15" s="47" t="s">
        <v>54</v>
      </c>
      <c r="G15" s="47"/>
      <c r="H15" s="39" t="s">
        <v>54</v>
      </c>
      <c r="I15" s="20" t="s">
        <v>54</v>
      </c>
      <c r="J15" s="24">
        <f>SUM(J16:J17)</f>
        <v>72200</v>
      </c>
      <c r="K15" s="27"/>
      <c r="L15" s="27"/>
      <c r="M15" s="28"/>
      <c r="N15" s="21"/>
      <c r="O15" s="22">
        <f t="shared" ref="O15:P15" si="0">SUM(O16:O17)</f>
        <v>0</v>
      </c>
      <c r="P15" s="22">
        <f t="shared" si="0"/>
        <v>0</v>
      </c>
    </row>
    <row r="16" spans="1:16" s="11" customFormat="1" ht="114">
      <c r="A16" s="19"/>
      <c r="B16" s="41">
        <v>1</v>
      </c>
      <c r="C16" s="49">
        <v>1</v>
      </c>
      <c r="D16" s="46" t="s">
        <v>36</v>
      </c>
      <c r="E16" s="25">
        <v>191835</v>
      </c>
      <c r="F16" s="48" t="s">
        <v>55</v>
      </c>
      <c r="G16" s="48">
        <v>48</v>
      </c>
      <c r="H16" s="39">
        <v>950</v>
      </c>
      <c r="I16" s="20" t="s">
        <v>56</v>
      </c>
      <c r="J16" s="24">
        <f t="shared" ref="J16:J29" si="1">ROUND(H16*G16,2)</f>
        <v>45600</v>
      </c>
      <c r="K16" s="27"/>
      <c r="L16" s="27"/>
      <c r="M16" s="28"/>
      <c r="N16" s="21"/>
      <c r="O16" s="22">
        <f t="shared" ref="O16:O29" si="2">ROUND(M16*G16,2)</f>
        <v>0</v>
      </c>
      <c r="P16" s="22">
        <f t="shared" ref="P16:P29" si="3">ROUND(M16*(1+N16)*G16,2)</f>
        <v>0</v>
      </c>
    </row>
    <row r="17" spans="1:16" s="11" customFormat="1" ht="114">
      <c r="A17" s="19"/>
      <c r="B17" s="41">
        <v>1</v>
      </c>
      <c r="C17" s="49">
        <v>2</v>
      </c>
      <c r="D17" s="46" t="s">
        <v>37</v>
      </c>
      <c r="E17" s="25">
        <v>191834</v>
      </c>
      <c r="F17" s="48" t="s">
        <v>55</v>
      </c>
      <c r="G17" s="48">
        <v>28</v>
      </c>
      <c r="H17" s="39">
        <v>950</v>
      </c>
      <c r="I17" s="20" t="s">
        <v>56</v>
      </c>
      <c r="J17" s="24">
        <f t="shared" si="1"/>
        <v>26600</v>
      </c>
      <c r="K17" s="27"/>
      <c r="L17" s="27"/>
      <c r="M17" s="28"/>
      <c r="N17" s="21"/>
      <c r="O17" s="22">
        <f t="shared" si="2"/>
        <v>0</v>
      </c>
      <c r="P17" s="22">
        <f t="shared" si="3"/>
        <v>0</v>
      </c>
    </row>
    <row r="18" spans="1:16" s="11" customFormat="1" ht="28.5">
      <c r="A18" s="19"/>
      <c r="B18" s="41">
        <v>2</v>
      </c>
      <c r="C18" s="40" t="s">
        <v>47</v>
      </c>
      <c r="D18" s="46" t="s">
        <v>38</v>
      </c>
      <c r="E18" s="25" t="s">
        <v>51</v>
      </c>
      <c r="F18" s="48" t="s">
        <v>54</v>
      </c>
      <c r="G18" s="48"/>
      <c r="H18" s="39" t="s">
        <v>54</v>
      </c>
      <c r="I18" s="20" t="s">
        <v>54</v>
      </c>
      <c r="J18" s="24">
        <f>SUM(J19:J20)</f>
        <v>11400</v>
      </c>
      <c r="K18" s="27"/>
      <c r="L18" s="27"/>
      <c r="M18" s="28"/>
      <c r="N18" s="21"/>
      <c r="O18" s="22">
        <f t="shared" ref="O18:P18" si="4">SUM(O19:O20)</f>
        <v>0</v>
      </c>
      <c r="P18" s="22">
        <f t="shared" si="4"/>
        <v>0</v>
      </c>
    </row>
    <row r="19" spans="1:16" s="11" customFormat="1" ht="128.25">
      <c r="A19" s="19"/>
      <c r="B19" s="41">
        <v>2</v>
      </c>
      <c r="C19" s="49">
        <v>3</v>
      </c>
      <c r="D19" s="46" t="s">
        <v>39</v>
      </c>
      <c r="E19" s="25">
        <v>191835</v>
      </c>
      <c r="F19" s="48" t="s">
        <v>55</v>
      </c>
      <c r="G19" s="48">
        <v>4</v>
      </c>
      <c r="H19" s="39">
        <v>950</v>
      </c>
      <c r="I19" s="20" t="s">
        <v>56</v>
      </c>
      <c r="J19" s="24">
        <f t="shared" si="1"/>
        <v>3800</v>
      </c>
      <c r="K19" s="27"/>
      <c r="L19" s="27"/>
      <c r="M19" s="28"/>
      <c r="N19" s="21"/>
      <c r="O19" s="22">
        <f t="shared" si="2"/>
        <v>0</v>
      </c>
      <c r="P19" s="22">
        <f t="shared" si="3"/>
        <v>0</v>
      </c>
    </row>
    <row r="20" spans="1:16" s="11" customFormat="1" ht="128.25">
      <c r="A20" s="19"/>
      <c r="B20" s="41">
        <v>2</v>
      </c>
      <c r="C20" s="49">
        <v>4</v>
      </c>
      <c r="D20" s="46" t="s">
        <v>40</v>
      </c>
      <c r="E20" s="25">
        <v>191834</v>
      </c>
      <c r="F20" s="48" t="s">
        <v>55</v>
      </c>
      <c r="G20" s="48">
        <v>8</v>
      </c>
      <c r="H20" s="39">
        <v>950</v>
      </c>
      <c r="I20" s="20" t="s">
        <v>56</v>
      </c>
      <c r="J20" s="24">
        <f t="shared" si="1"/>
        <v>7600</v>
      </c>
      <c r="K20" s="27"/>
      <c r="L20" s="27"/>
      <c r="M20" s="28"/>
      <c r="N20" s="21"/>
      <c r="O20" s="22">
        <f t="shared" si="2"/>
        <v>0</v>
      </c>
      <c r="P20" s="22">
        <f t="shared" si="3"/>
        <v>0</v>
      </c>
    </row>
    <row r="21" spans="1:16" s="11" customFormat="1" ht="16.5">
      <c r="A21" s="19"/>
      <c r="B21" s="41">
        <v>3</v>
      </c>
      <c r="C21" s="40" t="s">
        <v>48</v>
      </c>
      <c r="D21" s="46" t="s">
        <v>41</v>
      </c>
      <c r="E21" s="25" t="s">
        <v>52</v>
      </c>
      <c r="F21" s="48" t="s">
        <v>54</v>
      </c>
      <c r="G21" s="48"/>
      <c r="H21" s="39" t="s">
        <v>54</v>
      </c>
      <c r="I21" s="20" t="s">
        <v>54</v>
      </c>
      <c r="J21" s="24">
        <f>SUM(J22:J24)</f>
        <v>368600</v>
      </c>
      <c r="K21" s="27"/>
      <c r="L21" s="27"/>
      <c r="M21" s="28"/>
      <c r="N21" s="21"/>
      <c r="O21" s="22">
        <f t="shared" ref="O21:P21" si="5">SUM(O22:O24)</f>
        <v>0</v>
      </c>
      <c r="P21" s="22">
        <f t="shared" si="5"/>
        <v>0</v>
      </c>
    </row>
    <row r="22" spans="1:16" s="11" customFormat="1" ht="128.25">
      <c r="A22" s="19"/>
      <c r="B22" s="41">
        <v>3</v>
      </c>
      <c r="C22" s="49">
        <v>5</v>
      </c>
      <c r="D22" s="46" t="s">
        <v>42</v>
      </c>
      <c r="E22" s="25">
        <v>191800</v>
      </c>
      <c r="F22" s="48" t="s">
        <v>55</v>
      </c>
      <c r="G22" s="48">
        <v>8</v>
      </c>
      <c r="H22" s="39">
        <v>950</v>
      </c>
      <c r="I22" s="20" t="s">
        <v>56</v>
      </c>
      <c r="J22" s="24">
        <f t="shared" si="1"/>
        <v>7600</v>
      </c>
      <c r="K22" s="27"/>
      <c r="L22" s="27"/>
      <c r="M22" s="28"/>
      <c r="N22" s="21"/>
      <c r="O22" s="22">
        <f t="shared" si="2"/>
        <v>0</v>
      </c>
      <c r="P22" s="22">
        <f t="shared" si="3"/>
        <v>0</v>
      </c>
    </row>
    <row r="23" spans="1:16" s="11" customFormat="1" ht="130.5" customHeight="1">
      <c r="A23" s="19"/>
      <c r="B23" s="41">
        <v>3</v>
      </c>
      <c r="C23" s="49">
        <v>6</v>
      </c>
      <c r="D23" s="46" t="s">
        <v>59</v>
      </c>
      <c r="E23" s="25">
        <v>191831</v>
      </c>
      <c r="F23" s="48" t="s">
        <v>55</v>
      </c>
      <c r="G23" s="48">
        <v>92</v>
      </c>
      <c r="H23" s="39">
        <v>950</v>
      </c>
      <c r="I23" s="20" t="s">
        <v>56</v>
      </c>
      <c r="J23" s="24">
        <f t="shared" si="1"/>
        <v>87400</v>
      </c>
      <c r="K23" s="27"/>
      <c r="L23" s="27"/>
      <c r="M23" s="28"/>
      <c r="N23" s="21"/>
      <c r="O23" s="22">
        <f t="shared" si="2"/>
        <v>0</v>
      </c>
      <c r="P23" s="22">
        <f t="shared" si="3"/>
        <v>0</v>
      </c>
    </row>
    <row r="24" spans="1:16" s="11" customFormat="1" ht="142.5">
      <c r="A24" s="19"/>
      <c r="B24" s="41">
        <v>3</v>
      </c>
      <c r="C24" s="49">
        <v>7</v>
      </c>
      <c r="D24" s="46" t="s">
        <v>60</v>
      </c>
      <c r="E24" s="25">
        <v>191832</v>
      </c>
      <c r="F24" s="48" t="s">
        <v>55</v>
      </c>
      <c r="G24" s="48">
        <v>288</v>
      </c>
      <c r="H24" s="39">
        <v>950</v>
      </c>
      <c r="I24" s="20" t="s">
        <v>56</v>
      </c>
      <c r="J24" s="24">
        <f t="shared" si="1"/>
        <v>273600</v>
      </c>
      <c r="K24" s="27"/>
      <c r="L24" s="27"/>
      <c r="M24" s="28"/>
      <c r="N24" s="21"/>
      <c r="O24" s="22">
        <f t="shared" si="2"/>
        <v>0</v>
      </c>
      <c r="P24" s="22">
        <f t="shared" si="3"/>
        <v>0</v>
      </c>
    </row>
    <row r="25" spans="1:16" s="11" customFormat="1" ht="16.5">
      <c r="A25" s="19"/>
      <c r="B25" s="41">
        <v>4</v>
      </c>
      <c r="C25" s="40" t="s">
        <v>49</v>
      </c>
      <c r="D25" s="46" t="s">
        <v>43</v>
      </c>
      <c r="E25" s="25" t="s">
        <v>53</v>
      </c>
      <c r="F25" s="48" t="s">
        <v>54</v>
      </c>
      <c r="G25" s="48"/>
      <c r="H25" s="39" t="s">
        <v>54</v>
      </c>
      <c r="I25" s="20" t="s">
        <v>54</v>
      </c>
      <c r="J25" s="24">
        <f>SUM(J26:J27)</f>
        <v>310000</v>
      </c>
      <c r="K25" s="27"/>
      <c r="L25" s="27"/>
      <c r="M25" s="28"/>
      <c r="N25" s="21"/>
      <c r="O25" s="22">
        <f t="shared" ref="O25:P25" si="6">SUM(O26:O27)</f>
        <v>0</v>
      </c>
      <c r="P25" s="22">
        <f t="shared" si="6"/>
        <v>0</v>
      </c>
    </row>
    <row r="26" spans="1:16" s="11" customFormat="1" ht="242.25">
      <c r="A26" s="19"/>
      <c r="B26" s="41">
        <v>4</v>
      </c>
      <c r="C26" s="49">
        <v>8</v>
      </c>
      <c r="D26" s="46" t="s">
        <v>44</v>
      </c>
      <c r="E26" s="25">
        <v>174468</v>
      </c>
      <c r="F26" s="48" t="s">
        <v>55</v>
      </c>
      <c r="G26" s="48">
        <v>4</v>
      </c>
      <c r="H26" s="39">
        <v>2500</v>
      </c>
      <c r="I26" s="20" t="s">
        <v>56</v>
      </c>
      <c r="J26" s="24">
        <f t="shared" si="1"/>
        <v>10000</v>
      </c>
      <c r="K26" s="27"/>
      <c r="L26" s="27"/>
      <c r="M26" s="28"/>
      <c r="N26" s="21"/>
      <c r="O26" s="22">
        <f t="shared" si="2"/>
        <v>0</v>
      </c>
      <c r="P26" s="22">
        <f t="shared" si="3"/>
        <v>0</v>
      </c>
    </row>
    <row r="27" spans="1:16" s="11" customFormat="1" ht="299.25">
      <c r="A27" s="19"/>
      <c r="B27" s="41">
        <v>4</v>
      </c>
      <c r="C27" s="49">
        <v>9</v>
      </c>
      <c r="D27" s="46" t="s">
        <v>45</v>
      </c>
      <c r="E27" s="25">
        <v>157961</v>
      </c>
      <c r="F27" s="48" t="s">
        <v>55</v>
      </c>
      <c r="G27" s="48">
        <v>100</v>
      </c>
      <c r="H27" s="39">
        <v>3000</v>
      </c>
      <c r="I27" s="20" t="s">
        <v>56</v>
      </c>
      <c r="J27" s="24">
        <f t="shared" si="1"/>
        <v>300000</v>
      </c>
      <c r="K27" s="27"/>
      <c r="L27" s="27"/>
      <c r="M27" s="28"/>
      <c r="N27" s="21"/>
      <c r="O27" s="22">
        <f t="shared" si="2"/>
        <v>0</v>
      </c>
      <c r="P27" s="22">
        <f t="shared" si="3"/>
        <v>0</v>
      </c>
    </row>
    <row r="28" spans="1:16" s="11" customFormat="1" ht="128.25">
      <c r="A28" s="19"/>
      <c r="B28" s="41">
        <v>5</v>
      </c>
      <c r="C28" s="49">
        <v>10</v>
      </c>
      <c r="D28" s="46" t="s">
        <v>61</v>
      </c>
      <c r="E28" s="25">
        <v>167385</v>
      </c>
      <c r="F28" s="48" t="s">
        <v>55</v>
      </c>
      <c r="G28" s="48">
        <v>4</v>
      </c>
      <c r="H28" s="39">
        <v>950</v>
      </c>
      <c r="I28" s="20" t="s">
        <v>56</v>
      </c>
      <c r="J28" s="24">
        <f t="shared" si="1"/>
        <v>3800</v>
      </c>
      <c r="K28" s="27"/>
      <c r="L28" s="27"/>
      <c r="M28" s="28"/>
      <c r="N28" s="21"/>
      <c r="O28" s="22">
        <f t="shared" si="2"/>
        <v>0</v>
      </c>
      <c r="P28" s="22">
        <f t="shared" si="3"/>
        <v>0</v>
      </c>
    </row>
    <row r="29" spans="1:16" s="11" customFormat="1" ht="142.5">
      <c r="A29" s="19"/>
      <c r="B29" s="41">
        <v>6</v>
      </c>
      <c r="C29" s="49">
        <v>11</v>
      </c>
      <c r="D29" s="46" t="s">
        <v>62</v>
      </c>
      <c r="E29" s="25">
        <v>167386</v>
      </c>
      <c r="F29" s="48" t="s">
        <v>55</v>
      </c>
      <c r="G29" s="48">
        <v>88</v>
      </c>
      <c r="H29" s="39">
        <v>950</v>
      </c>
      <c r="I29" s="20" t="s">
        <v>56</v>
      </c>
      <c r="J29" s="24">
        <f t="shared" si="1"/>
        <v>83600</v>
      </c>
      <c r="K29" s="27"/>
      <c r="L29" s="27"/>
      <c r="M29" s="28"/>
      <c r="N29" s="21"/>
      <c r="O29" s="22">
        <f t="shared" si="2"/>
        <v>0</v>
      </c>
      <c r="P29" s="22">
        <f t="shared" si="3"/>
        <v>0</v>
      </c>
    </row>
    <row r="30" spans="1:16" s="31" customFormat="1" ht="45.75" customHeight="1" thickBot="1">
      <c r="A30" s="1"/>
      <c r="B30" s="1"/>
      <c r="C30" s="83" t="s">
        <v>9</v>
      </c>
      <c r="D30" s="84"/>
      <c r="E30" s="85"/>
      <c r="F30" s="1"/>
      <c r="G30" s="2"/>
      <c r="H30" s="3"/>
      <c r="I30" s="3"/>
      <c r="J30" s="23">
        <f>SUM(J15:J29)-J15-J18-J21-J25</f>
        <v>849600</v>
      </c>
      <c r="K30" s="4"/>
      <c r="L30" s="4"/>
      <c r="M30" s="5"/>
      <c r="N30" s="6"/>
      <c r="O30" s="23">
        <f t="shared" ref="O30:P30" si="7">SUM(O15:O29)-O15-O18-O21-O25</f>
        <v>0</v>
      </c>
      <c r="P30" s="23">
        <f t="shared" si="7"/>
        <v>0</v>
      </c>
    </row>
    <row r="31" spans="1:16" s="29" customFormat="1" ht="15">
      <c r="A31" s="32"/>
      <c r="B31" s="32"/>
      <c r="C31" s="33"/>
      <c r="D31" s="33"/>
      <c r="E31" s="34"/>
      <c r="F31" s="34"/>
      <c r="G31" s="33"/>
      <c r="H31" s="34"/>
      <c r="I31" s="34"/>
      <c r="J31" s="34"/>
      <c r="K31" s="35"/>
      <c r="L31" s="35"/>
      <c r="M31" s="35"/>
      <c r="N31" s="35"/>
      <c r="O31" s="35"/>
      <c r="P31" s="35"/>
    </row>
    <row r="32" spans="1:16" s="29" customFormat="1" ht="44.25" customHeight="1" thickBot="1">
      <c r="C32" s="36"/>
      <c r="D32" s="36"/>
      <c r="E32" s="36"/>
      <c r="F32" s="36"/>
      <c r="G32" s="36"/>
      <c r="H32" s="36"/>
      <c r="I32" s="36"/>
      <c r="J32" s="36"/>
      <c r="K32" s="36"/>
      <c r="L32" s="36"/>
      <c r="M32" s="36"/>
      <c r="N32" s="36"/>
      <c r="O32" s="36"/>
      <c r="P32" s="36"/>
    </row>
    <row r="33" spans="3:15" s="29" customFormat="1" ht="81" customHeight="1" thickBot="1">
      <c r="C33" s="86" t="s">
        <v>27</v>
      </c>
      <c r="D33" s="87"/>
      <c r="E33" s="87"/>
      <c r="F33" s="87"/>
      <c r="G33" s="87"/>
      <c r="H33" s="87"/>
      <c r="I33" s="87"/>
      <c r="J33" s="87"/>
      <c r="K33" s="87"/>
      <c r="L33" s="87"/>
      <c r="M33" s="87"/>
      <c r="N33" s="87"/>
      <c r="O33" s="88"/>
    </row>
    <row r="34" spans="3:15" s="29" customFormat="1" ht="42" customHeight="1" thickBot="1">
      <c r="C34" s="86" t="s">
        <v>30</v>
      </c>
      <c r="D34" s="87"/>
      <c r="E34" s="87"/>
      <c r="F34" s="87"/>
      <c r="G34" s="87"/>
      <c r="H34" s="87"/>
      <c r="I34" s="87"/>
      <c r="J34" s="87"/>
      <c r="K34" s="87"/>
      <c r="L34" s="87"/>
      <c r="M34" s="87"/>
      <c r="N34" s="87"/>
      <c r="O34" s="88"/>
    </row>
    <row r="35" spans="3:15" s="29" customFormat="1" ht="42" customHeight="1" thickBot="1">
      <c r="C35" s="80" t="s">
        <v>33</v>
      </c>
      <c r="D35" s="81"/>
      <c r="E35" s="81"/>
      <c r="F35" s="81"/>
      <c r="G35" s="81"/>
      <c r="H35" s="81"/>
      <c r="I35" s="81"/>
      <c r="J35" s="81"/>
      <c r="K35" s="81"/>
      <c r="L35" s="81"/>
      <c r="M35" s="81"/>
      <c r="N35" s="81"/>
      <c r="O35" s="82"/>
    </row>
    <row r="36" spans="3:15" s="29" customFormat="1" ht="81" customHeight="1" thickBot="1">
      <c r="C36" s="80" t="s">
        <v>31</v>
      </c>
      <c r="D36" s="81"/>
      <c r="E36" s="81"/>
      <c r="F36" s="81"/>
      <c r="G36" s="81"/>
      <c r="H36" s="81"/>
      <c r="I36" s="81"/>
      <c r="J36" s="81"/>
      <c r="K36" s="81"/>
      <c r="L36" s="81"/>
      <c r="M36" s="81"/>
      <c r="N36" s="81"/>
      <c r="O36" s="82"/>
    </row>
    <row r="37" spans="3:15" s="29" customFormat="1" ht="61.5" customHeight="1" thickBot="1">
      <c r="C37" s="80" t="s">
        <v>28</v>
      </c>
      <c r="D37" s="81"/>
      <c r="E37" s="81"/>
      <c r="F37" s="81"/>
      <c r="G37" s="81"/>
      <c r="H37" s="81"/>
      <c r="I37" s="81"/>
      <c r="J37" s="81"/>
      <c r="K37" s="81"/>
      <c r="L37" s="81"/>
      <c r="M37" s="81"/>
      <c r="N37" s="81"/>
      <c r="O37" s="82"/>
    </row>
    <row r="38" spans="3:15" s="29" customFormat="1" ht="46.5" customHeight="1" thickBot="1">
      <c r="C38" s="80" t="s">
        <v>16</v>
      </c>
      <c r="D38" s="81"/>
      <c r="E38" s="81"/>
      <c r="F38" s="81"/>
      <c r="G38" s="81"/>
      <c r="H38" s="81"/>
      <c r="I38" s="81"/>
      <c r="J38" s="81"/>
      <c r="K38" s="81"/>
      <c r="L38" s="81"/>
      <c r="M38" s="81"/>
      <c r="N38" s="81"/>
      <c r="O38" s="82"/>
    </row>
    <row r="39" spans="3:15" s="29" customFormat="1" ht="46.5" customHeight="1" thickBot="1">
      <c r="C39" s="80" t="s">
        <v>20</v>
      </c>
      <c r="D39" s="81"/>
      <c r="E39" s="81"/>
      <c r="F39" s="81"/>
      <c r="G39" s="81"/>
      <c r="H39" s="81"/>
      <c r="I39" s="81"/>
      <c r="J39" s="81"/>
      <c r="K39" s="81"/>
      <c r="L39" s="81"/>
      <c r="M39" s="81"/>
      <c r="N39" s="81"/>
      <c r="O39" s="82"/>
    </row>
    <row r="40" spans="3:15" s="29" customFormat="1" ht="84.75" customHeight="1" thickBot="1">
      <c r="C40" s="75" t="s">
        <v>34</v>
      </c>
      <c r="D40" s="76"/>
      <c r="E40" s="76"/>
      <c r="F40" s="76"/>
      <c r="G40" s="76"/>
      <c r="H40" s="76"/>
      <c r="I40" s="76"/>
      <c r="J40" s="76"/>
      <c r="K40" s="76"/>
      <c r="L40" s="76"/>
      <c r="M40" s="76"/>
      <c r="N40" s="76"/>
      <c r="O40" s="77"/>
    </row>
    <row r="41" spans="3:15" s="29" customFormat="1" ht="24.95" customHeight="1">
      <c r="D41" s="7"/>
    </row>
    <row r="42" spans="3:15" s="29" customFormat="1">
      <c r="D42" s="7"/>
    </row>
    <row r="43" spans="3:15" s="29" customFormat="1"/>
    <row r="44" spans="3:15" s="29" customFormat="1"/>
    <row r="45" spans="3:15" s="29" customFormat="1"/>
    <row r="46" spans="3:15" s="29" customFormat="1"/>
    <row r="47" spans="3:15" s="29" customFormat="1"/>
    <row r="48" spans="3:15" s="29" customFormat="1"/>
    <row r="49" s="29" customFormat="1"/>
    <row r="50" s="29" customFormat="1"/>
    <row r="51" s="29" customFormat="1"/>
    <row r="52" s="29" customFormat="1"/>
    <row r="53" s="29" customFormat="1"/>
    <row r="54" s="29" customFormat="1"/>
    <row r="55" s="29" customFormat="1"/>
    <row r="56" s="29" customFormat="1"/>
    <row r="57" s="29" customFormat="1"/>
    <row r="58" s="29" customFormat="1"/>
    <row r="59" s="29" customFormat="1"/>
    <row r="60" s="29" customFormat="1"/>
    <row r="61" s="29" customFormat="1"/>
    <row r="62" s="29" customFormat="1"/>
    <row r="63" s="29" customFormat="1"/>
    <row r="64" s="29" customFormat="1"/>
    <row r="65" s="29" customFormat="1"/>
    <row r="66" s="29" customFormat="1"/>
    <row r="67" s="29" customFormat="1"/>
    <row r="68" s="29" customFormat="1"/>
    <row r="69" s="29" customFormat="1"/>
    <row r="70" s="29" customFormat="1"/>
    <row r="71" s="29" customFormat="1"/>
    <row r="72" s="29" customFormat="1"/>
    <row r="73" s="29" customFormat="1"/>
    <row r="74" s="29" customFormat="1"/>
    <row r="75" s="29" customFormat="1"/>
    <row r="76" s="29" customFormat="1"/>
    <row r="77" s="29" customFormat="1"/>
    <row r="78" s="29" customFormat="1"/>
    <row r="79" s="29" customFormat="1"/>
    <row r="80" s="29" customFormat="1"/>
    <row r="81" s="29" customFormat="1"/>
    <row r="82" s="29" customFormat="1"/>
    <row r="83" s="29" customFormat="1"/>
    <row r="84" s="29" customFormat="1"/>
    <row r="85" s="29" customFormat="1"/>
    <row r="86" s="29" customFormat="1"/>
    <row r="87" s="29" customFormat="1"/>
    <row r="88" s="29" customFormat="1"/>
    <row r="89" s="29" customFormat="1"/>
    <row r="90" s="29" customFormat="1"/>
    <row r="91" s="29" customFormat="1"/>
    <row r="92" s="29" customFormat="1"/>
    <row r="93" s="29" customFormat="1"/>
    <row r="94" s="29" customFormat="1"/>
    <row r="95" s="29" customFormat="1"/>
    <row r="96" s="29" customFormat="1"/>
    <row r="97" s="29" customFormat="1"/>
    <row r="98" s="29" customFormat="1"/>
    <row r="99" s="29" customFormat="1"/>
    <row r="100" s="29" customFormat="1"/>
    <row r="101" s="29" customFormat="1"/>
    <row r="102" s="29" customFormat="1"/>
    <row r="103" s="29" customFormat="1"/>
    <row r="104" s="29" customFormat="1"/>
    <row r="105" s="29" customFormat="1"/>
    <row r="106" s="29" customFormat="1"/>
    <row r="107" s="29" customFormat="1"/>
    <row r="108" s="29" customFormat="1"/>
    <row r="109" s="29" customFormat="1"/>
    <row r="110" s="29" customFormat="1"/>
    <row r="111" s="29" customFormat="1"/>
    <row r="112" s="29" customFormat="1"/>
    <row r="113" s="29" customFormat="1"/>
    <row r="114" s="29" customFormat="1"/>
    <row r="115" s="29" customFormat="1"/>
    <row r="116" s="29" customFormat="1"/>
    <row r="117" s="29" customFormat="1"/>
    <row r="118" s="29" customFormat="1"/>
    <row r="119" s="29" customFormat="1"/>
    <row r="120" s="29" customFormat="1"/>
    <row r="121" s="29" customFormat="1"/>
    <row r="122" s="29" customFormat="1"/>
    <row r="123" s="29" customFormat="1"/>
    <row r="124" s="29" customFormat="1"/>
    <row r="125" s="29" customFormat="1"/>
    <row r="126" s="29" customFormat="1"/>
    <row r="127" s="29" customFormat="1"/>
    <row r="128" s="29" customFormat="1"/>
    <row r="129" spans="7:7" s="29" customFormat="1"/>
    <row r="130" spans="7:7" s="29" customFormat="1"/>
    <row r="131" spans="7:7" s="29" customFormat="1"/>
    <row r="132" spans="7:7" s="29" customFormat="1"/>
    <row r="133" spans="7:7" s="29" customFormat="1"/>
    <row r="134" spans="7:7" s="29" customFormat="1">
      <c r="G134" s="8"/>
    </row>
    <row r="135" spans="7:7" s="29" customFormat="1">
      <c r="G135" s="8"/>
    </row>
  </sheetData>
  <sheetProtection algorithmName="SHA-512" hashValue="dZ65sx7pdyIVi9PvYWTgpunzr92kY00QHK5Y3sNx3dyVEQEqPbYXDciZiDENiGqCzpa9k9YSxZ2w2aaGDJMw0A==" saltValue="chDu7f8N2ZYHbaA20pB63g==" spinCount="100000" sheet="1" objects="1" scenarios="1"/>
  <protectedRanges>
    <protectedRange sqref="D9 D10 L9 L10 K16:N17 K19:N20 K22:N24 K26:N29" name="Rango1"/>
  </protectedRanges>
  <autoFilter ref="B14:P30" xr:uid="{C66E53C5-3580-4C1A-8F46-EA916BEE8284}"/>
  <mergeCells count="28">
    <mergeCell ref="C40:O40"/>
    <mergeCell ref="D9:J9"/>
    <mergeCell ref="C35:O35"/>
    <mergeCell ref="C30:E30"/>
    <mergeCell ref="C13:D13"/>
    <mergeCell ref="C38:O38"/>
    <mergeCell ref="C39:O39"/>
    <mergeCell ref="C36:O36"/>
    <mergeCell ref="C34:O34"/>
    <mergeCell ref="C33:O33"/>
    <mergeCell ref="C37:O37"/>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29">
    <cfRule type="expression" dxfId="1" priority="5" stopIfTrue="1">
      <formula>#REF!&gt;$H15</formula>
    </cfRule>
  </conditionalFormatting>
  <conditionalFormatting sqref="O15:O29">
    <cfRule type="cellIs" dxfId="0" priority="4" stopIfTrue="1" operator="greaterThan">
      <formula>$J15</formula>
    </cfRule>
  </conditionalFormatting>
  <dataValidations count="1">
    <dataValidation type="decimal" operator="equal" allowBlank="1" showInputMessage="1" showErrorMessage="1" errorTitle="2 DECIMALES" error="Se debe introducir un valor con 2 decimales" sqref="M15:M29"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32"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2.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3.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4.xml><?xml version="1.0" encoding="utf-8"?>
<ds:datastoreItem xmlns:ds="http://schemas.openxmlformats.org/officeDocument/2006/customXml" ds:itemID="{DC26F62A-C0D6-44B6-B656-ED9B8127E7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2025-09-25T10:57:13Z</cp:lastPrinted>
  <dcterms:created xsi:type="dcterms:W3CDTF">2005-12-15T16:43:39Z</dcterms:created>
  <dcterms:modified xsi:type="dcterms:W3CDTF">2025-10-17T11:30:13Z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