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237/FASE INICIAL/OCEI/"/>
    </mc:Choice>
  </mc:AlternateContent>
  <xr:revisionPtr revIDLastSave="220" documentId="8_{F500E46C-30D4-49AE-B825-EBC5A828840F}" xr6:coauthVersionLast="47" xr6:coauthVersionMax="47" xr10:uidLastSave="{658D747B-33FF-4102-B97C-73F87EAC83F3}"/>
  <bookViews>
    <workbookView xWindow="41040" yWindow="0" windowWidth="25800" windowHeight="21000" xr2:uid="{23B3B575-57A1-4890-B988-8689E2D3621B}"/>
  </bookViews>
  <sheets>
    <sheet name="Annex 2 PCAP-Oferta econ" sheetId="2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G48" i="2"/>
  <c r="G44" i="2"/>
  <c r="G45" i="2"/>
  <c r="F23" i="2"/>
  <c r="F29" i="2"/>
  <c r="F17" i="2"/>
  <c r="G49" i="2" l="1"/>
  <c r="G50" i="2" l="1"/>
  <c r="G34" i="2" l="1"/>
  <c r="G35" i="2" s="1"/>
  <c r="G36" i="2" l="1"/>
  <c r="G37" i="2" s="1"/>
  <c r="G38" i="2" s="1"/>
  <c r="G39" i="2" s="1"/>
</calcChain>
</file>

<file path=xl/sharedStrings.xml><?xml version="1.0" encoding="utf-8"?>
<sst xmlns="http://schemas.openxmlformats.org/spreadsheetml/2006/main" count="37" uniqueCount="27">
  <si>
    <t>EMPRESA LICITADORA:</t>
  </si>
  <si>
    <t>21% IVA</t>
  </si>
  <si>
    <t>Total (amb IVA)</t>
  </si>
  <si>
    <t>Total (abans d’IVA)</t>
  </si>
  <si>
    <t>Oferta en concepte del preu corresponent al pressupost de licitació</t>
  </si>
  <si>
    <t>Capítol i concepte</t>
  </si>
  <si>
    <t>Total PEM</t>
  </si>
  <si>
    <t>Preu màxim PEM</t>
  </si>
  <si>
    <t>Oferta TOTAL PEM (oferta en 2 decimals)</t>
  </si>
  <si>
    <t>Despeses generals (13%)</t>
  </si>
  <si>
    <t>Benefici industrial (6%)</t>
  </si>
  <si>
    <t>(*) Les partides alçades a justificar, no admeten baixa i per tant cal fer oferta per elles al preu  indicat al model d’oferta d’aquest plec. En cas contrari l’oferta quedarà exclosa, a excepció que l’oferta global no es modifiqui, un cop realitzada la homogeneïtzació.</t>
  </si>
  <si>
    <t>Subtotal OFERTA PEM partides que admeten baixa</t>
  </si>
  <si>
    <t>Subtotal OFERTA PEM partides que NO admeten baixa</t>
  </si>
  <si>
    <t>Subtotal OFERTA (abans d'IVA) partides que admeten baixa</t>
  </si>
  <si>
    <t>Subtotal OFERTA  (abans d'IVA) partides que NO admeten baixa</t>
  </si>
  <si>
    <t>Subtotal PRESSUPOST PEM partides que admeten baixa</t>
  </si>
  <si>
    <t>Subtotal PRESSUPOST PEM partides que NO admeten baixa</t>
  </si>
  <si>
    <t>01.01.01.02. TREBALLS PREVIS GENERALS</t>
  </si>
  <si>
    <t>01.01.01.03. MESURES D'ESTABILITZACIÓ, PROTECCIÓ I REFORÇ</t>
  </si>
  <si>
    <t xml:space="preserve">01.01.01. TALÚS 06 D </t>
  </si>
  <si>
    <t xml:space="preserve">01.01.02. TALÚS 06 E </t>
  </si>
  <si>
    <t xml:space="preserve">01.01.03. TALÚS 07 E </t>
  </si>
  <si>
    <t>01.01.03.04. REPARACIONS MURS</t>
  </si>
  <si>
    <t>P 00, 01, 02, 04 Partides alçades d’abonament íntegre</t>
  </si>
  <si>
    <t>01.01.01.01. PARTIDES GENERALS</t>
  </si>
  <si>
    <t>P 03 Partida alçada a justificar per a derivats descoberta de perills ocults, no detectats fins a l'entrada en obra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</si>
</sst>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8" fontId="9" fillId="3" borderId="1" xfId="1" applyNumberFormat="1" applyFont="1" applyFill="1" applyBorder="1" applyAlignment="1" applyProtection="1">
      <alignment vertical="center" wrapText="1"/>
    </xf>
    <xf numFmtId="44" fontId="8" fillId="0" borderId="21" xfId="1" applyFont="1" applyFill="1" applyBorder="1" applyAlignment="1" applyProtection="1">
      <alignment horizontal="right" vertical="center" wrapText="1"/>
    </xf>
    <xf numFmtId="44" fontId="8" fillId="0" borderId="0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8" fontId="4" fillId="0" borderId="33" xfId="0" applyNumberFormat="1" applyFont="1" applyBorder="1" applyAlignment="1" applyProtection="1">
      <alignment horizontal="right" vertical="center" wrapText="1"/>
      <protection locked="0"/>
    </xf>
    <xf numFmtId="8" fontId="4" fillId="0" borderId="2" xfId="0" applyNumberFormat="1" applyFont="1" applyBorder="1" applyAlignment="1" applyProtection="1">
      <alignment horizontal="right" vertical="center" wrapText="1"/>
      <protection locked="0"/>
    </xf>
    <xf numFmtId="8" fontId="4" fillId="0" borderId="3" xfId="0" applyNumberFormat="1" applyFont="1" applyBorder="1" applyAlignment="1" applyProtection="1">
      <alignment horizontal="right" vertical="center" wrapText="1"/>
      <protection locked="0"/>
    </xf>
    <xf numFmtId="8" fontId="5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right" vertical="center" wrapText="1"/>
    </xf>
    <xf numFmtId="8" fontId="3" fillId="0" borderId="2" xfId="0" applyNumberFormat="1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0" fillId="0" borderId="0" xfId="0" applyProtection="1"/>
    <xf numFmtId="0" fontId="8" fillId="0" borderId="12" xfId="0" applyFont="1" applyBorder="1" applyAlignment="1" applyProtection="1">
      <alignment horizontal="right" vertical="center" wrapText="1"/>
    </xf>
    <xf numFmtId="0" fontId="8" fillId="0" borderId="5" xfId="0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right" vertical="center" wrapText="1"/>
    </xf>
    <xf numFmtId="44" fontId="0" fillId="0" borderId="0" xfId="0" applyNumberFormat="1" applyProtection="1"/>
    <xf numFmtId="0" fontId="3" fillId="4" borderId="12" xfId="0" applyFont="1" applyFill="1" applyBorder="1" applyAlignment="1" applyProtection="1">
      <alignment horizontal="right" vertical="center" wrapText="1"/>
    </xf>
    <xf numFmtId="0" fontId="3" fillId="4" borderId="5" xfId="0" applyFont="1" applyFill="1" applyBorder="1" applyAlignment="1" applyProtection="1">
      <alignment horizontal="right" vertical="center" wrapText="1"/>
    </xf>
    <xf numFmtId="0" fontId="3" fillId="4" borderId="6" xfId="0" applyFont="1" applyFill="1" applyBorder="1" applyAlignment="1" applyProtection="1">
      <alignment horizontal="right" vertical="center" wrapText="1"/>
    </xf>
    <xf numFmtId="8" fontId="4" fillId="4" borderId="2" xfId="0" applyNumberFormat="1" applyFont="1" applyFill="1" applyBorder="1" applyAlignment="1" applyProtection="1">
      <alignment horizontal="right" vertical="center" wrapText="1"/>
    </xf>
    <xf numFmtId="0" fontId="8" fillId="4" borderId="12" xfId="0" applyFont="1" applyFill="1" applyBorder="1" applyAlignment="1" applyProtection="1">
      <alignment horizontal="right" vertical="center" wrapText="1"/>
    </xf>
    <xf numFmtId="0" fontId="8" fillId="4" borderId="5" xfId="0" applyFont="1" applyFill="1" applyBorder="1" applyAlignment="1" applyProtection="1">
      <alignment horizontal="right" vertical="center" wrapText="1"/>
    </xf>
    <xf numFmtId="0" fontId="8" fillId="4" borderId="6" xfId="0" applyFont="1" applyFill="1" applyBorder="1" applyAlignment="1" applyProtection="1">
      <alignment horizontal="right" vertical="center" wrapText="1"/>
    </xf>
    <xf numFmtId="8" fontId="8" fillId="4" borderId="2" xfId="0" applyNumberFormat="1" applyFont="1" applyFill="1" applyBorder="1" applyAlignment="1" applyProtection="1">
      <alignment horizontal="right" vertical="center" wrapText="1"/>
    </xf>
    <xf numFmtId="0" fontId="3" fillId="4" borderId="18" xfId="0" applyFont="1" applyFill="1" applyBorder="1" applyAlignment="1" applyProtection="1">
      <alignment horizontal="right" vertical="center" wrapText="1"/>
    </xf>
    <xf numFmtId="0" fontId="3" fillId="4" borderId="19" xfId="0" applyFont="1" applyFill="1" applyBorder="1" applyAlignment="1" applyProtection="1">
      <alignment horizontal="right" vertical="center" wrapText="1"/>
    </xf>
    <xf numFmtId="0" fontId="3" fillId="4" borderId="20" xfId="0" applyFont="1" applyFill="1" applyBorder="1" applyAlignment="1" applyProtection="1">
      <alignment horizontal="right" vertical="center" wrapText="1"/>
    </xf>
    <xf numFmtId="8" fontId="3" fillId="4" borderId="3" xfId="0" applyNumberFormat="1" applyFont="1" applyFill="1" applyBorder="1" applyAlignment="1" applyProtection="1">
      <alignment horizontal="right" vertical="center" wrapText="1"/>
    </xf>
    <xf numFmtId="0" fontId="0" fillId="0" borderId="15" xfId="0" applyBorder="1" applyAlignment="1" applyProtection="1">
      <alignment horizontal="left" wrapText="1"/>
    </xf>
    <xf numFmtId="0" fontId="0" fillId="0" borderId="13" xfId="0" applyBorder="1" applyAlignment="1" applyProtection="1">
      <alignment horizontal="left" wrapText="1"/>
    </xf>
    <xf numFmtId="0" fontId="0" fillId="0" borderId="14" xfId="0" applyBorder="1" applyAlignment="1" applyProtection="1">
      <alignment horizontal="left" wrapText="1"/>
    </xf>
    <xf numFmtId="0" fontId="0" fillId="0" borderId="22" xfId="0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0" xfId="0" applyBorder="1" applyAlignment="1" applyProtection="1">
      <alignment horizontal="left" wrapText="1"/>
    </xf>
    <xf numFmtId="0" fontId="8" fillId="3" borderId="1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8" fontId="8" fillId="3" borderId="1" xfId="0" applyNumberFormat="1" applyFont="1" applyFill="1" applyBorder="1" applyAlignment="1" applyProtection="1">
      <alignment horizontal="right" vertical="center" wrapText="1"/>
    </xf>
    <xf numFmtId="8" fontId="0" fillId="0" borderId="0" xfId="0" applyNumberFormat="1" applyProtection="1"/>
    <xf numFmtId="0" fontId="4" fillId="0" borderId="12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8" fontId="5" fillId="0" borderId="1" xfId="0" applyNumberFormat="1" applyFont="1" applyBorder="1" applyAlignment="1" applyProtection="1">
      <alignment horizontal="right" vertical="center" wrapText="1"/>
    </xf>
    <xf numFmtId="0" fontId="4" fillId="3" borderId="12" xfId="0" applyFont="1" applyFill="1" applyBorder="1" applyAlignment="1" applyProtection="1">
      <alignment horizontal="right" vertical="center" wrapText="1"/>
    </xf>
    <xf numFmtId="0" fontId="4" fillId="3" borderId="5" xfId="0" applyFont="1" applyFill="1" applyBorder="1" applyAlignment="1" applyProtection="1">
      <alignment horizontal="right" vertical="center" wrapText="1"/>
    </xf>
    <xf numFmtId="0" fontId="4" fillId="3" borderId="6" xfId="0" applyFont="1" applyFill="1" applyBorder="1" applyAlignment="1" applyProtection="1">
      <alignment horizontal="right" vertical="center" wrapText="1"/>
    </xf>
    <xf numFmtId="8" fontId="5" fillId="3" borderId="1" xfId="0" applyNumberFormat="1" applyFont="1" applyFill="1" applyBorder="1" applyAlignment="1" applyProtection="1">
      <alignment horizontal="right" vertical="center" wrapText="1"/>
    </xf>
    <xf numFmtId="8" fontId="5" fillId="3" borderId="17" xfId="0" applyNumberFormat="1" applyFont="1" applyFill="1" applyBorder="1" applyAlignment="1" applyProtection="1">
      <alignment horizontal="right" vertical="center" wrapText="1"/>
    </xf>
    <xf numFmtId="0" fontId="4" fillId="0" borderId="12" xfId="0" applyFont="1" applyBorder="1" applyAlignment="1" applyProtection="1">
      <alignment horizontal="right" vertical="center" wrapText="1"/>
    </xf>
    <xf numFmtId="0" fontId="4" fillId="0" borderId="5" xfId="0" applyFont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right" vertical="center" wrapText="1"/>
    </xf>
    <xf numFmtId="0" fontId="3" fillId="4" borderId="23" xfId="0" applyFont="1" applyFill="1" applyBorder="1" applyAlignment="1" applyProtection="1">
      <alignment horizontal="left" vertical="center" wrapText="1"/>
    </xf>
    <xf numFmtId="0" fontId="3" fillId="4" borderId="24" xfId="0" applyFont="1" applyFill="1" applyBorder="1" applyAlignment="1" applyProtection="1">
      <alignment horizontal="left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left" vertical="center" wrapText="1"/>
    </xf>
    <xf numFmtId="0" fontId="4" fillId="0" borderId="31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8" fontId="4" fillId="0" borderId="25" xfId="0" applyNumberFormat="1" applyFont="1" applyBorder="1" applyAlignment="1" applyProtection="1">
      <alignment horizontal="right" vertical="center" wrapText="1"/>
    </xf>
    <xf numFmtId="8" fontId="4" fillId="0" borderId="1" xfId="0" applyNumberFormat="1" applyFont="1" applyBorder="1" applyAlignment="1" applyProtection="1">
      <alignment horizontal="right" vertical="center" wrapText="1"/>
    </xf>
    <xf numFmtId="8" fontId="4" fillId="3" borderId="26" xfId="0" applyNumberFormat="1" applyFont="1" applyFill="1" applyBorder="1" applyAlignment="1" applyProtection="1">
      <alignment horizontal="right" vertical="center" wrapText="1"/>
    </xf>
    <xf numFmtId="8" fontId="4" fillId="3" borderId="27" xfId="0" applyNumberFormat="1" applyFont="1" applyFill="1" applyBorder="1" applyAlignment="1" applyProtection="1">
      <alignment horizontal="right" vertical="center" wrapText="1"/>
    </xf>
    <xf numFmtId="8" fontId="4" fillId="0" borderId="26" xfId="0" applyNumberFormat="1" applyFont="1" applyBorder="1" applyAlignment="1" applyProtection="1">
      <alignment horizontal="righ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8" fontId="4" fillId="0" borderId="28" xfId="0" applyNumberFormat="1" applyFont="1" applyBorder="1" applyAlignment="1" applyProtection="1">
      <alignment horizontal="center" vertical="center" wrapText="1"/>
    </xf>
    <xf numFmtId="8" fontId="4" fillId="0" borderId="29" xfId="0" applyNumberFormat="1" applyFont="1" applyBorder="1" applyAlignment="1" applyProtection="1">
      <alignment horizontal="center" vertical="center" wrapText="1"/>
    </xf>
    <xf numFmtId="8" fontId="4" fillId="3" borderId="2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543791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689A27F-9F3B-4FBF-9B83-A954F052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37437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2450B9C-6A5D-4468-BFE9-84CB5827AE52}"/>
            </a:ext>
          </a:extLst>
        </xdr:cNvPr>
        <xdr:cNvSpPr txBox="1"/>
      </xdr:nvSpPr>
      <xdr:spPr>
        <a:xfrm>
          <a:off x="2024933" y="271463"/>
          <a:ext cx="5460856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CONTR/2025/237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d’estabilització dels talussos de prioritat 2 i 3 de la línia Barcelona - Vallès de Ferrocarrils de la Generalitat de Catalunya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E1FA-F19D-4784-B510-55888AB6F3F6}">
  <dimension ref="A9:J51"/>
  <sheetViews>
    <sheetView tabSelected="1" zoomScale="110" zoomScaleNormal="110" workbookViewId="0">
      <selection activeCell="G17" sqref="G17"/>
    </sheetView>
  </sheetViews>
  <sheetFormatPr baseColWidth="10" defaultColWidth="8.86328125" defaultRowHeight="14.25" x14ac:dyDescent="0.45"/>
  <cols>
    <col min="1" max="4" width="8.86328125" style="18"/>
    <col min="5" max="5" width="38.265625" style="18" customWidth="1"/>
    <col min="6" max="6" width="14.3984375" style="18" customWidth="1"/>
    <col min="7" max="7" width="16.86328125" style="18" customWidth="1"/>
    <col min="8" max="8" width="14.1328125" style="18" bestFit="1" customWidth="1"/>
    <col min="9" max="9" width="14.73046875" style="18" bestFit="1" customWidth="1"/>
    <col min="10" max="10" width="15.3984375" style="18" bestFit="1" customWidth="1"/>
    <col min="11" max="12" width="14.1328125" style="18" bestFit="1" customWidth="1"/>
    <col min="13" max="16384" width="8.86328125" style="18"/>
  </cols>
  <sheetData>
    <row r="9" spans="1:7" ht="24" customHeight="1" x14ac:dyDescent="0.45">
      <c r="B9" s="82" t="s">
        <v>0</v>
      </c>
      <c r="C9" s="82"/>
      <c r="D9" s="83"/>
      <c r="E9" s="6"/>
      <c r="F9" s="7"/>
      <c r="G9" s="8"/>
    </row>
    <row r="12" spans="1:7" ht="23.45" customHeight="1" x14ac:dyDescent="0.45">
      <c r="A12" s="77" t="s">
        <v>4</v>
      </c>
      <c r="B12" s="77"/>
      <c r="C12" s="77"/>
      <c r="D12" s="77"/>
      <c r="E12" s="77"/>
      <c r="F12" s="77"/>
      <c r="G12" s="77"/>
    </row>
    <row r="13" spans="1:7" ht="14.65" thickBot="1" x14ac:dyDescent="0.5"/>
    <row r="14" spans="1:7" ht="41.25" customHeight="1" thickBot="1" x14ac:dyDescent="0.5">
      <c r="B14" s="78" t="s">
        <v>5</v>
      </c>
      <c r="C14" s="79"/>
      <c r="D14" s="79"/>
      <c r="E14" s="79"/>
      <c r="F14" s="80" t="s">
        <v>7</v>
      </c>
      <c r="G14" s="81" t="s">
        <v>8</v>
      </c>
    </row>
    <row r="15" spans="1:7" ht="15.75" customHeight="1" thickBot="1" x14ac:dyDescent="0.5">
      <c r="B15" s="58" t="s">
        <v>20</v>
      </c>
      <c r="C15" s="59"/>
      <c r="D15" s="59"/>
      <c r="E15" s="59"/>
      <c r="F15" s="60"/>
      <c r="G15" s="61"/>
    </row>
    <row r="16" spans="1:7" ht="15" customHeight="1" x14ac:dyDescent="0.45">
      <c r="B16" s="62" t="s">
        <v>25</v>
      </c>
      <c r="C16" s="63"/>
      <c r="D16" s="63"/>
      <c r="E16" s="64"/>
      <c r="F16" s="65"/>
      <c r="G16" s="66"/>
    </row>
    <row r="17" spans="2:7" x14ac:dyDescent="0.45">
      <c r="B17" s="55" t="s">
        <v>24</v>
      </c>
      <c r="C17" s="56"/>
      <c r="D17" s="56"/>
      <c r="E17" s="57"/>
      <c r="F17" s="71">
        <f>2345.85+2550+3198.87+238.51</f>
        <v>8333.23</v>
      </c>
      <c r="G17" s="9"/>
    </row>
    <row r="18" spans="2:7" ht="24" customHeight="1" x14ac:dyDescent="0.45">
      <c r="B18" s="50" t="s">
        <v>26</v>
      </c>
      <c r="C18" s="51"/>
      <c r="D18" s="51"/>
      <c r="E18" s="52"/>
      <c r="F18" s="69">
        <v>7000</v>
      </c>
      <c r="G18" s="76">
        <v>7000</v>
      </c>
    </row>
    <row r="19" spans="2:7" x14ac:dyDescent="0.45">
      <c r="B19" s="46" t="s">
        <v>18</v>
      </c>
      <c r="C19" s="47"/>
      <c r="D19" s="47"/>
      <c r="E19" s="47"/>
      <c r="F19" s="68">
        <v>8092.7</v>
      </c>
      <c r="G19" s="10"/>
    </row>
    <row r="20" spans="2:7" ht="14.65" thickBot="1" x14ac:dyDescent="0.5">
      <c r="B20" s="46" t="s">
        <v>19</v>
      </c>
      <c r="C20" s="47"/>
      <c r="D20" s="47"/>
      <c r="E20" s="47"/>
      <c r="F20" s="67">
        <v>149089.60000000001</v>
      </c>
      <c r="G20" s="11"/>
    </row>
    <row r="21" spans="2:7" ht="14.65" thickBot="1" x14ac:dyDescent="0.5">
      <c r="B21" s="58" t="s">
        <v>21</v>
      </c>
      <c r="C21" s="59"/>
      <c r="D21" s="59"/>
      <c r="E21" s="59"/>
      <c r="F21" s="60"/>
      <c r="G21" s="61"/>
    </row>
    <row r="22" spans="2:7" ht="14.25" customHeight="1" x14ac:dyDescent="0.45">
      <c r="B22" s="72" t="s">
        <v>25</v>
      </c>
      <c r="C22" s="73"/>
      <c r="D22" s="73"/>
      <c r="E22" s="73"/>
      <c r="F22" s="74"/>
      <c r="G22" s="75"/>
    </row>
    <row r="23" spans="2:7" ht="14.25" customHeight="1" x14ac:dyDescent="0.45">
      <c r="B23" s="55" t="s">
        <v>24</v>
      </c>
      <c r="C23" s="56"/>
      <c r="D23" s="56"/>
      <c r="E23" s="57"/>
      <c r="F23" s="71">
        <f>2345.85+2550+3198.87+238.51</f>
        <v>8333.23</v>
      </c>
      <c r="G23" s="9"/>
    </row>
    <row r="24" spans="2:7" ht="24.75" customHeight="1" x14ac:dyDescent="0.45">
      <c r="B24" s="50" t="s">
        <v>26</v>
      </c>
      <c r="C24" s="51"/>
      <c r="D24" s="51"/>
      <c r="E24" s="52"/>
      <c r="F24" s="69">
        <v>7000</v>
      </c>
      <c r="G24" s="70">
        <v>7000</v>
      </c>
    </row>
    <row r="25" spans="2:7" ht="14.25" customHeight="1" x14ac:dyDescent="0.45">
      <c r="B25" s="46" t="s">
        <v>18</v>
      </c>
      <c r="C25" s="47"/>
      <c r="D25" s="47"/>
      <c r="E25" s="47"/>
      <c r="F25" s="68">
        <v>7549.7</v>
      </c>
      <c r="G25" s="10"/>
    </row>
    <row r="26" spans="2:7" ht="14.25" customHeight="1" thickBot="1" x14ac:dyDescent="0.5">
      <c r="B26" s="46" t="s">
        <v>19</v>
      </c>
      <c r="C26" s="47"/>
      <c r="D26" s="47"/>
      <c r="E26" s="47"/>
      <c r="F26" s="67">
        <v>156713.5</v>
      </c>
      <c r="G26" s="11"/>
    </row>
    <row r="27" spans="2:7" ht="14.25" customHeight="1" thickBot="1" x14ac:dyDescent="0.5">
      <c r="B27" s="58" t="s">
        <v>22</v>
      </c>
      <c r="C27" s="59"/>
      <c r="D27" s="59"/>
      <c r="E27" s="59"/>
      <c r="F27" s="60"/>
      <c r="G27" s="61"/>
    </row>
    <row r="28" spans="2:7" ht="15" customHeight="1" x14ac:dyDescent="0.45">
      <c r="B28" s="62" t="s">
        <v>25</v>
      </c>
      <c r="C28" s="63"/>
      <c r="D28" s="63"/>
      <c r="E28" s="64"/>
      <c r="F28" s="65"/>
      <c r="G28" s="66"/>
    </row>
    <row r="29" spans="2:7" x14ac:dyDescent="0.45">
      <c r="B29" s="55" t="s">
        <v>24</v>
      </c>
      <c r="C29" s="56"/>
      <c r="D29" s="56"/>
      <c r="E29" s="57"/>
      <c r="F29" s="49">
        <f>2345.85+5100+3198.87+238.51</f>
        <v>10883.230000000001</v>
      </c>
      <c r="G29" s="12"/>
    </row>
    <row r="30" spans="2:7" ht="24.75" customHeight="1" x14ac:dyDescent="0.45">
      <c r="B30" s="50" t="s">
        <v>26</v>
      </c>
      <c r="C30" s="51"/>
      <c r="D30" s="51"/>
      <c r="E30" s="52"/>
      <c r="F30" s="53">
        <v>7000</v>
      </c>
      <c r="G30" s="54">
        <v>7000</v>
      </c>
    </row>
    <row r="31" spans="2:7" x14ac:dyDescent="0.45">
      <c r="B31" s="46" t="s">
        <v>18</v>
      </c>
      <c r="C31" s="47"/>
      <c r="D31" s="47"/>
      <c r="E31" s="48"/>
      <c r="F31" s="49">
        <v>7586.75</v>
      </c>
      <c r="G31" s="12"/>
    </row>
    <row r="32" spans="2:7" x14ac:dyDescent="0.45">
      <c r="B32" s="46" t="s">
        <v>19</v>
      </c>
      <c r="C32" s="47"/>
      <c r="D32" s="47"/>
      <c r="E32" s="48"/>
      <c r="F32" s="49">
        <v>79120.800000000003</v>
      </c>
      <c r="G32" s="12"/>
    </row>
    <row r="33" spans="2:10" x14ac:dyDescent="0.45">
      <c r="B33" s="46" t="s">
        <v>23</v>
      </c>
      <c r="C33" s="47"/>
      <c r="D33" s="47"/>
      <c r="E33" s="47"/>
      <c r="F33" s="49">
        <v>721.82</v>
      </c>
      <c r="G33" s="12"/>
    </row>
    <row r="34" spans="2:10" ht="15" customHeight="1" x14ac:dyDescent="0.45">
      <c r="B34" s="13" t="s">
        <v>6</v>
      </c>
      <c r="C34" s="14"/>
      <c r="D34" s="14"/>
      <c r="E34" s="14"/>
      <c r="F34" s="15"/>
      <c r="G34" s="16">
        <f>G47+G48</f>
        <v>21000</v>
      </c>
      <c r="H34" s="17"/>
    </row>
    <row r="35" spans="2:10" ht="15" customHeight="1" x14ac:dyDescent="0.45">
      <c r="B35" s="19" t="s">
        <v>9</v>
      </c>
      <c r="C35" s="20"/>
      <c r="D35" s="20"/>
      <c r="E35" s="20"/>
      <c r="F35" s="21"/>
      <c r="G35" s="2">
        <f>ROUND(G34*0.13,2)</f>
        <v>2730</v>
      </c>
      <c r="H35" s="3"/>
      <c r="I35" s="3"/>
    </row>
    <row r="36" spans="2:10" ht="15" customHeight="1" x14ac:dyDescent="0.45">
      <c r="B36" s="19" t="s">
        <v>10</v>
      </c>
      <c r="C36" s="20"/>
      <c r="D36" s="20"/>
      <c r="E36" s="20"/>
      <c r="F36" s="21"/>
      <c r="G36" s="4">
        <f>ROUND(G34*0.06,2)</f>
        <v>1260</v>
      </c>
      <c r="H36" s="5"/>
      <c r="I36" s="5"/>
      <c r="J36" s="22"/>
    </row>
    <row r="37" spans="2:10" ht="15" customHeight="1" x14ac:dyDescent="0.45">
      <c r="B37" s="23" t="s">
        <v>3</v>
      </c>
      <c r="C37" s="24"/>
      <c r="D37" s="24"/>
      <c r="E37" s="24"/>
      <c r="F37" s="25"/>
      <c r="G37" s="26">
        <f>G34+G35+G36</f>
        <v>24990</v>
      </c>
      <c r="H37" s="17"/>
    </row>
    <row r="38" spans="2:10" x14ac:dyDescent="0.45">
      <c r="B38" s="27" t="s">
        <v>1</v>
      </c>
      <c r="C38" s="28"/>
      <c r="D38" s="28"/>
      <c r="E38" s="28"/>
      <c r="F38" s="29"/>
      <c r="G38" s="30">
        <f>ROUND(G37*0.21,2)</f>
        <v>5247.9</v>
      </c>
    </row>
    <row r="39" spans="2:10" ht="15.75" customHeight="1" thickBot="1" x14ac:dyDescent="0.5">
      <c r="B39" s="31" t="s">
        <v>2</v>
      </c>
      <c r="C39" s="32"/>
      <c r="D39" s="32"/>
      <c r="E39" s="32"/>
      <c r="F39" s="33"/>
      <c r="G39" s="34">
        <f>G37+G38</f>
        <v>30237.9</v>
      </c>
    </row>
    <row r="40" spans="2:10" x14ac:dyDescent="0.45">
      <c r="G40" s="22"/>
    </row>
    <row r="41" spans="2:10" ht="15" customHeight="1" x14ac:dyDescent="0.45">
      <c r="B41" s="35" t="s">
        <v>11</v>
      </c>
      <c r="C41" s="36"/>
      <c r="D41" s="36"/>
      <c r="E41" s="36"/>
      <c r="F41" s="36"/>
      <c r="G41" s="37"/>
    </row>
    <row r="42" spans="2:10" x14ac:dyDescent="0.45">
      <c r="B42" s="38"/>
      <c r="C42" s="39"/>
      <c r="D42" s="39"/>
      <c r="E42" s="39"/>
      <c r="F42" s="39"/>
      <c r="G42" s="40"/>
    </row>
    <row r="43" spans="2:10" x14ac:dyDescent="0.45">
      <c r="B43" s="38"/>
      <c r="C43" s="39"/>
      <c r="D43" s="39"/>
      <c r="E43" s="39"/>
      <c r="F43" s="39"/>
      <c r="G43" s="40"/>
    </row>
    <row r="44" spans="2:10" x14ac:dyDescent="0.45">
      <c r="B44" s="41" t="s">
        <v>16</v>
      </c>
      <c r="C44" s="41"/>
      <c r="D44" s="41"/>
      <c r="E44" s="41"/>
      <c r="F44" s="41"/>
      <c r="G44" s="1">
        <f>F17+SUM(F25:F26)+F23+SUM(F31:F33)+F29+SUM(F19:F20)</f>
        <v>436424.56000000006</v>
      </c>
    </row>
    <row r="45" spans="2:10" x14ac:dyDescent="0.45">
      <c r="B45" s="41" t="s">
        <v>17</v>
      </c>
      <c r="C45" s="41"/>
      <c r="D45" s="41"/>
      <c r="E45" s="41"/>
      <c r="F45" s="41"/>
      <c r="G45" s="1">
        <f>G18+G24+G30</f>
        <v>21000</v>
      </c>
    </row>
    <row r="46" spans="2:10" x14ac:dyDescent="0.45">
      <c r="B46" s="42"/>
      <c r="C46" s="42"/>
      <c r="D46" s="42"/>
      <c r="E46" s="42"/>
      <c r="F46" s="42"/>
      <c r="G46" s="43"/>
    </row>
    <row r="47" spans="2:10" x14ac:dyDescent="0.45">
      <c r="B47" s="41" t="s">
        <v>12</v>
      </c>
      <c r="C47" s="41"/>
      <c r="D47" s="41"/>
      <c r="E47" s="41"/>
      <c r="F47" s="41"/>
      <c r="G47" s="1">
        <f>ROUND(G17,2)+ROUND(G19,2)+ROUND(G20,2)+ROUND(G23,2)+ROUND(G25,2)+ROUND(G26,2)+ROUND(G29,2)+ROUND(G31,2)+ROUND(G32,2)+ROUND(G33,2)</f>
        <v>0</v>
      </c>
    </row>
    <row r="48" spans="2:10" x14ac:dyDescent="0.45">
      <c r="B48" s="41" t="s">
        <v>13</v>
      </c>
      <c r="C48" s="41"/>
      <c r="D48" s="41"/>
      <c r="E48" s="41"/>
      <c r="F48" s="41"/>
      <c r="G48" s="44">
        <f>G18+G24+G30</f>
        <v>21000</v>
      </c>
    </row>
    <row r="49" spans="2:7" x14ac:dyDescent="0.45">
      <c r="B49" s="41" t="s">
        <v>14</v>
      </c>
      <c r="C49" s="41"/>
      <c r="D49" s="41"/>
      <c r="E49" s="41"/>
      <c r="F49" s="41"/>
      <c r="G49" s="1">
        <f>ROUND(G47*0.13,2)+ROUND(G47*0.06,2)+G47</f>
        <v>0</v>
      </c>
    </row>
    <row r="50" spans="2:7" x14ac:dyDescent="0.45">
      <c r="B50" s="41" t="s">
        <v>15</v>
      </c>
      <c r="C50" s="41"/>
      <c r="D50" s="41"/>
      <c r="E50" s="41"/>
      <c r="F50" s="41"/>
      <c r="G50" s="1">
        <f>ROUND(G48*0.13,2)+ROUND(G48*0.06,2)+G48</f>
        <v>24990</v>
      </c>
    </row>
    <row r="51" spans="2:7" x14ac:dyDescent="0.45">
      <c r="G51" s="45"/>
    </row>
  </sheetData>
  <sheetProtection algorithmName="SHA-512" hashValue="GtxZw6UcYu2Uqug6P8lYjwWVzcI4mdgdgmUjjjbhykfw04D/lk4YmAq8TNIZkhpnz1wxJz2GamLtYxwYPi/vfg==" saltValue="KdXAP1Wp0mx+c/gMZKrIUw==" spinCount="100000" sheet="1" selectLockedCells="1"/>
  <mergeCells count="38">
    <mergeCell ref="B47:F47"/>
    <mergeCell ref="B48:F48"/>
    <mergeCell ref="B49:F49"/>
    <mergeCell ref="B50:F50"/>
    <mergeCell ref="B36:F36"/>
    <mergeCell ref="B37:F37"/>
    <mergeCell ref="B38:F38"/>
    <mergeCell ref="B39:F39"/>
    <mergeCell ref="B41:G43"/>
    <mergeCell ref="B44:F44"/>
    <mergeCell ref="B45:F45"/>
    <mergeCell ref="B46:F46"/>
    <mergeCell ref="B35:F35"/>
    <mergeCell ref="B20:E20"/>
    <mergeCell ref="B22:E22"/>
    <mergeCell ref="B25:E25"/>
    <mergeCell ref="B26:E26"/>
    <mergeCell ref="B28:E28"/>
    <mergeCell ref="B31:E31"/>
    <mergeCell ref="B27:E27"/>
    <mergeCell ref="B21:E21"/>
    <mergeCell ref="B32:E32"/>
    <mergeCell ref="B33:E33"/>
    <mergeCell ref="B34:F34"/>
    <mergeCell ref="B29:E29"/>
    <mergeCell ref="B30:E30"/>
    <mergeCell ref="B23:E23"/>
    <mergeCell ref="B24:E24"/>
    <mergeCell ref="F22:G22"/>
    <mergeCell ref="B19:E19"/>
    <mergeCell ref="B9:D9"/>
    <mergeCell ref="E9:G9"/>
    <mergeCell ref="A12:G12"/>
    <mergeCell ref="B14:E14"/>
    <mergeCell ref="B16:E16"/>
    <mergeCell ref="B15:E15"/>
    <mergeCell ref="B17:E17"/>
    <mergeCell ref="B18:E18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65-9508-4A0C-91AB-EBF8F7BF496C}">
  <ds:schemaRefs>
    <ds:schemaRef ds:uri="d05b5c50-6878-419c-aaee-f57d1b61cb07"/>
    <ds:schemaRef ds:uri="http://schemas.microsoft.com/office/2006/metadata/properties"/>
    <ds:schemaRef ds:uri="http://purl.org/dc/dcmitype/"/>
    <ds:schemaRef ds:uri="http://purl.org/dc/elements/1.1/"/>
    <ds:schemaRef ds:uri="c4d65d83-e6de-4071-ac96-3b9ea9015942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9D7206-F078-4138-B584-BD55F7E4F8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Roman Caudet Enrique</cp:lastModifiedBy>
  <dcterms:created xsi:type="dcterms:W3CDTF">2025-03-31T06:26:07Z</dcterms:created>
  <dcterms:modified xsi:type="dcterms:W3CDTF">2025-08-20T11:06:52Z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