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451/FASE INICIAL/OCEI/"/>
    </mc:Choice>
  </mc:AlternateContent>
  <xr:revisionPtr revIDLastSave="111" documentId="8_{17E400D5-089A-4B8E-9D4B-6B97D90E1264}" xr6:coauthVersionLast="47" xr6:coauthVersionMax="47" xr10:uidLastSave="{B801C784-2D00-46A5-B845-4DD1F7592C58}"/>
  <bookViews>
    <workbookView xWindow="41040" yWindow="0" windowWidth="25800" windowHeight="2100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9" i="1"/>
  <c r="H60" i="1"/>
  <c r="H61" i="1"/>
  <c r="H62" i="1"/>
  <c r="H63" i="1"/>
  <c r="H64" i="1"/>
  <c r="H65" i="1"/>
  <c r="H66" i="1"/>
  <c r="H57" i="1"/>
  <c r="H47" i="1"/>
  <c r="H48" i="1"/>
  <c r="H49" i="1"/>
  <c r="H50" i="1"/>
  <c r="H51" i="1"/>
  <c r="H52" i="1"/>
  <c r="H53" i="1"/>
  <c r="H54" i="1"/>
  <c r="H46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0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4" i="1"/>
  <c r="H55" i="1" l="1"/>
  <c r="H28" i="1"/>
  <c r="H67" i="1"/>
  <c r="H44" i="1"/>
  <c r="H68" i="1" l="1"/>
  <c r="H69" i="1" s="1"/>
  <c r="H71" i="1" s="1"/>
  <c r="H70" i="1" l="1"/>
  <c r="H72" i="1"/>
  <c r="H73" i="1" s="1"/>
  <c r="H74" i="1" s="1"/>
</calcChain>
</file>

<file path=xl/sharedStrings.xml><?xml version="1.0" encoding="utf-8"?>
<sst xmlns="http://schemas.openxmlformats.org/spreadsheetml/2006/main" count="165" uniqueCount="109">
  <si>
    <t>EMPRESA LICITADORA:</t>
  </si>
  <si>
    <t>21% IVA</t>
  </si>
  <si>
    <t>Total (amb IVA)</t>
  </si>
  <si>
    <t>Amidament</t>
  </si>
  <si>
    <t>TOTAL PEM</t>
  </si>
  <si>
    <t>Total PEC (abans d’IVA)</t>
  </si>
  <si>
    <t>Ordre</t>
  </si>
  <si>
    <t>Unitat</t>
  </si>
  <si>
    <t>Descripció</t>
  </si>
  <si>
    <t>Total</t>
  </si>
  <si>
    <t>1.01</t>
  </si>
  <si>
    <t>ut.</t>
  </si>
  <si>
    <t>1.02</t>
  </si>
  <si>
    <t>1.03</t>
  </si>
  <si>
    <t>2.01</t>
  </si>
  <si>
    <t>2.02</t>
  </si>
  <si>
    <t>2.03</t>
  </si>
  <si>
    <t>3.01</t>
  </si>
  <si>
    <t>3.02</t>
  </si>
  <si>
    <t>3.03</t>
  </si>
  <si>
    <t>4.01</t>
  </si>
  <si>
    <t>4.02</t>
  </si>
  <si>
    <t>4.03</t>
  </si>
  <si>
    <t>13% Despeses generals</t>
  </si>
  <si>
    <t>6% Benefici industrial</t>
  </si>
  <si>
    <t>Renovació dels circuits de via a diversos enclavaments de la línia Llobregat - Anoia</t>
  </si>
  <si>
    <t>Renovació dels circuits de via FS5000 a l’enclavament de Martorell Enllaç</t>
  </si>
  <si>
    <t>Subministrament i instal·lació d'armari tipus S1 per allotjament dels elements interiors de circuits de via tipus FS3000, fins i tot panells frontals d'alumini i porta transparent, cablejat interior del mateix i mànegues d'interconnexió.</t>
  </si>
  <si>
    <t>Subministrament i instal·lació de rack per a fonts d'alimentació de CV FS3000 amb back plane. Totalment muntada i connexionada</t>
  </si>
  <si>
    <t>Subministrament i instal·lació de font d'alimentació per a CV FS3000. Totalment muntada i connexionada</t>
  </si>
  <si>
    <t>1.04</t>
  </si>
  <si>
    <t>Subministrament i instal·lació de rack per a transceptor de CV FS3000. Totalment muntada i connexionada.</t>
  </si>
  <si>
    <t>1.05</t>
  </si>
  <si>
    <t>Subministrament i instal·lació equip interior de CV FS3000 (1 Tx, 1 Rx). Totalment muntada i connexionada</t>
  </si>
  <si>
    <t>1.06</t>
  </si>
  <si>
    <t>Subministrament i instal·lació equip interior de CV FS3000 (1 Tx, 2 Rx). Totalment muntada i connexionada</t>
  </si>
  <si>
    <t>1.07</t>
  </si>
  <si>
    <t xml:space="preserve">Ajustament de circuit de via d'audiofreqüència de trajecte o estació FS3000 de 1 receptor, inclòs full de registre de dades. </t>
  </si>
  <si>
    <t>1.08</t>
  </si>
  <si>
    <t>Ajustament de circuit de via d'audiofreqüència de trajecte o estació FS3000 de 2 receptors, inclòs full de registre de dades.</t>
  </si>
  <si>
    <t>1.09</t>
  </si>
  <si>
    <t>Adaptació d'enclavament de Martorell Enllaç per a nova interfície amb circuits de via FS3000</t>
  </si>
  <si>
    <t>1.10</t>
  </si>
  <si>
    <t>Enginyeria d'aplicació per al disseny de bastidors de circuits de via a l'enclavament de Martorell Enllaç</t>
  </si>
  <si>
    <t>1.11</t>
  </si>
  <si>
    <t>Enginyeria d'aplicació per a modificació de l'enclavament de Martorell Enllaç, fins i tot actualització de la documentació.</t>
  </si>
  <si>
    <t>1.12</t>
  </si>
  <si>
    <t>Documentació Safety associada a la instal·lació dels nous circuits de via FS3000 a l'enclavament de Martorell Enllaç, fins i tot Informe ISA.</t>
  </si>
  <si>
    <t>1.13</t>
  </si>
  <si>
    <t>Desmuntatge d'equips de circuits de via FS5000 a cabina d'enclavament de Martorell Enllaç</t>
  </si>
  <si>
    <t>1.14</t>
  </si>
  <si>
    <t>Proves i posada en servei dels nous circuits de via FS3000 a l'enclavament de Martorell Enllaç, en horari nocturn.</t>
  </si>
  <si>
    <t>Total Capítol 1. Renovació dels circuits de via FS5000 a l’enclavament de Martorell Enllaç</t>
  </si>
  <si>
    <t>Renovació dels circuits de via FS5000 a l’enclavament de Olesa</t>
  </si>
  <si>
    <t>Subministrament i instal·lació d'armari tipus S1 per allotjament dels elements interiors de circuits de via tipus FS3000, fins i tot panells frontals d'alumini  i porta transparent, cablejat interior del mateix i mànegues d'interconnexió.</t>
  </si>
  <si>
    <t>2.04</t>
  </si>
  <si>
    <t>2.05</t>
  </si>
  <si>
    <t>2.06</t>
  </si>
  <si>
    <t>2.07</t>
  </si>
  <si>
    <t>2.08</t>
  </si>
  <si>
    <t>2.09</t>
  </si>
  <si>
    <t>Adaptació d'enclavament d'Olesa per a nova interfície amb circuits de via FS3000</t>
  </si>
  <si>
    <t>2.10</t>
  </si>
  <si>
    <t>Enginyeria d'aplicació per al disseny de bastidors de circuits de via a l'enclavament d' Olesa</t>
  </si>
  <si>
    <t>2.11</t>
  </si>
  <si>
    <t>Enginyeria d'aplicació per a modificació de l'enclavament d'Olesa, fins i tot actualització de la documentació.</t>
  </si>
  <si>
    <t>2.12</t>
  </si>
  <si>
    <t>Documentació Safety associada a la instal·lació dels nous circuits de via FS3000 a l'enclavament d' Olesa fins i tot certificat ISA.</t>
  </si>
  <si>
    <t>2.13</t>
  </si>
  <si>
    <t>Desmuntatge d'equips de circuits de via a cabina d'enclavament de d'Olesa</t>
  </si>
  <si>
    <t>2.14</t>
  </si>
  <si>
    <t>Proves i posada en servei dels nous circuits de via FS3000 a l'enclavament d'Olesa, en horari nocturn.</t>
  </si>
  <si>
    <t>Total Capítol 2. Renovació dels circuits de via FS5000 a l’enclavament de Olesa</t>
  </si>
  <si>
    <t>Renovació dels circuits de via FTGs a l’enclavament de Masquefa</t>
  </si>
  <si>
    <t>Subministrament i instal·lació d'armari tipus S1 amb l'equipament interior interiors per al sistema de circuits de via tipusTCM100 (13 ut. mòduls TCM100), a l'enclavament de Masquefa, fins i tot panells frontals d'alumini  i porta transparent, cablejat interior del mateix i mànegues d'interconnexió.</t>
  </si>
  <si>
    <t xml:space="preserve">Ajustament de circuit de via d'audiofreqüència de trajecte o estació TCM100 de 1 receptor, inclòs full de registre de dades. </t>
  </si>
  <si>
    <t>Ajustament de circuit de via d'audiofreqüència de trajecte o estació TCM100 de 2 receptors, inclòs full de registre de dades.</t>
  </si>
  <si>
    <t>3.04</t>
  </si>
  <si>
    <t>Adaptació d'enclavament de Masquefa per a nova interfície amb circuits de via TCM100</t>
  </si>
  <si>
    <t>3.05</t>
  </si>
  <si>
    <t>Enginyeria d'aplicació per al disseny de bastidors de circuits de via a l'enclavament de Masquefa</t>
  </si>
  <si>
    <t>3.06</t>
  </si>
  <si>
    <t>Enginyeria d'aplicació per a modificació de l'enclavament de Masquefa, fins i tot actualització de la documentació.</t>
  </si>
  <si>
    <t>3.07</t>
  </si>
  <si>
    <t>Documentació Safety associada a la instal·lació dels nous circuits de via TCM100 a l'enclavament de Masquefa, fins i tot Informe ISA.</t>
  </si>
  <si>
    <t>3.08</t>
  </si>
  <si>
    <t>Desmuntatge d'equips de circuits de via a cabina d'enclavament de Masquefa</t>
  </si>
  <si>
    <t>3.09</t>
  </si>
  <si>
    <t>Proves i posada en servei dels nous circuits de via TCM100 a l'enclavament de Masquefa, en horari nocturn.</t>
  </si>
  <si>
    <t>Total Capítol 3. Renovació dels circuits de via FTGs a l’enclavament de Masquefa</t>
  </si>
  <si>
    <t>Renovació dels circuits de via FTGs a l’enclavament de Piera</t>
  </si>
  <si>
    <t>Subministrament i instal·lació d'armari tipus S1 amb l'equipament interior interiors per al sistema de circuits de via tipusTCM100 (12 ut. mòduls TCM100) a l'enclavament de Piera, fins i tot panells frontals d'alumini  i porta transparent, cablejat interior del mateix i mànegues d'interconnexió.</t>
  </si>
  <si>
    <t>4.04</t>
  </si>
  <si>
    <t xml:space="preserve">Modificació en via per a la nova configuració del circuit de via PI5 necessària per al pas d'un circuit de via de 3 receptors a dos circuits de via (1R+2R) fins i tot cablejat secundari. Totalment muntada i connexió. </t>
  </si>
  <si>
    <t>4.05</t>
  </si>
  <si>
    <t>Adaptació d'enclavament de Piera per a nova interfície amb circuits de via TCM100</t>
  </si>
  <si>
    <t>4.06</t>
  </si>
  <si>
    <t>Enginyeria d'aplicació per al disseny de bastidors de circuits de via a l'enclavament de Piera</t>
  </si>
  <si>
    <t>4.07</t>
  </si>
  <si>
    <t>Enginyeria d'aplicació per a modificació de l'enclavament de Piera, fins i tot actualització de la documentació.</t>
  </si>
  <si>
    <t>4.08</t>
  </si>
  <si>
    <t>Documentació Safety associada a la instal·lació dels nous circuits de via TCM100 a l'enclavament de Piera, fins i tot Informe ISA.</t>
  </si>
  <si>
    <t>4.09</t>
  </si>
  <si>
    <t>Desmuntatge d'equips de circuits de via a cabina d'enclavament de Piera</t>
  </si>
  <si>
    <t>4.10</t>
  </si>
  <si>
    <t>Proves i posada en servei dels nous circuits de via TCM100 a l'enclavament de Piera, en horari nocturn.</t>
  </si>
  <si>
    <t>Total Capítol 4. Renovació dels circuits de via FTGs a l’enclavament de Piera</t>
  </si>
  <si>
    <t>Preu unitati màxim a ofertar</t>
  </si>
  <si>
    <t>Preus Unitaris ofertats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</si>
</sst>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8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8" fontId="6" fillId="0" borderId="5" xfId="0" applyNumberFormat="1" applyFont="1" applyBorder="1" applyAlignment="1" applyProtection="1">
      <alignment horizontal="right" vertical="center"/>
    </xf>
    <xf numFmtId="0" fontId="0" fillId="0" borderId="0" xfId="0" applyProtection="1"/>
    <xf numFmtId="0" fontId="4" fillId="2" borderId="6" xfId="0" applyFont="1" applyFill="1" applyBorder="1" applyAlignment="1" applyProtection="1">
      <alignment horizontal="center" vertical="center" wrapText="1"/>
    </xf>
    <xf numFmtId="8" fontId="4" fillId="2" borderId="6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 wrapText="1"/>
    </xf>
    <xf numFmtId="8" fontId="0" fillId="0" borderId="6" xfId="0" applyNumberFormat="1" applyBorder="1" applyProtection="1"/>
    <xf numFmtId="0" fontId="2" fillId="3" borderId="6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8" fontId="5" fillId="0" borderId="9" xfId="0" applyNumberFormat="1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8" fontId="6" fillId="0" borderId="9" xfId="0" applyNumberFormat="1" applyFont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vertical="center" wrapText="1"/>
    </xf>
    <xf numFmtId="0" fontId="5" fillId="4" borderId="7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332944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602757</xdr:colOff>
      <xdr:row>1</xdr:row>
      <xdr:rowOff>162339</xdr:rowOff>
    </xdr:from>
    <xdr:to>
      <xdr:col>6</xdr:col>
      <xdr:colOff>914400</xdr:colOff>
      <xdr:row>7</xdr:row>
      <xdr:rowOff>13252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2093627" y="347869"/>
          <a:ext cx="5367347" cy="96409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CONTR/2025/451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Obra de renovació dels circuits de via a diversos enclavaments de la línia Llobregat – Anoia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H74"/>
  <sheetViews>
    <sheetView tabSelected="1" zoomScaleNormal="100" workbookViewId="0">
      <selection activeCell="G17" sqref="G17"/>
    </sheetView>
  </sheetViews>
  <sheetFormatPr baseColWidth="10" defaultColWidth="8.86328125" defaultRowHeight="14.25" x14ac:dyDescent="0.45"/>
  <cols>
    <col min="1" max="1" width="8.86328125" style="11"/>
    <col min="2" max="2" width="12.86328125" style="11" customWidth="1"/>
    <col min="3" max="3" width="8.796875" style="11" customWidth="1"/>
    <col min="4" max="4" width="38.86328125" style="11" customWidth="1"/>
    <col min="5" max="5" width="11.796875" style="18" customWidth="1"/>
    <col min="6" max="6" width="14.19921875" style="11" customWidth="1"/>
    <col min="7" max="7" width="15.796875" style="11" customWidth="1"/>
    <col min="8" max="8" width="13.6640625" style="11" customWidth="1"/>
    <col min="9" max="9" width="11.53125" style="11" customWidth="1"/>
    <col min="10" max="10" width="13.1328125" style="11" customWidth="1"/>
    <col min="11" max="16384" width="8.86328125" style="11"/>
  </cols>
  <sheetData>
    <row r="9" spans="2:8" ht="24" customHeight="1" x14ac:dyDescent="0.45">
      <c r="B9" s="41" t="s">
        <v>0</v>
      </c>
      <c r="C9" s="42"/>
      <c r="D9" s="1"/>
      <c r="E9" s="2"/>
      <c r="F9" s="2"/>
      <c r="G9" s="3"/>
    </row>
    <row r="10" spans="2:8" ht="14.65" thickBot="1" x14ac:dyDescent="0.5"/>
    <row r="11" spans="2:8" ht="24" customHeight="1" thickBot="1" x14ac:dyDescent="0.5">
      <c r="B11" s="31" t="s">
        <v>25</v>
      </c>
      <c r="C11" s="32"/>
      <c r="D11" s="32"/>
      <c r="E11" s="32"/>
      <c r="F11" s="32"/>
      <c r="G11" s="32"/>
      <c r="H11" s="33"/>
    </row>
    <row r="12" spans="2:8" ht="23.65" thickBot="1" x14ac:dyDescent="0.5">
      <c r="B12" s="34" t="s">
        <v>6</v>
      </c>
      <c r="C12" s="35" t="s">
        <v>7</v>
      </c>
      <c r="D12" s="36" t="s">
        <v>8</v>
      </c>
      <c r="E12" s="36" t="s">
        <v>3</v>
      </c>
      <c r="F12" s="36" t="s">
        <v>107</v>
      </c>
      <c r="G12" s="36" t="s">
        <v>108</v>
      </c>
      <c r="H12" s="35" t="s">
        <v>9</v>
      </c>
    </row>
    <row r="13" spans="2:8" ht="26.65" thickBot="1" x14ac:dyDescent="0.5">
      <c r="B13" s="37">
        <v>1</v>
      </c>
      <c r="C13" s="38"/>
      <c r="D13" s="39" t="s">
        <v>26</v>
      </c>
      <c r="E13" s="38"/>
      <c r="F13" s="38"/>
      <c r="G13" s="40"/>
      <c r="H13" s="40"/>
    </row>
    <row r="14" spans="2:8" ht="58.5" thickBot="1" x14ac:dyDescent="0.5">
      <c r="B14" s="20" t="s">
        <v>10</v>
      </c>
      <c r="C14" s="21" t="s">
        <v>11</v>
      </c>
      <c r="D14" s="22" t="s">
        <v>27</v>
      </c>
      <c r="E14" s="21">
        <v>2</v>
      </c>
      <c r="F14" s="19">
        <v>7914.87</v>
      </c>
      <c r="G14" s="4"/>
      <c r="H14" s="19">
        <f t="shared" ref="H14:H27" si="0">ROUND(G14*E14,2)</f>
        <v>0</v>
      </c>
    </row>
    <row r="15" spans="2:8" ht="35.25" thickBot="1" x14ac:dyDescent="0.5">
      <c r="B15" s="20" t="s">
        <v>12</v>
      </c>
      <c r="C15" s="21" t="s">
        <v>11</v>
      </c>
      <c r="D15" s="22" t="s">
        <v>28</v>
      </c>
      <c r="E15" s="21">
        <v>4</v>
      </c>
      <c r="F15" s="19">
        <v>901.21</v>
      </c>
      <c r="G15" s="4"/>
      <c r="H15" s="19">
        <f t="shared" si="0"/>
        <v>0</v>
      </c>
    </row>
    <row r="16" spans="2:8" ht="35.25" thickBot="1" x14ac:dyDescent="0.5">
      <c r="B16" s="20" t="s">
        <v>13</v>
      </c>
      <c r="C16" s="21" t="s">
        <v>11</v>
      </c>
      <c r="D16" s="22" t="s">
        <v>29</v>
      </c>
      <c r="E16" s="21">
        <v>8</v>
      </c>
      <c r="F16" s="19">
        <v>988.55</v>
      </c>
      <c r="G16" s="4"/>
      <c r="H16" s="19">
        <f t="shared" si="0"/>
        <v>0</v>
      </c>
    </row>
    <row r="17" spans="2:8" ht="35.25" thickBot="1" x14ac:dyDescent="0.5">
      <c r="B17" s="20" t="s">
        <v>30</v>
      </c>
      <c r="C17" s="21" t="s">
        <v>11</v>
      </c>
      <c r="D17" s="22" t="s">
        <v>31</v>
      </c>
      <c r="E17" s="21">
        <v>12</v>
      </c>
      <c r="F17" s="19">
        <v>171.12</v>
      </c>
      <c r="G17" s="4"/>
      <c r="H17" s="19">
        <f t="shared" si="0"/>
        <v>0</v>
      </c>
    </row>
    <row r="18" spans="2:8" ht="35.25" thickBot="1" x14ac:dyDescent="0.5">
      <c r="B18" s="20" t="s">
        <v>32</v>
      </c>
      <c r="C18" s="21" t="s">
        <v>11</v>
      </c>
      <c r="D18" s="22" t="s">
        <v>33</v>
      </c>
      <c r="E18" s="21">
        <v>14</v>
      </c>
      <c r="F18" s="19">
        <v>3281.25</v>
      </c>
      <c r="G18" s="4"/>
      <c r="H18" s="19">
        <f t="shared" si="0"/>
        <v>0</v>
      </c>
    </row>
    <row r="19" spans="2:8" ht="35.25" thickBot="1" x14ac:dyDescent="0.5">
      <c r="B19" s="20" t="s">
        <v>34</v>
      </c>
      <c r="C19" s="21" t="s">
        <v>11</v>
      </c>
      <c r="D19" s="22" t="s">
        <v>35</v>
      </c>
      <c r="E19" s="21">
        <v>10</v>
      </c>
      <c r="F19" s="19">
        <v>5025.38</v>
      </c>
      <c r="G19" s="4"/>
      <c r="H19" s="19">
        <f t="shared" si="0"/>
        <v>0</v>
      </c>
    </row>
    <row r="20" spans="2:8" ht="35.25" thickBot="1" x14ac:dyDescent="0.5">
      <c r="B20" s="20" t="s">
        <v>36</v>
      </c>
      <c r="C20" s="21" t="s">
        <v>11</v>
      </c>
      <c r="D20" s="22" t="s">
        <v>37</v>
      </c>
      <c r="E20" s="21">
        <v>14</v>
      </c>
      <c r="F20" s="19">
        <v>188.13</v>
      </c>
      <c r="G20" s="4"/>
      <c r="H20" s="19">
        <f t="shared" si="0"/>
        <v>0</v>
      </c>
    </row>
    <row r="21" spans="2:8" ht="35.25" thickBot="1" x14ac:dyDescent="0.5">
      <c r="B21" s="20" t="s">
        <v>38</v>
      </c>
      <c r="C21" s="21" t="s">
        <v>11</v>
      </c>
      <c r="D21" s="22" t="s">
        <v>39</v>
      </c>
      <c r="E21" s="21">
        <v>10</v>
      </c>
      <c r="F21" s="19">
        <v>228.09</v>
      </c>
      <c r="G21" s="4"/>
      <c r="H21" s="19">
        <f t="shared" si="0"/>
        <v>0</v>
      </c>
    </row>
    <row r="22" spans="2:8" ht="23.65" thickBot="1" x14ac:dyDescent="0.5">
      <c r="B22" s="20" t="s">
        <v>40</v>
      </c>
      <c r="C22" s="21" t="s">
        <v>11</v>
      </c>
      <c r="D22" s="22" t="s">
        <v>41</v>
      </c>
      <c r="E22" s="21">
        <v>1</v>
      </c>
      <c r="F22" s="19">
        <v>13905.18</v>
      </c>
      <c r="G22" s="4"/>
      <c r="H22" s="19">
        <f t="shared" si="0"/>
        <v>0</v>
      </c>
    </row>
    <row r="23" spans="2:8" ht="23.65" thickBot="1" x14ac:dyDescent="0.5">
      <c r="B23" s="20" t="s">
        <v>42</v>
      </c>
      <c r="C23" s="21" t="s">
        <v>11</v>
      </c>
      <c r="D23" s="22" t="s">
        <v>43</v>
      </c>
      <c r="E23" s="21">
        <v>1</v>
      </c>
      <c r="F23" s="19">
        <v>22206.05</v>
      </c>
      <c r="G23" s="4"/>
      <c r="H23" s="19">
        <f t="shared" si="0"/>
        <v>0</v>
      </c>
    </row>
    <row r="24" spans="2:8" ht="35.25" thickBot="1" x14ac:dyDescent="0.5">
      <c r="B24" s="20" t="s">
        <v>44</v>
      </c>
      <c r="C24" s="21" t="s">
        <v>11</v>
      </c>
      <c r="D24" s="22" t="s">
        <v>45</v>
      </c>
      <c r="E24" s="21">
        <v>1</v>
      </c>
      <c r="F24" s="19">
        <v>12465.03</v>
      </c>
      <c r="G24" s="4"/>
      <c r="H24" s="19">
        <f t="shared" si="0"/>
        <v>0</v>
      </c>
    </row>
    <row r="25" spans="2:8" ht="35.25" thickBot="1" x14ac:dyDescent="0.5">
      <c r="B25" s="20" t="s">
        <v>46</v>
      </c>
      <c r="C25" s="21" t="s">
        <v>11</v>
      </c>
      <c r="D25" s="22" t="s">
        <v>47</v>
      </c>
      <c r="E25" s="21">
        <v>1</v>
      </c>
      <c r="F25" s="19">
        <v>22545.02</v>
      </c>
      <c r="G25" s="4"/>
      <c r="H25" s="19">
        <f t="shared" si="0"/>
        <v>0</v>
      </c>
    </row>
    <row r="26" spans="2:8" ht="23.65" thickBot="1" x14ac:dyDescent="0.5">
      <c r="B26" s="20" t="s">
        <v>48</v>
      </c>
      <c r="C26" s="21" t="s">
        <v>11</v>
      </c>
      <c r="D26" s="22" t="s">
        <v>49</v>
      </c>
      <c r="E26" s="21">
        <v>1</v>
      </c>
      <c r="F26" s="19">
        <v>2303.6799999999998</v>
      </c>
      <c r="G26" s="4"/>
      <c r="H26" s="19">
        <f t="shared" si="0"/>
        <v>0</v>
      </c>
    </row>
    <row r="27" spans="2:8" ht="35.25" thickBot="1" x14ac:dyDescent="0.5">
      <c r="B27" s="20" t="s">
        <v>50</v>
      </c>
      <c r="C27" s="21" t="s">
        <v>11</v>
      </c>
      <c r="D27" s="22" t="s">
        <v>51</v>
      </c>
      <c r="E27" s="21">
        <v>1</v>
      </c>
      <c r="F27" s="19">
        <v>26477.21</v>
      </c>
      <c r="G27" s="4"/>
      <c r="H27" s="19">
        <f t="shared" si="0"/>
        <v>0</v>
      </c>
    </row>
    <row r="28" spans="2:8" ht="23.65" thickBot="1" x14ac:dyDescent="0.5">
      <c r="B28" s="20"/>
      <c r="C28" s="21"/>
      <c r="D28" s="23" t="s">
        <v>52</v>
      </c>
      <c r="E28" s="24"/>
      <c r="F28" s="24"/>
      <c r="G28" s="25"/>
      <c r="H28" s="26">
        <f>SUM(H14:H27)</f>
        <v>0</v>
      </c>
    </row>
    <row r="29" spans="2:8" ht="26.65" thickBot="1" x14ac:dyDescent="0.5">
      <c r="B29" s="27">
        <v>2</v>
      </c>
      <c r="C29" s="28"/>
      <c r="D29" s="29" t="s">
        <v>53</v>
      </c>
      <c r="E29" s="28"/>
      <c r="F29" s="28"/>
      <c r="G29" s="30"/>
      <c r="H29" s="30"/>
    </row>
    <row r="30" spans="2:8" ht="58.5" thickBot="1" x14ac:dyDescent="0.5">
      <c r="B30" s="20" t="s">
        <v>14</v>
      </c>
      <c r="C30" s="21" t="s">
        <v>11</v>
      </c>
      <c r="D30" s="22" t="s">
        <v>54</v>
      </c>
      <c r="E30" s="21">
        <v>3</v>
      </c>
      <c r="F30" s="19">
        <v>7914.87</v>
      </c>
      <c r="G30" s="4"/>
      <c r="H30" s="19">
        <f t="shared" ref="H30:H43" si="1">ROUND(G30*E30,2)</f>
        <v>0</v>
      </c>
    </row>
    <row r="31" spans="2:8" ht="35.25" thickBot="1" x14ac:dyDescent="0.5">
      <c r="B31" s="20" t="s">
        <v>15</v>
      </c>
      <c r="C31" s="21" t="s">
        <v>11</v>
      </c>
      <c r="D31" s="22" t="s">
        <v>28</v>
      </c>
      <c r="E31" s="21">
        <v>5</v>
      </c>
      <c r="F31" s="19">
        <v>901.21</v>
      </c>
      <c r="G31" s="4"/>
      <c r="H31" s="19">
        <f t="shared" si="1"/>
        <v>0</v>
      </c>
    </row>
    <row r="32" spans="2:8" ht="35.25" thickBot="1" x14ac:dyDescent="0.5">
      <c r="B32" s="20" t="s">
        <v>16</v>
      </c>
      <c r="C32" s="21" t="s">
        <v>11</v>
      </c>
      <c r="D32" s="22" t="s">
        <v>29</v>
      </c>
      <c r="E32" s="21">
        <v>13</v>
      </c>
      <c r="F32" s="19">
        <v>988.55</v>
      </c>
      <c r="G32" s="4"/>
      <c r="H32" s="19">
        <f t="shared" si="1"/>
        <v>0</v>
      </c>
    </row>
    <row r="33" spans="2:8" ht="66.599999999999994" customHeight="1" thickBot="1" x14ac:dyDescent="0.5">
      <c r="B33" s="20" t="s">
        <v>55</v>
      </c>
      <c r="C33" s="21" t="s">
        <v>11</v>
      </c>
      <c r="D33" s="22" t="s">
        <v>31</v>
      </c>
      <c r="E33" s="21">
        <v>19</v>
      </c>
      <c r="F33" s="19">
        <v>171.12</v>
      </c>
      <c r="G33" s="4"/>
      <c r="H33" s="19">
        <f t="shared" si="1"/>
        <v>0</v>
      </c>
    </row>
    <row r="34" spans="2:8" ht="35.25" thickBot="1" x14ac:dyDescent="0.5">
      <c r="B34" s="20" t="s">
        <v>56</v>
      </c>
      <c r="C34" s="21" t="s">
        <v>11</v>
      </c>
      <c r="D34" s="22" t="s">
        <v>33</v>
      </c>
      <c r="E34" s="21">
        <v>31</v>
      </c>
      <c r="F34" s="19">
        <v>3281.25</v>
      </c>
      <c r="G34" s="4"/>
      <c r="H34" s="19">
        <f t="shared" si="1"/>
        <v>0</v>
      </c>
    </row>
    <row r="35" spans="2:8" ht="35.25" thickBot="1" x14ac:dyDescent="0.5">
      <c r="B35" s="20" t="s">
        <v>57</v>
      </c>
      <c r="C35" s="21" t="s">
        <v>11</v>
      </c>
      <c r="D35" s="22" t="s">
        <v>35</v>
      </c>
      <c r="E35" s="21">
        <v>7</v>
      </c>
      <c r="F35" s="19">
        <v>5025.38</v>
      </c>
      <c r="G35" s="4"/>
      <c r="H35" s="19">
        <f t="shared" si="1"/>
        <v>0</v>
      </c>
    </row>
    <row r="36" spans="2:8" ht="35.25" thickBot="1" x14ac:dyDescent="0.5">
      <c r="B36" s="20" t="s">
        <v>58</v>
      </c>
      <c r="C36" s="21" t="s">
        <v>11</v>
      </c>
      <c r="D36" s="22" t="s">
        <v>37</v>
      </c>
      <c r="E36" s="21">
        <v>31</v>
      </c>
      <c r="F36" s="19">
        <v>188.13</v>
      </c>
      <c r="G36" s="4"/>
      <c r="H36" s="19">
        <f t="shared" si="1"/>
        <v>0</v>
      </c>
    </row>
    <row r="37" spans="2:8" ht="35.25" thickBot="1" x14ac:dyDescent="0.5">
      <c r="B37" s="20" t="s">
        <v>59</v>
      </c>
      <c r="C37" s="21" t="s">
        <v>11</v>
      </c>
      <c r="D37" s="22" t="s">
        <v>39</v>
      </c>
      <c r="E37" s="21">
        <v>7</v>
      </c>
      <c r="F37" s="19">
        <v>228.09</v>
      </c>
      <c r="G37" s="4"/>
      <c r="H37" s="19">
        <f t="shared" si="1"/>
        <v>0</v>
      </c>
    </row>
    <row r="38" spans="2:8" ht="53.45" customHeight="1" thickBot="1" x14ac:dyDescent="0.5">
      <c r="B38" s="20" t="s">
        <v>60</v>
      </c>
      <c r="C38" s="21" t="s">
        <v>11</v>
      </c>
      <c r="D38" s="22" t="s">
        <v>61</v>
      </c>
      <c r="E38" s="21">
        <v>1</v>
      </c>
      <c r="F38" s="19">
        <v>19944.82</v>
      </c>
      <c r="G38" s="4"/>
      <c r="H38" s="19">
        <f t="shared" si="1"/>
        <v>0</v>
      </c>
    </row>
    <row r="39" spans="2:8" ht="23.65" thickBot="1" x14ac:dyDescent="0.5">
      <c r="B39" s="20" t="s">
        <v>62</v>
      </c>
      <c r="C39" s="21" t="s">
        <v>11</v>
      </c>
      <c r="D39" s="22" t="s">
        <v>63</v>
      </c>
      <c r="E39" s="21">
        <v>1</v>
      </c>
      <c r="F39" s="19">
        <v>25716.12</v>
      </c>
      <c r="G39" s="4"/>
      <c r="H39" s="19">
        <f t="shared" si="1"/>
        <v>0</v>
      </c>
    </row>
    <row r="40" spans="2:8" ht="35.25" thickBot="1" x14ac:dyDescent="0.5">
      <c r="B40" s="20" t="s">
        <v>64</v>
      </c>
      <c r="C40" s="21" t="s">
        <v>11</v>
      </c>
      <c r="D40" s="22" t="s">
        <v>65</v>
      </c>
      <c r="E40" s="21">
        <v>1</v>
      </c>
      <c r="F40" s="19">
        <v>17884.599999999999</v>
      </c>
      <c r="G40" s="4"/>
      <c r="H40" s="19">
        <f t="shared" si="1"/>
        <v>0</v>
      </c>
    </row>
    <row r="41" spans="2:8" ht="35.25" thickBot="1" x14ac:dyDescent="0.5">
      <c r="B41" s="20" t="s">
        <v>66</v>
      </c>
      <c r="C41" s="21" t="s">
        <v>11</v>
      </c>
      <c r="D41" s="22" t="s">
        <v>67</v>
      </c>
      <c r="E41" s="21">
        <v>1</v>
      </c>
      <c r="F41" s="19">
        <v>25409.66</v>
      </c>
      <c r="G41" s="4"/>
      <c r="H41" s="19">
        <f t="shared" si="1"/>
        <v>0</v>
      </c>
    </row>
    <row r="42" spans="2:8" ht="23.65" thickBot="1" x14ac:dyDescent="0.5">
      <c r="B42" s="20" t="s">
        <v>68</v>
      </c>
      <c r="C42" s="21" t="s">
        <v>11</v>
      </c>
      <c r="D42" s="22" t="s">
        <v>69</v>
      </c>
      <c r="E42" s="21">
        <v>1</v>
      </c>
      <c r="F42" s="19">
        <v>1790.28</v>
      </c>
      <c r="G42" s="4"/>
      <c r="H42" s="19">
        <f t="shared" si="1"/>
        <v>0</v>
      </c>
    </row>
    <row r="43" spans="2:8" ht="23.65" thickBot="1" x14ac:dyDescent="0.5">
      <c r="B43" s="20" t="s">
        <v>70</v>
      </c>
      <c r="C43" s="21" t="s">
        <v>11</v>
      </c>
      <c r="D43" s="22" t="s">
        <v>71</v>
      </c>
      <c r="E43" s="21">
        <v>1</v>
      </c>
      <c r="F43" s="19">
        <v>34900.269999999997</v>
      </c>
      <c r="G43" s="4"/>
      <c r="H43" s="19">
        <f t="shared" si="1"/>
        <v>0</v>
      </c>
    </row>
    <row r="44" spans="2:8" ht="23.65" thickBot="1" x14ac:dyDescent="0.5">
      <c r="B44" s="20"/>
      <c r="C44" s="21"/>
      <c r="D44" s="23" t="s">
        <v>72</v>
      </c>
      <c r="E44" s="24"/>
      <c r="F44" s="24"/>
      <c r="G44" s="25"/>
      <c r="H44" s="26">
        <f>SUM(H30:H43)</f>
        <v>0</v>
      </c>
    </row>
    <row r="45" spans="2:8" ht="26.65" thickBot="1" x14ac:dyDescent="0.5">
      <c r="B45" s="27">
        <v>3</v>
      </c>
      <c r="C45" s="28"/>
      <c r="D45" s="29" t="s">
        <v>73</v>
      </c>
      <c r="E45" s="28"/>
      <c r="F45" s="28"/>
      <c r="G45" s="30"/>
      <c r="H45" s="30"/>
    </row>
    <row r="46" spans="2:8" ht="70.150000000000006" thickBot="1" x14ac:dyDescent="0.5">
      <c r="B46" s="20" t="s">
        <v>17</v>
      </c>
      <c r="C46" s="21" t="s">
        <v>11</v>
      </c>
      <c r="D46" s="22" t="s">
        <v>74</v>
      </c>
      <c r="E46" s="21">
        <v>1</v>
      </c>
      <c r="F46" s="19">
        <v>65263.02</v>
      </c>
      <c r="G46" s="4"/>
      <c r="H46" s="19">
        <f t="shared" ref="H46:H54" si="2">ROUND(G46*E46,2)</f>
        <v>0</v>
      </c>
    </row>
    <row r="47" spans="2:8" ht="35.25" thickBot="1" x14ac:dyDescent="0.5">
      <c r="B47" s="20" t="s">
        <v>18</v>
      </c>
      <c r="C47" s="21" t="s">
        <v>11</v>
      </c>
      <c r="D47" s="22" t="s">
        <v>75</v>
      </c>
      <c r="E47" s="21">
        <v>7</v>
      </c>
      <c r="F47" s="19">
        <v>188.13</v>
      </c>
      <c r="G47" s="4"/>
      <c r="H47" s="19">
        <f t="shared" si="2"/>
        <v>0</v>
      </c>
    </row>
    <row r="48" spans="2:8" ht="66.599999999999994" customHeight="1" thickBot="1" x14ac:dyDescent="0.5">
      <c r="B48" s="20" t="s">
        <v>19</v>
      </c>
      <c r="C48" s="21" t="s">
        <v>11</v>
      </c>
      <c r="D48" s="22" t="s">
        <v>76</v>
      </c>
      <c r="E48" s="21">
        <v>6</v>
      </c>
      <c r="F48" s="19">
        <v>228.09</v>
      </c>
      <c r="G48" s="4"/>
      <c r="H48" s="19">
        <f t="shared" si="2"/>
        <v>0</v>
      </c>
    </row>
    <row r="49" spans="2:8" ht="23.65" thickBot="1" x14ac:dyDescent="0.5">
      <c r="B49" s="20" t="s">
        <v>77</v>
      </c>
      <c r="C49" s="21" t="s">
        <v>11</v>
      </c>
      <c r="D49" s="22" t="s">
        <v>78</v>
      </c>
      <c r="E49" s="21">
        <v>1</v>
      </c>
      <c r="F49" s="19">
        <v>10658</v>
      </c>
      <c r="G49" s="4"/>
      <c r="H49" s="19">
        <f t="shared" si="2"/>
        <v>0</v>
      </c>
    </row>
    <row r="50" spans="2:8" ht="23.65" thickBot="1" x14ac:dyDescent="0.5">
      <c r="B50" s="20" t="s">
        <v>79</v>
      </c>
      <c r="C50" s="21" t="s">
        <v>11</v>
      </c>
      <c r="D50" s="22" t="s">
        <v>80</v>
      </c>
      <c r="E50" s="21">
        <v>1</v>
      </c>
      <c r="F50" s="19">
        <v>14516.33</v>
      </c>
      <c r="G50" s="4"/>
      <c r="H50" s="19">
        <f t="shared" si="2"/>
        <v>0</v>
      </c>
    </row>
    <row r="51" spans="2:8" ht="35.25" thickBot="1" x14ac:dyDescent="0.5">
      <c r="B51" s="20" t="s">
        <v>81</v>
      </c>
      <c r="C51" s="21" t="s">
        <v>11</v>
      </c>
      <c r="D51" s="22" t="s">
        <v>82</v>
      </c>
      <c r="E51" s="21">
        <v>1</v>
      </c>
      <c r="F51" s="19">
        <v>12465.03</v>
      </c>
      <c r="G51" s="4"/>
      <c r="H51" s="19">
        <f t="shared" si="2"/>
        <v>0</v>
      </c>
    </row>
    <row r="52" spans="2:8" ht="35.25" thickBot="1" x14ac:dyDescent="0.5">
      <c r="B52" s="20" t="s">
        <v>83</v>
      </c>
      <c r="C52" s="21" t="s">
        <v>11</v>
      </c>
      <c r="D52" s="22" t="s">
        <v>84</v>
      </c>
      <c r="E52" s="21">
        <v>1</v>
      </c>
      <c r="F52" s="19">
        <v>20784.310000000001</v>
      </c>
      <c r="G52" s="4"/>
      <c r="H52" s="19">
        <f t="shared" si="2"/>
        <v>0</v>
      </c>
    </row>
    <row r="53" spans="2:8" ht="27" customHeight="1" thickBot="1" x14ac:dyDescent="0.5">
      <c r="B53" s="20" t="s">
        <v>85</v>
      </c>
      <c r="C53" s="21" t="s">
        <v>11</v>
      </c>
      <c r="D53" s="22" t="s">
        <v>86</v>
      </c>
      <c r="E53" s="21">
        <v>1</v>
      </c>
      <c r="F53" s="19">
        <v>1434.37</v>
      </c>
      <c r="G53" s="4"/>
      <c r="H53" s="19">
        <f t="shared" si="2"/>
        <v>0</v>
      </c>
    </row>
    <row r="54" spans="2:8" ht="35.25" thickBot="1" x14ac:dyDescent="0.5">
      <c r="B54" s="20" t="s">
        <v>87</v>
      </c>
      <c r="C54" s="21" t="s">
        <v>11</v>
      </c>
      <c r="D54" s="22" t="s">
        <v>88</v>
      </c>
      <c r="E54" s="21">
        <v>1</v>
      </c>
      <c r="F54" s="19">
        <v>20972.63</v>
      </c>
      <c r="G54" s="4"/>
      <c r="H54" s="19">
        <f t="shared" si="2"/>
        <v>0</v>
      </c>
    </row>
    <row r="55" spans="2:8" ht="23.65" thickBot="1" x14ac:dyDescent="0.5">
      <c r="B55" s="20"/>
      <c r="C55" s="21"/>
      <c r="D55" s="23" t="s">
        <v>89</v>
      </c>
      <c r="E55" s="24"/>
      <c r="F55" s="24"/>
      <c r="G55" s="25"/>
      <c r="H55" s="26">
        <f>SUM(H46:H54)</f>
        <v>0</v>
      </c>
    </row>
    <row r="56" spans="2:8" ht="26.65" thickBot="1" x14ac:dyDescent="0.5">
      <c r="B56" s="27">
        <v>4</v>
      </c>
      <c r="C56" s="28"/>
      <c r="D56" s="29" t="s">
        <v>90</v>
      </c>
      <c r="E56" s="28"/>
      <c r="F56" s="28"/>
      <c r="G56" s="30"/>
      <c r="H56" s="30"/>
    </row>
    <row r="57" spans="2:8" ht="80.45" customHeight="1" thickBot="1" x14ac:dyDescent="0.5">
      <c r="B57" s="20" t="s">
        <v>20</v>
      </c>
      <c r="C57" s="21" t="s">
        <v>11</v>
      </c>
      <c r="D57" s="22" t="s">
        <v>91</v>
      </c>
      <c r="E57" s="21">
        <v>1</v>
      </c>
      <c r="F57" s="19">
        <v>62227.24</v>
      </c>
      <c r="G57" s="4"/>
      <c r="H57" s="19">
        <f t="shared" ref="H57:H66" si="3">ROUND(G57*E57,29)</f>
        <v>0</v>
      </c>
    </row>
    <row r="58" spans="2:8" ht="35.25" thickBot="1" x14ac:dyDescent="0.5">
      <c r="B58" s="20" t="s">
        <v>21</v>
      </c>
      <c r="C58" s="21" t="s">
        <v>11</v>
      </c>
      <c r="D58" s="22" t="s">
        <v>75</v>
      </c>
      <c r="E58" s="21">
        <v>6</v>
      </c>
      <c r="F58" s="19">
        <v>188.13</v>
      </c>
      <c r="G58" s="4"/>
      <c r="H58" s="19">
        <f t="shared" si="3"/>
        <v>0</v>
      </c>
    </row>
    <row r="59" spans="2:8" ht="35.25" thickBot="1" x14ac:dyDescent="0.5">
      <c r="B59" s="20" t="s">
        <v>22</v>
      </c>
      <c r="C59" s="21" t="s">
        <v>11</v>
      </c>
      <c r="D59" s="22" t="s">
        <v>76</v>
      </c>
      <c r="E59" s="21">
        <v>6</v>
      </c>
      <c r="F59" s="19">
        <v>228.09</v>
      </c>
      <c r="G59" s="4"/>
      <c r="H59" s="19">
        <f t="shared" si="3"/>
        <v>0</v>
      </c>
    </row>
    <row r="60" spans="2:8" ht="58.5" thickBot="1" x14ac:dyDescent="0.5">
      <c r="B60" s="20" t="s">
        <v>92</v>
      </c>
      <c r="C60" s="21" t="s">
        <v>11</v>
      </c>
      <c r="D60" s="22" t="s">
        <v>93</v>
      </c>
      <c r="E60" s="21">
        <v>1</v>
      </c>
      <c r="F60" s="19">
        <v>2881.43</v>
      </c>
      <c r="G60" s="4"/>
      <c r="H60" s="19">
        <f t="shared" si="3"/>
        <v>0</v>
      </c>
    </row>
    <row r="61" spans="2:8" ht="23.65" thickBot="1" x14ac:dyDescent="0.5">
      <c r="B61" s="20" t="s">
        <v>94</v>
      </c>
      <c r="C61" s="21" t="s">
        <v>11</v>
      </c>
      <c r="D61" s="22" t="s">
        <v>95</v>
      </c>
      <c r="E61" s="21">
        <v>1</v>
      </c>
      <c r="F61" s="19">
        <v>10658</v>
      </c>
      <c r="G61" s="4"/>
      <c r="H61" s="19">
        <f t="shared" si="3"/>
        <v>0</v>
      </c>
    </row>
    <row r="62" spans="2:8" ht="23.65" thickBot="1" x14ac:dyDescent="0.5">
      <c r="B62" s="20" t="s">
        <v>96</v>
      </c>
      <c r="C62" s="21" t="s">
        <v>11</v>
      </c>
      <c r="D62" s="22" t="s">
        <v>97</v>
      </c>
      <c r="E62" s="21">
        <v>1</v>
      </c>
      <c r="F62" s="19">
        <v>14102.92</v>
      </c>
      <c r="G62" s="4"/>
      <c r="H62" s="19">
        <f t="shared" si="3"/>
        <v>0</v>
      </c>
    </row>
    <row r="63" spans="2:8" ht="35.25" thickBot="1" x14ac:dyDescent="0.5">
      <c r="B63" s="20" t="s">
        <v>98</v>
      </c>
      <c r="C63" s="21" t="s">
        <v>11</v>
      </c>
      <c r="D63" s="22" t="s">
        <v>99</v>
      </c>
      <c r="E63" s="21">
        <v>1</v>
      </c>
      <c r="F63" s="19">
        <v>12356.63</v>
      </c>
      <c r="G63" s="4"/>
      <c r="H63" s="19">
        <f t="shared" si="3"/>
        <v>0</v>
      </c>
    </row>
    <row r="64" spans="2:8" ht="35.25" thickBot="1" x14ac:dyDescent="0.5">
      <c r="B64" s="20" t="s">
        <v>100</v>
      </c>
      <c r="C64" s="21" t="s">
        <v>11</v>
      </c>
      <c r="D64" s="22" t="s">
        <v>101</v>
      </c>
      <c r="E64" s="21">
        <v>1</v>
      </c>
      <c r="F64" s="19">
        <v>20098.04</v>
      </c>
      <c r="G64" s="4"/>
      <c r="H64" s="19">
        <f t="shared" si="3"/>
        <v>0</v>
      </c>
    </row>
    <row r="65" spans="2:8" ht="23.65" thickBot="1" x14ac:dyDescent="0.5">
      <c r="B65" s="20" t="s">
        <v>102</v>
      </c>
      <c r="C65" s="21" t="s">
        <v>11</v>
      </c>
      <c r="D65" s="22" t="s">
        <v>103</v>
      </c>
      <c r="E65" s="21">
        <v>1</v>
      </c>
      <c r="F65" s="19">
        <v>1390.9</v>
      </c>
      <c r="G65" s="4"/>
      <c r="H65" s="19">
        <f t="shared" si="3"/>
        <v>0</v>
      </c>
    </row>
    <row r="66" spans="2:8" ht="24" customHeight="1" thickBot="1" x14ac:dyDescent="0.5">
      <c r="B66" s="20" t="s">
        <v>104</v>
      </c>
      <c r="C66" s="21" t="s">
        <v>11</v>
      </c>
      <c r="D66" s="22" t="s">
        <v>105</v>
      </c>
      <c r="E66" s="21">
        <v>1</v>
      </c>
      <c r="F66" s="19">
        <v>21406.2</v>
      </c>
      <c r="G66" s="4"/>
      <c r="H66" s="19">
        <f t="shared" si="3"/>
        <v>0</v>
      </c>
    </row>
    <row r="67" spans="2:8" ht="24" customHeight="1" thickBot="1" x14ac:dyDescent="0.5">
      <c r="B67" s="5"/>
      <c r="C67" s="6"/>
      <c r="D67" s="7" t="s">
        <v>106</v>
      </c>
      <c r="E67" s="8"/>
      <c r="F67" s="8"/>
      <c r="G67" s="9"/>
      <c r="H67" s="10">
        <f>SUM(H57:H66)</f>
        <v>0</v>
      </c>
    </row>
    <row r="68" spans="2:8" ht="24" customHeight="1" thickBot="1" x14ac:dyDescent="0.5">
      <c r="B68" s="12" t="s">
        <v>25</v>
      </c>
      <c r="C68" s="12"/>
      <c r="D68" s="12"/>
      <c r="E68" s="12"/>
      <c r="F68" s="12"/>
      <c r="G68" s="12"/>
      <c r="H68" s="13">
        <f>ROUND(H28+H44+H55+H67,2)</f>
        <v>0</v>
      </c>
    </row>
    <row r="69" spans="2:8" ht="14.45" customHeight="1" thickBot="1" x14ac:dyDescent="0.5">
      <c r="B69" s="14" t="s">
        <v>4</v>
      </c>
      <c r="C69" s="14"/>
      <c r="D69" s="14"/>
      <c r="E69" s="14"/>
      <c r="F69" s="14"/>
      <c r="G69" s="14"/>
      <c r="H69" s="15">
        <f>H68</f>
        <v>0</v>
      </c>
    </row>
    <row r="70" spans="2:8" ht="14.45" customHeight="1" thickBot="1" x14ac:dyDescent="0.5">
      <c r="B70" s="14" t="s">
        <v>23</v>
      </c>
      <c r="C70" s="14"/>
      <c r="D70" s="14"/>
      <c r="E70" s="14"/>
      <c r="F70" s="14"/>
      <c r="G70" s="14"/>
      <c r="H70" s="15">
        <f>H69*0.13</f>
        <v>0</v>
      </c>
    </row>
    <row r="71" spans="2:8" ht="14.45" customHeight="1" thickBot="1" x14ac:dyDescent="0.5">
      <c r="B71" s="14" t="s">
        <v>24</v>
      </c>
      <c r="C71" s="14"/>
      <c r="D71" s="14"/>
      <c r="E71" s="14"/>
      <c r="F71" s="14"/>
      <c r="G71" s="14"/>
      <c r="H71" s="15">
        <f>H69*0.06</f>
        <v>0</v>
      </c>
    </row>
    <row r="72" spans="2:8" ht="14.45" customHeight="1" thickBot="1" x14ac:dyDescent="0.5">
      <c r="B72" s="16" t="s">
        <v>5</v>
      </c>
      <c r="C72" s="16"/>
      <c r="D72" s="16"/>
      <c r="E72" s="16"/>
      <c r="F72" s="16"/>
      <c r="G72" s="16"/>
      <c r="H72" s="15">
        <f>SUM(H69:H71)</f>
        <v>0</v>
      </c>
    </row>
    <row r="73" spans="2:8" ht="14.65" thickBot="1" x14ac:dyDescent="0.5">
      <c r="B73" s="17" t="s">
        <v>1</v>
      </c>
      <c r="C73" s="17"/>
      <c r="D73" s="17"/>
      <c r="E73" s="17"/>
      <c r="F73" s="17"/>
      <c r="G73" s="17"/>
      <c r="H73" s="15">
        <f>H72*0.21</f>
        <v>0</v>
      </c>
    </row>
    <row r="74" spans="2:8" ht="14.45" customHeight="1" thickBot="1" x14ac:dyDescent="0.5">
      <c r="B74" s="17" t="s">
        <v>2</v>
      </c>
      <c r="C74" s="17"/>
      <c r="D74" s="17"/>
      <c r="E74" s="17"/>
      <c r="F74" s="17"/>
      <c r="G74" s="17"/>
      <c r="H74" s="15">
        <f>ROUND(H72+H73,2)</f>
        <v>0</v>
      </c>
    </row>
  </sheetData>
  <sheetProtection algorithmName="SHA-512" hashValue="pfQC+4dT3nM1fW62pe0/VdQjEzMKyurKUFszBLG6gG7pEx4nYC48pvZhtEd0uUW9k4mTOHl+JmAW3+DABj+wqQ==" saltValue="fjZL0lbXonbxUR3LcfBeYw==" spinCount="100000" sheet="1" selectLockedCells="1"/>
  <mergeCells count="10">
    <mergeCell ref="B73:G73"/>
    <mergeCell ref="B74:G74"/>
    <mergeCell ref="B9:C9"/>
    <mergeCell ref="D9:G9"/>
    <mergeCell ref="B11:H11"/>
    <mergeCell ref="B68:G68"/>
    <mergeCell ref="B69:G69"/>
    <mergeCell ref="B70:G70"/>
    <mergeCell ref="B71:G71"/>
    <mergeCell ref="B72:G7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c4d65d83-e6de-4071-ac96-3b9ea9015942"/>
    <ds:schemaRef ds:uri="d05b5c50-6878-419c-aaee-f57d1b61cb07"/>
  </ds:schemaRefs>
</ds:datastoreItem>
</file>

<file path=customXml/itemProps2.xml><?xml version="1.0" encoding="utf-8"?>
<ds:datastoreItem xmlns:ds="http://schemas.openxmlformats.org/officeDocument/2006/customXml" ds:itemID="{25DB046A-0B81-4868-9C86-97D7011FCE6A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2025-08-08T06:03:03Z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