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ika\CONTRACTES_OBERTS\POH_Centres_Culturals_2026-29_AnnaFermin\"/>
    </mc:Choice>
  </mc:AlternateContent>
  <xr:revisionPtr revIDLastSave="0" documentId="13_ncr:1_{64A925F5-BF51-4FBE-96D7-151A44579971}" xr6:coauthVersionLast="36" xr6:coauthVersionMax="36" xr10:uidLastSave="{00000000-0000-0000-0000-000000000000}"/>
  <bookViews>
    <workbookView xWindow="0" yWindow="0" windowWidth="13230" windowHeight="11235" xr2:uid="{E7267693-E90A-4D7A-A5AC-4F6E099FDD65}"/>
  </bookViews>
  <sheets>
    <sheet name="LO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B52" i="1"/>
  <c r="E51" i="1"/>
  <c r="E50" i="1"/>
  <c r="E49" i="1"/>
  <c r="E48" i="1"/>
  <c r="D48" i="1"/>
  <c r="E47" i="1"/>
  <c r="D47" i="1"/>
  <c r="D52" i="1" s="1"/>
  <c r="E9" i="1"/>
  <c r="E16" i="1" s="1"/>
  <c r="C56" i="1" l="1"/>
  <c r="E52" i="1"/>
  <c r="B42" i="1"/>
  <c r="D41" i="1"/>
  <c r="D40" i="1"/>
  <c r="D42" i="1" s="1"/>
  <c r="B35" i="1"/>
  <c r="D34" i="1"/>
  <c r="D33" i="1"/>
  <c r="D35" i="1" s="1"/>
  <c r="B30" i="1"/>
  <c r="D29" i="1"/>
  <c r="D28" i="1"/>
  <c r="B23" i="1"/>
  <c r="D22" i="1"/>
  <c r="D21" i="1"/>
  <c r="B18" i="1"/>
  <c r="D17" i="1"/>
  <c r="D16" i="1"/>
  <c r="D18" i="1" s="1"/>
  <c r="B11" i="1"/>
  <c r="E10" i="1"/>
  <c r="E17" i="1" s="1"/>
  <c r="D10" i="1"/>
  <c r="E21" i="1"/>
  <c r="E28" i="1" s="1"/>
  <c r="E33" i="1" s="1"/>
  <c r="E40" i="1" s="1"/>
  <c r="F40" i="1" s="1"/>
  <c r="D9" i="1"/>
  <c r="D11" i="1" s="1"/>
  <c r="B6" i="1"/>
  <c r="D5" i="1"/>
  <c r="F5" i="1" s="1"/>
  <c r="D4" i="1"/>
  <c r="D6" i="1" s="1"/>
  <c r="D23" i="1" l="1"/>
  <c r="D30" i="1"/>
  <c r="B56" i="1"/>
  <c r="F10" i="1"/>
  <c r="F21" i="1"/>
  <c r="F28" i="1"/>
  <c r="E22" i="1"/>
  <c r="E29" i="1" s="1"/>
  <c r="F17" i="1"/>
  <c r="F16" i="1"/>
  <c r="F33" i="1"/>
  <c r="F4" i="1"/>
  <c r="F6" i="1" s="1"/>
  <c r="F9" i="1"/>
  <c r="F11" i="1" l="1"/>
  <c r="F12" i="1" s="1"/>
  <c r="F22" i="1"/>
  <c r="F23" i="1" s="1"/>
  <c r="F18" i="1"/>
  <c r="E34" i="1"/>
  <c r="F29" i="1"/>
  <c r="F30" i="1" s="1"/>
  <c r="E41" i="1" l="1"/>
  <c r="F41" i="1" s="1"/>
  <c r="F42" i="1" s="1"/>
  <c r="F43" i="1" s="1"/>
  <c r="F34" i="1"/>
  <c r="F35" i="1" s="1"/>
  <c r="F36" i="1" s="1"/>
  <c r="F24" i="1"/>
  <c r="B55" i="1" l="1"/>
  <c r="B57" i="1" l="1"/>
  <c r="C55" i="1"/>
  <c r="C57" i="1" s="1"/>
</calcChain>
</file>

<file path=xl/sharedStrings.xml><?xml version="1.0" encoding="utf-8"?>
<sst xmlns="http://schemas.openxmlformats.org/spreadsheetml/2006/main" count="99" uniqueCount="43">
  <si>
    <t>LOT1: POLIDOR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</si>
  <si>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</si>
  <si>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</si>
  <si>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</si>
  <si>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</si>
  <si>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</si>
  <si>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</si>
  <si>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 xml:space="preserve">Coordinador/a </t>
  </si>
  <si>
    <t>Ajudants de servei</t>
  </si>
  <si>
    <t>Total hores servei</t>
  </si>
  <si>
    <t>2026: Període d’1 de setembre a 31 de desembre</t>
  </si>
  <si>
    <t>Total 2026: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</si>
  <si>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</si>
  <si>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</si>
  <si>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</si>
  <si>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</si>
  <si>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</si>
  <si>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</si>
  <si>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</si>
  <si>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</si>
  <si>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INSTRUCCCIONS: Omplir només les caselles en blanc, els imports totals s'obtenen mitjançant fòrmula</t>
  </si>
  <si>
    <t>MATERIAL 2026, 2027, 2028, 2029: Període d’1 de gener a 31 de desembre</t>
  </si>
  <si>
    <t>Altres despeses derivades de la dinamització</t>
  </si>
  <si>
    <t>Descripció</t>
  </si>
  <si>
    <t>Total anual IVA exclós</t>
  </si>
  <si>
    <t>Total anual IVA inclós</t>
  </si>
  <si>
    <t xml:space="preserve">Activitats d’estiu </t>
  </si>
  <si>
    <t>Activitats específiques de dinamització d’estiu (tallers esportius, artístiques, sortides…)</t>
  </si>
  <si>
    <t xml:space="preserve">Subministrament material dinamització </t>
  </si>
  <si>
    <t>Compra i manteniment jocs de taula, consoles, material artístic, revistes i llibres, i altres materials didàctics</t>
  </si>
  <si>
    <t>Reparacions i manteniment bucs assaig i estudi gravació</t>
  </si>
  <si>
    <t xml:space="preserve">Manteniment bateries bucs d’assaig i material electrònic estudi de gravació </t>
  </si>
  <si>
    <t>Tallers trimestrals</t>
  </si>
  <si>
    <t xml:space="preserve">Contractació talleristes especialitzats per a programació trimestre de tardor, hivern i primavera. Mínim 3 tallers cada trimestre. </t>
  </si>
  <si>
    <t>Altres activitats puntuals</t>
  </si>
  <si>
    <t xml:space="preserve">Contractacions puntuals d’experts o tècnics de só per a monogràfics, xerrades o concerts. </t>
  </si>
  <si>
    <t>Total anual màxim altres despeses</t>
  </si>
  <si>
    <t>sense IVA</t>
  </si>
  <si>
    <t>amb IVA (21%)</t>
  </si>
  <si>
    <t>Despeses servei 4 anys</t>
  </si>
  <si>
    <t>Despeses material 4 anys</t>
  </si>
  <si>
    <t xml:space="preserve">Total anual sense IVA </t>
  </si>
  <si>
    <t>OFERTA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</si>
</sst>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9DC3E6"/>
      </patternFill>
    </fill>
    <fill>
      <patternFill patternType="solid">
        <fgColor theme="5" tint="0.59999389629810485"/>
        <bgColor rgb="FFFFDBB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BDD7EE"/>
      </patternFill>
    </fill>
    <fill>
      <patternFill patternType="solid">
        <fgColor rgb="FFFFF5CE"/>
        <bgColor rgb="FFFFFFFF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164" fontId="2" fillId="3" borderId="5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2" fillId="3" borderId="5" xfId="0" applyFont="1" applyFill="1" applyBorder="1" applyAlignment="1">
      <alignment horizontal="right" vertical="center" wrapText="1"/>
    </xf>
    <xf numFmtId="164" fontId="4" fillId="3" borderId="16" xfId="0" applyNumberFormat="1" applyFont="1" applyFill="1" applyBorder="1" applyAlignment="1">
      <alignment horizontal="right" vertical="center" wrapText="1"/>
    </xf>
    <xf numFmtId="164" fontId="4" fillId="5" borderId="19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4" fillId="0" borderId="1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9" fontId="5" fillId="0" borderId="0" xfId="0" applyNumberFormat="1" applyFont="1"/>
    <xf numFmtId="9" fontId="2" fillId="0" borderId="0" xfId="0" applyNumberFormat="1" applyFont="1"/>
    <xf numFmtId="0" fontId="3" fillId="0" borderId="0" xfId="0" applyFont="1" applyProtection="1">
      <protection locked="0"/>
    </xf>
    <xf numFmtId="4" fontId="3" fillId="4" borderId="17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/>
    <xf numFmtId="0" fontId="8" fillId="0" borderId="2" xfId="0" applyFont="1" applyBorder="1"/>
    <xf numFmtId="164" fontId="7" fillId="0" borderId="3" xfId="0" applyNumberFormat="1" applyFont="1" applyBorder="1" applyAlignment="1">
      <alignment horizontal="right" vertical="center" wrapText="1"/>
    </xf>
    <xf numFmtId="0" fontId="8" fillId="6" borderId="4" xfId="0" applyFont="1" applyFill="1" applyBorder="1" applyAlignment="1">
      <alignment horizontal="justify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justify" vertical="center" wrapText="1"/>
    </xf>
    <xf numFmtId="4" fontId="8" fillId="7" borderId="5" xfId="0" applyNumberFormat="1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right" vertical="center" wrapText="1"/>
    </xf>
    <xf numFmtId="164" fontId="8" fillId="7" borderId="7" xfId="0" applyNumberFormat="1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wrapText="1"/>
    </xf>
    <xf numFmtId="0" fontId="8" fillId="7" borderId="4" xfId="0" applyFont="1" applyFill="1" applyBorder="1"/>
    <xf numFmtId="0" fontId="7" fillId="8" borderId="20" xfId="0" applyFont="1" applyFill="1" applyBorder="1" applyAlignment="1">
      <alignment horizontal="right" vertical="center" wrapText="1"/>
    </xf>
    <xf numFmtId="164" fontId="7" fillId="8" borderId="21" xfId="0" applyNumberFormat="1" applyFont="1" applyFill="1" applyBorder="1" applyAlignment="1">
      <alignment horizontal="right" vertical="center" wrapText="1"/>
    </xf>
    <xf numFmtId="164" fontId="7" fillId="8" borderId="22" xfId="0" applyNumberFormat="1" applyFont="1" applyFill="1" applyBorder="1" applyAlignment="1">
      <alignment horizontal="right" vertical="center" wrapText="1"/>
    </xf>
    <xf numFmtId="4" fontId="7" fillId="10" borderId="24" xfId="0" applyNumberFormat="1" applyFont="1" applyFill="1" applyBorder="1"/>
    <xf numFmtId="4" fontId="7" fillId="10" borderId="25" xfId="0" applyNumberFormat="1" applyFont="1" applyFill="1" applyBorder="1" applyAlignment="1">
      <alignment horizontal="center"/>
    </xf>
    <xf numFmtId="0" fontId="9" fillId="10" borderId="23" xfId="0" applyFont="1" applyFill="1" applyBorder="1"/>
    <xf numFmtId="0" fontId="7" fillId="0" borderId="5" xfId="0" applyFont="1" applyBorder="1" applyAlignment="1">
      <alignment horizontal="left"/>
    </xf>
    <xf numFmtId="0" fontId="8" fillId="9" borderId="5" xfId="0" applyFont="1" applyFill="1" applyBorder="1" applyAlignment="1">
      <alignment horizontal="center"/>
    </xf>
    <xf numFmtId="4" fontId="8" fillId="9" borderId="5" xfId="0" applyNumberFormat="1" applyFont="1" applyFill="1" applyBorder="1" applyAlignment="1">
      <alignment horizontal="center" wrapText="1"/>
    </xf>
    <xf numFmtId="4" fontId="7" fillId="10" borderId="24" xfId="0" applyNumberFormat="1" applyFont="1" applyFill="1" applyBorder="1" applyAlignment="1">
      <alignment horizontal="center"/>
    </xf>
    <xf numFmtId="0" fontId="8" fillId="11" borderId="5" xfId="0" applyFont="1" applyFill="1" applyBorder="1"/>
    <xf numFmtId="4" fontId="8" fillId="11" borderId="5" xfId="0" applyNumberFormat="1" applyFont="1" applyFill="1" applyBorder="1"/>
    <xf numFmtId="4" fontId="8" fillId="11" borderId="5" xfId="0" applyNumberFormat="1" applyFont="1" applyFill="1" applyBorder="1" applyAlignment="1">
      <alignment horizontal="center" vertical="center" wrapText="1"/>
    </xf>
    <xf numFmtId="0" fontId="8" fillId="11" borderId="6" xfId="0" applyFont="1" applyFill="1" applyBorder="1"/>
    <xf numFmtId="4" fontId="8" fillId="11" borderId="6" xfId="0" applyNumberFormat="1" applyFont="1" applyFill="1" applyBorder="1"/>
    <xf numFmtId="4" fontId="8" fillId="11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71C3-3406-46FA-B4AF-D8405B97D1ED}">
  <dimension ref="A1:AMK59"/>
  <sheetViews>
    <sheetView tabSelected="1" topLeftCell="A34" workbookViewId="0">
      <selection activeCell="A59" sqref="A59"/>
    </sheetView>
  </sheetViews>
  <sheetFormatPr baseColWidth="10" defaultColWidth="9.140625" defaultRowHeight="15" x14ac:dyDescent="0.25"/>
  <cols>
    <col min="1" max="1" width="30.5703125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41</v>
      </c>
    </row>
    <row r="4" spans="1:7" x14ac:dyDescent="0.25">
      <c r="A4" s="10" t="s">
        <v>7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ht="15.75" thickBot="1" x14ac:dyDescent="0.3">
      <c r="A5" s="16" t="s">
        <v>8</v>
      </c>
      <c r="B5" s="11">
        <v>70</v>
      </c>
      <c r="C5" s="12">
        <v>31</v>
      </c>
      <c r="D5" s="13">
        <f>B5*C5</f>
        <v>2170</v>
      </c>
      <c r="E5" s="17">
        <v>0</v>
      </c>
      <c r="F5" s="15">
        <f>D5*E5</f>
        <v>0</v>
      </c>
    </row>
    <row r="6" spans="1:7" x14ac:dyDescent="0.25">
      <c r="A6" s="18" t="s">
        <v>9</v>
      </c>
      <c r="B6" s="11">
        <f>SUM(B4:B5)</f>
        <v>105</v>
      </c>
      <c r="C6" s="12">
        <v>31</v>
      </c>
      <c r="D6" s="11">
        <f>D4+D5</f>
        <v>3255</v>
      </c>
      <c r="E6" s="19"/>
      <c r="F6" s="20">
        <f>F4+F5</f>
        <v>0</v>
      </c>
    </row>
    <row r="7" spans="1:7" ht="16.899999999999999" customHeight="1" x14ac:dyDescent="0.25">
      <c r="A7" s="21" t="s">
        <v>10</v>
      </c>
      <c r="B7" s="22"/>
      <c r="C7" s="22"/>
      <c r="D7" s="22"/>
      <c r="E7" s="22"/>
      <c r="F7" s="23"/>
    </row>
    <row r="8" spans="1:7" ht="25.5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9" t="s">
        <v>41</v>
      </c>
    </row>
    <row r="9" spans="1:7" x14ac:dyDescent="0.25">
      <c r="A9" s="10" t="s">
        <v>7</v>
      </c>
      <c r="B9" s="11">
        <v>35</v>
      </c>
      <c r="C9" s="12">
        <v>17</v>
      </c>
      <c r="D9" s="11">
        <f>B9*C9</f>
        <v>595</v>
      </c>
      <c r="E9" s="24">
        <f>ROUND(E4*1.04,2)</f>
        <v>0</v>
      </c>
      <c r="F9" s="25">
        <f>D9*E9</f>
        <v>0</v>
      </c>
      <c r="G9" s="26"/>
    </row>
    <row r="10" spans="1:7" x14ac:dyDescent="0.25">
      <c r="A10" s="16" t="s">
        <v>8</v>
      </c>
      <c r="B10" s="11">
        <v>70</v>
      </c>
      <c r="C10" s="12">
        <v>17</v>
      </c>
      <c r="D10" s="11">
        <f t="shared" ref="D10" si="0">B10*C10</f>
        <v>1190</v>
      </c>
      <c r="E10" s="24">
        <f>ROUND(E5*1.04,2)</f>
        <v>0</v>
      </c>
      <c r="F10" s="25">
        <f>D10*E10</f>
        <v>0</v>
      </c>
    </row>
    <row r="11" spans="1:7" ht="15.75" thickBot="1" x14ac:dyDescent="0.3">
      <c r="A11" s="18" t="s">
        <v>9</v>
      </c>
      <c r="B11" s="11">
        <f>SUM(B9:B10)</f>
        <v>105</v>
      </c>
      <c r="C11" s="12">
        <v>17</v>
      </c>
      <c r="D11" s="11">
        <f>D9+D10</f>
        <v>1785</v>
      </c>
      <c r="E11" s="27"/>
      <c r="F11" s="28">
        <f>F9+F10</f>
        <v>0</v>
      </c>
    </row>
    <row r="12" spans="1:7" ht="15.75" thickBot="1" x14ac:dyDescent="0.3">
      <c r="A12" s="46" t="s">
        <v>11</v>
      </c>
      <c r="B12" s="47"/>
      <c r="C12" s="47"/>
      <c r="D12" s="47"/>
      <c r="E12" s="47"/>
      <c r="F12" s="29">
        <f>F6+F11</f>
        <v>0</v>
      </c>
    </row>
    <row r="13" spans="1:7" ht="15.75" thickBot="1" x14ac:dyDescent="0.3">
      <c r="A13" s="30"/>
      <c r="B13" s="30"/>
      <c r="C13" s="30"/>
      <c r="D13" s="30"/>
      <c r="E13" s="30"/>
      <c r="F13" s="31"/>
    </row>
    <row r="14" spans="1:7" ht="16.899999999999999" customHeight="1" x14ac:dyDescent="0.25">
      <c r="A14" s="3" t="s">
        <v>12</v>
      </c>
      <c r="B14" s="32"/>
      <c r="C14" s="33"/>
      <c r="D14" s="32"/>
      <c r="E14" s="34"/>
      <c r="F14" s="35"/>
    </row>
    <row r="15" spans="1:7" ht="25.5" x14ac:dyDescent="0.25">
      <c r="A15" s="6" t="s">
        <v>2</v>
      </c>
      <c r="B15" s="7" t="s">
        <v>3</v>
      </c>
      <c r="C15" s="7" t="s">
        <v>4</v>
      </c>
      <c r="D15" s="7" t="s">
        <v>5</v>
      </c>
      <c r="E15" s="7" t="s">
        <v>6</v>
      </c>
      <c r="F15" s="9" t="s">
        <v>41</v>
      </c>
    </row>
    <row r="16" spans="1:7" x14ac:dyDescent="0.25">
      <c r="A16" s="10" t="s">
        <v>7</v>
      </c>
      <c r="B16" s="11">
        <v>35</v>
      </c>
      <c r="C16" s="12">
        <v>31</v>
      </c>
      <c r="D16" s="11">
        <f>B16*C16</f>
        <v>1085</v>
      </c>
      <c r="E16" s="24">
        <f>E9</f>
        <v>0</v>
      </c>
      <c r="F16" s="25">
        <f>D16*E16</f>
        <v>0</v>
      </c>
    </row>
    <row r="17" spans="1:6" x14ac:dyDescent="0.25">
      <c r="A17" s="16" t="s">
        <v>8</v>
      </c>
      <c r="B17" s="11">
        <v>70</v>
      </c>
      <c r="C17" s="12">
        <v>31</v>
      </c>
      <c r="D17" s="11">
        <f>B17*C17</f>
        <v>2170</v>
      </c>
      <c r="E17" s="24">
        <f>E10</f>
        <v>0</v>
      </c>
      <c r="F17" s="25">
        <f>D17*E17</f>
        <v>0</v>
      </c>
    </row>
    <row r="18" spans="1:6" x14ac:dyDescent="0.25">
      <c r="A18" s="18" t="s">
        <v>9</v>
      </c>
      <c r="B18" s="11">
        <f>SUM(B16:B17)</f>
        <v>105</v>
      </c>
      <c r="C18" s="12">
        <v>31</v>
      </c>
      <c r="D18" s="11">
        <f>D16+D17</f>
        <v>3255</v>
      </c>
      <c r="E18" s="27"/>
      <c r="F18" s="36">
        <f>F16+F17</f>
        <v>0</v>
      </c>
    </row>
    <row r="19" spans="1:6" ht="15" customHeight="1" x14ac:dyDescent="0.25">
      <c r="A19" s="21" t="s">
        <v>13</v>
      </c>
      <c r="B19" s="37"/>
      <c r="C19" s="38"/>
      <c r="D19" s="37"/>
      <c r="E19" s="39"/>
      <c r="F19" s="40"/>
    </row>
    <row r="20" spans="1:6" ht="25.5" x14ac:dyDescent="0.25">
      <c r="A20" s="6" t="s">
        <v>2</v>
      </c>
      <c r="B20" s="7" t="s">
        <v>3</v>
      </c>
      <c r="C20" s="7" t="s">
        <v>4</v>
      </c>
      <c r="D20" s="7" t="s">
        <v>5</v>
      </c>
      <c r="E20" s="7" t="s">
        <v>6</v>
      </c>
      <c r="F20" s="9" t="s">
        <v>41</v>
      </c>
    </row>
    <row r="21" spans="1:6" x14ac:dyDescent="0.25">
      <c r="A21" s="10" t="s">
        <v>7</v>
      </c>
      <c r="B21" s="11">
        <v>35</v>
      </c>
      <c r="C21" s="12">
        <v>17</v>
      </c>
      <c r="D21" s="11">
        <f>B21*C21</f>
        <v>595</v>
      </c>
      <c r="E21" s="24">
        <f>ROUND(E16*1.0425,2)</f>
        <v>0</v>
      </c>
      <c r="F21" s="25">
        <f>D21*E21</f>
        <v>0</v>
      </c>
    </row>
    <row r="22" spans="1:6" x14ac:dyDescent="0.25">
      <c r="A22" s="16" t="s">
        <v>8</v>
      </c>
      <c r="B22" s="11">
        <v>70</v>
      </c>
      <c r="C22" s="12">
        <v>17</v>
      </c>
      <c r="D22" s="11">
        <f t="shared" ref="D22" si="1">B22*C22</f>
        <v>1190</v>
      </c>
      <c r="E22" s="24">
        <f>ROUND(E17*1.0425,2)</f>
        <v>0</v>
      </c>
      <c r="F22" s="25">
        <f>D22*E22</f>
        <v>0</v>
      </c>
    </row>
    <row r="23" spans="1:6" ht="15.75" thickBot="1" x14ac:dyDescent="0.3">
      <c r="A23" s="18" t="s">
        <v>9</v>
      </c>
      <c r="B23" s="11">
        <f>SUM(B21:B22)</f>
        <v>105</v>
      </c>
      <c r="C23" s="12">
        <v>17</v>
      </c>
      <c r="D23" s="11">
        <f>D21+D22</f>
        <v>1785</v>
      </c>
      <c r="E23" s="27"/>
      <c r="F23" s="36">
        <f>F21+F22</f>
        <v>0</v>
      </c>
    </row>
    <row r="24" spans="1:6" ht="15.75" thickBot="1" x14ac:dyDescent="0.3">
      <c r="A24" s="46" t="s">
        <v>14</v>
      </c>
      <c r="B24" s="47"/>
      <c r="C24" s="47"/>
      <c r="D24" s="47"/>
      <c r="E24" s="47"/>
      <c r="F24" s="29">
        <f>F18+F23</f>
        <v>0</v>
      </c>
    </row>
    <row r="25" spans="1:6" ht="15.75" thickBot="1" x14ac:dyDescent="0.3">
      <c r="A25" s="41"/>
      <c r="B25" s="37"/>
      <c r="C25" s="38"/>
      <c r="D25" s="37"/>
      <c r="E25" s="39"/>
      <c r="F25" s="31"/>
    </row>
    <row r="26" spans="1:6" x14ac:dyDescent="0.25">
      <c r="A26" s="3" t="s">
        <v>15</v>
      </c>
      <c r="B26" s="32"/>
      <c r="C26" s="33"/>
      <c r="D26" s="32"/>
      <c r="E26" s="34"/>
      <c r="F26" s="35"/>
    </row>
    <row r="27" spans="1:6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41</v>
      </c>
    </row>
    <row r="28" spans="1:6" x14ac:dyDescent="0.25">
      <c r="A28" s="10" t="s">
        <v>7</v>
      </c>
      <c r="B28" s="11">
        <v>35</v>
      </c>
      <c r="C28" s="12">
        <v>31</v>
      </c>
      <c r="D28" s="11">
        <f>B28*C28</f>
        <v>1085</v>
      </c>
      <c r="E28" s="24">
        <f>E21</f>
        <v>0</v>
      </c>
      <c r="F28" s="25">
        <f>D28*E28</f>
        <v>0</v>
      </c>
    </row>
    <row r="29" spans="1:6" x14ac:dyDescent="0.25">
      <c r="A29" s="16" t="s">
        <v>8</v>
      </c>
      <c r="B29" s="11">
        <v>70</v>
      </c>
      <c r="C29" s="12">
        <v>31</v>
      </c>
      <c r="D29" s="11">
        <f>B29*C29</f>
        <v>2170</v>
      </c>
      <c r="E29" s="24">
        <f>E22</f>
        <v>0</v>
      </c>
      <c r="F29" s="25">
        <f>D29*E29</f>
        <v>0</v>
      </c>
    </row>
    <row r="30" spans="1:6" x14ac:dyDescent="0.25">
      <c r="A30" s="18" t="s">
        <v>9</v>
      </c>
      <c r="B30" s="11">
        <f>SUM(B28:B29)</f>
        <v>105</v>
      </c>
      <c r="C30" s="12">
        <v>31</v>
      </c>
      <c r="D30" s="11">
        <f>D28+D29</f>
        <v>3255</v>
      </c>
      <c r="E30" s="27"/>
      <c r="F30" s="36">
        <f>F28+F29</f>
        <v>0</v>
      </c>
    </row>
    <row r="31" spans="1:6" x14ac:dyDescent="0.25">
      <c r="A31" s="21" t="s">
        <v>16</v>
      </c>
      <c r="B31" s="37"/>
      <c r="C31" s="38"/>
      <c r="D31" s="37"/>
      <c r="E31" s="39"/>
      <c r="F31" s="40"/>
    </row>
    <row r="32" spans="1:6" ht="25.5" x14ac:dyDescent="0.25">
      <c r="A32" s="6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9" t="s">
        <v>41</v>
      </c>
    </row>
    <row r="33" spans="1:7" x14ac:dyDescent="0.25">
      <c r="A33" s="10" t="s">
        <v>7</v>
      </c>
      <c r="B33" s="11">
        <v>35</v>
      </c>
      <c r="C33" s="12">
        <v>17</v>
      </c>
      <c r="D33" s="11">
        <f>B33*C33</f>
        <v>595</v>
      </c>
      <c r="E33" s="42">
        <f>ROUND(E28*1.01,2)</f>
        <v>0</v>
      </c>
      <c r="F33" s="25">
        <f>D33*E33</f>
        <v>0</v>
      </c>
      <c r="G33" s="43"/>
    </row>
    <row r="34" spans="1:7" x14ac:dyDescent="0.25">
      <c r="A34" s="16" t="s">
        <v>8</v>
      </c>
      <c r="B34" s="11">
        <v>70</v>
      </c>
      <c r="C34" s="12">
        <v>17</v>
      </c>
      <c r="D34" s="11">
        <f t="shared" ref="D34" si="2">B34*C34</f>
        <v>1190</v>
      </c>
      <c r="E34" s="42">
        <f>ROUND(E29*1.01,2)</f>
        <v>0</v>
      </c>
      <c r="F34" s="25">
        <f>D34*E34</f>
        <v>0</v>
      </c>
      <c r="G34" s="44"/>
    </row>
    <row r="35" spans="1:7" ht="15.75" thickBot="1" x14ac:dyDescent="0.3">
      <c r="A35" s="18" t="s">
        <v>9</v>
      </c>
      <c r="B35" s="11">
        <f>SUM(B33:B34)</f>
        <v>105</v>
      </c>
      <c r="C35" s="12">
        <v>17</v>
      </c>
      <c r="D35" s="11">
        <f>D33+D34</f>
        <v>1785</v>
      </c>
      <c r="E35" s="27"/>
      <c r="F35" s="36">
        <f>F33+F34</f>
        <v>0</v>
      </c>
    </row>
    <row r="36" spans="1:7" ht="15.75" thickBot="1" x14ac:dyDescent="0.3">
      <c r="A36" s="46" t="s">
        <v>17</v>
      </c>
      <c r="B36" s="47"/>
      <c r="C36" s="47"/>
      <c r="D36" s="47"/>
      <c r="E36" s="47"/>
      <c r="F36" s="29">
        <f>F30+F35</f>
        <v>0</v>
      </c>
    </row>
    <row r="37" spans="1:7" ht="15.75" thickBot="1" x14ac:dyDescent="0.3">
      <c r="A37" s="30"/>
      <c r="B37" s="30"/>
      <c r="C37" s="30"/>
      <c r="D37" s="30"/>
      <c r="E37" s="30"/>
      <c r="F37" s="31"/>
    </row>
    <row r="38" spans="1:7" x14ac:dyDescent="0.25">
      <c r="A38" s="3" t="s">
        <v>18</v>
      </c>
      <c r="B38" s="32"/>
      <c r="C38" s="33"/>
      <c r="D38" s="32"/>
      <c r="E38" s="34"/>
      <c r="F38" s="35"/>
    </row>
    <row r="39" spans="1:7" ht="25.5" x14ac:dyDescent="0.25">
      <c r="A39" s="6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9" t="s">
        <v>41</v>
      </c>
    </row>
    <row r="40" spans="1:7" x14ac:dyDescent="0.25">
      <c r="A40" s="10" t="s">
        <v>7</v>
      </c>
      <c r="B40" s="11">
        <v>35</v>
      </c>
      <c r="C40" s="12">
        <v>48</v>
      </c>
      <c r="D40" s="11">
        <f>B40*C40</f>
        <v>1680</v>
      </c>
      <c r="E40" s="24">
        <f>E33</f>
        <v>0</v>
      </c>
      <c r="F40" s="25">
        <f>D40*E40</f>
        <v>0</v>
      </c>
    </row>
    <row r="41" spans="1:7" x14ac:dyDescent="0.25">
      <c r="A41" s="16" t="s">
        <v>8</v>
      </c>
      <c r="B41" s="11">
        <v>70</v>
      </c>
      <c r="C41" s="12">
        <v>48</v>
      </c>
      <c r="D41" s="11">
        <f>B41*C41</f>
        <v>3360</v>
      </c>
      <c r="E41" s="24">
        <f>E34</f>
        <v>0</v>
      </c>
      <c r="F41" s="25">
        <f>D41*E41</f>
        <v>0</v>
      </c>
    </row>
    <row r="42" spans="1:7" ht="15.75" thickBot="1" x14ac:dyDescent="0.3">
      <c r="A42" s="18" t="s">
        <v>9</v>
      </c>
      <c r="B42" s="11">
        <f>SUM(B40:B41)</f>
        <v>105</v>
      </c>
      <c r="C42" s="12">
        <v>48</v>
      </c>
      <c r="D42" s="11">
        <f>D40+D41</f>
        <v>5040</v>
      </c>
      <c r="E42" s="27"/>
      <c r="F42" s="36">
        <f>F40+F41</f>
        <v>0</v>
      </c>
    </row>
    <row r="43" spans="1:7" ht="15.75" thickBot="1" x14ac:dyDescent="0.3">
      <c r="A43" s="46" t="s">
        <v>19</v>
      </c>
      <c r="B43" s="47"/>
      <c r="C43" s="47"/>
      <c r="D43" s="47"/>
      <c r="E43" s="47"/>
      <c r="F43" s="29">
        <f>F42</f>
        <v>0</v>
      </c>
    </row>
    <row r="44" spans="1:7" ht="15.75" thickBot="1" x14ac:dyDescent="0.3">
      <c r="A44" s="48"/>
      <c r="B44" s="48"/>
      <c r="C44" s="48"/>
      <c r="D44" s="48"/>
      <c r="E44" s="48"/>
      <c r="F44" s="31"/>
    </row>
    <row r="45" spans="1:7" x14ac:dyDescent="0.25">
      <c r="A45" s="49" t="s">
        <v>21</v>
      </c>
      <c r="B45" s="50"/>
      <c r="C45" s="50"/>
      <c r="D45" s="50"/>
      <c r="E45" s="50"/>
      <c r="F45" s="51"/>
    </row>
    <row r="46" spans="1:7" ht="24" x14ac:dyDescent="0.25">
      <c r="A46" s="52" t="s">
        <v>22</v>
      </c>
      <c r="B46" s="53" t="s">
        <v>23</v>
      </c>
      <c r="C46" s="53" t="s">
        <v>4</v>
      </c>
      <c r="D46" s="53" t="s">
        <v>5</v>
      </c>
      <c r="E46" s="54" t="s">
        <v>24</v>
      </c>
      <c r="F46" s="55" t="s">
        <v>25</v>
      </c>
    </row>
    <row r="47" spans="1:7" ht="34.5" customHeight="1" x14ac:dyDescent="0.25">
      <c r="A47" s="56" t="s">
        <v>26</v>
      </c>
      <c r="B47" s="57" t="s">
        <v>27</v>
      </c>
      <c r="C47" s="57">
        <v>17</v>
      </c>
      <c r="D47" s="57" t="e">
        <f>B47*C47</f>
        <v>#VALUE!</v>
      </c>
      <c r="E47" s="58">
        <f>F47/1.21</f>
        <v>3305.7851239669421</v>
      </c>
      <c r="F47" s="59">
        <v>4000</v>
      </c>
    </row>
    <row r="48" spans="1:7" ht="34.5" customHeight="1" x14ac:dyDescent="0.25">
      <c r="A48" s="60" t="s">
        <v>28</v>
      </c>
      <c r="B48" s="57" t="s">
        <v>29</v>
      </c>
      <c r="C48" s="57">
        <v>17</v>
      </c>
      <c r="D48" s="57" t="e">
        <f>B48*C48</f>
        <v>#VALUE!</v>
      </c>
      <c r="E48" s="58">
        <f>F48/1.21</f>
        <v>826.44628099173553</v>
      </c>
      <c r="F48" s="59">
        <v>1000</v>
      </c>
    </row>
    <row r="49" spans="1:6" ht="34.5" customHeight="1" x14ac:dyDescent="0.25">
      <c r="A49" s="61" t="s">
        <v>30</v>
      </c>
      <c r="B49" s="57" t="s">
        <v>31</v>
      </c>
      <c r="C49" s="57"/>
      <c r="D49" s="57"/>
      <c r="E49" s="58">
        <f>F49/1.21</f>
        <v>1239.6694214876034</v>
      </c>
      <c r="F49" s="59">
        <v>1500</v>
      </c>
    </row>
    <row r="50" spans="1:6" ht="34.5" customHeight="1" x14ac:dyDescent="0.25">
      <c r="A50" s="62" t="s">
        <v>32</v>
      </c>
      <c r="B50" s="57" t="s">
        <v>33</v>
      </c>
      <c r="C50" s="57"/>
      <c r="D50" s="57"/>
      <c r="E50" s="58">
        <f>F50/1.21</f>
        <v>1652.8925619834711</v>
      </c>
      <c r="F50" s="59">
        <v>2000</v>
      </c>
    </row>
    <row r="51" spans="1:6" ht="34.5" customHeight="1" x14ac:dyDescent="0.25">
      <c r="A51" s="62" t="s">
        <v>34</v>
      </c>
      <c r="B51" s="57" t="s">
        <v>35</v>
      </c>
      <c r="C51" s="57"/>
      <c r="D51" s="57"/>
      <c r="E51" s="58">
        <f>F51/1.21</f>
        <v>661.15702479338847</v>
      </c>
      <c r="F51" s="59">
        <v>800</v>
      </c>
    </row>
    <row r="52" spans="1:6" ht="15.75" thickBot="1" x14ac:dyDescent="0.3">
      <c r="A52" s="63" t="s">
        <v>36</v>
      </c>
      <c r="B52" s="63">
        <f>SUM(B47:B48)</f>
        <v>0</v>
      </c>
      <c r="C52" s="63">
        <v>17</v>
      </c>
      <c r="D52" s="63" t="e">
        <f>D47+D48</f>
        <v>#VALUE!</v>
      </c>
      <c r="E52" s="64">
        <f>SUM(E47:E51)</f>
        <v>7685.9504132231405</v>
      </c>
      <c r="F52" s="65">
        <f>SUM(F47:F51)</f>
        <v>9300</v>
      </c>
    </row>
    <row r="53" spans="1:6" x14ac:dyDescent="0.25">
      <c r="A53" s="48"/>
      <c r="B53" s="48"/>
      <c r="C53" s="48"/>
      <c r="D53" s="48"/>
      <c r="E53" s="48"/>
      <c r="F53" s="31"/>
    </row>
    <row r="54" spans="1:6" x14ac:dyDescent="0.25">
      <c r="A54" s="69"/>
      <c r="B54" s="70" t="s">
        <v>37</v>
      </c>
      <c r="C54" s="71" t="s">
        <v>38</v>
      </c>
      <c r="D54" s="71"/>
      <c r="E54" s="48"/>
      <c r="F54" s="31"/>
    </row>
    <row r="55" spans="1:6" x14ac:dyDescent="0.25">
      <c r="A55" s="73" t="s">
        <v>39</v>
      </c>
      <c r="B55" s="74">
        <f>F12+F24+F36+F43</f>
        <v>0</v>
      </c>
      <c r="C55" s="75">
        <f>B55*1.21</f>
        <v>0</v>
      </c>
      <c r="D55" s="75"/>
      <c r="E55" s="48"/>
      <c r="F55" s="31"/>
    </row>
    <row r="56" spans="1:6" ht="15.75" thickBot="1" x14ac:dyDescent="0.3">
      <c r="A56" s="76" t="s">
        <v>40</v>
      </c>
      <c r="B56" s="77">
        <f>E52*4</f>
        <v>30743.801652892562</v>
      </c>
      <c r="C56" s="78">
        <f>F52*4</f>
        <v>37200</v>
      </c>
      <c r="D56" s="78"/>
      <c r="E56" s="48"/>
      <c r="F56" s="31"/>
    </row>
    <row r="57" spans="1:6" ht="15.75" thickBot="1" x14ac:dyDescent="0.3">
      <c r="A57" s="68" t="s">
        <v>42</v>
      </c>
      <c r="B57" s="66">
        <f>SUM(B55:B56)</f>
        <v>30743.801652892562</v>
      </c>
      <c r="C57" s="72">
        <f>SUM(C55:C56)</f>
        <v>37200</v>
      </c>
      <c r="D57" s="67"/>
      <c r="E57" s="48"/>
      <c r="F57" s="31"/>
    </row>
    <row r="58" spans="1:6" x14ac:dyDescent="0.25">
      <c r="A58" s="48"/>
      <c r="B58" s="48"/>
      <c r="C58" s="48"/>
      <c r="D58" s="48"/>
      <c r="E58" s="48"/>
      <c r="F58" s="31"/>
    </row>
    <row r="59" spans="1:6" x14ac:dyDescent="0.25">
      <c r="A59" s="45" t="s">
        <v>20</v>
      </c>
    </row>
  </sheetData>
  <sheetProtection algorithmName="SHA-512" hashValue="JOz6aQ7lagKQKzIyChLoQTX8vjutDlqeq+e2AdwTw5iRNAukmVPMepmFBBXIFsvp7M7/OZG/6mVJT+Bk2J83ZA==" saltValue="PI87VyDSfxNaIKKS0Mi8qQ==" spinCount="100000" sheet="1" objects="1" scenarios="1" selectLockedCells="1"/>
  <mergeCells count="15">
    <mergeCell ref="A52:D52"/>
    <mergeCell ref="C54:D54"/>
    <mergeCell ref="C55:D55"/>
    <mergeCell ref="C56:D56"/>
    <mergeCell ref="C57:D57"/>
    <mergeCell ref="B47:D47"/>
    <mergeCell ref="B48:D48"/>
    <mergeCell ref="B49:D49"/>
    <mergeCell ref="B50:D50"/>
    <mergeCell ref="B51:D51"/>
    <mergeCell ref="A12:E12"/>
    <mergeCell ref="A24:E24"/>
    <mergeCell ref="A36:E36"/>
    <mergeCell ref="A43:E43"/>
    <mergeCell ref="B46:D46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LOT1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Maika Gómez Martínez</cp:lastModifiedBy>
  <cp:lastPrinted>2025-10-14T09:37:10Z</cp:lastPrinted>
  <dcterms:created xsi:type="dcterms:W3CDTF">2025-10-03T12:34:43Z</dcterms:created>
  <dcterms:modified xsi:type="dcterms:W3CDTF">2025-10-14T09:42:10Z</dcterms:modified>
</cp:coreProperties>
</file>