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ajuntamentabreracat.sharepoint.com/sites/Contractaci/Documentos compartidos/General/CONTRACTES/OBRES ISF ESCOLES IBAÑEZ I PLATON/"/>
    </mc:Choice>
  </mc:AlternateContent>
  <xr:revisionPtr revIDLastSave="0" documentId="8_{6A99310F-51BA-4138-8663-4302EEE00418}" xr6:coauthVersionLast="47" xr6:coauthVersionMax="47" xr10:uidLastSave="{00000000-0000-0000-0000-000000000000}"/>
  <bookViews>
    <workbookView xWindow="-120" yWindow="-120" windowWidth="29040" windowHeight="1584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2" l="1"/>
  <c r="H46" i="2"/>
  <c r="H57" i="2"/>
  <c r="H59" i="2"/>
  <c r="H70" i="2"/>
  <c r="H78" i="2"/>
  <c r="H106" i="2"/>
  <c r="J13" i="7"/>
  <c r="K14" i="7"/>
  <c r="K15" i="7"/>
  <c r="K16" i="7" s="1"/>
  <c r="K11" i="7" s="1"/>
  <c r="J20" i="7"/>
  <c r="K21" i="7"/>
  <c r="J23" i="7"/>
  <c r="K24" i="7" s="1"/>
  <c r="J26" i="7"/>
  <c r="J34" i="7"/>
  <c r="J35" i="7"/>
  <c r="K36" i="7"/>
  <c r="J41" i="7" s="1"/>
  <c r="J38" i="7"/>
  <c r="K39" i="7" s="1"/>
  <c r="J47" i="7"/>
  <c r="K55" i="7" s="1"/>
  <c r="K56" i="7" s="1"/>
  <c r="K45" i="7" s="1"/>
  <c r="J48" i="7"/>
  <c r="K49" i="7"/>
  <c r="J54" i="7" s="1"/>
  <c r="J51" i="7"/>
  <c r="K52" i="7" s="1"/>
  <c r="J60" i="7"/>
  <c r="K62" i="7" s="1"/>
  <c r="J67" i="7" s="1"/>
  <c r="J61" i="7"/>
  <c r="J64" i="7"/>
  <c r="K65" i="7" s="1"/>
  <c r="J79" i="7"/>
  <c r="K81" i="7" s="1"/>
  <c r="J86" i="7" s="1"/>
  <c r="J80" i="7"/>
  <c r="J83" i="7"/>
  <c r="K84" i="7" s="1"/>
  <c r="J92" i="7"/>
  <c r="K104" i="7" s="1"/>
  <c r="K105" i="7" s="1"/>
  <c r="K90" i="7" s="1"/>
  <c r="J93" i="7"/>
  <c r="J96" i="7"/>
  <c r="K97" i="7" s="1"/>
  <c r="J99" i="7"/>
  <c r="K100" i="7"/>
  <c r="J102" i="7"/>
  <c r="K103" i="7" s="1"/>
  <c r="J109" i="7"/>
  <c r="J110" i="7"/>
  <c r="K111" i="7"/>
  <c r="J117" i="7" s="1"/>
  <c r="J113" i="7"/>
  <c r="K115" i="7" s="1"/>
  <c r="J114" i="7"/>
  <c r="J123" i="7"/>
  <c r="K125" i="7" s="1"/>
  <c r="J131" i="7" s="1"/>
  <c r="J124" i="7"/>
  <c r="J127" i="7"/>
  <c r="K129" i="7" s="1"/>
  <c r="J128" i="7"/>
  <c r="J137" i="7"/>
  <c r="K139" i="7" s="1"/>
  <c r="J145" i="7" s="1"/>
  <c r="K146" i="7" s="1"/>
  <c r="K147" i="7" s="1"/>
  <c r="K135" i="7" s="1"/>
  <c r="J138" i="7"/>
  <c r="J141" i="7"/>
  <c r="J142" i="7"/>
  <c r="K143" i="7"/>
  <c r="J151" i="7"/>
  <c r="K153" i="7" s="1"/>
  <c r="J158" i="7" s="1"/>
  <c r="K159" i="7" s="1"/>
  <c r="K160" i="7" s="1"/>
  <c r="K149" i="7" s="1"/>
  <c r="J152" i="7"/>
  <c r="J155" i="7"/>
  <c r="K156" i="7"/>
  <c r="J164" i="7"/>
  <c r="K172" i="7" s="1"/>
  <c r="K173" i="7" s="1"/>
  <c r="K162" i="7" s="1"/>
  <c r="J165" i="7"/>
  <c r="K166" i="7"/>
  <c r="J168" i="7"/>
  <c r="K169" i="7"/>
  <c r="J171" i="7"/>
  <c r="J177" i="7"/>
  <c r="J178" i="7"/>
  <c r="K179" i="7"/>
  <c r="J185" i="7" s="1"/>
  <c r="J181" i="7"/>
  <c r="K183" i="7" s="1"/>
  <c r="J182" i="7"/>
  <c r="J191" i="7"/>
  <c r="K193" i="7" s="1"/>
  <c r="J199" i="7" s="1"/>
  <c r="J192" i="7"/>
  <c r="J195" i="7"/>
  <c r="J196" i="7"/>
  <c r="K197" i="7" s="1"/>
  <c r="J205" i="7"/>
  <c r="K207" i="7" s="1"/>
  <c r="J213" i="7" s="1"/>
  <c r="J206" i="7"/>
  <c r="J209" i="7"/>
  <c r="J210" i="7"/>
  <c r="K211" i="7"/>
  <c r="J219" i="7"/>
  <c r="K221" i="7" s="1"/>
  <c r="J226" i="7" s="1"/>
  <c r="K227" i="7" s="1"/>
  <c r="K228" i="7" s="1"/>
  <c r="K217" i="7" s="1"/>
  <c r="J220" i="7"/>
  <c r="J223" i="7"/>
  <c r="K224" i="7"/>
  <c r="J232" i="7"/>
  <c r="J233" i="7"/>
  <c r="K234" i="7"/>
  <c r="J236" i="7"/>
  <c r="K237" i="7"/>
  <c r="J239" i="7"/>
  <c r="K240" i="7"/>
  <c r="K241" i="7" s="1"/>
  <c r="K230" i="7" s="1"/>
  <c r="J245" i="7"/>
  <c r="J246" i="7"/>
  <c r="K253" i="7" s="1"/>
  <c r="K254" i="7" s="1"/>
  <c r="K243" i="7" s="1"/>
  <c r="K247" i="7"/>
  <c r="J249" i="7"/>
  <c r="K250" i="7" s="1"/>
  <c r="J252" i="7"/>
  <c r="J258" i="7"/>
  <c r="J259" i="7"/>
  <c r="K260" i="7"/>
  <c r="J265" i="7" s="1"/>
  <c r="J262" i="7"/>
  <c r="K263" i="7"/>
  <c r="J271" i="7"/>
  <c r="J272" i="7"/>
  <c r="K273" i="7"/>
  <c r="J279" i="7" s="1"/>
  <c r="J275" i="7"/>
  <c r="K277" i="7" s="1"/>
  <c r="J276" i="7"/>
  <c r="J285" i="7"/>
  <c r="K287" i="7" s="1"/>
  <c r="J293" i="7" s="1"/>
  <c r="J286" i="7"/>
  <c r="J289" i="7"/>
  <c r="J290" i="7"/>
  <c r="K291" i="7"/>
  <c r="J299" i="7"/>
  <c r="K301" i="7" s="1"/>
  <c r="J307" i="7" s="1"/>
  <c r="K308" i="7" s="1"/>
  <c r="K309" i="7" s="1"/>
  <c r="K297" i="7" s="1"/>
  <c r="J300" i="7"/>
  <c r="J303" i="7"/>
  <c r="J304" i="7"/>
  <c r="K305" i="7"/>
  <c r="J313" i="7"/>
  <c r="J314" i="7"/>
  <c r="K315" i="7"/>
  <c r="J321" i="7" s="1"/>
  <c r="J317" i="7"/>
  <c r="J318" i="7"/>
  <c r="K319" i="7"/>
  <c r="J327" i="7"/>
  <c r="K336" i="7" s="1"/>
  <c r="K337" i="7" s="1"/>
  <c r="K325" i="7" s="1"/>
  <c r="J328" i="7"/>
  <c r="K329" i="7"/>
  <c r="J335" i="7" s="1"/>
  <c r="J331" i="7"/>
  <c r="K333" i="7" s="1"/>
  <c r="J332" i="7"/>
  <c r="J341" i="7"/>
  <c r="J342" i="7"/>
  <c r="K343" i="7"/>
  <c r="J349" i="7" s="1"/>
  <c r="J345" i="7"/>
  <c r="J346" i="7"/>
  <c r="K347" i="7"/>
  <c r="J355" i="7"/>
  <c r="K357" i="7" s="1"/>
  <c r="J363" i="7" s="1"/>
  <c r="J356" i="7"/>
  <c r="J359" i="7"/>
  <c r="J360" i="7"/>
  <c r="K361" i="7"/>
  <c r="J369" i="7"/>
  <c r="J370" i="7"/>
  <c r="K378" i="7" s="1"/>
  <c r="K379" i="7" s="1"/>
  <c r="K367" i="7" s="1"/>
  <c r="K371" i="7"/>
  <c r="J373" i="7"/>
  <c r="J374" i="7"/>
  <c r="K375" i="7"/>
  <c r="J377" i="7"/>
  <c r="J383" i="7"/>
  <c r="K391" i="7" s="1"/>
  <c r="K392" i="7" s="1"/>
  <c r="K381" i="7" s="1"/>
  <c r="J384" i="7"/>
  <c r="K385" i="7"/>
  <c r="J390" i="7" s="1"/>
  <c r="J387" i="7"/>
  <c r="K388" i="7"/>
  <c r="J396" i="7"/>
  <c r="J397" i="7"/>
  <c r="K398" i="7"/>
  <c r="J404" i="7" s="1"/>
  <c r="J400" i="7"/>
  <c r="K402" i="7" s="1"/>
  <c r="J401" i="7"/>
  <c r="J410" i="7"/>
  <c r="K412" i="7" s="1"/>
  <c r="J417" i="7" s="1"/>
  <c r="J411" i="7"/>
  <c r="J414" i="7"/>
  <c r="K415" i="7"/>
  <c r="J423" i="7"/>
  <c r="J424" i="7"/>
  <c r="J427" i="7"/>
  <c r="J428" i="7"/>
  <c r="K429" i="7"/>
  <c r="J437" i="7"/>
  <c r="J438" i="7"/>
  <c r="K446" i="7" s="1"/>
  <c r="K447" i="7" s="1"/>
  <c r="K435" i="7" s="1"/>
  <c r="K439" i="7"/>
  <c r="J441" i="7"/>
  <c r="J442" i="7"/>
  <c r="K443" i="7"/>
  <c r="J445" i="7"/>
  <c r="J451" i="7"/>
  <c r="K458" i="7" s="1"/>
  <c r="K459" i="7" s="1"/>
  <c r="K449" i="7" s="1"/>
  <c r="K452" i="7"/>
  <c r="J454" i="7"/>
  <c r="K455" i="7"/>
  <c r="J457" i="7"/>
  <c r="J463" i="7"/>
  <c r="J464" i="7"/>
  <c r="J467" i="7"/>
  <c r="K468" i="7"/>
  <c r="J476" i="7"/>
  <c r="K483" i="7" s="1"/>
  <c r="K484" i="7" s="1"/>
  <c r="K474" i="7" s="1"/>
  <c r="K477" i="7"/>
  <c r="J482" i="7" s="1"/>
  <c r="J479" i="7"/>
  <c r="K480" i="7"/>
  <c r="J488" i="7"/>
  <c r="K489" i="7"/>
  <c r="J494" i="7" s="1"/>
  <c r="J491" i="7"/>
  <c r="K492" i="7"/>
  <c r="J502" i="7"/>
  <c r="J503" i="7"/>
  <c r="K504" i="7"/>
  <c r="K505" i="7"/>
  <c r="K506" i="7" s="1"/>
  <c r="K500" i="7" s="1"/>
  <c r="J510" i="7"/>
  <c r="J511" i="7"/>
  <c r="K512" i="7"/>
  <c r="K513" i="7"/>
  <c r="K508" i="7" s="1"/>
  <c r="G15" i="9"/>
  <c r="G14" i="9" s="1"/>
  <c r="G18" i="9"/>
  <c r="G17" i="9" s="1"/>
  <c r="G22" i="9"/>
  <c r="G20" i="9" s="1"/>
  <c r="G26" i="9"/>
  <c r="G24" i="9" s="1"/>
  <c r="G29" i="9"/>
  <c r="G28" i="9" s="1"/>
  <c r="G32" i="9"/>
  <c r="G31" i="9" s="1"/>
  <c r="H115" i="2"/>
  <c r="H114" i="2"/>
  <c r="H113" i="2"/>
  <c r="H116" i="2" s="1"/>
  <c r="H107" i="2"/>
  <c r="H105" i="2"/>
  <c r="H104" i="2"/>
  <c r="H103" i="2"/>
  <c r="H102" i="2"/>
  <c r="H95" i="2"/>
  <c r="H94" i="2"/>
  <c r="H93" i="2"/>
  <c r="H96" i="2" s="1"/>
  <c r="H87" i="2"/>
  <c r="H86" i="2"/>
  <c r="H85" i="2"/>
  <c r="H88" i="2" s="1"/>
  <c r="H79" i="2"/>
  <c r="H77" i="2"/>
  <c r="H76" i="2"/>
  <c r="H80" i="2" s="1"/>
  <c r="H69" i="2"/>
  <c r="H68" i="2"/>
  <c r="H71" i="2" s="1"/>
  <c r="H61" i="2"/>
  <c r="H60" i="2"/>
  <c r="H58" i="2"/>
  <c r="H56" i="2"/>
  <c r="H62" i="2" s="1"/>
  <c r="H49" i="2"/>
  <c r="H48" i="2"/>
  <c r="H47" i="2"/>
  <c r="H45" i="2"/>
  <c r="H43" i="2"/>
  <c r="H42" i="2"/>
  <c r="H41" i="2"/>
  <c r="H40" i="2"/>
  <c r="H39" i="2"/>
  <c r="H38" i="2"/>
  <c r="H37" i="2"/>
  <c r="H36" i="2"/>
  <c r="H35" i="2"/>
  <c r="H34" i="2"/>
  <c r="H50" i="2" s="1"/>
  <c r="H28" i="2"/>
  <c r="H27" i="2"/>
  <c r="H21" i="2"/>
  <c r="H22" i="2" s="1"/>
  <c r="H14" i="2"/>
  <c r="H15" i="2" s="1"/>
  <c r="K495" i="7" l="1"/>
  <c r="K496" i="7" s="1"/>
  <c r="K486" i="7" s="1"/>
  <c r="K266" i="7"/>
  <c r="K267" i="7" s="1"/>
  <c r="K256" i="7" s="1"/>
  <c r="K350" i="7"/>
  <c r="K351" i="7" s="1"/>
  <c r="K339" i="7" s="1"/>
  <c r="K42" i="7"/>
  <c r="K43" i="7" s="1"/>
  <c r="K32" i="7" s="1"/>
  <c r="K405" i="7"/>
  <c r="K406" i="7" s="1"/>
  <c r="K394" i="7" s="1"/>
  <c r="K322" i="7"/>
  <c r="K323" i="7" s="1"/>
  <c r="K311" i="7" s="1"/>
  <c r="K280" i="7"/>
  <c r="K281" i="7" s="1"/>
  <c r="K269" i="7" s="1"/>
  <c r="K186" i="7"/>
  <c r="K187" i="7" s="1"/>
  <c r="K175" i="7" s="1"/>
  <c r="K118" i="7"/>
  <c r="K119" i="7" s="1"/>
  <c r="K107" i="7" s="1"/>
  <c r="K364" i="7"/>
  <c r="K365" i="7" s="1"/>
  <c r="K353" i="7" s="1"/>
  <c r="K465" i="7"/>
  <c r="J470" i="7" s="1"/>
  <c r="K471" i="7" s="1"/>
  <c r="K472" i="7" s="1"/>
  <c r="K461" i="7" s="1"/>
  <c r="K418" i="7"/>
  <c r="K419" i="7" s="1"/>
  <c r="K408" i="7" s="1"/>
  <c r="K214" i="7"/>
  <c r="K215" i="7" s="1"/>
  <c r="K203" i="7" s="1"/>
  <c r="H118" i="2"/>
  <c r="K200" i="7"/>
  <c r="K201" i="7" s="1"/>
  <c r="K189" i="7" s="1"/>
  <c r="K132" i="7"/>
  <c r="K133" i="7" s="1"/>
  <c r="K121" i="7" s="1"/>
  <c r="K87" i="7"/>
  <c r="K88" i="7" s="1"/>
  <c r="K77" i="7" s="1"/>
  <c r="K294" i="7"/>
  <c r="K295" i="7" s="1"/>
  <c r="K283" i="7" s="1"/>
  <c r="K425" i="7"/>
  <c r="J431" i="7" s="1"/>
  <c r="K432" i="7" s="1"/>
  <c r="K433" i="7" s="1"/>
  <c r="K421" i="7" s="1"/>
  <c r="K68" i="7"/>
  <c r="K69" i="7" s="1"/>
  <c r="K58" i="7" s="1"/>
  <c r="K94" i="7"/>
  <c r="K27" i="7"/>
  <c r="K28" i="7" s="1"/>
  <c r="K18" i="7" s="1"/>
</calcChain>
</file>

<file path=xl/sharedStrings.xml><?xml version="1.0" encoding="utf-8"?>
<sst xmlns="http://schemas.openxmlformats.org/spreadsheetml/2006/main" count="1805" uniqueCount="356">
  <si>
    <t>ISF CEIP Francesc Platón</t>
  </si>
  <si>
    <t>PRESUPUESTO</t>
  </si>
  <si>
    <t>Precio</t>
  </si>
  <si>
    <t>Medición</t>
  </si>
  <si>
    <t>Importe</t>
  </si>
  <si>
    <t>Obra</t>
  </si>
  <si>
    <t>01</t>
  </si>
  <si>
    <t>Presupuesto2528_2025</t>
  </si>
  <si>
    <t>Capítulo</t>
  </si>
  <si>
    <t>CAMP FOTOVOLTAIC</t>
  </si>
  <si>
    <t>Título 3</t>
  </si>
  <si>
    <t>11</t>
  </si>
  <si>
    <t>MÒDULS FOTOVOLTAICS</t>
  </si>
  <si>
    <t>01.01.11</t>
  </si>
  <si>
    <t>PGE5-8G6X</t>
  </si>
  <si>
    <t>u</t>
  </si>
  <si>
    <t>Mòdul fotovoltaic monocristal·lí per a instal·lació aïllada/connexió a xarxa, potència de pic 690 Wp, marca TRINASOLAR o equivalent, amb marc d'alumini anoditzat, protecció amb vidre trempat, caixa de connexió, precablejat amb connectors especials, amb una eficiència mínima del 22,2% , amb estructura de suport per a 1 mòdul fotovoltaic en posició horitzontal o vertical, de perfils d'alumini extruït, amb inclinació de fins a 60º, per a col·locar sobre teulada inclinada, muntat i connectat</t>
  </si>
  <si>
    <t>TOTAL</t>
  </si>
  <si>
    <t>12</t>
  </si>
  <si>
    <t>ESTRUCTURA</t>
  </si>
  <si>
    <t>01.01.12</t>
  </si>
  <si>
    <t>PGEQA-14FGO</t>
  </si>
  <si>
    <t>Estructura de micro-rail d'alumini per a suport i subjecció de mòduls fotovoltaics, per a cobertes inclinades de xapa/panell sandwich, disposició coplanar, fixació directa sobre la xapa de la coberta amb cargols especials amb junts d'estanquitat d'EPDM per a evitar filtracions d'aigua, disposició dels mòduls en 1 filera, apte per a col·locar 1 mòdul fotovoltaic en posició vertical de 2400x1350 mm com a màxim, amb perfils d'alumini anoditzat de designació EN AW 6005A segons norma UNE-EN 573-3 i cargols d'acer inoxidable A2-70, compliment de càrrega de vent segons CTE, fixada mecànicament</t>
  </si>
  <si>
    <t>02</t>
  </si>
  <si>
    <t>INVERSOR</t>
  </si>
  <si>
    <t>01.02</t>
  </si>
  <si>
    <t>PGE2-IZZ8</t>
  </si>
  <si>
    <t>Inversor per a instal·lació fotovoltaica d'autoconsum, tensió de sortida trifàsica 400 V 50 Hz, potència de sortida nominal de 100 kW, potència de sortida màxima aparent 110,01 kVA, corrent de sortida nominal 144,3 A, rendiment EU &gt; 97 %, comunicació remota mitjançant port RS485,WIFI, comunicació local mitjançant indicadors LED i display, grau de protecció &gt;= IP65, inclosos connectors MC4 per a la connexió amb la cadena de mòduls, amb proteccions incorporades contra protecció sortida, per a col·locació mural, col·locat, marca HUAWEI mod. SUN2000-100KTL-M2 (o similar)</t>
  </si>
  <si>
    <t>03</t>
  </si>
  <si>
    <t>MATERIAL ELÈCTRIC</t>
  </si>
  <si>
    <t>31</t>
  </si>
  <si>
    <t>PROTECCIONS</t>
  </si>
  <si>
    <t>01.03.31</t>
  </si>
  <si>
    <t>PG1D-H9VU</t>
  </si>
  <si>
    <t>Conjunt de protecció i mesura del tipus TMF10 per a subministrament trifàsic individual superior a 15 kW, per a mesura indirecta, potència entre 55 i 111 kW, tensió de 400 V, format per conjunt de caixes modulars de doble aïllament de polièster reforçat amb fibra de vidre de mides totals 630x1260x171 mm, amb base de fusibles (sense incloure els fusibles), sense equip de comptage, amb IGA tetrapolar (4P) de 160 A regulable entre 80 i 160 A i poder de tall de 10 kA, sense protecció diferencial, col·locat superficialment</t>
  </si>
  <si>
    <t>PG10-4585</t>
  </si>
  <si>
    <t>Subministre i col.locació d'armari prefabricat monobloc amb porta metal.lica galvanitzada, amb capacitat per incorporar un TMF1 fins a 63A o un TMF10 fins a 400A + CGP i caixa de seccionament, de les mateixes caracteristiques detallat en projecte. Inclòs excavació i fonamentació per posterior col.locació de l'armari.</t>
  </si>
  <si>
    <t>PG19-DGHB</t>
  </si>
  <si>
    <t>Caixa general de protecció de polièster reforçat amb fibra de vidre, de 250 A, segons esquema Unesa número 7, seccionable en càrrega (BUC), inclosa base portafusibles trifàsica (sense fusibles), neutre seccionable, borns de connexió i grau de protecció IP-43, IK09, muntada superficialment</t>
  </si>
  <si>
    <t>PY03-628P</t>
  </si>
  <si>
    <t>Forat en sostre per a pas d'instal·lacions, de diàmetre 5 a 20 cm, amb equips per a tall/broca de diamant, inclou càrrega manual de runa sobre contenidor i transport de residus a instal·lació autoritzada de gestió de residus</t>
  </si>
  <si>
    <t>PY03-5120</t>
  </si>
  <si>
    <t>Forat en paret de tancament per a pas d'instal·lacions, de diàmetre 5 a 20 cm, amb equips per a tall/broca de diamant, inclou càrrega manual de runa sobre contenidor i transport de residus a instal·lació autoritzada de gestió de residus</t>
  </si>
  <si>
    <t>PGD1-E3BE</t>
  </si>
  <si>
    <t>Piqueta de connexió a terra d'acer, amb recobriment de coure 300 µm de gruix, de 1500 mm llargària de 14,6 mm de diàmetre, clavada a terra</t>
  </si>
  <si>
    <t>PGD4-614M</t>
  </si>
  <si>
    <t>Punt de connexió a terra amb pont seccionador de platina de coure, muntat en caixa estanca i col·locat superficialment</t>
  </si>
  <si>
    <t>PG4N-DQRD</t>
  </si>
  <si>
    <t>Tallacircuit amb fusible cilíndric de 25 A, unipolar, amb portafusible separable de 10x38 mm i muntat superficialment</t>
  </si>
  <si>
    <t>PG4H-AJQT</t>
  </si>
  <si>
    <t>Protector per a sobretensions transitòries, tetrapolar (3P+N), de 20kA d'intensitat màxima transitòria, de 4 mòduls DIN de 18 mm d'amplària, col·locat</t>
  </si>
  <si>
    <t>PG11-DB90</t>
  </si>
  <si>
    <t>Armari de polièster de 700x500x270 mm, amb tapa fixa, muntat superficialment</t>
  </si>
  <si>
    <t>PG4B-DWYD</t>
  </si>
  <si>
    <t>Interruptor diferencial de la classe AC, gamma residencial, de 40 A d'intensitat nominal, bipolar (2P), de sensibilitat 0,03 A, de desconnexió fix instantani, amb botó de test incorporat i indicador mecànic de defecte, construït segons les especificacions de la norma UNE-EN 61008-1, de 2 mòduls DIN de 18 mm d'amplària, muntat en perfil DIN</t>
  </si>
  <si>
    <t>PG47-ELQE</t>
  </si>
  <si>
    <t>Interruptor automàtic magnetotèrmic de 10 A d'intensitat nominal, tipus PIA corba C, bipolar (2P), de 6000 A de poder de tall segons UNE-EN 60898, de 2 mòduls DIN de 18 mm d'amplària, muntat en perfil DIN</t>
  </si>
  <si>
    <t>PG4A-EOKK</t>
  </si>
  <si>
    <t>Interruptor automàtic magnetotèrmic de caixa emmotllada, de 160 A d'intensitat màxima i calibrat a 160 A, amb 4 pols i 4 relès i bloc de relès magnetotèrmic estàndard integrat, de 30 kA de poder de tall segons UNE-EN 60947-2, de 7 mòduls DIN de 18 mm d'amplària, muntat en perfil DIN</t>
  </si>
  <si>
    <t>PG4C-BICS</t>
  </si>
  <si>
    <t>Interruptor en càrrega modular de 160 A d'intensitat nominal i 400V de tensió assignada d'aïllament (Ui), tetrapolar (4P), tall completament aparent amb indicador mecànic de senyalització de l' estat dels contactes, sense indicador lluminós, categoria d'ús AC-22A segons UNE-EN 60947-3, de 4 mòduls d'amplària (18mm p/ mòdul), fixat a pressió</t>
  </si>
  <si>
    <t>PG1D-H9VX</t>
  </si>
  <si>
    <t>Protecció diferencial per a conjunt de protecció i mesura TMF10 de 80 a 160 A (55 a 111 kW), amb toroidal de 70 mm de diàmetre, sortida superior o lateral, muntat en caixa modular de poliéster reforçat amb fibra de vidre, col·locat adossat al conjunt de protecció i mesura</t>
  </si>
  <si>
    <t>PG4N-DQOE</t>
  </si>
  <si>
    <t>Tallacircuit amb fusible cilíndric de 250 A, unipolar, amb portafusible separable de 22x58 mm i muntat superficialment</t>
  </si>
  <si>
    <t>32</t>
  </si>
  <si>
    <t>CABLEJATS</t>
  </si>
  <si>
    <t>01.03.32</t>
  </si>
  <si>
    <t>EG312142</t>
  </si>
  <si>
    <t>m</t>
  </si>
  <si>
    <t>Cable amb conductor de coure de 1,8 kV de tensió assignada CC, amb designació ZZ-F (AS), unipolar, de secció 1 x 4 mm2, amb coberta del cable de poliolefines amb baixa emissió fums, col·locat superficialment. Inclou totalitat d'accessoris, part proporcional de petit material, elements de seguretat, gestió de residus generats, etc.</t>
  </si>
  <si>
    <t>EG312154</t>
  </si>
  <si>
    <t>Cable amb conductor de coure de 1,8 kV de tensió assignada CC, amb designació ZZ-F (AS), unipolar, de secció 1 x 6 mm2, amb coberta del cable de poliolefines amb baixa emissió fums, col·locat en tub. Inclou totalitat d'accessoris, part proporcional de petit material, elements de seguretat, gestió de residus generats, etc.</t>
  </si>
  <si>
    <t>PG35-HK5U</t>
  </si>
  <si>
    <t>Cable amb conductor de coure de tensió assignada inferior o igual a 450/750 V, de designació H07Z1-K (AS) Type 2, construcció segons norma UNE-EN 50525-3-31, unipolar, de secció 1x6 mm2, amb aïllament de poliolefines, classe de reacció al foc Cca-s1b, d1, a1 segons la norma UNE-EN 50575, amb baixa emissió fums, col·locat en tub</t>
  </si>
  <si>
    <t>PG35-HIIT</t>
  </si>
  <si>
    <t>Cable amb conductor de coure de tensió assignada inferior o igual a 450/750 V, de designació H07Z1-K (AS) Type 2, construcció segons norma UNE-EN 50525-3-31, unipolar, de secció 1x2,5 mm2, amb aïllament de poliolefines, classe de reacció al foc Cca-s1b, d1, a1 segons la norma UNE-EN 50575, amb baixa emissió fums, col·locat en tub</t>
  </si>
  <si>
    <t>PG33-E690</t>
  </si>
  <si>
    <t>Cable amb conductor de coure de tensió assignada0,6/1 kV, de designació RZ1-K (AS), construcció segons norma UNE 21123-4, unipolar, de secció 1x50 mm2, amb coberta del cable de poliolefines, classe de reacció al foc Cca-s1b, d1, a1 segons la norma UNE-EN 50575 amb baixa emissió fums, col·locat en tub</t>
  </si>
  <si>
    <t>PG33-E6CB</t>
  </si>
  <si>
    <t>Cable amb conductor de coure de tensió assignada0,6/1 kV, de designació RZ1-K (AS), construcció segons norma UNE 21123-4, unipolar, de secció 1x95 mm2, amb coberta del cable de poliolefines, classe de reacció al foc Cca-s1b, d1, a1 segons la norma UNE-EN 50575 amb baixa emissió fums, col·locat en tub</t>
  </si>
  <si>
    <t>33</t>
  </si>
  <si>
    <t>CANALITZACIONS</t>
  </si>
  <si>
    <t>01.03.33</t>
  </si>
  <si>
    <t>PG2J-4BHK</t>
  </si>
  <si>
    <t>Safata metàl·lica de reixeta d'acer electrozincat, d'alçària 100 mm i amplària 200 mm, col·locada sobre suports horitzontals amb elements de suport</t>
  </si>
  <si>
    <t>PG2M-3AJL</t>
  </si>
  <si>
    <t>Tub flexible d'acer galvanitzat, roscat, de diàmetre nominal referència 50 i muntat superficialment</t>
  </si>
  <si>
    <t>PG2H-4DC6</t>
  </si>
  <si>
    <t>Safata aïllant de PVC, llisa, de 100x200 mm, amb 1 compartiment i amb coberta, resistència a la penetració d'objectes sòlids IP3X, protecció mecànica contra impactes IK10, no propagador de la flama, de temperatura de servei de -25ºC a 60 °C, d'acord amb la norma UNE-EN 50085-2-1, muntada directament sobre paraments verticals</t>
  </si>
  <si>
    <t>04</t>
  </si>
  <si>
    <t>MONITORITZACIÓ</t>
  </si>
  <si>
    <t>01.04</t>
  </si>
  <si>
    <t>PP47-65WG</t>
  </si>
  <si>
    <t>Cable de xarxa de 4 parells, amb 2 connectors RJ45, categoria 6 U/UTP, d'1,6 a 3,2 m de llargària, col·locat</t>
  </si>
  <si>
    <t>PG8Z-HD35</t>
  </si>
  <si>
    <t>Cable de comunicacions per a bus de dades, 2x2x0,8 mm2 trenat i apantallat per parells, aïllament de poliolefina i coberta de poliolefina, de baixa emissió de fums i opacitat reduïda, no propagador de la flama segons UNE-EN 60332-1-2, muntat en canalització i connectat</t>
  </si>
  <si>
    <t>PP7A-6SB6</t>
  </si>
  <si>
    <t>Switch 10/100 Ethernet de 5 ports, muntat superficialment</t>
  </si>
  <si>
    <t>EGE4LOG3</t>
  </si>
  <si>
    <t>Sistema inteligent Smart logger3000A per la comunicació i monitorització per inversors Huawei de la gamma SUN2000 o similar. Inclou la totalitat de accessoris, part proporcional de petit material, elements de seguretat, gestió de residus generats, etc.</t>
  </si>
  <si>
    <t>05</t>
  </si>
  <si>
    <t>VERIFIACIÓ, INSPECCIÓ, POSADA EN SERVEI</t>
  </si>
  <si>
    <t>01.05</t>
  </si>
  <si>
    <t>INSPEC3</t>
  </si>
  <si>
    <t>Inspecció inicial de la instal·lació fotovoltaica de 50 fins a 100kW</t>
  </si>
  <si>
    <t>SERVE3</t>
  </si>
  <si>
    <t>Posada en servei de la instal·lació fotovoltaica de 50 fins a 100kW</t>
  </si>
  <si>
    <t>VERIF3</t>
  </si>
  <si>
    <t>Verificació de la instal·lació fotovoltaica de 50 fins a 100kW</t>
  </si>
  <si>
    <t>06</t>
  </si>
  <si>
    <t>DOCUMENTACIÓ</t>
  </si>
  <si>
    <t>01.06</t>
  </si>
  <si>
    <t>CERT3</t>
  </si>
  <si>
    <t>Certificat de la instal·lació fotovoltaica de 50 fins a 100 kW</t>
  </si>
  <si>
    <t>IND.3</t>
  </si>
  <si>
    <t>Inscripció d'una inst. FV de 50 fins a 100 kW al Departament d'Industria de la Generalitat de Catalunya:
Gestió de la inscripció de la instal·lació generadora al departament d'Industria de la Generalitat de Catalunya. Preparació de la documentació necessària atribuïble al contractista i la seva tramitació davant l'administració competent, així com el pagament de les taxes administratives que resultin d'aplicació. Inclou: tramitació de la Declaració Responsable, obtenció del codi CAU per part de la companyia distribuïdora i obtenció dels números de registre RITSIC i RAC.
Mesurada la unitat totalment executada.</t>
  </si>
  <si>
    <t>AMPLIACIO</t>
  </si>
  <si>
    <t>Import estimat per e-distribución del cost de l'ampliació dels valors dels drets d'extensió de l'escomesa de 62,1 kW (valor actual) a 100 kW. La companyia adverteix que es necessari realitzar un estudi més detallat per validar aquesta estimació.</t>
  </si>
  <si>
    <t>07</t>
  </si>
  <si>
    <t>ALTRES REQUISITS</t>
  </si>
  <si>
    <t>71</t>
  </si>
  <si>
    <t>INTEGRACIÓ PLATAFORMA SENTILO</t>
  </si>
  <si>
    <t>01.07.71</t>
  </si>
  <si>
    <t>EP7EXXX1</t>
  </si>
  <si>
    <t>Subministrament, programació i posada en marxa d'un equip per l'adquisició de dades amb comunicacions Modbus-RTU per comunicacions sèrie sobre RS485 i integració de protocol per comunicacions amb la plataforma Sentilo. Inclou font d'alimentació, i conversor RS485/USB</t>
  </si>
  <si>
    <t>PG47-EOHR</t>
  </si>
  <si>
    <t>Interruptor automàtic magnetotèrmic de 10 A d'intensitat nominal, tipus PIA corba C, tetrapolar (4P), de 6000 A de poder de tall segons UNE-EN 60898 i de 10 kA de poder de tall segons UNE-EN 60947-2, de 4 mòduls DIN de 18 mm d'amplària, muntat en perfil DIN</t>
  </si>
  <si>
    <t>KG51XXX1</t>
  </si>
  <si>
    <t>Subministrament i muntatge d'equip analitzador de xarxes trifàsic per a la mesura d'energia Generada . Amb protocol de comunicacions serial Modbus RTU sobre RS485. Inclou transformadors d'intensitat  i la totalitat d'accessoris, part proporcional de petit material, elements de seguretat, gestió de residus generats, etc.</t>
  </si>
  <si>
    <t>EP7EXXX2</t>
  </si>
  <si>
    <t xml:space="preserve">Subministrament i muntatge de router 4G per a carril DIN. Inclou totalitat d'accessoris, part proporcional de petit material, elements de seguretat, gestió de residus generats, etc. </t>
  </si>
  <si>
    <t>PG11-DB8E</t>
  </si>
  <si>
    <t>Armari de polièster de 500x400x200 mm, amb porta i finestreta, muntat superficialment</t>
  </si>
  <si>
    <t>72</t>
  </si>
  <si>
    <t>FORMACIÓ I CONTINUACIÓ</t>
  </si>
  <si>
    <t>01.07.72</t>
  </si>
  <si>
    <t>PB91-DXVQ</t>
  </si>
  <si>
    <t>m2</t>
  </si>
  <si>
    <t>Cartell per a informació corporativa de lamel·les d'acer galvanitzat i pintat, amb acabat de pintura no reflectora, fixat al suport</t>
  </si>
  <si>
    <t>PPA3-HA4J</t>
  </si>
  <si>
    <t>Monitor industrial LCD de 19'', resolució de 1280x1024, 300 cd/m2, contrast 500:1, temps resposta 8 ms, amb entrades BNC, S-Video i VGA amb looping, altaveus incorporats i amb suport de sobretaula, instal.lat</t>
  </si>
  <si>
    <t>FORM</t>
  </si>
  <si>
    <t>h</t>
  </si>
  <si>
    <t>Formació als responsables municipals de funcionament, plataforma, monitoratge i manteniment de la instal·Lació fotovoltaica.</t>
  </si>
  <si>
    <t xml:space="preserve">IMPORTE TOTAL DEL PRESUPUESTO : </t>
  </si>
  <si>
    <t>Justificación de elementos</t>
  </si>
  <si>
    <t>Nº</t>
  </si>
  <si>
    <t>Código</t>
  </si>
  <si>
    <t>U.M.</t>
  </si>
  <si>
    <t>Descripción</t>
  </si>
  <si>
    <t>Partida de obra</t>
  </si>
  <si>
    <t>P2R5-DT40</t>
  </si>
  <si>
    <t>m3</t>
  </si>
  <si>
    <t>Transport de residus inerts o no especials a instal·lació autoritzada de gestió de residus, amb contenidor de 5 m3 de capacitat</t>
  </si>
  <si>
    <t>Rend.:</t>
  </si>
  <si>
    <t>Maquinaria</t>
  </si>
  <si>
    <t>C1R1-00CY</t>
  </si>
  <si>
    <t>Subministrament de contenidor metàl·lic de 5 m3 de capacitat i recollida amb residus inerts o no especials</t>
  </si>
  <si>
    <t>/R</t>
  </si>
  <si>
    <t>x</t>
  </si>
  <si>
    <t>=</t>
  </si>
  <si>
    <t>Subtotal maquinaria</t>
  </si>
  <si>
    <t>Coste directo</t>
  </si>
  <si>
    <t>Total</t>
  </si>
  <si>
    <t>PY02-614Y</t>
  </si>
  <si>
    <t>Forat amb equips per a tall/broca de diamant, de sostre alleugerit, de 5 a 20 cm de diàmetre i fins a 350 mm de fondària</t>
  </si>
  <si>
    <t>Mano de obra</t>
  </si>
  <si>
    <t>A0E-000A</t>
  </si>
  <si>
    <t>Manobre especialista</t>
  </si>
  <si>
    <t>Subtotal mano de obra</t>
  </si>
  <si>
    <t>C20B-00HC</t>
  </si>
  <si>
    <t>Màquina taladradora amb broca de diamant refrigerada amb aigua per a forats de 5 a 20 cm com a màxim</t>
  </si>
  <si>
    <t>Gastos auxiliares</t>
  </si>
  <si>
    <t>%</t>
  </si>
  <si>
    <t>P-1</t>
  </si>
  <si>
    <t>P-2</t>
  </si>
  <si>
    <t>P-3</t>
  </si>
  <si>
    <t>A01-FEPD</t>
  </si>
  <si>
    <t>Ayudante electricista</t>
  </si>
  <si>
    <t>A0F-000E</t>
  </si>
  <si>
    <t>Oficial 1a electricista</t>
  </si>
  <si>
    <t>Material</t>
  </si>
  <si>
    <t>BG312140</t>
  </si>
  <si>
    <t>Cable amb conductor de coure de 1,8 kV de tensió assignada CC, amb designació ZZ-F (AS), unipolar, de secció 1 x 4 mm2, amb coberta del cable de poliolefines amb baixa emissió fums</t>
  </si>
  <si>
    <t>Subtotal material</t>
  </si>
  <si>
    <t>P-4</t>
  </si>
  <si>
    <t>A013H000</t>
  </si>
  <si>
    <t>Ajudant electricista</t>
  </si>
  <si>
    <t>BG312150</t>
  </si>
  <si>
    <t>Cable amb conductor de coure amb designació H07Z1-K (AS), unipolar, de secció 1 x 2,5 mm2, amb coberta del cable de poliolefines amb baixa emissió fums.</t>
  </si>
  <si>
    <t>P-5</t>
  </si>
  <si>
    <t>BGE41313</t>
  </si>
  <si>
    <t>Sistema intel·ligent Data Logger per la comunicació i monitorització per inversors Huawei de la gamma SUN2000</t>
  </si>
  <si>
    <t>P-6</t>
  </si>
  <si>
    <t>P-7</t>
  </si>
  <si>
    <t>P-8</t>
  </si>
  <si>
    <t>P-9</t>
  </si>
  <si>
    <t>P-10</t>
  </si>
  <si>
    <t>P-11</t>
  </si>
  <si>
    <t>P-12</t>
  </si>
  <si>
    <t>A0F-000B</t>
  </si>
  <si>
    <t>Oficial 1a</t>
  </si>
  <si>
    <t>A0D-0007</t>
  </si>
  <si>
    <t>Manobre</t>
  </si>
  <si>
    <t>BBM4-0SIH</t>
  </si>
  <si>
    <t>Cartell per a informació corporativa de lamel·les d'acer galvanitzat i pintat, amb acabat de pintura no reflectora</t>
  </si>
  <si>
    <t>P-13</t>
  </si>
  <si>
    <t>C15G-00DD</t>
  </si>
  <si>
    <t>Grua autopropulsada de 12 t</t>
  </si>
  <si>
    <t>0926696-3PC</t>
  </si>
  <si>
    <t>Armari prefabricat de GRC CS+CGP+TMF10=160 A marca CAHORS model 0926696-3PC de mides 2700x1830x480</t>
  </si>
  <si>
    <t>Otros</t>
  </si>
  <si>
    <t>A%AUX001</t>
  </si>
  <si>
    <t>Gastos auxiliares sobre la mano de obra</t>
  </si>
  <si>
    <t>Subtotal otros</t>
  </si>
  <si>
    <t>P-14</t>
  </si>
  <si>
    <t>BG11-0FSH</t>
  </si>
  <si>
    <t>Armari de polièster de 500x400x200 mm, amb porta i finestreta</t>
  </si>
  <si>
    <t>BGW0-0951</t>
  </si>
  <si>
    <t>Part proporcional d'accessoris per a armaris de polièster</t>
  </si>
  <si>
    <t>P-15</t>
  </si>
  <si>
    <t>BG11-0FSN</t>
  </si>
  <si>
    <t>Armari de polièster de 700x500x270 mm, amb tapa fixa</t>
  </si>
  <si>
    <t>P-16</t>
  </si>
  <si>
    <t>BGW2-093I</t>
  </si>
  <si>
    <t>Part proporcional d'accessoris de caixa general de protecció</t>
  </si>
  <si>
    <t>BG16-0BW9</t>
  </si>
  <si>
    <t>Caixa general de protecció de polièster reforçat amb fibra de vidre, de 250 A, segons esquema Unesa número 7, seccionable en càrrega (BUC), inclosa base portafusibles trifàsica (sense fusibles), neutre seccionable, borns de connexió i grau de protecció IP-43, IK09</t>
  </si>
  <si>
    <t>P-17</t>
  </si>
  <si>
    <t>BG1B-H64W</t>
  </si>
  <si>
    <t>Conjunt de protecció i mesura del tipus TMF10 per a subministrament trifàsic individual superior a 15 kW, per a mesura indirecta, potència entre 55 i 111 kW, tensió de 400 V, format per conjunt de caixes modulars de doble aïllament de polièster reforçat amb fibra de vidre de mides totals 630x1440x171 mm, amb base de fusibles (sense incloure els fusibles), sense equip de comptage, amb IGA tetrapolar (4P) de 160 A regulable entre 80 i 160 A i poder de tall de 10 kA, sense protecció diferencial</t>
  </si>
  <si>
    <t>P-18</t>
  </si>
  <si>
    <t>BG1B-H64L</t>
  </si>
  <si>
    <t>Protecció diferencial per a equip de protecció i mesura TMF10 de 160 A (55 a 111 kW), amb toroidal de 70 mm de diàmetre, sortida superior o lateral, muntat en caixa modular de poliéster reforçat amb fibra de vidre</t>
  </si>
  <si>
    <t>P-19</t>
  </si>
  <si>
    <t>BG2I-0B89</t>
  </si>
  <si>
    <t>Safata aïllant de PVC, llisa, de 100x200 mm</t>
  </si>
  <si>
    <t>BG28-2HM1</t>
  </si>
  <si>
    <t>Coberta per a safata aïllant de PVC, de 200 mm d'amplària</t>
  </si>
  <si>
    <t>P-20</t>
  </si>
  <si>
    <t>BGY1-1OXZ</t>
  </si>
  <si>
    <t>Part proporcional d'elements de suport per a safates metàl·liques d'acer d'acer electrozincat de 200 mm d'amplària, per a instal·lació sobre suports horitzontals</t>
  </si>
  <si>
    <t>BG2J-0BCJ</t>
  </si>
  <si>
    <t>Safata metàl·lica reixeta d'acer electrozincat, d'alçària 100 mm i amplària 200 mm</t>
  </si>
  <si>
    <t>P-21</t>
  </si>
  <si>
    <t>BGWC-09N7</t>
  </si>
  <si>
    <t>Part proporcional d'accessoris per a tubs flexibles d'acer</t>
  </si>
  <si>
    <t>BG2N-0B42</t>
  </si>
  <si>
    <t>Tub flexible d'acer galvanitzat, roscat, de diàmetre nominal referència 50</t>
  </si>
  <si>
    <t>P-22</t>
  </si>
  <si>
    <t>BG33-G2SE</t>
  </si>
  <si>
    <t>Cable amb conductor de coure de tensió assignada0,6/1 kV, de designació RZ1-K (AS), construcció segons norma UNE 21123-4, unipolar, de secció 1x50 mm2, amb coberta del cable de poliolefines, classe de reacció al foc Cca-s1b, d1, a1 segons la norma UNE-EN 50575 amb baixa emissió fums</t>
  </si>
  <si>
    <t>P-23</t>
  </si>
  <si>
    <t>BG33-G2S8</t>
  </si>
  <si>
    <t>Cable amb conductor de coure de tensió assignada0,6/1 kV, de designació RZ1-K (AS), construcció segons norma UNE 21123-4, unipolar, de secció 1x95 mm2, amb coberta del cable de poliolefines, classe de reacció al foc Cca-s1b, d1, a1 segons la norma UNE-EN 50575 amb baixa emissió fums</t>
  </si>
  <si>
    <t>P-24</t>
  </si>
  <si>
    <t>BG35-HIIU</t>
  </si>
  <si>
    <t>Cable amb conductor de coure de tensió assignada inferior o igual a 450/750 V, de designació H07Z1-K (AS) Type 2, construcció segons norma UNE-EN 50525-3-31, unipolar, de secció 1x2,5 mm2, amb aïllament de poliolefines, classe de reacció al foc Cca-s1b, d1, a1 segons la norma UNE-EN 50575, amb baixa emissió fums</t>
  </si>
  <si>
    <t>P-25</t>
  </si>
  <si>
    <t>BG35-HJAZ</t>
  </si>
  <si>
    <t>Cable amb conductor de coure de tensió assignada inferior o igual a 450/750 V, de designació H07Z1-K (AS) Type 2, construcció segons norma UNE-EN 50525-3-31, unipolar, de secció 1x6 mm2, amb aïllament de poliolefines, classe de reacció al foc Cca-s1b, d1, a1 segons la norma UNE-EN 50575, amb baixa emissió fums</t>
  </si>
  <si>
    <t>P-26</t>
  </si>
  <si>
    <t>BGWD-0AS2</t>
  </si>
  <si>
    <t>Part proporcional d'accessoris per a interruptors magnetotèrmics</t>
  </si>
  <si>
    <t>BG49-189P</t>
  </si>
  <si>
    <t>Interruptor automàtic magnetotèrmic de 10 A d'intensitat nominal, tipus PIA corba C, bipolar (2P), de 6000 A de poder de tall segons UNE-EN 60898, de 2 mòduls DIN de 18 mm d'amplària, per a muntar en perfil DIN</t>
  </si>
  <si>
    <t>P-27</t>
  </si>
  <si>
    <t>BG49-18CY</t>
  </si>
  <si>
    <t>Interruptor automàtic magnetotèrmic de 10 A d'intensitat nominal, tipus PIA corba C, tetrapolar (4P), de 6000 A de poder de tall segons UNE-EN 60898 i de 10 kA de poder de tall segons UNE-EN 60947-2, de 4 mòduls DIN de 18 mm d'amplària, per a muntar en perfil DIN</t>
  </si>
  <si>
    <t>P-28</t>
  </si>
  <si>
    <t>BG48-199I</t>
  </si>
  <si>
    <t>Interruptor automàtic magnetotèrmic de caixa emmotllada, de 160 A d'intensitat màxima i calibrat a 160 A, amb 4 pols i 4 relès i bloc de relès magnetotèrmic estàndard integrat, de 30 kA de poder de tall segons UNE-EN 60947-2, de 7 mòduls DIN de 18 mm d'amplària, per a muntar en perfil DIN</t>
  </si>
  <si>
    <t>P-29</t>
  </si>
  <si>
    <t>BGWD-0AS3</t>
  </si>
  <si>
    <t>Part proporcional d'accessoris per a interruptors diferencials</t>
  </si>
  <si>
    <t>BG4L-09YH</t>
  </si>
  <si>
    <t>Interruptor diferencial de la classe AC, gamma residencial, de 40 A d'intensitat nominal, bipolar (2P), de 0,03 A de sensibilitat, de desconnexió fix instantani, amb botó de test incorporat i indicador mecànic de defecte, construït segons les especificacions de la norma UNE-EN 61008-1, de 2 mòduls DIN de 18 mm d'amplària, per a muntar en perfil DIN</t>
  </si>
  <si>
    <t>P-30</t>
  </si>
  <si>
    <t>BG4A-2R4F</t>
  </si>
  <si>
    <t>Interruptor en càrrega modular de 160 A d'intensitat nominal i 400V de tensió assignada d'aïllament (Ui), tetrapolar (4P), tall completament aparent amb indicador mecànic de senyalització de l' estat dels contactes, sense indicador lluminós, categoria d'ús AC-22A segons UNE-EN 60947-3, de 4 mòduls d'amplària (18mm p/ mòdul)</t>
  </si>
  <si>
    <t>BGWD-0AS7</t>
  </si>
  <si>
    <t>Part proporcional d'accessoris per a interruptors manuals</t>
  </si>
  <si>
    <t>P-31</t>
  </si>
  <si>
    <t>BGWD-0AS8</t>
  </si>
  <si>
    <t>Part proporcional d'accessoris per a protectors de sobretensions</t>
  </si>
  <si>
    <t>BG4F-2ITQ</t>
  </si>
  <si>
    <t>Protector per a sobretensions transitòries, tetrapolar (3P+N), de 20 kA d'intensitat màxima transitòria, de 4 mòduls DIN de 18 mm d'amplària, per a muntar sobre carril DIN</t>
  </si>
  <si>
    <t>P-32</t>
  </si>
  <si>
    <t>BGWD-0AS5</t>
  </si>
  <si>
    <t>Part proporcional d'accessoris per a tallacircuits amb fusible cilíndric</t>
  </si>
  <si>
    <t>BG4J-0AAA</t>
  </si>
  <si>
    <t>Tallacircuit amb fusible cilíndric de 250 A, unipolar, amb portafusible separable de dimensions 22x58 mm</t>
  </si>
  <si>
    <t>P-33</t>
  </si>
  <si>
    <t>BG4J-0A9R</t>
  </si>
  <si>
    <t>Tallacircuit amb fusible cilíndric de 25 A, unipolar, amb portafusible separable de dimensions 10x38 mm</t>
  </si>
  <si>
    <t>P-34</t>
  </si>
  <si>
    <t>A0F-000R</t>
  </si>
  <si>
    <t>Oficial 1a muntador</t>
  </si>
  <si>
    <t>A01-FEPH</t>
  </si>
  <si>
    <t>Ajudant muntador</t>
  </si>
  <si>
    <t>BG88-H6K1</t>
  </si>
  <si>
    <t>Cable de comunicacions per a bus de dades, 2x2x0,8 mm2 trenat i apantallat per parells, aïllament de poliolefina i coberta de poliolefina, de baixa emissió de fums i opacitat reduïda, no propagador de la flama segons UNE-EN 60332-1-2</t>
  </si>
  <si>
    <t>P-35</t>
  </si>
  <si>
    <t>BGD5-06SU</t>
  </si>
  <si>
    <t>Piqueta de connexió a terra d'acer i recobriment de coure, de 1500 mm de llargària, de 14,6 mm de diàmetre, de 300 µm</t>
  </si>
  <si>
    <t>BGYD-0B2W</t>
  </si>
  <si>
    <t>Part proporcional d'elements especials per a piquetes de connexió a terra</t>
  </si>
  <si>
    <t>P-36</t>
  </si>
  <si>
    <t>BGD4-16WD</t>
  </si>
  <si>
    <t>Punt de connexió a terra amb pont seccionador de platina de coure, muntat en caixa estanca i per muntar superficialment</t>
  </si>
  <si>
    <t>P-37</t>
  </si>
  <si>
    <t>BGE2-IZZ5</t>
  </si>
  <si>
    <t>Display i LED's inversor per a instal·lació fotovoltaica d'autoconsum, tensió de sortida trifàsica 400 V 50 Hz, potència de sortida nominal de 100 kW, potència de sortida màxima aparent 110,01 kVA, corrent de sortida nominal 144,3 A, rendiment EU &gt; 97 %, comunicació remota mitjançant port RS485 i WIFI, comunicació local mitjançant indicadors LED i display, grau de protecció &gt;= IP65, inclosos connectors MC4 per a la connexió amb la cadena de mòduls, amb proteccions incorporades contra polaritat inversa DC, aïllament, seccionador DC, sobre tensions, sobre temperatura, diferencial, funcionament en illa, curtcircuits AC, sobre tensió AC, per a col·locació mural</t>
  </si>
  <si>
    <t>BGW7-20N8</t>
  </si>
  <si>
    <t>Part proporcional d'accessoris per a inversor fotovoltaic</t>
  </si>
  <si>
    <t>P-38</t>
  </si>
  <si>
    <t>BGW7-20NA</t>
  </si>
  <si>
    <t>Parte proporcional de accesorios para módulo fotovoltaico</t>
  </si>
  <si>
    <t>BGE4-20LT</t>
  </si>
  <si>
    <t>Mòdul fotovoltaic monocristal·lí per a instal·lació aïllada/connexió a xarxa, potència de pic 690 Wp, amb marc d'alumini anoditzat, protecció amb vidre trempat, caixa de connexió, precablejat amb connectors especials, amb una eficiència mínima del 22,2%</t>
  </si>
  <si>
    <t>P-39</t>
  </si>
  <si>
    <t>BGEQA-14FHE</t>
  </si>
  <si>
    <t>Estructura de micro-rail d'alumini per a suport i subjecció de mòduls fotovoltaics, per a cobertes inclinades de xapa/panell sandwich, disposició coplanar, fixació directa sobre la xapa de la coberta amb cargols especials amb junts d'estanquitat d'EPDM per a evitar filtracions d'aigua, disposició dels mòduls en 1 filera, apte per a col·locar 1 mòdul fotovoltaic en posició vertical de 2400x1350 mm com a màxim, amb perfils d'alumini anoditzat de designació EN AW 6005A segons norma UNE-EN 573-3 i cargols d'acer inoxidable A2-70, compliment de càrrega de vent segons CTE, per a fixar mecànicament</t>
  </si>
  <si>
    <t>P-40</t>
  </si>
  <si>
    <t>BP47-1A5B</t>
  </si>
  <si>
    <t>Cable de xarxa de 4 parells, amb 2 connectors RJ45 categoria 6 U/UTP, d'1,6 a 3,2 m de llargària</t>
  </si>
  <si>
    <t>P-41</t>
  </si>
  <si>
    <t>BP7E-1CIK</t>
  </si>
  <si>
    <t>Switch 10/100 Ethernet, de 5 ports, per a muntar superficialment</t>
  </si>
  <si>
    <t>P-42</t>
  </si>
  <si>
    <t>BPA5-H5RD</t>
  </si>
  <si>
    <t>Monitor industrial LCD de 19'', resolució de 1280x1024, 300 cd/m2, contrast 500:1, temps resposta 8 ms, amb entrades BNC, S-Video i VGA amb looping, altaveus incorporats i amb suport de sobretaula, alimentació 230 Vac</t>
  </si>
  <si>
    <t>P-45</t>
  </si>
  <si>
    <t>P-46</t>
  </si>
  <si>
    <t>P-43</t>
  </si>
  <si>
    <t>Subtotal partida de obra</t>
  </si>
  <si>
    <t>P-44</t>
  </si>
  <si>
    <t>BGE6-20N5</t>
  </si>
  <si>
    <t>Estructura de suport per a 1 mòdul fotovoltaic en posició horitzontal o vertical, de perfils d'alumini extruït, amb inclinació de fins a 60º, per a col·locar sobre teulada inclinada</t>
  </si>
  <si>
    <t>MEDICIONES</t>
  </si>
  <si>
    <t>N</t>
  </si>
  <si>
    <t>01.03.31.002</t>
  </si>
  <si>
    <t>L</t>
  </si>
  <si>
    <t>Armari TMF1+CDM</t>
  </si>
  <si>
    <t>01.03.31.003</t>
  </si>
  <si>
    <t>CDM</t>
  </si>
  <si>
    <t>01.03.31.004</t>
  </si>
  <si>
    <t>C</t>
  </si>
  <si>
    <t>Unitats</t>
  </si>
  <si>
    <t>Llarg</t>
  </si>
  <si>
    <t>Ample</t>
  </si>
  <si>
    <t>Alt</t>
  </si>
  <si>
    <t>01.03.31.005</t>
  </si>
  <si>
    <t>01.03.31.006</t>
  </si>
  <si>
    <t>01.03.31.007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</si>
</sst>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00FFFF"/>
        <bgColor rgb="FF00FFFF"/>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7">
    <xf numFmtId="0" fontId="0" fillId="0" borderId="0" xfId="0"/>
    <xf numFmtId="0" fontId="11" fillId="0" borderId="0" xfId="0" applyFont="1" applyAlignment="1">
      <alignment horizontal="justify" vertical="top" wrapText="1"/>
    </xf>
    <xf numFmtId="0" fontId="9" fillId="2" borderId="0" xfId="0" applyFont="1" applyFill="1" applyAlignment="1">
      <alignment horizontal="center"/>
    </xf>
    <xf numFmtId="0" fontId="8" fillId="0" borderId="0" xfId="0" applyFont="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5" fillId="0" borderId="0" xfId="0" applyFont="1"/>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1" fillId="0" borderId="0" xfId="0" applyFont="1" applyAlignment="1">
      <alignment wrapText="1"/>
    </xf>
    <xf numFmtId="0" fontId="4" fillId="0" borderId="0" xfId="0" applyFont="1"/>
    <xf numFmtId="164" fontId="4" fillId="0" borderId="0" xfId="0" applyNumberFormat="1"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4" borderId="0" xfId="0" applyFill="1" applyProtection="1">
      <protection locked="0"/>
    </xf>
    <xf numFmtId="0" fontId="0" fillId="0" borderId="0" xfId="0" applyAlignment="1">
      <alignment horizontal="right"/>
    </xf>
    <xf numFmtId="166" fontId="0" fillId="4" borderId="1" xfId="0" applyNumberFormat="1" applyFill="1" applyBorder="1" applyProtection="1">
      <protection locked="0"/>
    </xf>
    <xf numFmtId="0" fontId="10" fillId="0" borderId="0" xfId="0" applyFont="1"/>
    <xf numFmtId="49" fontId="10" fillId="0" borderId="0" xfId="0" applyNumberFormat="1" applyFont="1"/>
    <xf numFmtId="0" fontId="11" fillId="0" borderId="0" xfId="0" applyFont="1" applyAlignment="1">
      <alignment vertical="top"/>
    </xf>
    <xf numFmtId="49" fontId="11" fillId="0" borderId="0" xfId="0" applyNumberFormat="1" applyFont="1" applyAlignment="1">
      <alignment vertical="top"/>
    </xf>
    <xf numFmtId="165" fontId="11" fillId="4" borderId="0" xfId="0" applyNumberFormat="1" applyFont="1" applyFill="1" applyAlignment="1" applyProtection="1">
      <alignment vertical="top"/>
      <protection locked="0"/>
    </xf>
    <xf numFmtId="165" fontId="7" fillId="4" borderId="0" xfId="0" applyNumberFormat="1" applyFont="1" applyFill="1" applyProtection="1">
      <protection locked="0"/>
    </xf>
    <xf numFmtId="165" fontId="7" fillId="4" borderId="2" xfId="0" applyNumberFormat="1" applyFont="1" applyFill="1" applyBorder="1" applyProtection="1">
      <protection locked="0"/>
    </xf>
    <xf numFmtId="0" fontId="7" fillId="5" borderId="0" xfId="0" applyFont="1" applyFill="1" applyProtection="1">
      <protection locked="0"/>
    </xf>
    <xf numFmtId="165" fontId="7" fillId="5" borderId="2" xfId="0" applyNumberFormat="1" applyFont="1" applyFill="1" applyBorder="1" applyAlignment="1" applyProtection="1">
      <alignment horizontal="right"/>
      <protection locked="0"/>
    </xf>
    <xf numFmtId="165" fontId="7" fillId="5" borderId="2"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8"/>
  <sheetViews>
    <sheetView tabSelected="1" workbookViewId="0">
      <pane ySplit="8" topLeftCell="A9" activePane="bottomLeft" state="frozenSplit"/>
      <selection pane="bottomLeft"/>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0" t="s">
        <v>0</v>
      </c>
      <c r="F1" s="10" t="s">
        <v>0</v>
      </c>
      <c r="G1" s="10" t="s">
        <v>0</v>
      </c>
      <c r="H1" s="10" t="s">
        <v>0</v>
      </c>
    </row>
    <row r="2" spans="1:8" x14ac:dyDescent="0.25">
      <c r="E2" s="10"/>
      <c r="F2" s="10"/>
      <c r="G2" s="10"/>
      <c r="H2" s="10"/>
    </row>
    <row r="3" spans="1:8" x14ac:dyDescent="0.25">
      <c r="E3" s="10"/>
      <c r="F3" s="10"/>
      <c r="G3" s="10"/>
      <c r="H3" s="10"/>
    </row>
    <row r="4" spans="1:8" x14ac:dyDescent="0.25">
      <c r="E4" s="10"/>
      <c r="F4" s="10"/>
      <c r="G4" s="10"/>
      <c r="H4" s="10"/>
    </row>
    <row r="6" spans="1:8" ht="18.75" x14ac:dyDescent="0.3">
      <c r="C6" s="12"/>
      <c r="D6" s="12"/>
      <c r="E6" s="13" t="s">
        <v>1</v>
      </c>
      <c r="F6" s="12"/>
      <c r="G6" s="12"/>
      <c r="H6" s="12"/>
    </row>
    <row r="8" spans="1:8" x14ac:dyDescent="0.25">
      <c r="F8" s="14" t="s">
        <v>2</v>
      </c>
      <c r="G8" s="14" t="s">
        <v>3</v>
      </c>
      <c r="H8" s="14" t="s">
        <v>4</v>
      </c>
    </row>
    <row r="10" spans="1:8" x14ac:dyDescent="0.25">
      <c r="C10" s="15" t="s">
        <v>5</v>
      </c>
      <c r="D10" s="16" t="s">
        <v>6</v>
      </c>
      <c r="E10" s="15" t="s">
        <v>7</v>
      </c>
    </row>
    <row r="11" spans="1:8" x14ac:dyDescent="0.25">
      <c r="C11" s="15" t="s">
        <v>8</v>
      </c>
      <c r="D11" s="16" t="s">
        <v>6</v>
      </c>
      <c r="E11" s="15" t="s">
        <v>9</v>
      </c>
    </row>
    <row r="12" spans="1:8" x14ac:dyDescent="0.25">
      <c r="C12" s="15" t="s">
        <v>10</v>
      </c>
      <c r="D12" s="16" t="s">
        <v>11</v>
      </c>
      <c r="E12" s="15" t="s">
        <v>12</v>
      </c>
    </row>
    <row r="14" spans="1:8" x14ac:dyDescent="0.25">
      <c r="A14" s="11" t="s">
        <v>13</v>
      </c>
      <c r="B14" s="11">
        <v>1</v>
      </c>
      <c r="C14" s="11" t="s">
        <v>14</v>
      </c>
      <c r="D14" s="17" t="s">
        <v>15</v>
      </c>
      <c r="E14" s="11" t="s">
        <v>16</v>
      </c>
      <c r="F14" s="18">
        <v>184.43</v>
      </c>
      <c r="G14" s="19">
        <v>192</v>
      </c>
      <c r="H14" s="20">
        <f>ROUND(ROUND(F14,2)*ROUND(G14,3),2)</f>
        <v>35410.559999999998</v>
      </c>
    </row>
    <row r="15" spans="1:8" x14ac:dyDescent="0.25">
      <c r="E15" s="15" t="s">
        <v>17</v>
      </c>
      <c r="F15" s="15"/>
      <c r="G15" s="15"/>
      <c r="H15" s="21">
        <f>SUM(H14:H14)</f>
        <v>35410.559999999998</v>
      </c>
    </row>
    <row r="17" spans="1:8" x14ac:dyDescent="0.25">
      <c r="C17" s="15" t="s">
        <v>5</v>
      </c>
      <c r="D17" s="16" t="s">
        <v>6</v>
      </c>
      <c r="E17" s="15" t="s">
        <v>7</v>
      </c>
    </row>
    <row r="18" spans="1:8" x14ac:dyDescent="0.25">
      <c r="C18" s="15" t="s">
        <v>8</v>
      </c>
      <c r="D18" s="16" t="s">
        <v>6</v>
      </c>
      <c r="E18" s="15" t="s">
        <v>9</v>
      </c>
    </row>
    <row r="19" spans="1:8" x14ac:dyDescent="0.25">
      <c r="C19" s="15" t="s">
        <v>10</v>
      </c>
      <c r="D19" s="16" t="s">
        <v>18</v>
      </c>
      <c r="E19" s="15" t="s">
        <v>19</v>
      </c>
    </row>
    <row r="21" spans="1:8" x14ac:dyDescent="0.25">
      <c r="A21" s="11" t="s">
        <v>20</v>
      </c>
      <c r="B21" s="11">
        <v>1</v>
      </c>
      <c r="C21" s="11" t="s">
        <v>21</v>
      </c>
      <c r="D21" s="17" t="s">
        <v>15</v>
      </c>
      <c r="E21" s="11" t="s">
        <v>22</v>
      </c>
      <c r="F21" s="18">
        <v>39.26</v>
      </c>
      <c r="G21" s="19">
        <v>192</v>
      </c>
      <c r="H21" s="20">
        <f>ROUND(ROUND(F21,2)*ROUND(G21,3),2)</f>
        <v>7537.92</v>
      </c>
    </row>
    <row r="22" spans="1:8" x14ac:dyDescent="0.25">
      <c r="E22" s="15" t="s">
        <v>17</v>
      </c>
      <c r="F22" s="15"/>
      <c r="G22" s="15"/>
      <c r="H22" s="21">
        <f>SUM(H21:H21)</f>
        <v>7537.92</v>
      </c>
    </row>
    <row r="24" spans="1:8" x14ac:dyDescent="0.25">
      <c r="C24" s="15" t="s">
        <v>5</v>
      </c>
      <c r="D24" s="16" t="s">
        <v>6</v>
      </c>
      <c r="E24" s="15" t="s">
        <v>7</v>
      </c>
    </row>
    <row r="25" spans="1:8" x14ac:dyDescent="0.25">
      <c r="C25" s="15" t="s">
        <v>8</v>
      </c>
      <c r="D25" s="16" t="s">
        <v>23</v>
      </c>
      <c r="E25" s="15" t="s">
        <v>24</v>
      </c>
    </row>
    <row r="27" spans="1:8" x14ac:dyDescent="0.25">
      <c r="A27" s="11" t="s">
        <v>25</v>
      </c>
      <c r="B27" s="11">
        <v>1</v>
      </c>
      <c r="C27" s="11" t="s">
        <v>26</v>
      </c>
      <c r="D27" s="17" t="s">
        <v>15</v>
      </c>
      <c r="E27" s="11" t="s">
        <v>27</v>
      </c>
      <c r="F27" s="18">
        <v>4450.4799999999996</v>
      </c>
      <c r="G27" s="19">
        <v>1</v>
      </c>
      <c r="H27" s="20">
        <f>ROUND(ROUND(F27,2)*ROUND(G27,3),2)</f>
        <v>4450.4799999999996</v>
      </c>
    </row>
    <row r="28" spans="1:8" x14ac:dyDescent="0.25">
      <c r="E28" s="15" t="s">
        <v>17</v>
      </c>
      <c r="F28" s="15"/>
      <c r="G28" s="15"/>
      <c r="H28" s="21">
        <f>SUM(H27:H27)</f>
        <v>4450.4799999999996</v>
      </c>
    </row>
    <row r="30" spans="1:8" x14ac:dyDescent="0.25">
      <c r="C30" s="15" t="s">
        <v>5</v>
      </c>
      <c r="D30" s="16" t="s">
        <v>6</v>
      </c>
      <c r="E30" s="15" t="s">
        <v>7</v>
      </c>
    </row>
    <row r="31" spans="1:8" x14ac:dyDescent="0.25">
      <c r="C31" s="15" t="s">
        <v>8</v>
      </c>
      <c r="D31" s="16" t="s">
        <v>28</v>
      </c>
      <c r="E31" s="15" t="s">
        <v>29</v>
      </c>
    </row>
    <row r="32" spans="1:8" x14ac:dyDescent="0.25">
      <c r="C32" s="15" t="s">
        <v>10</v>
      </c>
      <c r="D32" s="16" t="s">
        <v>30</v>
      </c>
      <c r="E32" s="15" t="s">
        <v>31</v>
      </c>
    </row>
    <row r="34" spans="1:8" x14ac:dyDescent="0.25">
      <c r="A34" s="11" t="s">
        <v>32</v>
      </c>
      <c r="B34" s="11">
        <v>1</v>
      </c>
      <c r="C34" s="11" t="s">
        <v>33</v>
      </c>
      <c r="D34" s="17" t="s">
        <v>15</v>
      </c>
      <c r="E34" s="11" t="s">
        <v>34</v>
      </c>
      <c r="F34" s="18">
        <v>1029.0999999999999</v>
      </c>
      <c r="G34" s="19">
        <v>1</v>
      </c>
      <c r="H34" s="20">
        <f t="shared" ref="H34:H49" si="0">ROUND(ROUND(F34,2)*ROUND(G34,3),2)</f>
        <v>1029.0999999999999</v>
      </c>
    </row>
    <row r="35" spans="1:8" x14ac:dyDescent="0.25">
      <c r="A35" s="11" t="s">
        <v>32</v>
      </c>
      <c r="B35" s="11">
        <v>2</v>
      </c>
      <c r="C35" s="11" t="s">
        <v>35</v>
      </c>
      <c r="D35" s="17" t="s">
        <v>15</v>
      </c>
      <c r="E35" s="11" t="s">
        <v>36</v>
      </c>
      <c r="F35" s="18">
        <v>2974.15</v>
      </c>
      <c r="G35" s="19">
        <v>1</v>
      </c>
      <c r="H35" s="20">
        <f t="shared" si="0"/>
        <v>2974.15</v>
      </c>
    </row>
    <row r="36" spans="1:8" x14ac:dyDescent="0.25">
      <c r="A36" s="11" t="s">
        <v>32</v>
      </c>
      <c r="B36" s="11">
        <v>3</v>
      </c>
      <c r="C36" s="11" t="s">
        <v>37</v>
      </c>
      <c r="D36" s="17" t="s">
        <v>15</v>
      </c>
      <c r="E36" s="11" t="s">
        <v>38</v>
      </c>
      <c r="F36" s="18">
        <v>306.55</v>
      </c>
      <c r="G36" s="19">
        <v>1</v>
      </c>
      <c r="H36" s="20">
        <f t="shared" si="0"/>
        <v>306.55</v>
      </c>
    </row>
    <row r="37" spans="1:8" x14ac:dyDescent="0.25">
      <c r="A37" s="11" t="s">
        <v>32</v>
      </c>
      <c r="B37" s="11">
        <v>4</v>
      </c>
      <c r="C37" s="11" t="s">
        <v>39</v>
      </c>
      <c r="D37" s="17" t="s">
        <v>15</v>
      </c>
      <c r="E37" s="11" t="s">
        <v>40</v>
      </c>
      <c r="F37" s="18">
        <v>8.9700000000000006</v>
      </c>
      <c r="G37" s="19">
        <v>6</v>
      </c>
      <c r="H37" s="20">
        <f t="shared" si="0"/>
        <v>53.82</v>
      </c>
    </row>
    <row r="38" spans="1:8" x14ac:dyDescent="0.25">
      <c r="A38" s="11" t="s">
        <v>32</v>
      </c>
      <c r="B38" s="11">
        <v>5</v>
      </c>
      <c r="C38" s="11" t="s">
        <v>41</v>
      </c>
      <c r="D38" s="17" t="s">
        <v>15</v>
      </c>
      <c r="E38" s="11" t="s">
        <v>42</v>
      </c>
      <c r="F38" s="18">
        <v>8.9700000000000006</v>
      </c>
      <c r="G38" s="19">
        <v>6</v>
      </c>
      <c r="H38" s="20">
        <f t="shared" si="0"/>
        <v>53.82</v>
      </c>
    </row>
    <row r="39" spans="1:8" x14ac:dyDescent="0.25">
      <c r="A39" s="11" t="s">
        <v>32</v>
      </c>
      <c r="B39" s="11">
        <v>6</v>
      </c>
      <c r="C39" s="11" t="s">
        <v>43</v>
      </c>
      <c r="D39" s="17" t="s">
        <v>15</v>
      </c>
      <c r="E39" s="11" t="s">
        <v>44</v>
      </c>
      <c r="F39" s="18">
        <v>36.47</v>
      </c>
      <c r="G39" s="19">
        <v>1</v>
      </c>
      <c r="H39" s="20">
        <f t="shared" si="0"/>
        <v>36.47</v>
      </c>
    </row>
    <row r="40" spans="1:8" x14ac:dyDescent="0.25">
      <c r="A40" s="11" t="s">
        <v>32</v>
      </c>
      <c r="B40" s="11">
        <v>7</v>
      </c>
      <c r="C40" s="11" t="s">
        <v>45</v>
      </c>
      <c r="D40" s="17" t="s">
        <v>15</v>
      </c>
      <c r="E40" s="11" t="s">
        <v>46</v>
      </c>
      <c r="F40" s="18">
        <v>46.49</v>
      </c>
      <c r="G40" s="19">
        <v>1</v>
      </c>
      <c r="H40" s="20">
        <f t="shared" si="0"/>
        <v>46.49</v>
      </c>
    </row>
    <row r="41" spans="1:8" x14ac:dyDescent="0.25">
      <c r="A41" s="11" t="s">
        <v>32</v>
      </c>
      <c r="B41" s="11">
        <v>8</v>
      </c>
      <c r="C41" s="11" t="s">
        <v>47</v>
      </c>
      <c r="D41" s="17" t="s">
        <v>15</v>
      </c>
      <c r="E41" s="11" t="s">
        <v>48</v>
      </c>
      <c r="F41" s="18">
        <v>11.49</v>
      </c>
      <c r="G41" s="19">
        <v>30</v>
      </c>
      <c r="H41" s="20">
        <f t="shared" si="0"/>
        <v>344.7</v>
      </c>
    </row>
    <row r="42" spans="1:8" x14ac:dyDescent="0.25">
      <c r="A42" s="11" t="s">
        <v>32</v>
      </c>
      <c r="B42" s="11">
        <v>9</v>
      </c>
      <c r="C42" s="11" t="s">
        <v>49</v>
      </c>
      <c r="D42" s="17" t="s">
        <v>15</v>
      </c>
      <c r="E42" s="11" t="s">
        <v>50</v>
      </c>
      <c r="F42" s="18">
        <v>171.7</v>
      </c>
      <c r="G42" s="19">
        <v>12</v>
      </c>
      <c r="H42" s="20">
        <f t="shared" si="0"/>
        <v>2060.4</v>
      </c>
    </row>
    <row r="43" spans="1:8" x14ac:dyDescent="0.25">
      <c r="A43" s="11" t="s">
        <v>32</v>
      </c>
      <c r="B43" s="11">
        <v>10</v>
      </c>
      <c r="C43" s="11" t="s">
        <v>51</v>
      </c>
      <c r="D43" s="17" t="s">
        <v>15</v>
      </c>
      <c r="E43" s="11" t="s">
        <v>52</v>
      </c>
      <c r="F43" s="18">
        <v>333.3</v>
      </c>
      <c r="G43" s="19">
        <v>3</v>
      </c>
      <c r="H43" s="20">
        <f t="shared" si="0"/>
        <v>999.9</v>
      </c>
    </row>
    <row r="44" spans="1:8" x14ac:dyDescent="0.25">
      <c r="A44" s="11" t="s">
        <v>32</v>
      </c>
      <c r="B44" s="11">
        <v>11</v>
      </c>
      <c r="C44" s="11" t="s">
        <v>53</v>
      </c>
      <c r="D44" s="17" t="s">
        <v>15</v>
      </c>
      <c r="E44" s="11" t="s">
        <v>54</v>
      </c>
      <c r="F44" s="18">
        <v>44.29</v>
      </c>
      <c r="G44" s="19">
        <v>1</v>
      </c>
      <c r="H44" s="20">
        <f t="shared" si="0"/>
        <v>44.29</v>
      </c>
    </row>
    <row r="45" spans="1:8" x14ac:dyDescent="0.25">
      <c r="A45" s="11" t="s">
        <v>32</v>
      </c>
      <c r="B45" s="11">
        <v>12</v>
      </c>
      <c r="C45" s="11" t="s">
        <v>55</v>
      </c>
      <c r="D45" s="17" t="s">
        <v>15</v>
      </c>
      <c r="E45" s="11" t="s">
        <v>56</v>
      </c>
      <c r="F45" s="18">
        <v>24.68</v>
      </c>
      <c r="G45" s="19">
        <v>1</v>
      </c>
      <c r="H45" s="20">
        <f t="shared" si="0"/>
        <v>24.68</v>
      </c>
    </row>
    <row r="46" spans="1:8" x14ac:dyDescent="0.25">
      <c r="A46" s="11" t="s">
        <v>32</v>
      </c>
      <c r="B46" s="11">
        <v>13</v>
      </c>
      <c r="C46" s="11" t="s">
        <v>57</v>
      </c>
      <c r="D46" s="17" t="s">
        <v>15</v>
      </c>
      <c r="E46" s="11" t="s">
        <v>58</v>
      </c>
      <c r="F46" s="18">
        <v>792.09</v>
      </c>
      <c r="G46" s="19">
        <v>1</v>
      </c>
      <c r="H46" s="20">
        <f t="shared" si="0"/>
        <v>792.09</v>
      </c>
    </row>
    <row r="47" spans="1:8" x14ac:dyDescent="0.25">
      <c r="A47" s="11" t="s">
        <v>32</v>
      </c>
      <c r="B47" s="11">
        <v>14</v>
      </c>
      <c r="C47" s="11" t="s">
        <v>59</v>
      </c>
      <c r="D47" s="17" t="s">
        <v>15</v>
      </c>
      <c r="E47" s="11" t="s">
        <v>60</v>
      </c>
      <c r="F47" s="18">
        <v>143.63</v>
      </c>
      <c r="G47" s="19">
        <v>1</v>
      </c>
      <c r="H47" s="20">
        <f t="shared" si="0"/>
        <v>143.63</v>
      </c>
    </row>
    <row r="48" spans="1:8" x14ac:dyDescent="0.25">
      <c r="A48" s="11" t="s">
        <v>32</v>
      </c>
      <c r="B48" s="11">
        <v>15</v>
      </c>
      <c r="C48" s="11" t="s">
        <v>61</v>
      </c>
      <c r="D48" s="17" t="s">
        <v>15</v>
      </c>
      <c r="E48" s="11" t="s">
        <v>62</v>
      </c>
      <c r="F48" s="18">
        <v>333.15</v>
      </c>
      <c r="G48" s="19">
        <v>1</v>
      </c>
      <c r="H48" s="20">
        <f t="shared" si="0"/>
        <v>333.15</v>
      </c>
    </row>
    <row r="49" spans="1:8" x14ac:dyDescent="0.25">
      <c r="A49" s="11" t="s">
        <v>32</v>
      </c>
      <c r="B49" s="11">
        <v>16</v>
      </c>
      <c r="C49" s="11" t="s">
        <v>63</v>
      </c>
      <c r="D49" s="17" t="s">
        <v>15</v>
      </c>
      <c r="E49" s="11" t="s">
        <v>64</v>
      </c>
      <c r="F49" s="18">
        <v>34.630000000000003</v>
      </c>
      <c r="G49" s="19">
        <v>3</v>
      </c>
      <c r="H49" s="20">
        <f t="shared" si="0"/>
        <v>103.89</v>
      </c>
    </row>
    <row r="50" spans="1:8" x14ac:dyDescent="0.25">
      <c r="E50" s="15" t="s">
        <v>17</v>
      </c>
      <c r="F50" s="15"/>
      <c r="G50" s="15"/>
      <c r="H50" s="21">
        <f>SUM(H34:H49)</f>
        <v>9347.1299999999974</v>
      </c>
    </row>
    <row r="52" spans="1:8" x14ac:dyDescent="0.25">
      <c r="C52" s="15" t="s">
        <v>5</v>
      </c>
      <c r="D52" s="16" t="s">
        <v>6</v>
      </c>
      <c r="E52" s="15" t="s">
        <v>7</v>
      </c>
    </row>
    <row r="53" spans="1:8" x14ac:dyDescent="0.25">
      <c r="C53" s="15" t="s">
        <v>8</v>
      </c>
      <c r="D53" s="16" t="s">
        <v>28</v>
      </c>
      <c r="E53" s="15" t="s">
        <v>29</v>
      </c>
    </row>
    <row r="54" spans="1:8" x14ac:dyDescent="0.25">
      <c r="C54" s="15" t="s">
        <v>10</v>
      </c>
      <c r="D54" s="16" t="s">
        <v>65</v>
      </c>
      <c r="E54" s="15" t="s">
        <v>66</v>
      </c>
    </row>
    <row r="56" spans="1:8" x14ac:dyDescent="0.25">
      <c r="A56" s="11" t="s">
        <v>67</v>
      </c>
      <c r="B56" s="11">
        <v>1</v>
      </c>
      <c r="C56" s="11" t="s">
        <v>68</v>
      </c>
      <c r="D56" s="17" t="s">
        <v>69</v>
      </c>
      <c r="E56" s="11" t="s">
        <v>70</v>
      </c>
      <c r="F56" s="18">
        <v>1.68</v>
      </c>
      <c r="G56" s="19">
        <v>200</v>
      </c>
      <c r="H56" s="20">
        <f t="shared" ref="H56:H61" si="1">ROUND(ROUND(F56,2)*ROUND(G56,3),2)</f>
        <v>336</v>
      </c>
    </row>
    <row r="57" spans="1:8" x14ac:dyDescent="0.25">
      <c r="A57" s="11" t="s">
        <v>67</v>
      </c>
      <c r="B57" s="11">
        <v>2</v>
      </c>
      <c r="C57" s="11" t="s">
        <v>71</v>
      </c>
      <c r="D57" s="17" t="s">
        <v>69</v>
      </c>
      <c r="E57" s="11" t="s">
        <v>72</v>
      </c>
      <c r="F57" s="18">
        <v>3.17</v>
      </c>
      <c r="G57" s="19">
        <v>2050</v>
      </c>
      <c r="H57" s="20">
        <f t="shared" si="1"/>
        <v>6498.5</v>
      </c>
    </row>
    <row r="58" spans="1:8" x14ac:dyDescent="0.25">
      <c r="A58" s="11" t="s">
        <v>67</v>
      </c>
      <c r="B58" s="11">
        <v>3</v>
      </c>
      <c r="C58" s="11" t="s">
        <v>73</v>
      </c>
      <c r="D58" s="17" t="s">
        <v>69</v>
      </c>
      <c r="E58" s="11" t="s">
        <v>74</v>
      </c>
      <c r="F58" s="18">
        <v>3.58</v>
      </c>
      <c r="G58" s="19">
        <v>430</v>
      </c>
      <c r="H58" s="20">
        <f t="shared" si="1"/>
        <v>1539.4</v>
      </c>
    </row>
    <row r="59" spans="1:8" x14ac:dyDescent="0.25">
      <c r="A59" s="11" t="s">
        <v>67</v>
      </c>
      <c r="B59" s="11">
        <v>4</v>
      </c>
      <c r="C59" s="11" t="s">
        <v>75</v>
      </c>
      <c r="D59" s="17" t="s">
        <v>69</v>
      </c>
      <c r="E59" s="11" t="s">
        <v>76</v>
      </c>
      <c r="F59" s="18">
        <v>1.42</v>
      </c>
      <c r="G59" s="19">
        <v>100</v>
      </c>
      <c r="H59" s="20">
        <f t="shared" si="1"/>
        <v>142</v>
      </c>
    </row>
    <row r="60" spans="1:8" x14ac:dyDescent="0.25">
      <c r="A60" s="11" t="s">
        <v>67</v>
      </c>
      <c r="B60" s="11">
        <v>5</v>
      </c>
      <c r="C60" s="11" t="s">
        <v>77</v>
      </c>
      <c r="D60" s="17" t="s">
        <v>69</v>
      </c>
      <c r="E60" s="11" t="s">
        <v>78</v>
      </c>
      <c r="F60" s="18">
        <v>16.18</v>
      </c>
      <c r="G60" s="19">
        <v>160</v>
      </c>
      <c r="H60" s="20">
        <f t="shared" si="1"/>
        <v>2588.8000000000002</v>
      </c>
    </row>
    <row r="61" spans="1:8" x14ac:dyDescent="0.25">
      <c r="A61" s="11" t="s">
        <v>67</v>
      </c>
      <c r="B61" s="11">
        <v>6</v>
      </c>
      <c r="C61" s="11" t="s">
        <v>79</v>
      </c>
      <c r="D61" s="17" t="s">
        <v>69</v>
      </c>
      <c r="E61" s="11" t="s">
        <v>80</v>
      </c>
      <c r="F61" s="18">
        <v>27.73</v>
      </c>
      <c r="G61" s="19">
        <v>240</v>
      </c>
      <c r="H61" s="20">
        <f t="shared" si="1"/>
        <v>6655.2</v>
      </c>
    </row>
    <row r="62" spans="1:8" x14ac:dyDescent="0.25">
      <c r="E62" s="15" t="s">
        <v>17</v>
      </c>
      <c r="F62" s="15"/>
      <c r="G62" s="15"/>
      <c r="H62" s="21">
        <f>SUM(H56:H61)</f>
        <v>17759.900000000001</v>
      </c>
    </row>
    <row r="64" spans="1:8" x14ac:dyDescent="0.25">
      <c r="C64" s="15" t="s">
        <v>5</v>
      </c>
      <c r="D64" s="16" t="s">
        <v>6</v>
      </c>
      <c r="E64" s="15" t="s">
        <v>7</v>
      </c>
    </row>
    <row r="65" spans="1:8" x14ac:dyDescent="0.25">
      <c r="C65" s="15" t="s">
        <v>8</v>
      </c>
      <c r="D65" s="16" t="s">
        <v>28</v>
      </c>
      <c r="E65" s="15" t="s">
        <v>29</v>
      </c>
    </row>
    <row r="66" spans="1:8" x14ac:dyDescent="0.25">
      <c r="C66" s="15" t="s">
        <v>10</v>
      </c>
      <c r="D66" s="16" t="s">
        <v>81</v>
      </c>
      <c r="E66" s="15" t="s">
        <v>82</v>
      </c>
    </row>
    <row r="68" spans="1:8" x14ac:dyDescent="0.25">
      <c r="A68" s="11" t="s">
        <v>83</v>
      </c>
      <c r="B68" s="11">
        <v>1</v>
      </c>
      <c r="C68" s="11" t="s">
        <v>84</v>
      </c>
      <c r="D68" s="17" t="s">
        <v>69</v>
      </c>
      <c r="E68" s="11" t="s">
        <v>85</v>
      </c>
      <c r="F68" s="18">
        <v>31.94</v>
      </c>
      <c r="G68" s="19">
        <v>60</v>
      </c>
      <c r="H68" s="20">
        <f>ROUND(ROUND(F68,2)*ROUND(G68,3),2)</f>
        <v>1916.4</v>
      </c>
    </row>
    <row r="69" spans="1:8" x14ac:dyDescent="0.25">
      <c r="A69" s="11" t="s">
        <v>83</v>
      </c>
      <c r="B69" s="11">
        <v>2</v>
      </c>
      <c r="C69" s="11" t="s">
        <v>86</v>
      </c>
      <c r="D69" s="17" t="s">
        <v>69</v>
      </c>
      <c r="E69" s="11" t="s">
        <v>87</v>
      </c>
      <c r="F69" s="18">
        <v>18.100000000000001</v>
      </c>
      <c r="G69" s="19">
        <v>70</v>
      </c>
      <c r="H69" s="20">
        <f>ROUND(ROUND(F69,2)*ROUND(G69,3),2)</f>
        <v>1267</v>
      </c>
    </row>
    <row r="70" spans="1:8" x14ac:dyDescent="0.25">
      <c r="A70" s="11" t="s">
        <v>83</v>
      </c>
      <c r="B70" s="11">
        <v>3</v>
      </c>
      <c r="C70" s="11" t="s">
        <v>88</v>
      </c>
      <c r="D70" s="17" t="s">
        <v>69</v>
      </c>
      <c r="E70" s="11" t="s">
        <v>89</v>
      </c>
      <c r="F70" s="18">
        <v>43.97</v>
      </c>
      <c r="G70" s="19">
        <v>10</v>
      </c>
      <c r="H70" s="20">
        <f>ROUND(ROUND(F70,2)*ROUND(G70,3),2)</f>
        <v>439.7</v>
      </c>
    </row>
    <row r="71" spans="1:8" x14ac:dyDescent="0.25">
      <c r="E71" s="15" t="s">
        <v>17</v>
      </c>
      <c r="F71" s="15"/>
      <c r="G71" s="15"/>
      <c r="H71" s="21">
        <f>SUM(H68:H70)</f>
        <v>3623.1</v>
      </c>
    </row>
    <row r="73" spans="1:8" x14ac:dyDescent="0.25">
      <c r="C73" s="15" t="s">
        <v>5</v>
      </c>
      <c r="D73" s="16" t="s">
        <v>6</v>
      </c>
      <c r="E73" s="15" t="s">
        <v>7</v>
      </c>
    </row>
    <row r="74" spans="1:8" x14ac:dyDescent="0.25">
      <c r="C74" s="15" t="s">
        <v>8</v>
      </c>
      <c r="D74" s="16" t="s">
        <v>90</v>
      </c>
      <c r="E74" s="15" t="s">
        <v>91</v>
      </c>
    </row>
    <row r="76" spans="1:8" x14ac:dyDescent="0.25">
      <c r="A76" s="11" t="s">
        <v>92</v>
      </c>
      <c r="B76" s="11">
        <v>1</v>
      </c>
      <c r="C76" s="11" t="s">
        <v>93</v>
      </c>
      <c r="D76" s="17" t="s">
        <v>15</v>
      </c>
      <c r="E76" s="11" t="s">
        <v>94</v>
      </c>
      <c r="F76" s="18">
        <v>12.63</v>
      </c>
      <c r="G76" s="19">
        <v>65</v>
      </c>
      <c r="H76" s="20">
        <f>ROUND(ROUND(F76,2)*ROUND(G76,3),2)</f>
        <v>820.95</v>
      </c>
    </row>
    <row r="77" spans="1:8" x14ac:dyDescent="0.25">
      <c r="A77" s="11" t="s">
        <v>92</v>
      </c>
      <c r="B77" s="11">
        <v>2</v>
      </c>
      <c r="C77" s="11" t="s">
        <v>95</v>
      </c>
      <c r="D77" s="17" t="s">
        <v>69</v>
      </c>
      <c r="E77" s="11" t="s">
        <v>96</v>
      </c>
      <c r="F77" s="18">
        <v>6.58</v>
      </c>
      <c r="G77" s="19">
        <v>1</v>
      </c>
      <c r="H77" s="20">
        <f>ROUND(ROUND(F77,2)*ROUND(G77,3),2)</f>
        <v>6.58</v>
      </c>
    </row>
    <row r="78" spans="1:8" x14ac:dyDescent="0.25">
      <c r="A78" s="11" t="s">
        <v>92</v>
      </c>
      <c r="B78" s="11">
        <v>3</v>
      </c>
      <c r="C78" s="11" t="s">
        <v>97</v>
      </c>
      <c r="D78" s="17" t="s">
        <v>15</v>
      </c>
      <c r="E78" s="11" t="s">
        <v>98</v>
      </c>
      <c r="F78" s="18">
        <v>63.52</v>
      </c>
      <c r="G78" s="19">
        <v>1</v>
      </c>
      <c r="H78" s="20">
        <f>ROUND(ROUND(F78,2)*ROUND(G78,3),2)</f>
        <v>63.52</v>
      </c>
    </row>
    <row r="79" spans="1:8" x14ac:dyDescent="0.25">
      <c r="A79" s="11" t="s">
        <v>92</v>
      </c>
      <c r="B79" s="11">
        <v>4</v>
      </c>
      <c r="C79" s="11" t="s">
        <v>99</v>
      </c>
      <c r="D79" s="17" t="s">
        <v>15</v>
      </c>
      <c r="E79" s="11" t="s">
        <v>100</v>
      </c>
      <c r="F79" s="18">
        <v>772.01</v>
      </c>
      <c r="G79" s="19">
        <v>1</v>
      </c>
      <c r="H79" s="20">
        <f>ROUND(ROUND(F79,2)*ROUND(G79,3),2)</f>
        <v>772.01</v>
      </c>
    </row>
    <row r="80" spans="1:8" x14ac:dyDescent="0.25">
      <c r="E80" s="15" t="s">
        <v>17</v>
      </c>
      <c r="F80" s="15"/>
      <c r="G80" s="15"/>
      <c r="H80" s="21">
        <f>SUM(H76:H79)</f>
        <v>1663.06</v>
      </c>
    </row>
    <row r="82" spans="1:8" x14ac:dyDescent="0.25">
      <c r="C82" s="15" t="s">
        <v>5</v>
      </c>
      <c r="D82" s="16" t="s">
        <v>6</v>
      </c>
      <c r="E82" s="15" t="s">
        <v>7</v>
      </c>
    </row>
    <row r="83" spans="1:8" x14ac:dyDescent="0.25">
      <c r="C83" s="15" t="s">
        <v>8</v>
      </c>
      <c r="D83" s="16" t="s">
        <v>101</v>
      </c>
      <c r="E83" s="15" t="s">
        <v>102</v>
      </c>
    </row>
    <row r="85" spans="1:8" x14ac:dyDescent="0.25">
      <c r="A85" s="11" t="s">
        <v>103</v>
      </c>
      <c r="B85" s="11">
        <v>1</v>
      </c>
      <c r="C85" s="11" t="s">
        <v>104</v>
      </c>
      <c r="D85" s="17" t="s">
        <v>15</v>
      </c>
      <c r="E85" s="11" t="s">
        <v>105</v>
      </c>
      <c r="F85" s="18">
        <v>655</v>
      </c>
      <c r="G85" s="19">
        <v>1</v>
      </c>
      <c r="H85" s="20">
        <f>ROUND(ROUND(F85,2)*ROUND(G85,3),2)</f>
        <v>655</v>
      </c>
    </row>
    <row r="86" spans="1:8" x14ac:dyDescent="0.25">
      <c r="A86" s="11" t="s">
        <v>103</v>
      </c>
      <c r="B86" s="11">
        <v>2</v>
      </c>
      <c r="C86" s="11" t="s">
        <v>106</v>
      </c>
      <c r="D86" s="17" t="s">
        <v>15</v>
      </c>
      <c r="E86" s="11" t="s">
        <v>107</v>
      </c>
      <c r="F86" s="18">
        <v>450</v>
      </c>
      <c r="G86" s="19">
        <v>1</v>
      </c>
      <c r="H86" s="20">
        <f>ROUND(ROUND(F86,2)*ROUND(G86,3),2)</f>
        <v>450</v>
      </c>
    </row>
    <row r="87" spans="1:8" x14ac:dyDescent="0.25">
      <c r="A87" s="11" t="s">
        <v>103</v>
      </c>
      <c r="B87" s="11">
        <v>3</v>
      </c>
      <c r="C87" s="11" t="s">
        <v>108</v>
      </c>
      <c r="D87" s="17" t="s">
        <v>15</v>
      </c>
      <c r="E87" s="11" t="s">
        <v>109</v>
      </c>
      <c r="F87" s="18">
        <v>225</v>
      </c>
      <c r="G87" s="19">
        <v>1</v>
      </c>
      <c r="H87" s="20">
        <f>ROUND(ROUND(F87,2)*ROUND(G87,3),2)</f>
        <v>225</v>
      </c>
    </row>
    <row r="88" spans="1:8" x14ac:dyDescent="0.25">
      <c r="E88" s="15" t="s">
        <v>17</v>
      </c>
      <c r="F88" s="15"/>
      <c r="G88" s="15"/>
      <c r="H88" s="21">
        <f>SUM(H85:H87)</f>
        <v>1330</v>
      </c>
    </row>
    <row r="90" spans="1:8" x14ac:dyDescent="0.25">
      <c r="C90" s="15" t="s">
        <v>5</v>
      </c>
      <c r="D90" s="16" t="s">
        <v>6</v>
      </c>
      <c r="E90" s="15" t="s">
        <v>7</v>
      </c>
    </row>
    <row r="91" spans="1:8" x14ac:dyDescent="0.25">
      <c r="C91" s="15" t="s">
        <v>8</v>
      </c>
      <c r="D91" s="16" t="s">
        <v>110</v>
      </c>
      <c r="E91" s="15" t="s">
        <v>111</v>
      </c>
    </row>
    <row r="93" spans="1:8" x14ac:dyDescent="0.25">
      <c r="A93" s="11" t="s">
        <v>112</v>
      </c>
      <c r="B93" s="11">
        <v>1</v>
      </c>
      <c r="C93" s="11" t="s">
        <v>113</v>
      </c>
      <c r="D93" s="17" t="s">
        <v>15</v>
      </c>
      <c r="E93" s="11" t="s">
        <v>114</v>
      </c>
      <c r="F93" s="18">
        <v>215</v>
      </c>
      <c r="G93" s="19">
        <v>1</v>
      </c>
      <c r="H93" s="20">
        <f>ROUND(ROUND(F93,2)*ROUND(G93,3),2)</f>
        <v>215</v>
      </c>
    </row>
    <row r="94" spans="1:8" ht="124.5" x14ac:dyDescent="0.25">
      <c r="A94" s="11" t="s">
        <v>112</v>
      </c>
      <c r="B94" s="11">
        <v>2</v>
      </c>
      <c r="C94" s="11" t="s">
        <v>115</v>
      </c>
      <c r="D94" s="17" t="s">
        <v>15</v>
      </c>
      <c r="E94" s="22" t="s">
        <v>116</v>
      </c>
      <c r="F94" s="18">
        <v>260</v>
      </c>
      <c r="G94" s="19">
        <v>1</v>
      </c>
      <c r="H94" s="20">
        <f>ROUND(ROUND(F94,2)*ROUND(G94,3),2)</f>
        <v>260</v>
      </c>
    </row>
    <row r="95" spans="1:8" x14ac:dyDescent="0.25">
      <c r="A95" s="11" t="s">
        <v>112</v>
      </c>
      <c r="B95" s="11">
        <v>3</v>
      </c>
      <c r="C95" s="11" t="s">
        <v>117</v>
      </c>
      <c r="D95" s="17" t="s">
        <v>15</v>
      </c>
      <c r="E95" s="11" t="s">
        <v>118</v>
      </c>
      <c r="F95" s="18">
        <v>658.5</v>
      </c>
      <c r="G95" s="19">
        <v>1</v>
      </c>
      <c r="H95" s="20">
        <f>ROUND(ROUND(F95,2)*ROUND(G95,3),2)</f>
        <v>658.5</v>
      </c>
    </row>
    <row r="96" spans="1:8" x14ac:dyDescent="0.25">
      <c r="E96" s="15" t="s">
        <v>17</v>
      </c>
      <c r="F96" s="15"/>
      <c r="G96" s="15"/>
      <c r="H96" s="21">
        <f>SUM(H93:H95)</f>
        <v>1133.5</v>
      </c>
    </row>
    <row r="98" spans="1:8" x14ac:dyDescent="0.25">
      <c r="C98" s="15" t="s">
        <v>5</v>
      </c>
      <c r="D98" s="16" t="s">
        <v>6</v>
      </c>
      <c r="E98" s="15" t="s">
        <v>7</v>
      </c>
    </row>
    <row r="99" spans="1:8" x14ac:dyDescent="0.25">
      <c r="C99" s="15" t="s">
        <v>8</v>
      </c>
      <c r="D99" s="16" t="s">
        <v>119</v>
      </c>
      <c r="E99" s="15" t="s">
        <v>120</v>
      </c>
    </row>
    <row r="100" spans="1:8" x14ac:dyDescent="0.25">
      <c r="C100" s="15" t="s">
        <v>10</v>
      </c>
      <c r="D100" s="16" t="s">
        <v>121</v>
      </c>
      <c r="E100" s="15" t="s">
        <v>122</v>
      </c>
    </row>
    <row r="102" spans="1:8" x14ac:dyDescent="0.25">
      <c r="A102" s="11" t="s">
        <v>123</v>
      </c>
      <c r="B102" s="11">
        <v>1</v>
      </c>
      <c r="C102" s="11" t="s">
        <v>124</v>
      </c>
      <c r="D102" s="17" t="s">
        <v>15</v>
      </c>
      <c r="E102" s="11" t="s">
        <v>125</v>
      </c>
      <c r="F102" s="18">
        <v>889.82</v>
      </c>
      <c r="G102" s="19">
        <v>1</v>
      </c>
      <c r="H102" s="20">
        <f>ROUND(ROUND(F102,2)*ROUND(G102,3),2)</f>
        <v>889.82</v>
      </c>
    </row>
    <row r="103" spans="1:8" x14ac:dyDescent="0.25">
      <c r="A103" s="11" t="s">
        <v>123</v>
      </c>
      <c r="B103" s="11">
        <v>2</v>
      </c>
      <c r="C103" s="11" t="s">
        <v>126</v>
      </c>
      <c r="D103" s="17" t="s">
        <v>15</v>
      </c>
      <c r="E103" s="11" t="s">
        <v>127</v>
      </c>
      <c r="F103" s="18">
        <v>73.11</v>
      </c>
      <c r="G103" s="19">
        <v>1</v>
      </c>
      <c r="H103" s="20">
        <f>ROUND(ROUND(F103,2)*ROUND(G103,3),2)</f>
        <v>73.11</v>
      </c>
    </row>
    <row r="104" spans="1:8" x14ac:dyDescent="0.25">
      <c r="A104" s="11" t="s">
        <v>123</v>
      </c>
      <c r="B104" s="11">
        <v>3</v>
      </c>
      <c r="C104" s="11" t="s">
        <v>128</v>
      </c>
      <c r="D104" s="17" t="s">
        <v>15</v>
      </c>
      <c r="E104" s="11" t="s">
        <v>129</v>
      </c>
      <c r="F104" s="18">
        <v>589.23</v>
      </c>
      <c r="G104" s="19">
        <v>1</v>
      </c>
      <c r="H104" s="20">
        <f>ROUND(ROUND(F104,2)*ROUND(G104,3),2)</f>
        <v>589.23</v>
      </c>
    </row>
    <row r="105" spans="1:8" x14ac:dyDescent="0.25">
      <c r="A105" s="11" t="s">
        <v>123</v>
      </c>
      <c r="B105" s="11">
        <v>4</v>
      </c>
      <c r="C105" s="11" t="s">
        <v>130</v>
      </c>
      <c r="D105" s="17" t="s">
        <v>15</v>
      </c>
      <c r="E105" s="11" t="s">
        <v>131</v>
      </c>
      <c r="F105" s="18">
        <v>240.31</v>
      </c>
      <c r="G105" s="19">
        <v>1</v>
      </c>
      <c r="H105" s="20">
        <f>ROUND(ROUND(F105,2)*ROUND(G105,3),2)</f>
        <v>240.31</v>
      </c>
    </row>
    <row r="106" spans="1:8" x14ac:dyDescent="0.25">
      <c r="A106" s="11" t="s">
        <v>123</v>
      </c>
      <c r="B106" s="11">
        <v>5</v>
      </c>
      <c r="C106" s="11" t="s">
        <v>132</v>
      </c>
      <c r="D106" s="17" t="s">
        <v>15</v>
      </c>
      <c r="E106" s="11" t="s">
        <v>133</v>
      </c>
      <c r="F106" s="18">
        <v>287.74</v>
      </c>
      <c r="G106" s="19">
        <v>1</v>
      </c>
      <c r="H106" s="20">
        <f>ROUND(ROUND(F106,2)*ROUND(G106,3),2)</f>
        <v>287.74</v>
      </c>
    </row>
    <row r="107" spans="1:8" x14ac:dyDescent="0.25">
      <c r="E107" s="15" t="s">
        <v>17</v>
      </c>
      <c r="F107" s="15"/>
      <c r="G107" s="15"/>
      <c r="H107" s="21">
        <f>SUM(H102:H106)</f>
        <v>2080.21</v>
      </c>
    </row>
    <row r="109" spans="1:8" x14ac:dyDescent="0.25">
      <c r="C109" s="15" t="s">
        <v>5</v>
      </c>
      <c r="D109" s="16" t="s">
        <v>6</v>
      </c>
      <c r="E109" s="15" t="s">
        <v>7</v>
      </c>
    </row>
    <row r="110" spans="1:8" x14ac:dyDescent="0.25">
      <c r="C110" s="15" t="s">
        <v>8</v>
      </c>
      <c r="D110" s="16" t="s">
        <v>119</v>
      </c>
      <c r="E110" s="15" t="s">
        <v>120</v>
      </c>
    </row>
    <row r="111" spans="1:8" x14ac:dyDescent="0.25">
      <c r="C111" s="15" t="s">
        <v>10</v>
      </c>
      <c r="D111" s="16" t="s">
        <v>134</v>
      </c>
      <c r="E111" s="15" t="s">
        <v>135</v>
      </c>
    </row>
    <row r="113" spans="1:8" x14ac:dyDescent="0.25">
      <c r="A113" s="11" t="s">
        <v>136</v>
      </c>
      <c r="B113" s="11">
        <v>1</v>
      </c>
      <c r="C113" s="11" t="s">
        <v>137</v>
      </c>
      <c r="D113" s="17" t="s">
        <v>138</v>
      </c>
      <c r="E113" s="11" t="s">
        <v>139</v>
      </c>
      <c r="F113" s="18">
        <v>163.52000000000001</v>
      </c>
      <c r="G113" s="19">
        <v>1</v>
      </c>
      <c r="H113" s="20">
        <f>ROUND(ROUND(F113,2)*ROUND(G113,3),2)</f>
        <v>163.52000000000001</v>
      </c>
    </row>
    <row r="114" spans="1:8" x14ac:dyDescent="0.25">
      <c r="A114" s="11" t="s">
        <v>136</v>
      </c>
      <c r="B114" s="11">
        <v>2</v>
      </c>
      <c r="C114" s="11" t="s">
        <v>140</v>
      </c>
      <c r="D114" s="17" t="s">
        <v>15</v>
      </c>
      <c r="E114" s="11" t="s">
        <v>141</v>
      </c>
      <c r="F114" s="18">
        <v>451.26</v>
      </c>
      <c r="G114" s="19">
        <v>1</v>
      </c>
      <c r="H114" s="20">
        <f>ROUND(ROUND(F114,2)*ROUND(G114,3),2)</f>
        <v>451.26</v>
      </c>
    </row>
    <row r="115" spans="1:8" x14ac:dyDescent="0.25">
      <c r="A115" s="11" t="s">
        <v>136</v>
      </c>
      <c r="B115" s="11">
        <v>3</v>
      </c>
      <c r="C115" s="11" t="s">
        <v>142</v>
      </c>
      <c r="D115" s="17" t="s">
        <v>143</v>
      </c>
      <c r="E115" s="11" t="s">
        <v>144</v>
      </c>
      <c r="F115" s="18">
        <v>50</v>
      </c>
      <c r="G115" s="19">
        <v>4</v>
      </c>
      <c r="H115" s="20">
        <f>ROUND(ROUND(F115,2)*ROUND(G115,3),2)</f>
        <v>200</v>
      </c>
    </row>
    <row r="116" spans="1:8" x14ac:dyDescent="0.25">
      <c r="E116" s="15" t="s">
        <v>17</v>
      </c>
      <c r="F116" s="15"/>
      <c r="G116" s="15"/>
      <c r="H116" s="21">
        <f>SUM(H113:H115)</f>
        <v>814.78</v>
      </c>
    </row>
    <row r="118" spans="1:8" x14ac:dyDescent="0.25">
      <c r="E118" s="23" t="s">
        <v>145</v>
      </c>
      <c r="H118" s="24">
        <f>SUM(H9:H117)/2</f>
        <v>85150.63999999997</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13"/>
  <sheetViews>
    <sheetView workbookViewId="0">
      <pane ySplit="8" topLeftCell="A9" activePane="bottomLeft" state="frozenSplit"/>
      <selection pane="bottomLeft"/>
    </sheetView>
  </sheetViews>
  <sheetFormatPr baseColWidth="10"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s>
  <sheetData>
    <row r="1" spans="1:27" x14ac:dyDescent="0.25">
      <c r="A1" s="9" t="s">
        <v>0</v>
      </c>
      <c r="B1" s="9" t="s">
        <v>0</v>
      </c>
      <c r="C1" s="9" t="s">
        <v>0</v>
      </c>
      <c r="D1" s="9" t="s">
        <v>0</v>
      </c>
      <c r="E1" s="9" t="s">
        <v>0</v>
      </c>
      <c r="F1" s="9" t="s">
        <v>0</v>
      </c>
      <c r="G1" s="9" t="s">
        <v>0</v>
      </c>
      <c r="H1" s="9" t="s">
        <v>0</v>
      </c>
      <c r="I1" s="9" t="s">
        <v>0</v>
      </c>
      <c r="J1" s="9" t="s">
        <v>0</v>
      </c>
      <c r="K1" s="9" t="s">
        <v>0</v>
      </c>
    </row>
    <row r="2" spans="1:27" x14ac:dyDescent="0.25">
      <c r="A2" s="9"/>
      <c r="B2" s="9"/>
      <c r="C2" s="9"/>
      <c r="D2" s="9"/>
      <c r="E2" s="9"/>
      <c r="F2" s="9"/>
      <c r="G2" s="9"/>
      <c r="H2" s="9"/>
      <c r="I2" s="9"/>
      <c r="J2" s="9"/>
      <c r="K2" s="9"/>
    </row>
    <row r="3" spans="1:27" x14ac:dyDescent="0.25">
      <c r="A3" s="9"/>
      <c r="B3" s="9"/>
      <c r="C3" s="9"/>
      <c r="D3" s="9"/>
      <c r="E3" s="9"/>
      <c r="F3" s="9"/>
      <c r="G3" s="9"/>
      <c r="H3" s="9"/>
      <c r="I3" s="9"/>
      <c r="J3" s="9"/>
      <c r="K3" s="9"/>
    </row>
    <row r="4" spans="1:27" x14ac:dyDescent="0.25">
      <c r="A4" s="9"/>
      <c r="B4" s="9"/>
      <c r="C4" s="9"/>
      <c r="D4" s="9"/>
      <c r="E4" s="9"/>
      <c r="F4" s="9"/>
      <c r="G4" s="9"/>
      <c r="H4" s="9"/>
      <c r="I4" s="9"/>
      <c r="J4" s="9"/>
      <c r="K4" s="9"/>
    </row>
    <row r="6" spans="1:27" ht="18.75" x14ac:dyDescent="0.3">
      <c r="A6" s="8" t="s">
        <v>146</v>
      </c>
      <c r="B6" s="8" t="s">
        <v>146</v>
      </c>
      <c r="C6" s="8" t="s">
        <v>146</v>
      </c>
      <c r="D6" s="8" t="s">
        <v>146</v>
      </c>
      <c r="E6" s="8" t="s">
        <v>146</v>
      </c>
      <c r="F6" s="8" t="s">
        <v>146</v>
      </c>
      <c r="G6" s="8" t="s">
        <v>146</v>
      </c>
      <c r="H6" s="8" t="s">
        <v>146</v>
      </c>
      <c r="I6" s="8" t="s">
        <v>146</v>
      </c>
      <c r="J6" s="8" t="s">
        <v>146</v>
      </c>
      <c r="K6" s="8" t="s">
        <v>146</v>
      </c>
    </row>
    <row r="8" spans="1:27" x14ac:dyDescent="0.25">
      <c r="A8" s="26" t="s">
        <v>147</v>
      </c>
      <c r="B8" s="26" t="s">
        <v>148</v>
      </c>
      <c r="C8" s="26" t="s">
        <v>149</v>
      </c>
      <c r="D8" s="26" t="s">
        <v>150</v>
      </c>
      <c r="E8" s="26"/>
      <c r="F8" s="26"/>
      <c r="G8" s="26"/>
      <c r="H8" s="26"/>
      <c r="I8" s="26"/>
      <c r="J8" s="26"/>
      <c r="K8" s="26" t="s">
        <v>2</v>
      </c>
    </row>
    <row r="10" spans="1:27" x14ac:dyDescent="0.25">
      <c r="A10" s="25" t="s">
        <v>151</v>
      </c>
      <c r="B10" s="25"/>
    </row>
    <row r="11" spans="1:27" ht="45" customHeight="1" x14ac:dyDescent="0.25">
      <c r="A11" s="27"/>
      <c r="B11" s="27" t="s">
        <v>152</v>
      </c>
      <c r="C11" s="28" t="s">
        <v>153</v>
      </c>
      <c r="D11" s="7" t="s">
        <v>154</v>
      </c>
      <c r="E11" s="6"/>
      <c r="F11" s="6"/>
      <c r="G11" s="28"/>
      <c r="H11" s="29" t="s">
        <v>155</v>
      </c>
      <c r="I11" s="5">
        <v>1</v>
      </c>
      <c r="J11" s="4"/>
      <c r="K11" s="30">
        <f>ROUND(K16,2)</f>
        <v>26.05</v>
      </c>
      <c r="L11" s="28"/>
      <c r="M11" s="28"/>
      <c r="N11" s="28"/>
      <c r="O11" s="28"/>
      <c r="P11" s="28"/>
      <c r="Q11" s="28"/>
      <c r="R11" s="28"/>
      <c r="S11" s="28"/>
      <c r="T11" s="28"/>
      <c r="U11" s="28"/>
      <c r="V11" s="28"/>
      <c r="W11" s="28"/>
      <c r="X11" s="28"/>
      <c r="Y11" s="28"/>
      <c r="Z11" s="28"/>
      <c r="AA11" s="28"/>
    </row>
    <row r="12" spans="1:27" x14ac:dyDescent="0.25">
      <c r="B12" s="23" t="s">
        <v>156</v>
      </c>
    </row>
    <row r="13" spans="1:27" x14ac:dyDescent="0.25">
      <c r="B13" t="s">
        <v>157</v>
      </c>
      <c r="C13" t="s">
        <v>153</v>
      </c>
      <c r="D13" t="s">
        <v>158</v>
      </c>
      <c r="E13" s="31">
        <v>1</v>
      </c>
      <c r="F13" t="s">
        <v>159</v>
      </c>
      <c r="G13" t="s">
        <v>160</v>
      </c>
      <c r="H13" s="32">
        <v>26.05</v>
      </c>
      <c r="I13" t="s">
        <v>161</v>
      </c>
      <c r="J13" s="33">
        <f>ROUND(E13/I11* H13,5)</f>
        <v>26.05</v>
      </c>
      <c r="K13" s="34"/>
    </row>
    <row r="14" spans="1:27" x14ac:dyDescent="0.25">
      <c r="D14" s="35" t="s">
        <v>162</v>
      </c>
      <c r="E14" s="34"/>
      <c r="H14" s="34"/>
      <c r="K14" s="32">
        <f>SUM(J13:J13)</f>
        <v>26.05</v>
      </c>
    </row>
    <row r="15" spans="1:27" x14ac:dyDescent="0.25">
      <c r="D15" s="35" t="s">
        <v>163</v>
      </c>
      <c r="E15" s="34"/>
      <c r="H15" s="34"/>
      <c r="K15" s="36">
        <f>SUM(J12:J14)</f>
        <v>26.05</v>
      </c>
    </row>
    <row r="16" spans="1:27" x14ac:dyDescent="0.25">
      <c r="D16" s="35" t="s">
        <v>164</v>
      </c>
      <c r="E16" s="34"/>
      <c r="H16" s="34"/>
      <c r="K16" s="36">
        <f>SUM(K15:K15)</f>
        <v>26.05</v>
      </c>
    </row>
    <row r="18" spans="1:27" ht="45" customHeight="1" x14ac:dyDescent="0.25">
      <c r="A18" s="27"/>
      <c r="B18" s="27" t="s">
        <v>165</v>
      </c>
      <c r="C18" s="28" t="s">
        <v>15</v>
      </c>
      <c r="D18" s="7" t="s">
        <v>166</v>
      </c>
      <c r="E18" s="6"/>
      <c r="F18" s="6"/>
      <c r="G18" s="28"/>
      <c r="H18" s="29" t="s">
        <v>155</v>
      </c>
      <c r="I18" s="5">
        <v>1</v>
      </c>
      <c r="J18" s="4"/>
      <c r="K18" s="30">
        <f>ROUND(K28,2)</f>
        <v>8.58</v>
      </c>
      <c r="L18" s="28"/>
      <c r="M18" s="28"/>
      <c r="N18" s="28"/>
      <c r="O18" s="28"/>
      <c r="P18" s="28"/>
      <c r="Q18" s="28"/>
      <c r="R18" s="28"/>
      <c r="S18" s="28"/>
      <c r="T18" s="28"/>
      <c r="U18" s="28"/>
      <c r="V18" s="28"/>
      <c r="W18" s="28"/>
      <c r="X18" s="28"/>
      <c r="Y18" s="28"/>
      <c r="Z18" s="28"/>
      <c r="AA18" s="28"/>
    </row>
    <row r="19" spans="1:27" x14ac:dyDescent="0.25">
      <c r="B19" s="23" t="s">
        <v>167</v>
      </c>
    </row>
    <row r="20" spans="1:27" x14ac:dyDescent="0.25">
      <c r="B20" t="s">
        <v>168</v>
      </c>
      <c r="C20" t="s">
        <v>143</v>
      </c>
      <c r="D20" t="s">
        <v>169</v>
      </c>
      <c r="E20" s="31">
        <v>0.25</v>
      </c>
      <c r="F20" t="s">
        <v>159</v>
      </c>
      <c r="G20" t="s">
        <v>160</v>
      </c>
      <c r="H20" s="32">
        <v>24.69</v>
      </c>
      <c r="I20" t="s">
        <v>161</v>
      </c>
      <c r="J20" s="33">
        <f>ROUND(E20/I18* H20,5)</f>
        <v>6.1725000000000003</v>
      </c>
      <c r="K20" s="34"/>
    </row>
    <row r="21" spans="1:27" x14ac:dyDescent="0.25">
      <c r="D21" s="35" t="s">
        <v>170</v>
      </c>
      <c r="E21" s="34"/>
      <c r="H21" s="34"/>
      <c r="K21" s="32">
        <f>SUM(J20:J20)</f>
        <v>6.1725000000000003</v>
      </c>
    </row>
    <row r="22" spans="1:27" x14ac:dyDescent="0.25">
      <c r="B22" s="23" t="s">
        <v>156</v>
      </c>
      <c r="E22" s="34"/>
      <c r="H22" s="34"/>
      <c r="K22" s="34"/>
    </row>
    <row r="23" spans="1:27" x14ac:dyDescent="0.25">
      <c r="B23" t="s">
        <v>171</v>
      </c>
      <c r="C23" t="s">
        <v>143</v>
      </c>
      <c r="D23" t="s">
        <v>172</v>
      </c>
      <c r="E23" s="31">
        <v>0.25</v>
      </c>
      <c r="F23" t="s">
        <v>159</v>
      </c>
      <c r="G23" t="s">
        <v>160</v>
      </c>
      <c r="H23" s="32">
        <v>9.24</v>
      </c>
      <c r="I23" t="s">
        <v>161</v>
      </c>
      <c r="J23" s="33">
        <f>ROUND(E23/I18* H23,5)</f>
        <v>2.31</v>
      </c>
      <c r="K23" s="34"/>
    </row>
    <row r="24" spans="1:27" x14ac:dyDescent="0.25">
      <c r="D24" s="35" t="s">
        <v>162</v>
      </c>
      <c r="E24" s="34"/>
      <c r="H24" s="34"/>
      <c r="K24" s="32">
        <f>SUM(J23:J23)</f>
        <v>2.31</v>
      </c>
    </row>
    <row r="25" spans="1:27" x14ac:dyDescent="0.25">
      <c r="E25" s="34"/>
      <c r="H25" s="34"/>
      <c r="K25" s="34"/>
    </row>
    <row r="26" spans="1:27" x14ac:dyDescent="0.25">
      <c r="D26" s="35" t="s">
        <v>173</v>
      </c>
      <c r="E26" s="34"/>
      <c r="H26" s="34">
        <v>1.5</v>
      </c>
      <c r="I26" t="s">
        <v>174</v>
      </c>
      <c r="J26">
        <f>ROUND(H26/100*K21,5)</f>
        <v>9.2590000000000006E-2</v>
      </c>
      <c r="K26" s="34"/>
    </row>
    <row r="27" spans="1:27" x14ac:dyDescent="0.25">
      <c r="D27" s="35" t="s">
        <v>163</v>
      </c>
      <c r="E27" s="34"/>
      <c r="H27" s="34"/>
      <c r="K27" s="36">
        <f>SUM(J19:J26)</f>
        <v>8.5750899999999994</v>
      </c>
    </row>
    <row r="28" spans="1:27" x14ac:dyDescent="0.25">
      <c r="D28" s="35" t="s">
        <v>164</v>
      </c>
      <c r="E28" s="34"/>
      <c r="H28" s="34"/>
      <c r="K28" s="36">
        <f>SUM(K27:K27)</f>
        <v>8.5750899999999994</v>
      </c>
    </row>
    <row r="30" spans="1:27" ht="45" customHeight="1" x14ac:dyDescent="0.25">
      <c r="A30" s="27" t="s">
        <v>175</v>
      </c>
      <c r="B30" s="27" t="s">
        <v>117</v>
      </c>
      <c r="C30" s="28" t="s">
        <v>15</v>
      </c>
      <c r="D30" s="7" t="s">
        <v>118</v>
      </c>
      <c r="E30" s="6"/>
      <c r="F30" s="6"/>
      <c r="G30" s="28"/>
      <c r="H30" s="29" t="s">
        <v>155</v>
      </c>
      <c r="I30" s="5">
        <v>1</v>
      </c>
      <c r="J30" s="4"/>
      <c r="K30" s="30">
        <v>658.5</v>
      </c>
      <c r="L30" s="28"/>
      <c r="M30" s="28"/>
      <c r="N30" s="28"/>
      <c r="O30" s="28"/>
      <c r="P30" s="28"/>
      <c r="Q30" s="28"/>
      <c r="R30" s="28"/>
      <c r="S30" s="28"/>
      <c r="T30" s="28"/>
      <c r="U30" s="28"/>
      <c r="V30" s="28"/>
      <c r="W30" s="28"/>
      <c r="X30" s="28"/>
      <c r="Y30" s="28"/>
      <c r="Z30" s="28"/>
      <c r="AA30" s="28"/>
    </row>
    <row r="31" spans="1:27" ht="45" customHeight="1" x14ac:dyDescent="0.25">
      <c r="A31" s="27" t="s">
        <v>176</v>
      </c>
      <c r="B31" s="27" t="s">
        <v>113</v>
      </c>
      <c r="C31" s="28" t="s">
        <v>15</v>
      </c>
      <c r="D31" s="7" t="s">
        <v>114</v>
      </c>
      <c r="E31" s="6"/>
      <c r="F31" s="6"/>
      <c r="G31" s="28"/>
      <c r="H31" s="29" t="s">
        <v>155</v>
      </c>
      <c r="I31" s="5">
        <v>1</v>
      </c>
      <c r="J31" s="4"/>
      <c r="K31" s="30">
        <v>215</v>
      </c>
      <c r="L31" s="28"/>
      <c r="M31" s="28"/>
      <c r="N31" s="28"/>
      <c r="O31" s="28"/>
      <c r="P31" s="28"/>
      <c r="Q31" s="28"/>
      <c r="R31" s="28"/>
      <c r="S31" s="28"/>
      <c r="T31" s="28"/>
      <c r="U31" s="28"/>
      <c r="V31" s="28"/>
      <c r="W31" s="28"/>
      <c r="X31" s="28"/>
      <c r="Y31" s="28"/>
      <c r="Z31" s="28"/>
      <c r="AA31" s="28"/>
    </row>
    <row r="32" spans="1:27" ht="45" customHeight="1" x14ac:dyDescent="0.25">
      <c r="A32" s="27" t="s">
        <v>177</v>
      </c>
      <c r="B32" s="27" t="s">
        <v>68</v>
      </c>
      <c r="C32" s="28" t="s">
        <v>69</v>
      </c>
      <c r="D32" s="7" t="s">
        <v>70</v>
      </c>
      <c r="E32" s="6"/>
      <c r="F32" s="6"/>
      <c r="G32" s="28"/>
      <c r="H32" s="29" t="s">
        <v>155</v>
      </c>
      <c r="I32" s="5">
        <v>1</v>
      </c>
      <c r="J32" s="4"/>
      <c r="K32" s="30">
        <f>ROUND(K43,2)</f>
        <v>1.68</v>
      </c>
      <c r="L32" s="28"/>
      <c r="M32" s="28"/>
      <c r="N32" s="28"/>
      <c r="O32" s="28"/>
      <c r="P32" s="28"/>
      <c r="Q32" s="28"/>
      <c r="R32" s="28"/>
      <c r="S32" s="28"/>
      <c r="T32" s="28"/>
      <c r="U32" s="28"/>
      <c r="V32" s="28"/>
      <c r="W32" s="28"/>
      <c r="X32" s="28"/>
      <c r="Y32" s="28"/>
      <c r="Z32" s="28"/>
      <c r="AA32" s="28"/>
    </row>
    <row r="33" spans="1:27" x14ac:dyDescent="0.25">
      <c r="B33" s="23" t="s">
        <v>167</v>
      </c>
    </row>
    <row r="34" spans="1:27" x14ac:dyDescent="0.25">
      <c r="B34" t="s">
        <v>178</v>
      </c>
      <c r="C34" t="s">
        <v>143</v>
      </c>
      <c r="D34" t="s">
        <v>179</v>
      </c>
      <c r="E34" s="31">
        <v>1.4999999999999999E-2</v>
      </c>
      <c r="F34" t="s">
        <v>159</v>
      </c>
      <c r="G34" t="s">
        <v>160</v>
      </c>
      <c r="H34" s="32">
        <v>26.08</v>
      </c>
      <c r="I34" t="s">
        <v>161</v>
      </c>
      <c r="J34" s="33">
        <f>ROUND(E34/I32* H34,5)</f>
        <v>0.39119999999999999</v>
      </c>
      <c r="K34" s="34"/>
    </row>
    <row r="35" spans="1:27" x14ac:dyDescent="0.25">
      <c r="B35" t="s">
        <v>180</v>
      </c>
      <c r="C35" t="s">
        <v>143</v>
      </c>
      <c r="D35" t="s">
        <v>181</v>
      </c>
      <c r="E35" s="31">
        <v>1.4999999999999999E-2</v>
      </c>
      <c r="F35" t="s">
        <v>159</v>
      </c>
      <c r="G35" t="s">
        <v>160</v>
      </c>
      <c r="H35" s="32">
        <v>30.41</v>
      </c>
      <c r="I35" t="s">
        <v>161</v>
      </c>
      <c r="J35" s="33">
        <f>ROUND(E35/I32* H35,5)</f>
        <v>0.45615</v>
      </c>
      <c r="K35" s="34"/>
    </row>
    <row r="36" spans="1:27" x14ac:dyDescent="0.25">
      <c r="D36" s="35" t="s">
        <v>170</v>
      </c>
      <c r="E36" s="34"/>
      <c r="H36" s="34"/>
      <c r="K36" s="32">
        <f>SUM(J34:J35)</f>
        <v>0.84735000000000005</v>
      </c>
    </row>
    <row r="37" spans="1:27" x14ac:dyDescent="0.25">
      <c r="B37" s="23" t="s">
        <v>182</v>
      </c>
      <c r="E37" s="34"/>
      <c r="H37" s="34"/>
      <c r="K37" s="34"/>
    </row>
    <row r="38" spans="1:27" x14ac:dyDescent="0.25">
      <c r="B38" t="s">
        <v>183</v>
      </c>
      <c r="C38" t="s">
        <v>69</v>
      </c>
      <c r="D38" t="s">
        <v>184</v>
      </c>
      <c r="E38" s="31">
        <v>1.02</v>
      </c>
      <c r="G38" t="s">
        <v>160</v>
      </c>
      <c r="H38" s="32">
        <v>0.8</v>
      </c>
      <c r="I38" t="s">
        <v>161</v>
      </c>
      <c r="J38" s="33">
        <f>ROUND(E38* H38,5)</f>
        <v>0.81599999999999995</v>
      </c>
      <c r="K38" s="34"/>
    </row>
    <row r="39" spans="1:27" x14ac:dyDescent="0.25">
      <c r="D39" s="35" t="s">
        <v>185</v>
      </c>
      <c r="E39" s="34"/>
      <c r="H39" s="34"/>
      <c r="K39" s="32">
        <f>SUM(J38:J38)</f>
        <v>0.81599999999999995</v>
      </c>
    </row>
    <row r="40" spans="1:27" x14ac:dyDescent="0.25">
      <c r="E40" s="34"/>
      <c r="H40" s="34"/>
      <c r="K40" s="34"/>
    </row>
    <row r="41" spans="1:27" x14ac:dyDescent="0.25">
      <c r="D41" s="35" t="s">
        <v>173</v>
      </c>
      <c r="E41" s="34"/>
      <c r="H41" s="34">
        <v>1.5</v>
      </c>
      <c r="I41" t="s">
        <v>174</v>
      </c>
      <c r="J41">
        <f>ROUND(H41/100*K36,5)</f>
        <v>1.2710000000000001E-2</v>
      </c>
      <c r="K41" s="34"/>
    </row>
    <row r="42" spans="1:27" x14ac:dyDescent="0.25">
      <c r="D42" s="35" t="s">
        <v>163</v>
      </c>
      <c r="E42" s="34"/>
      <c r="H42" s="34"/>
      <c r="K42" s="36">
        <f>SUM(J33:J41)</f>
        <v>1.6760599999999999</v>
      </c>
    </row>
    <row r="43" spans="1:27" x14ac:dyDescent="0.25">
      <c r="D43" s="35" t="s">
        <v>164</v>
      </c>
      <c r="E43" s="34"/>
      <c r="H43" s="34"/>
      <c r="K43" s="36">
        <f>SUM(K42:K42)</f>
        <v>1.6760599999999999</v>
      </c>
    </row>
    <row r="45" spans="1:27" ht="45" customHeight="1" x14ac:dyDescent="0.25">
      <c r="A45" s="27" t="s">
        <v>186</v>
      </c>
      <c r="B45" s="27" t="s">
        <v>71</v>
      </c>
      <c r="C45" s="28" t="s">
        <v>69</v>
      </c>
      <c r="D45" s="7" t="s">
        <v>72</v>
      </c>
      <c r="E45" s="6"/>
      <c r="F45" s="6"/>
      <c r="G45" s="28"/>
      <c r="H45" s="29" t="s">
        <v>155</v>
      </c>
      <c r="I45" s="5">
        <v>1</v>
      </c>
      <c r="J45" s="4"/>
      <c r="K45" s="30">
        <f>ROUND(K56,2)</f>
        <v>3.17</v>
      </c>
      <c r="L45" s="28"/>
      <c r="M45" s="28"/>
      <c r="N45" s="28"/>
      <c r="O45" s="28"/>
      <c r="P45" s="28"/>
      <c r="Q45" s="28"/>
      <c r="R45" s="28"/>
      <c r="S45" s="28"/>
      <c r="T45" s="28"/>
      <c r="U45" s="28"/>
      <c r="V45" s="28"/>
      <c r="W45" s="28"/>
      <c r="X45" s="28"/>
      <c r="Y45" s="28"/>
      <c r="Z45" s="28"/>
      <c r="AA45" s="28"/>
    </row>
    <row r="46" spans="1:27" x14ac:dyDescent="0.25">
      <c r="B46" s="23" t="s">
        <v>167</v>
      </c>
    </row>
    <row r="47" spans="1:27" x14ac:dyDescent="0.25">
      <c r="B47" t="s">
        <v>187</v>
      </c>
      <c r="C47" t="s">
        <v>143</v>
      </c>
      <c r="D47" t="s">
        <v>188</v>
      </c>
      <c r="E47" s="31">
        <v>0.04</v>
      </c>
      <c r="F47" t="s">
        <v>159</v>
      </c>
      <c r="G47" t="s">
        <v>160</v>
      </c>
      <c r="H47" s="32">
        <v>25.71</v>
      </c>
      <c r="I47" t="s">
        <v>161</v>
      </c>
      <c r="J47" s="33">
        <f>ROUND(E47/I45* H47,5)</f>
        <v>1.0284</v>
      </c>
      <c r="K47" s="34"/>
    </row>
    <row r="48" spans="1:27" x14ac:dyDescent="0.25">
      <c r="B48" t="s">
        <v>178</v>
      </c>
      <c r="C48" t="s">
        <v>143</v>
      </c>
      <c r="D48" t="s">
        <v>179</v>
      </c>
      <c r="E48" s="31">
        <v>0.04</v>
      </c>
      <c r="F48" t="s">
        <v>159</v>
      </c>
      <c r="G48" t="s">
        <v>160</v>
      </c>
      <c r="H48" s="32">
        <v>26.08</v>
      </c>
      <c r="I48" t="s">
        <v>161</v>
      </c>
      <c r="J48" s="33">
        <f>ROUND(E48/I45* H48,5)</f>
        <v>1.0431999999999999</v>
      </c>
      <c r="K48" s="34"/>
    </row>
    <row r="49" spans="1:27" x14ac:dyDescent="0.25">
      <c r="D49" s="35" t="s">
        <v>170</v>
      </c>
      <c r="E49" s="34"/>
      <c r="H49" s="34"/>
      <c r="K49" s="32">
        <f>SUM(J47:J48)</f>
        <v>2.0716000000000001</v>
      </c>
    </row>
    <row r="50" spans="1:27" x14ac:dyDescent="0.25">
      <c r="B50" s="23" t="s">
        <v>182</v>
      </c>
      <c r="E50" s="34"/>
      <c r="H50" s="34"/>
      <c r="K50" s="34"/>
    </row>
    <row r="51" spans="1:27" x14ac:dyDescent="0.25">
      <c r="B51" t="s">
        <v>189</v>
      </c>
      <c r="C51" t="s">
        <v>69</v>
      </c>
      <c r="D51" t="s">
        <v>190</v>
      </c>
      <c r="E51" s="31">
        <v>1.02</v>
      </c>
      <c r="G51" t="s">
        <v>160</v>
      </c>
      <c r="H51" s="32">
        <v>1.05</v>
      </c>
      <c r="I51" t="s">
        <v>161</v>
      </c>
      <c r="J51" s="33">
        <f>ROUND(E51* H51,5)</f>
        <v>1.071</v>
      </c>
      <c r="K51" s="34"/>
    </row>
    <row r="52" spans="1:27" x14ac:dyDescent="0.25">
      <c r="D52" s="35" t="s">
        <v>185</v>
      </c>
      <c r="E52" s="34"/>
      <c r="H52" s="34"/>
      <c r="K52" s="32">
        <f>SUM(J51:J51)</f>
        <v>1.071</v>
      </c>
    </row>
    <row r="53" spans="1:27" x14ac:dyDescent="0.25">
      <c r="E53" s="34"/>
      <c r="H53" s="34"/>
      <c r="K53" s="34"/>
    </row>
    <row r="54" spans="1:27" x14ac:dyDescent="0.25">
      <c r="D54" s="35" t="s">
        <v>173</v>
      </c>
      <c r="E54" s="34"/>
      <c r="H54" s="34">
        <v>1.5</v>
      </c>
      <c r="I54" t="s">
        <v>174</v>
      </c>
      <c r="J54">
        <f>ROUND(H54/100*K49,5)</f>
        <v>3.107E-2</v>
      </c>
      <c r="K54" s="34"/>
    </row>
    <row r="55" spans="1:27" x14ac:dyDescent="0.25">
      <c r="D55" s="35" t="s">
        <v>163</v>
      </c>
      <c r="E55" s="34"/>
      <c r="H55" s="34"/>
      <c r="K55" s="36">
        <f>SUM(J46:J54)</f>
        <v>3.17367</v>
      </c>
    </row>
    <row r="56" spans="1:27" x14ac:dyDescent="0.25">
      <c r="D56" s="35" t="s">
        <v>164</v>
      </c>
      <c r="E56" s="34"/>
      <c r="H56" s="34"/>
      <c r="K56" s="36">
        <f>SUM(K55:K55)</f>
        <v>3.17367</v>
      </c>
    </row>
    <row r="58" spans="1:27" ht="45" customHeight="1" x14ac:dyDescent="0.25">
      <c r="A58" s="27" t="s">
        <v>191</v>
      </c>
      <c r="B58" s="27" t="s">
        <v>99</v>
      </c>
      <c r="C58" s="28" t="s">
        <v>15</v>
      </c>
      <c r="D58" s="7" t="s">
        <v>100</v>
      </c>
      <c r="E58" s="6"/>
      <c r="F58" s="6"/>
      <c r="G58" s="28"/>
      <c r="H58" s="29" t="s">
        <v>155</v>
      </c>
      <c r="I58" s="5">
        <v>1</v>
      </c>
      <c r="J58" s="4"/>
      <c r="K58" s="30">
        <f>ROUND(K69,2)</f>
        <v>772.01</v>
      </c>
      <c r="L58" s="28"/>
      <c r="M58" s="28"/>
      <c r="N58" s="28"/>
      <c r="O58" s="28"/>
      <c r="P58" s="28"/>
      <c r="Q58" s="28"/>
      <c r="R58" s="28"/>
      <c r="S58" s="28"/>
      <c r="T58" s="28"/>
      <c r="U58" s="28"/>
      <c r="V58" s="28"/>
      <c r="W58" s="28"/>
      <c r="X58" s="28"/>
      <c r="Y58" s="28"/>
      <c r="Z58" s="28"/>
      <c r="AA58" s="28"/>
    </row>
    <row r="59" spans="1:27" x14ac:dyDescent="0.25">
      <c r="B59" s="23" t="s">
        <v>167</v>
      </c>
    </row>
    <row r="60" spans="1:27" x14ac:dyDescent="0.25">
      <c r="B60" t="s">
        <v>180</v>
      </c>
      <c r="C60" t="s">
        <v>143</v>
      </c>
      <c r="D60" t="s">
        <v>181</v>
      </c>
      <c r="E60" s="31">
        <v>3</v>
      </c>
      <c r="F60" t="s">
        <v>159</v>
      </c>
      <c r="G60" t="s">
        <v>160</v>
      </c>
      <c r="H60" s="32">
        <v>30.41</v>
      </c>
      <c r="I60" t="s">
        <v>161</v>
      </c>
      <c r="J60" s="33">
        <f>ROUND(E60/I58* H60,5)</f>
        <v>91.23</v>
      </c>
      <c r="K60" s="34"/>
    </row>
    <row r="61" spans="1:27" x14ac:dyDescent="0.25">
      <c r="B61" t="s">
        <v>178</v>
      </c>
      <c r="C61" t="s">
        <v>143</v>
      </c>
      <c r="D61" t="s">
        <v>179</v>
      </c>
      <c r="E61" s="31">
        <v>3</v>
      </c>
      <c r="F61" t="s">
        <v>159</v>
      </c>
      <c r="G61" t="s">
        <v>160</v>
      </c>
      <c r="H61" s="32">
        <v>26.08</v>
      </c>
      <c r="I61" t="s">
        <v>161</v>
      </c>
      <c r="J61" s="33">
        <f>ROUND(E61/I58* H61,5)</f>
        <v>78.239999999999995</v>
      </c>
      <c r="K61" s="34"/>
    </row>
    <row r="62" spans="1:27" x14ac:dyDescent="0.25">
      <c r="D62" s="35" t="s">
        <v>170</v>
      </c>
      <c r="E62" s="34"/>
      <c r="H62" s="34"/>
      <c r="K62" s="32">
        <f>SUM(J60:J61)</f>
        <v>169.47</v>
      </c>
    </row>
    <row r="63" spans="1:27" x14ac:dyDescent="0.25">
      <c r="B63" s="23" t="s">
        <v>182</v>
      </c>
      <c r="E63" s="34"/>
      <c r="H63" s="34"/>
      <c r="K63" s="34"/>
    </row>
    <row r="64" spans="1:27" x14ac:dyDescent="0.25">
      <c r="B64" t="s">
        <v>192</v>
      </c>
      <c r="C64" t="s">
        <v>15</v>
      </c>
      <c r="D64" t="s">
        <v>193</v>
      </c>
      <c r="E64" s="31">
        <v>1</v>
      </c>
      <c r="G64" t="s">
        <v>160</v>
      </c>
      <c r="H64" s="32">
        <v>600</v>
      </c>
      <c r="I64" t="s">
        <v>161</v>
      </c>
      <c r="J64" s="33">
        <f>ROUND(E64* H64,5)</f>
        <v>600</v>
      </c>
      <c r="K64" s="34"/>
    </row>
    <row r="65" spans="1:27" x14ac:dyDescent="0.25">
      <c r="D65" s="35" t="s">
        <v>185</v>
      </c>
      <c r="E65" s="34"/>
      <c r="H65" s="34"/>
      <c r="K65" s="32">
        <f>SUM(J64:J64)</f>
        <v>600</v>
      </c>
    </row>
    <row r="66" spans="1:27" x14ac:dyDescent="0.25">
      <c r="E66" s="34"/>
      <c r="H66" s="34"/>
      <c r="K66" s="34"/>
    </row>
    <row r="67" spans="1:27" x14ac:dyDescent="0.25">
      <c r="D67" s="35" t="s">
        <v>173</v>
      </c>
      <c r="E67" s="34"/>
      <c r="H67" s="34">
        <v>1.5</v>
      </c>
      <c r="I67" t="s">
        <v>174</v>
      </c>
      <c r="J67">
        <f>ROUND(H67/100*K62,5)</f>
        <v>2.5420500000000001</v>
      </c>
      <c r="K67" s="34"/>
    </row>
    <row r="68" spans="1:27" x14ac:dyDescent="0.25">
      <c r="D68" s="35" t="s">
        <v>163</v>
      </c>
      <c r="E68" s="34"/>
      <c r="H68" s="34"/>
      <c r="K68" s="36">
        <f>SUM(J59:J67)</f>
        <v>772.01205000000004</v>
      </c>
    </row>
    <row r="69" spans="1:27" x14ac:dyDescent="0.25">
      <c r="D69" s="35" t="s">
        <v>164</v>
      </c>
      <c r="E69" s="34"/>
      <c r="H69" s="34"/>
      <c r="K69" s="36">
        <f>SUM(K68:K68)</f>
        <v>772.01205000000004</v>
      </c>
    </row>
    <row r="71" spans="1:27" ht="45" customHeight="1" x14ac:dyDescent="0.25">
      <c r="A71" s="27" t="s">
        <v>194</v>
      </c>
      <c r="B71" s="27" t="s">
        <v>124</v>
      </c>
      <c r="C71" s="28" t="s">
        <v>15</v>
      </c>
      <c r="D71" s="7" t="s">
        <v>125</v>
      </c>
      <c r="E71" s="6"/>
      <c r="F71" s="6"/>
      <c r="G71" s="28"/>
      <c r="H71" s="29" t="s">
        <v>155</v>
      </c>
      <c r="I71" s="5">
        <v>1</v>
      </c>
      <c r="J71" s="4"/>
      <c r="K71" s="30">
        <v>889.82</v>
      </c>
      <c r="L71" s="28"/>
      <c r="M71" s="28"/>
      <c r="N71" s="28"/>
      <c r="O71" s="28"/>
      <c r="P71" s="28"/>
      <c r="Q71" s="28"/>
      <c r="R71" s="28"/>
      <c r="S71" s="28"/>
      <c r="T71" s="28"/>
      <c r="U71" s="28"/>
      <c r="V71" s="28"/>
      <c r="W71" s="28"/>
      <c r="X71" s="28"/>
      <c r="Y71" s="28"/>
      <c r="Z71" s="28"/>
      <c r="AA71" s="28"/>
    </row>
    <row r="72" spans="1:27" ht="45" customHeight="1" x14ac:dyDescent="0.25">
      <c r="A72" s="27" t="s">
        <v>195</v>
      </c>
      <c r="B72" s="27" t="s">
        <v>130</v>
      </c>
      <c r="C72" s="28" t="s">
        <v>15</v>
      </c>
      <c r="D72" s="7" t="s">
        <v>131</v>
      </c>
      <c r="E72" s="6"/>
      <c r="F72" s="6"/>
      <c r="G72" s="28"/>
      <c r="H72" s="29" t="s">
        <v>155</v>
      </c>
      <c r="I72" s="5">
        <v>1</v>
      </c>
      <c r="J72" s="4"/>
      <c r="K72" s="30">
        <v>240.31</v>
      </c>
      <c r="L72" s="28"/>
      <c r="M72" s="28"/>
      <c r="N72" s="28"/>
      <c r="O72" s="28"/>
      <c r="P72" s="28"/>
      <c r="Q72" s="28"/>
      <c r="R72" s="28"/>
      <c r="S72" s="28"/>
      <c r="T72" s="28"/>
      <c r="U72" s="28"/>
      <c r="V72" s="28"/>
      <c r="W72" s="28"/>
      <c r="X72" s="28"/>
      <c r="Y72" s="28"/>
      <c r="Z72" s="28"/>
      <c r="AA72" s="28"/>
    </row>
    <row r="73" spans="1:27" ht="45" customHeight="1" x14ac:dyDescent="0.25">
      <c r="A73" s="27" t="s">
        <v>196</v>
      </c>
      <c r="B73" s="27" t="s">
        <v>142</v>
      </c>
      <c r="C73" s="28" t="s">
        <v>143</v>
      </c>
      <c r="D73" s="7" t="s">
        <v>144</v>
      </c>
      <c r="E73" s="6"/>
      <c r="F73" s="6"/>
      <c r="G73" s="28"/>
      <c r="H73" s="29" t="s">
        <v>155</v>
      </c>
      <c r="I73" s="5">
        <v>1</v>
      </c>
      <c r="J73" s="4"/>
      <c r="K73" s="30">
        <v>50</v>
      </c>
      <c r="L73" s="28"/>
      <c r="M73" s="28"/>
      <c r="N73" s="28"/>
      <c r="O73" s="28"/>
      <c r="P73" s="28"/>
      <c r="Q73" s="28"/>
      <c r="R73" s="28"/>
      <c r="S73" s="28"/>
      <c r="T73" s="28"/>
      <c r="U73" s="28"/>
      <c r="V73" s="28"/>
      <c r="W73" s="28"/>
      <c r="X73" s="28"/>
      <c r="Y73" s="28"/>
      <c r="Z73" s="28"/>
      <c r="AA73" s="28"/>
    </row>
    <row r="74" spans="1:27" ht="45" customHeight="1" x14ac:dyDescent="0.25">
      <c r="A74" s="27" t="s">
        <v>197</v>
      </c>
      <c r="B74" s="27" t="s">
        <v>115</v>
      </c>
      <c r="C74" s="28" t="s">
        <v>15</v>
      </c>
      <c r="D74" s="7" t="s">
        <v>116</v>
      </c>
      <c r="E74" s="6"/>
      <c r="F74" s="6"/>
      <c r="G74" s="28"/>
      <c r="H74" s="29" t="s">
        <v>155</v>
      </c>
      <c r="I74" s="5">
        <v>1</v>
      </c>
      <c r="J74" s="4"/>
      <c r="K74" s="30">
        <v>260</v>
      </c>
      <c r="L74" s="28"/>
      <c r="M74" s="28"/>
      <c r="N74" s="28"/>
      <c r="O74" s="28"/>
      <c r="P74" s="28"/>
      <c r="Q74" s="28"/>
      <c r="R74" s="28"/>
      <c r="S74" s="28"/>
      <c r="T74" s="28"/>
      <c r="U74" s="28"/>
      <c r="V74" s="28"/>
      <c r="W74" s="28"/>
      <c r="X74" s="28"/>
      <c r="Y74" s="28"/>
      <c r="Z74" s="28"/>
      <c r="AA74" s="28"/>
    </row>
    <row r="75" spans="1:27" ht="45" customHeight="1" x14ac:dyDescent="0.25">
      <c r="A75" s="27" t="s">
        <v>198</v>
      </c>
      <c r="B75" s="27" t="s">
        <v>104</v>
      </c>
      <c r="C75" s="28" t="s">
        <v>15</v>
      </c>
      <c r="D75" s="7" t="s">
        <v>105</v>
      </c>
      <c r="E75" s="6"/>
      <c r="F75" s="6"/>
      <c r="G75" s="28"/>
      <c r="H75" s="29" t="s">
        <v>155</v>
      </c>
      <c r="I75" s="5">
        <v>1</v>
      </c>
      <c r="J75" s="4"/>
      <c r="K75" s="30">
        <v>655</v>
      </c>
      <c r="L75" s="28"/>
      <c r="M75" s="28"/>
      <c r="N75" s="28"/>
      <c r="O75" s="28"/>
      <c r="P75" s="28"/>
      <c r="Q75" s="28"/>
      <c r="R75" s="28"/>
      <c r="S75" s="28"/>
      <c r="T75" s="28"/>
      <c r="U75" s="28"/>
      <c r="V75" s="28"/>
      <c r="W75" s="28"/>
      <c r="X75" s="28"/>
      <c r="Y75" s="28"/>
      <c r="Z75" s="28"/>
      <c r="AA75" s="28"/>
    </row>
    <row r="76" spans="1:27" ht="45" customHeight="1" x14ac:dyDescent="0.25">
      <c r="A76" s="27" t="s">
        <v>199</v>
      </c>
      <c r="B76" s="27" t="s">
        <v>128</v>
      </c>
      <c r="C76" s="28" t="s">
        <v>15</v>
      </c>
      <c r="D76" s="7" t="s">
        <v>129</v>
      </c>
      <c r="E76" s="6"/>
      <c r="F76" s="6"/>
      <c r="G76" s="28"/>
      <c r="H76" s="29" t="s">
        <v>155</v>
      </c>
      <c r="I76" s="5">
        <v>1</v>
      </c>
      <c r="J76" s="4"/>
      <c r="K76" s="30">
        <v>589.23</v>
      </c>
      <c r="L76" s="28"/>
      <c r="M76" s="28"/>
      <c r="N76" s="28"/>
      <c r="O76" s="28"/>
      <c r="P76" s="28"/>
      <c r="Q76" s="28"/>
      <c r="R76" s="28"/>
      <c r="S76" s="28"/>
      <c r="T76" s="28"/>
      <c r="U76" s="28"/>
      <c r="V76" s="28"/>
      <c r="W76" s="28"/>
      <c r="X76" s="28"/>
      <c r="Y76" s="28"/>
      <c r="Z76" s="28"/>
      <c r="AA76" s="28"/>
    </row>
    <row r="77" spans="1:27" ht="45" customHeight="1" x14ac:dyDescent="0.25">
      <c r="A77" s="27" t="s">
        <v>200</v>
      </c>
      <c r="B77" s="27" t="s">
        <v>137</v>
      </c>
      <c r="C77" s="28" t="s">
        <v>138</v>
      </c>
      <c r="D77" s="7" t="s">
        <v>139</v>
      </c>
      <c r="E77" s="6"/>
      <c r="F77" s="6"/>
      <c r="G77" s="28"/>
      <c r="H77" s="29" t="s">
        <v>155</v>
      </c>
      <c r="I77" s="5">
        <v>1</v>
      </c>
      <c r="J77" s="4"/>
      <c r="K77" s="30">
        <f>ROUND(K88,2)</f>
        <v>163.52000000000001</v>
      </c>
      <c r="L77" s="28"/>
      <c r="M77" s="28"/>
      <c r="N77" s="28"/>
      <c r="O77" s="28"/>
      <c r="P77" s="28"/>
      <c r="Q77" s="28"/>
      <c r="R77" s="28"/>
      <c r="S77" s="28"/>
      <c r="T77" s="28"/>
      <c r="U77" s="28"/>
      <c r="V77" s="28"/>
      <c r="W77" s="28"/>
      <c r="X77" s="28"/>
      <c r="Y77" s="28"/>
      <c r="Z77" s="28"/>
      <c r="AA77" s="28"/>
    </row>
    <row r="78" spans="1:27" x14ac:dyDescent="0.25">
      <c r="B78" s="23" t="s">
        <v>167</v>
      </c>
    </row>
    <row r="79" spans="1:27" x14ac:dyDescent="0.25">
      <c r="B79" t="s">
        <v>201</v>
      </c>
      <c r="C79" t="s">
        <v>143</v>
      </c>
      <c r="D79" t="s">
        <v>202</v>
      </c>
      <c r="E79" s="31">
        <v>0.45</v>
      </c>
      <c r="F79" t="s">
        <v>159</v>
      </c>
      <c r="G79" t="s">
        <v>160</v>
      </c>
      <c r="H79" s="32">
        <v>29.42</v>
      </c>
      <c r="I79" t="s">
        <v>161</v>
      </c>
      <c r="J79" s="33">
        <f>ROUND(E79/I77* H79,5)</f>
        <v>13.239000000000001</v>
      </c>
      <c r="K79" s="34"/>
    </row>
    <row r="80" spans="1:27" x14ac:dyDescent="0.25">
      <c r="B80" t="s">
        <v>203</v>
      </c>
      <c r="C80" t="s">
        <v>143</v>
      </c>
      <c r="D80" t="s">
        <v>204</v>
      </c>
      <c r="E80" s="31">
        <v>0.45</v>
      </c>
      <c r="F80" t="s">
        <v>159</v>
      </c>
      <c r="G80" t="s">
        <v>160</v>
      </c>
      <c r="H80" s="32">
        <v>24.55</v>
      </c>
      <c r="I80" t="s">
        <v>161</v>
      </c>
      <c r="J80" s="33">
        <f>ROUND(E80/I77* H80,5)</f>
        <v>11.047499999999999</v>
      </c>
      <c r="K80" s="34"/>
    </row>
    <row r="81" spans="1:27" x14ac:dyDescent="0.25">
      <c r="D81" s="35" t="s">
        <v>170</v>
      </c>
      <c r="E81" s="34"/>
      <c r="H81" s="34"/>
      <c r="K81" s="32">
        <f>SUM(J79:J80)</f>
        <v>24.2865</v>
      </c>
    </row>
    <row r="82" spans="1:27" x14ac:dyDescent="0.25">
      <c r="B82" s="23" t="s">
        <v>182</v>
      </c>
      <c r="E82" s="34"/>
      <c r="H82" s="34"/>
      <c r="K82" s="34"/>
    </row>
    <row r="83" spans="1:27" x14ac:dyDescent="0.25">
      <c r="B83" t="s">
        <v>205</v>
      </c>
      <c r="C83" t="s">
        <v>138</v>
      </c>
      <c r="D83" t="s">
        <v>206</v>
      </c>
      <c r="E83" s="31">
        <v>1</v>
      </c>
      <c r="G83" t="s">
        <v>160</v>
      </c>
      <c r="H83" s="32">
        <v>138.87</v>
      </c>
      <c r="I83" t="s">
        <v>161</v>
      </c>
      <c r="J83" s="33">
        <f>ROUND(E83* H83,5)</f>
        <v>138.87</v>
      </c>
      <c r="K83" s="34"/>
    </row>
    <row r="84" spans="1:27" x14ac:dyDescent="0.25">
      <c r="D84" s="35" t="s">
        <v>185</v>
      </c>
      <c r="E84" s="34"/>
      <c r="H84" s="34"/>
      <c r="K84" s="32">
        <f>SUM(J83:J83)</f>
        <v>138.87</v>
      </c>
    </row>
    <row r="85" spans="1:27" x14ac:dyDescent="0.25">
      <c r="E85" s="34"/>
      <c r="H85" s="34"/>
      <c r="K85" s="34"/>
    </row>
    <row r="86" spans="1:27" x14ac:dyDescent="0.25">
      <c r="D86" s="35" t="s">
        <v>173</v>
      </c>
      <c r="E86" s="34"/>
      <c r="H86" s="34">
        <v>1.5</v>
      </c>
      <c r="I86" t="s">
        <v>174</v>
      </c>
      <c r="J86">
        <f>ROUND(H86/100*K81,5)</f>
        <v>0.36430000000000001</v>
      </c>
      <c r="K86" s="34"/>
    </row>
    <row r="87" spans="1:27" x14ac:dyDescent="0.25">
      <c r="D87" s="35" t="s">
        <v>163</v>
      </c>
      <c r="E87" s="34"/>
      <c r="H87" s="34"/>
      <c r="K87" s="36">
        <f>SUM(J78:J86)</f>
        <v>163.52079999999998</v>
      </c>
    </row>
    <row r="88" spans="1:27" x14ac:dyDescent="0.25">
      <c r="D88" s="35" t="s">
        <v>164</v>
      </c>
      <c r="E88" s="34"/>
      <c r="H88" s="34"/>
      <c r="K88" s="36">
        <f>SUM(K87:K87)</f>
        <v>163.52079999999998</v>
      </c>
    </row>
    <row r="90" spans="1:27" ht="45" customHeight="1" x14ac:dyDescent="0.25">
      <c r="A90" s="27" t="s">
        <v>207</v>
      </c>
      <c r="B90" s="27" t="s">
        <v>35</v>
      </c>
      <c r="C90" s="28" t="s">
        <v>15</v>
      </c>
      <c r="D90" s="7" t="s">
        <v>36</v>
      </c>
      <c r="E90" s="6"/>
      <c r="F90" s="6"/>
      <c r="G90" s="28"/>
      <c r="H90" s="29" t="s">
        <v>155</v>
      </c>
      <c r="I90" s="5">
        <v>1</v>
      </c>
      <c r="J90" s="4"/>
      <c r="K90" s="30">
        <f>ROUND(K105,2)</f>
        <v>2974.15</v>
      </c>
      <c r="L90" s="28"/>
      <c r="M90" s="28"/>
      <c r="N90" s="28"/>
      <c r="O90" s="28"/>
      <c r="P90" s="28"/>
      <c r="Q90" s="28"/>
      <c r="R90" s="28"/>
      <c r="S90" s="28"/>
      <c r="T90" s="28"/>
      <c r="U90" s="28"/>
      <c r="V90" s="28"/>
      <c r="W90" s="28"/>
      <c r="X90" s="28"/>
      <c r="Y90" s="28"/>
      <c r="Z90" s="28"/>
      <c r="AA90" s="28"/>
    </row>
    <row r="91" spans="1:27" x14ac:dyDescent="0.25">
      <c r="B91" s="23" t="s">
        <v>167</v>
      </c>
    </row>
    <row r="92" spans="1:27" x14ac:dyDescent="0.25">
      <c r="B92" t="s">
        <v>203</v>
      </c>
      <c r="C92" t="s">
        <v>143</v>
      </c>
      <c r="D92" t="s">
        <v>204</v>
      </c>
      <c r="E92" s="31">
        <v>4</v>
      </c>
      <c r="F92" t="s">
        <v>159</v>
      </c>
      <c r="G92" t="s">
        <v>160</v>
      </c>
      <c r="H92" s="32">
        <v>24.55</v>
      </c>
      <c r="I92" t="s">
        <v>161</v>
      </c>
      <c r="J92" s="33">
        <f>ROUND(E92/I90* H92,5)</f>
        <v>98.2</v>
      </c>
      <c r="K92" s="34"/>
    </row>
    <row r="93" spans="1:27" x14ac:dyDescent="0.25">
      <c r="B93" t="s">
        <v>180</v>
      </c>
      <c r="C93" t="s">
        <v>143</v>
      </c>
      <c r="D93" t="s">
        <v>181</v>
      </c>
      <c r="E93" s="31">
        <v>1</v>
      </c>
      <c r="F93" t="s">
        <v>159</v>
      </c>
      <c r="G93" t="s">
        <v>160</v>
      </c>
      <c r="H93" s="32">
        <v>30.41</v>
      </c>
      <c r="I93" t="s">
        <v>161</v>
      </c>
      <c r="J93" s="33">
        <f>ROUND(E93/I90* H93,5)</f>
        <v>30.41</v>
      </c>
      <c r="K93" s="34"/>
    </row>
    <row r="94" spans="1:27" x14ac:dyDescent="0.25">
      <c r="D94" s="35" t="s">
        <v>170</v>
      </c>
      <c r="E94" s="34"/>
      <c r="H94" s="34"/>
      <c r="K94" s="32">
        <f>SUM(J92:J93)</f>
        <v>128.61000000000001</v>
      </c>
    </row>
    <row r="95" spans="1:27" x14ac:dyDescent="0.25">
      <c r="B95" s="23" t="s">
        <v>156</v>
      </c>
      <c r="E95" s="34"/>
      <c r="H95" s="34"/>
      <c r="K95" s="34"/>
    </row>
    <row r="96" spans="1:27" x14ac:dyDescent="0.25">
      <c r="B96" t="s">
        <v>208</v>
      </c>
      <c r="C96" t="s">
        <v>143</v>
      </c>
      <c r="D96" t="s">
        <v>209</v>
      </c>
      <c r="E96" s="31">
        <v>2</v>
      </c>
      <c r="F96" t="s">
        <v>159</v>
      </c>
      <c r="G96" t="s">
        <v>160</v>
      </c>
      <c r="H96" s="32">
        <v>53.26</v>
      </c>
      <c r="I96" t="s">
        <v>161</v>
      </c>
      <c r="J96" s="33">
        <f>ROUND(E96/I90* H96,5)</f>
        <v>106.52</v>
      </c>
      <c r="K96" s="34"/>
    </row>
    <row r="97" spans="1:27" x14ac:dyDescent="0.25">
      <c r="D97" s="35" t="s">
        <v>162</v>
      </c>
      <c r="E97" s="34"/>
      <c r="H97" s="34"/>
      <c r="K97" s="32">
        <f>SUM(J96:J96)</f>
        <v>106.52</v>
      </c>
    </row>
    <row r="98" spans="1:27" x14ac:dyDescent="0.25">
      <c r="B98" s="23" t="s">
        <v>182</v>
      </c>
      <c r="E98" s="34"/>
      <c r="H98" s="34"/>
      <c r="K98" s="34"/>
    </row>
    <row r="99" spans="1:27" x14ac:dyDescent="0.25">
      <c r="B99" t="s">
        <v>210</v>
      </c>
      <c r="C99" t="s">
        <v>15</v>
      </c>
      <c r="D99" t="s">
        <v>211</v>
      </c>
      <c r="E99" s="31">
        <v>1</v>
      </c>
      <c r="G99" t="s">
        <v>160</v>
      </c>
      <c r="H99" s="32">
        <v>2739</v>
      </c>
      <c r="I99" t="s">
        <v>161</v>
      </c>
      <c r="J99" s="33">
        <f>ROUND(E99* H99,5)</f>
        <v>2739</v>
      </c>
      <c r="K99" s="34"/>
    </row>
    <row r="100" spans="1:27" x14ac:dyDescent="0.25">
      <c r="D100" s="35" t="s">
        <v>185</v>
      </c>
      <c r="E100" s="34"/>
      <c r="H100" s="34"/>
      <c r="K100" s="32">
        <f>SUM(J99:J99)</f>
        <v>2739</v>
      </c>
    </row>
    <row r="101" spans="1:27" x14ac:dyDescent="0.25">
      <c r="B101" s="23" t="s">
        <v>212</v>
      </c>
      <c r="E101" s="34"/>
      <c r="H101" s="34"/>
      <c r="K101" s="34"/>
    </row>
    <row r="102" spans="1:27" x14ac:dyDescent="0.25">
      <c r="B102" t="s">
        <v>213</v>
      </c>
      <c r="C102" t="s">
        <v>174</v>
      </c>
      <c r="D102" t="s">
        <v>214</v>
      </c>
      <c r="E102" s="31">
        <v>1.4999999999999999E-2</v>
      </c>
      <c r="G102" t="s">
        <v>174</v>
      </c>
      <c r="H102" s="32">
        <v>128.6</v>
      </c>
      <c r="I102" t="s">
        <v>161</v>
      </c>
      <c r="J102" s="33">
        <f>ROUND(E102* H102/100,5)</f>
        <v>1.9290000000000002E-2</v>
      </c>
      <c r="K102" s="34"/>
    </row>
    <row r="103" spans="1:27" x14ac:dyDescent="0.25">
      <c r="D103" s="35" t="s">
        <v>215</v>
      </c>
      <c r="E103" s="34"/>
      <c r="H103" s="34"/>
      <c r="K103" s="32">
        <f>SUM(J102:J102)</f>
        <v>1.9290000000000002E-2</v>
      </c>
    </row>
    <row r="104" spans="1:27" x14ac:dyDescent="0.25">
      <c r="D104" s="35" t="s">
        <v>163</v>
      </c>
      <c r="E104" s="34"/>
      <c r="H104" s="34"/>
      <c r="K104" s="36">
        <f>SUM(J91:J103)</f>
        <v>2974.1492900000003</v>
      </c>
    </row>
    <row r="105" spans="1:27" x14ac:dyDescent="0.25">
      <c r="D105" s="35" t="s">
        <v>164</v>
      </c>
      <c r="E105" s="34"/>
      <c r="H105" s="34"/>
      <c r="K105" s="36">
        <f>SUM(K104:K104)</f>
        <v>2974.1492900000003</v>
      </c>
    </row>
    <row r="107" spans="1:27" ht="45" customHeight="1" x14ac:dyDescent="0.25">
      <c r="A107" s="27" t="s">
        <v>216</v>
      </c>
      <c r="B107" s="27" t="s">
        <v>132</v>
      </c>
      <c r="C107" s="28" t="s">
        <v>15</v>
      </c>
      <c r="D107" s="7" t="s">
        <v>133</v>
      </c>
      <c r="E107" s="6"/>
      <c r="F107" s="6"/>
      <c r="G107" s="28"/>
      <c r="H107" s="29" t="s">
        <v>155</v>
      </c>
      <c r="I107" s="5">
        <v>1</v>
      </c>
      <c r="J107" s="4"/>
      <c r="K107" s="30">
        <f>ROUND(K119,2)</f>
        <v>287.74</v>
      </c>
      <c r="L107" s="28"/>
      <c r="M107" s="28"/>
      <c r="N107" s="28"/>
      <c r="O107" s="28"/>
      <c r="P107" s="28"/>
      <c r="Q107" s="28"/>
      <c r="R107" s="28"/>
      <c r="S107" s="28"/>
      <c r="T107" s="28"/>
      <c r="U107" s="28"/>
      <c r="V107" s="28"/>
      <c r="W107" s="28"/>
      <c r="X107" s="28"/>
      <c r="Y107" s="28"/>
      <c r="Z107" s="28"/>
      <c r="AA107" s="28"/>
    </row>
    <row r="108" spans="1:27" x14ac:dyDescent="0.25">
      <c r="B108" s="23" t="s">
        <v>167</v>
      </c>
    </row>
    <row r="109" spans="1:27" x14ac:dyDescent="0.25">
      <c r="B109" t="s">
        <v>180</v>
      </c>
      <c r="C109" t="s">
        <v>143</v>
      </c>
      <c r="D109" t="s">
        <v>181</v>
      </c>
      <c r="E109" s="31">
        <v>0.33</v>
      </c>
      <c r="F109" t="s">
        <v>159</v>
      </c>
      <c r="G109" t="s">
        <v>160</v>
      </c>
      <c r="H109" s="32">
        <v>30.41</v>
      </c>
      <c r="I109" t="s">
        <v>161</v>
      </c>
      <c r="J109" s="33">
        <f>ROUND(E109/I107* H109,5)</f>
        <v>10.035299999999999</v>
      </c>
      <c r="K109" s="34"/>
    </row>
    <row r="110" spans="1:27" x14ac:dyDescent="0.25">
      <c r="B110" t="s">
        <v>178</v>
      </c>
      <c r="C110" t="s">
        <v>143</v>
      </c>
      <c r="D110" t="s">
        <v>179</v>
      </c>
      <c r="E110" s="31">
        <v>0.33</v>
      </c>
      <c r="F110" t="s">
        <v>159</v>
      </c>
      <c r="G110" t="s">
        <v>160</v>
      </c>
      <c r="H110" s="32">
        <v>26.08</v>
      </c>
      <c r="I110" t="s">
        <v>161</v>
      </c>
      <c r="J110" s="33">
        <f>ROUND(E110/I107* H110,5)</f>
        <v>8.6064000000000007</v>
      </c>
      <c r="K110" s="34"/>
    </row>
    <row r="111" spans="1:27" x14ac:dyDescent="0.25">
      <c r="D111" s="35" t="s">
        <v>170</v>
      </c>
      <c r="E111" s="34"/>
      <c r="H111" s="34"/>
      <c r="K111" s="32">
        <f>SUM(J109:J110)</f>
        <v>18.6417</v>
      </c>
    </row>
    <row r="112" spans="1:27" x14ac:dyDescent="0.25">
      <c r="B112" s="23" t="s">
        <v>182</v>
      </c>
      <c r="E112" s="34"/>
      <c r="H112" s="34"/>
      <c r="K112" s="34"/>
    </row>
    <row r="113" spans="1:27" x14ac:dyDescent="0.25">
      <c r="B113" t="s">
        <v>217</v>
      </c>
      <c r="C113" t="s">
        <v>15</v>
      </c>
      <c r="D113" t="s">
        <v>218</v>
      </c>
      <c r="E113" s="31">
        <v>1</v>
      </c>
      <c r="G113" t="s">
        <v>160</v>
      </c>
      <c r="H113" s="32">
        <v>263.08</v>
      </c>
      <c r="I113" t="s">
        <v>161</v>
      </c>
      <c r="J113" s="33">
        <f>ROUND(E113* H113,5)</f>
        <v>263.08</v>
      </c>
      <c r="K113" s="34"/>
    </row>
    <row r="114" spans="1:27" x14ac:dyDescent="0.25">
      <c r="B114" t="s">
        <v>219</v>
      </c>
      <c r="C114" t="s">
        <v>15</v>
      </c>
      <c r="D114" t="s">
        <v>220</v>
      </c>
      <c r="E114" s="31">
        <v>1</v>
      </c>
      <c r="G114" t="s">
        <v>160</v>
      </c>
      <c r="H114" s="32">
        <v>5.74</v>
      </c>
      <c r="I114" t="s">
        <v>161</v>
      </c>
      <c r="J114" s="33">
        <f>ROUND(E114* H114,5)</f>
        <v>5.74</v>
      </c>
      <c r="K114" s="34"/>
    </row>
    <row r="115" spans="1:27" x14ac:dyDescent="0.25">
      <c r="D115" s="35" t="s">
        <v>185</v>
      </c>
      <c r="E115" s="34"/>
      <c r="H115" s="34"/>
      <c r="K115" s="32">
        <f>SUM(J113:J114)</f>
        <v>268.82</v>
      </c>
    </row>
    <row r="116" spans="1:27" x14ac:dyDescent="0.25">
      <c r="E116" s="34"/>
      <c r="H116" s="34"/>
      <c r="K116" s="34"/>
    </row>
    <row r="117" spans="1:27" x14ac:dyDescent="0.25">
      <c r="D117" s="35" t="s">
        <v>173</v>
      </c>
      <c r="E117" s="34"/>
      <c r="H117" s="34">
        <v>1.5</v>
      </c>
      <c r="I117" t="s">
        <v>174</v>
      </c>
      <c r="J117">
        <f>ROUND(H117/100*K111,5)</f>
        <v>0.27962999999999999</v>
      </c>
      <c r="K117" s="34"/>
    </row>
    <row r="118" spans="1:27" x14ac:dyDescent="0.25">
      <c r="D118" s="35" t="s">
        <v>163</v>
      </c>
      <c r="E118" s="34"/>
      <c r="H118" s="34"/>
      <c r="K118" s="36">
        <f>SUM(J108:J117)</f>
        <v>287.74133</v>
      </c>
    </row>
    <row r="119" spans="1:27" x14ac:dyDescent="0.25">
      <c r="D119" s="35" t="s">
        <v>164</v>
      </c>
      <c r="E119" s="34"/>
      <c r="H119" s="34"/>
      <c r="K119" s="36">
        <f>SUM(K118:K118)</f>
        <v>287.74133</v>
      </c>
    </row>
    <row r="121" spans="1:27" ht="45" customHeight="1" x14ac:dyDescent="0.25">
      <c r="A121" s="27" t="s">
        <v>221</v>
      </c>
      <c r="B121" s="27" t="s">
        <v>51</v>
      </c>
      <c r="C121" s="28" t="s">
        <v>15</v>
      </c>
      <c r="D121" s="7" t="s">
        <v>52</v>
      </c>
      <c r="E121" s="6"/>
      <c r="F121" s="6"/>
      <c r="G121" s="28"/>
      <c r="H121" s="29" t="s">
        <v>155</v>
      </c>
      <c r="I121" s="5">
        <v>1</v>
      </c>
      <c r="J121" s="4"/>
      <c r="K121" s="30">
        <f>ROUND(K133,2)</f>
        <v>333.3</v>
      </c>
      <c r="L121" s="28"/>
      <c r="M121" s="28"/>
      <c r="N121" s="28"/>
      <c r="O121" s="28"/>
      <c r="P121" s="28"/>
      <c r="Q121" s="28"/>
      <c r="R121" s="28"/>
      <c r="S121" s="28"/>
      <c r="T121" s="28"/>
      <c r="U121" s="28"/>
      <c r="V121" s="28"/>
      <c r="W121" s="28"/>
      <c r="X121" s="28"/>
      <c r="Y121" s="28"/>
      <c r="Z121" s="28"/>
      <c r="AA121" s="28"/>
    </row>
    <row r="122" spans="1:27" x14ac:dyDescent="0.25">
      <c r="B122" s="23" t="s">
        <v>167</v>
      </c>
    </row>
    <row r="123" spans="1:27" x14ac:dyDescent="0.25">
      <c r="B123" t="s">
        <v>180</v>
      </c>
      <c r="C123" t="s">
        <v>143</v>
      </c>
      <c r="D123" t="s">
        <v>181</v>
      </c>
      <c r="E123" s="31">
        <v>0.35</v>
      </c>
      <c r="F123" t="s">
        <v>159</v>
      </c>
      <c r="G123" t="s">
        <v>160</v>
      </c>
      <c r="H123" s="32">
        <v>30.41</v>
      </c>
      <c r="I123" t="s">
        <v>161</v>
      </c>
      <c r="J123" s="33">
        <f>ROUND(E123/I121* H123,5)</f>
        <v>10.6435</v>
      </c>
      <c r="K123" s="34"/>
    </row>
    <row r="124" spans="1:27" x14ac:dyDescent="0.25">
      <c r="B124" t="s">
        <v>178</v>
      </c>
      <c r="C124" t="s">
        <v>143</v>
      </c>
      <c r="D124" t="s">
        <v>179</v>
      </c>
      <c r="E124" s="31">
        <v>0.35</v>
      </c>
      <c r="F124" t="s">
        <v>159</v>
      </c>
      <c r="G124" t="s">
        <v>160</v>
      </c>
      <c r="H124" s="32">
        <v>26.08</v>
      </c>
      <c r="I124" t="s">
        <v>161</v>
      </c>
      <c r="J124" s="33">
        <f>ROUND(E124/I121* H124,5)</f>
        <v>9.1280000000000001</v>
      </c>
      <c r="K124" s="34"/>
    </row>
    <row r="125" spans="1:27" x14ac:dyDescent="0.25">
      <c r="D125" s="35" t="s">
        <v>170</v>
      </c>
      <c r="E125" s="34"/>
      <c r="H125" s="34"/>
      <c r="K125" s="32">
        <f>SUM(J123:J124)</f>
        <v>19.7715</v>
      </c>
    </row>
    <row r="126" spans="1:27" x14ac:dyDescent="0.25">
      <c r="B126" s="23" t="s">
        <v>182</v>
      </c>
      <c r="E126" s="34"/>
      <c r="H126" s="34"/>
      <c r="K126" s="34"/>
    </row>
    <row r="127" spans="1:27" x14ac:dyDescent="0.25">
      <c r="B127" t="s">
        <v>219</v>
      </c>
      <c r="C127" t="s">
        <v>15</v>
      </c>
      <c r="D127" t="s">
        <v>220</v>
      </c>
      <c r="E127" s="31">
        <v>1</v>
      </c>
      <c r="G127" t="s">
        <v>160</v>
      </c>
      <c r="H127" s="32">
        <v>5.74</v>
      </c>
      <c r="I127" t="s">
        <v>161</v>
      </c>
      <c r="J127" s="33">
        <f>ROUND(E127* H127,5)</f>
        <v>5.74</v>
      </c>
      <c r="K127" s="34"/>
    </row>
    <row r="128" spans="1:27" x14ac:dyDescent="0.25">
      <c r="B128" t="s">
        <v>222</v>
      </c>
      <c r="C128" t="s">
        <v>15</v>
      </c>
      <c r="D128" t="s">
        <v>223</v>
      </c>
      <c r="E128" s="31">
        <v>1</v>
      </c>
      <c r="G128" t="s">
        <v>160</v>
      </c>
      <c r="H128" s="32">
        <v>307.49</v>
      </c>
      <c r="I128" t="s">
        <v>161</v>
      </c>
      <c r="J128" s="33">
        <f>ROUND(E128* H128,5)</f>
        <v>307.49</v>
      </c>
      <c r="K128" s="34"/>
    </row>
    <row r="129" spans="1:27" x14ac:dyDescent="0.25">
      <c r="D129" s="35" t="s">
        <v>185</v>
      </c>
      <c r="E129" s="34"/>
      <c r="H129" s="34"/>
      <c r="K129" s="32">
        <f>SUM(J127:J128)</f>
        <v>313.23</v>
      </c>
    </row>
    <row r="130" spans="1:27" x14ac:dyDescent="0.25">
      <c r="E130" s="34"/>
      <c r="H130" s="34"/>
      <c r="K130" s="34"/>
    </row>
    <row r="131" spans="1:27" x14ac:dyDescent="0.25">
      <c r="D131" s="35" t="s">
        <v>173</v>
      </c>
      <c r="E131" s="34"/>
      <c r="H131" s="34">
        <v>1.5</v>
      </c>
      <c r="I131" t="s">
        <v>174</v>
      </c>
      <c r="J131">
        <f>ROUND(H131/100*K125,5)</f>
        <v>0.29657</v>
      </c>
      <c r="K131" s="34"/>
    </row>
    <row r="132" spans="1:27" x14ac:dyDescent="0.25">
      <c r="D132" s="35" t="s">
        <v>163</v>
      </c>
      <c r="E132" s="34"/>
      <c r="H132" s="34"/>
      <c r="K132" s="36">
        <f>SUM(J122:J131)</f>
        <v>333.29807</v>
      </c>
    </row>
    <row r="133" spans="1:27" x14ac:dyDescent="0.25">
      <c r="D133" s="35" t="s">
        <v>164</v>
      </c>
      <c r="E133" s="34"/>
      <c r="H133" s="34"/>
      <c r="K133" s="36">
        <f>SUM(K132:K132)</f>
        <v>333.29807</v>
      </c>
    </row>
    <row r="135" spans="1:27" ht="45" customHeight="1" x14ac:dyDescent="0.25">
      <c r="A135" s="27" t="s">
        <v>224</v>
      </c>
      <c r="B135" s="27" t="s">
        <v>37</v>
      </c>
      <c r="C135" s="28" t="s">
        <v>15</v>
      </c>
      <c r="D135" s="7" t="s">
        <v>38</v>
      </c>
      <c r="E135" s="6"/>
      <c r="F135" s="6"/>
      <c r="G135" s="28"/>
      <c r="H135" s="29" t="s">
        <v>155</v>
      </c>
      <c r="I135" s="5">
        <v>1</v>
      </c>
      <c r="J135" s="4"/>
      <c r="K135" s="30">
        <f>ROUND(K147,2)</f>
        <v>306.55</v>
      </c>
      <c r="L135" s="28"/>
      <c r="M135" s="28"/>
      <c r="N135" s="28"/>
      <c r="O135" s="28"/>
      <c r="P135" s="28"/>
      <c r="Q135" s="28"/>
      <c r="R135" s="28"/>
      <c r="S135" s="28"/>
      <c r="T135" s="28"/>
      <c r="U135" s="28"/>
      <c r="V135" s="28"/>
      <c r="W135" s="28"/>
      <c r="X135" s="28"/>
      <c r="Y135" s="28"/>
      <c r="Z135" s="28"/>
      <c r="AA135" s="28"/>
    </row>
    <row r="136" spans="1:27" x14ac:dyDescent="0.25">
      <c r="B136" s="23" t="s">
        <v>167</v>
      </c>
    </row>
    <row r="137" spans="1:27" x14ac:dyDescent="0.25">
      <c r="B137" t="s">
        <v>178</v>
      </c>
      <c r="C137" t="s">
        <v>143</v>
      </c>
      <c r="D137" t="s">
        <v>179</v>
      </c>
      <c r="E137" s="31">
        <v>1.25</v>
      </c>
      <c r="F137" t="s">
        <v>159</v>
      </c>
      <c r="G137" t="s">
        <v>160</v>
      </c>
      <c r="H137" s="32">
        <v>26.08</v>
      </c>
      <c r="I137" t="s">
        <v>161</v>
      </c>
      <c r="J137" s="33">
        <f>ROUND(E137/I135* H137,5)</f>
        <v>32.6</v>
      </c>
      <c r="K137" s="34"/>
    </row>
    <row r="138" spans="1:27" x14ac:dyDescent="0.25">
      <c r="B138" t="s">
        <v>180</v>
      </c>
      <c r="C138" t="s">
        <v>143</v>
      </c>
      <c r="D138" t="s">
        <v>181</v>
      </c>
      <c r="E138" s="31">
        <v>1.25</v>
      </c>
      <c r="F138" t="s">
        <v>159</v>
      </c>
      <c r="G138" t="s">
        <v>160</v>
      </c>
      <c r="H138" s="32">
        <v>30.41</v>
      </c>
      <c r="I138" t="s">
        <v>161</v>
      </c>
      <c r="J138" s="33">
        <f>ROUND(E138/I135* H138,5)</f>
        <v>38.012500000000003</v>
      </c>
      <c r="K138" s="34"/>
    </row>
    <row r="139" spans="1:27" x14ac:dyDescent="0.25">
      <c r="D139" s="35" t="s">
        <v>170</v>
      </c>
      <c r="E139" s="34"/>
      <c r="H139" s="34"/>
      <c r="K139" s="32">
        <f>SUM(J137:J138)</f>
        <v>70.612500000000011</v>
      </c>
    </row>
    <row r="140" spans="1:27" x14ac:dyDescent="0.25">
      <c r="B140" s="23" t="s">
        <v>182</v>
      </c>
      <c r="E140" s="34"/>
      <c r="H140" s="34"/>
      <c r="K140" s="34"/>
    </row>
    <row r="141" spans="1:27" x14ac:dyDescent="0.25">
      <c r="B141" t="s">
        <v>225</v>
      </c>
      <c r="C141" t="s">
        <v>15</v>
      </c>
      <c r="D141" t="s">
        <v>226</v>
      </c>
      <c r="E141" s="31">
        <v>1</v>
      </c>
      <c r="G141" t="s">
        <v>160</v>
      </c>
      <c r="H141" s="32">
        <v>12</v>
      </c>
      <c r="I141" t="s">
        <v>161</v>
      </c>
      <c r="J141" s="33">
        <f>ROUND(E141* H141,5)</f>
        <v>12</v>
      </c>
      <c r="K141" s="34"/>
    </row>
    <row r="142" spans="1:27" x14ac:dyDescent="0.25">
      <c r="B142" t="s">
        <v>227</v>
      </c>
      <c r="C142" t="s">
        <v>15</v>
      </c>
      <c r="D142" t="s">
        <v>228</v>
      </c>
      <c r="E142" s="31">
        <v>1</v>
      </c>
      <c r="G142" t="s">
        <v>160</v>
      </c>
      <c r="H142" s="32">
        <v>222.88</v>
      </c>
      <c r="I142" t="s">
        <v>161</v>
      </c>
      <c r="J142" s="33">
        <f>ROUND(E142* H142,5)</f>
        <v>222.88</v>
      </c>
      <c r="K142" s="34"/>
    </row>
    <row r="143" spans="1:27" x14ac:dyDescent="0.25">
      <c r="D143" s="35" t="s">
        <v>185</v>
      </c>
      <c r="E143" s="34"/>
      <c r="H143" s="34"/>
      <c r="K143" s="32">
        <f>SUM(J141:J142)</f>
        <v>234.88</v>
      </c>
    </row>
    <row r="144" spans="1:27" x14ac:dyDescent="0.25">
      <c r="E144" s="34"/>
      <c r="H144" s="34"/>
      <c r="K144" s="34"/>
    </row>
    <row r="145" spans="1:27" x14ac:dyDescent="0.25">
      <c r="D145" s="35" t="s">
        <v>173</v>
      </c>
      <c r="E145" s="34"/>
      <c r="H145" s="34">
        <v>1.5</v>
      </c>
      <c r="I145" t="s">
        <v>174</v>
      </c>
      <c r="J145">
        <f>ROUND(H145/100*K139,5)</f>
        <v>1.0591900000000001</v>
      </c>
      <c r="K145" s="34"/>
    </row>
    <row r="146" spans="1:27" x14ac:dyDescent="0.25">
      <c r="D146" s="35" t="s">
        <v>163</v>
      </c>
      <c r="E146" s="34"/>
      <c r="H146" s="34"/>
      <c r="K146" s="36">
        <f>SUM(J136:J145)</f>
        <v>306.55169000000001</v>
      </c>
    </row>
    <row r="147" spans="1:27" x14ac:dyDescent="0.25">
      <c r="D147" s="35" t="s">
        <v>164</v>
      </c>
      <c r="E147" s="34"/>
      <c r="H147" s="34"/>
      <c r="K147" s="36">
        <f>SUM(K146:K146)</f>
        <v>306.55169000000001</v>
      </c>
    </row>
    <row r="149" spans="1:27" ht="45" customHeight="1" x14ac:dyDescent="0.25">
      <c r="A149" s="27" t="s">
        <v>229</v>
      </c>
      <c r="B149" s="27" t="s">
        <v>33</v>
      </c>
      <c r="C149" s="28" t="s">
        <v>15</v>
      </c>
      <c r="D149" s="7" t="s">
        <v>34</v>
      </c>
      <c r="E149" s="6"/>
      <c r="F149" s="6"/>
      <c r="G149" s="28"/>
      <c r="H149" s="29" t="s">
        <v>155</v>
      </c>
      <c r="I149" s="5">
        <v>1</v>
      </c>
      <c r="J149" s="4"/>
      <c r="K149" s="30">
        <f>ROUND(K160,2)</f>
        <v>1029.0999999999999</v>
      </c>
      <c r="L149" s="28"/>
      <c r="M149" s="28"/>
      <c r="N149" s="28"/>
      <c r="O149" s="28"/>
      <c r="P149" s="28"/>
      <c r="Q149" s="28"/>
      <c r="R149" s="28"/>
      <c r="S149" s="28"/>
      <c r="T149" s="28"/>
      <c r="U149" s="28"/>
      <c r="V149" s="28"/>
      <c r="W149" s="28"/>
      <c r="X149" s="28"/>
      <c r="Y149" s="28"/>
      <c r="Z149" s="28"/>
      <c r="AA149" s="28"/>
    </row>
    <row r="150" spans="1:27" x14ac:dyDescent="0.25">
      <c r="B150" s="23" t="s">
        <v>167</v>
      </c>
    </row>
    <row r="151" spans="1:27" x14ac:dyDescent="0.25">
      <c r="B151" t="s">
        <v>180</v>
      </c>
      <c r="C151" t="s">
        <v>143</v>
      </c>
      <c r="D151" t="s">
        <v>181</v>
      </c>
      <c r="E151" s="31">
        <v>2</v>
      </c>
      <c r="F151" t="s">
        <v>159</v>
      </c>
      <c r="G151" t="s">
        <v>160</v>
      </c>
      <c r="H151" s="32">
        <v>30.41</v>
      </c>
      <c r="I151" t="s">
        <v>161</v>
      </c>
      <c r="J151" s="33">
        <f>ROUND(E151/I149* H151,5)</f>
        <v>60.82</v>
      </c>
      <c r="K151" s="34"/>
    </row>
    <row r="152" spans="1:27" x14ac:dyDescent="0.25">
      <c r="B152" t="s">
        <v>178</v>
      </c>
      <c r="C152" t="s">
        <v>143</v>
      </c>
      <c r="D152" t="s">
        <v>179</v>
      </c>
      <c r="E152" s="31">
        <v>2</v>
      </c>
      <c r="F152" t="s">
        <v>159</v>
      </c>
      <c r="G152" t="s">
        <v>160</v>
      </c>
      <c r="H152" s="32">
        <v>26.08</v>
      </c>
      <c r="I152" t="s">
        <v>161</v>
      </c>
      <c r="J152" s="33">
        <f>ROUND(E152/I149* H152,5)</f>
        <v>52.16</v>
      </c>
      <c r="K152" s="34"/>
    </row>
    <row r="153" spans="1:27" x14ac:dyDescent="0.25">
      <c r="D153" s="35" t="s">
        <v>170</v>
      </c>
      <c r="E153" s="34"/>
      <c r="H153" s="34"/>
      <c r="K153" s="32">
        <f>SUM(J151:J152)</f>
        <v>112.97999999999999</v>
      </c>
    </row>
    <row r="154" spans="1:27" x14ac:dyDescent="0.25">
      <c r="B154" s="23" t="s">
        <v>182</v>
      </c>
      <c r="E154" s="34"/>
      <c r="H154" s="34"/>
      <c r="K154" s="34"/>
    </row>
    <row r="155" spans="1:27" x14ac:dyDescent="0.25">
      <c r="B155" t="s">
        <v>230</v>
      </c>
      <c r="C155" t="s">
        <v>15</v>
      </c>
      <c r="D155" t="s">
        <v>231</v>
      </c>
      <c r="E155" s="31">
        <v>1</v>
      </c>
      <c r="G155" t="s">
        <v>160</v>
      </c>
      <c r="H155" s="32">
        <v>914.43</v>
      </c>
      <c r="I155" t="s">
        <v>161</v>
      </c>
      <c r="J155" s="33">
        <f>ROUND(E155* H155,5)</f>
        <v>914.43</v>
      </c>
      <c r="K155" s="34"/>
    </row>
    <row r="156" spans="1:27" x14ac:dyDescent="0.25">
      <c r="D156" s="35" t="s">
        <v>185</v>
      </c>
      <c r="E156" s="34"/>
      <c r="H156" s="34"/>
      <c r="K156" s="32">
        <f>SUM(J155:J155)</f>
        <v>914.43</v>
      </c>
    </row>
    <row r="157" spans="1:27" x14ac:dyDescent="0.25">
      <c r="E157" s="34"/>
      <c r="H157" s="34"/>
      <c r="K157" s="34"/>
    </row>
    <row r="158" spans="1:27" x14ac:dyDescent="0.25">
      <c r="D158" s="35" t="s">
        <v>173</v>
      </c>
      <c r="E158" s="34"/>
      <c r="H158" s="34">
        <v>1.5</v>
      </c>
      <c r="I158" t="s">
        <v>174</v>
      </c>
      <c r="J158">
        <f>ROUND(H158/100*K153,5)</f>
        <v>1.6947000000000001</v>
      </c>
      <c r="K158" s="34"/>
    </row>
    <row r="159" spans="1:27" x14ac:dyDescent="0.25">
      <c r="D159" s="35" t="s">
        <v>163</v>
      </c>
      <c r="E159" s="34"/>
      <c r="H159" s="34"/>
      <c r="K159" s="36">
        <f>SUM(J150:J158)</f>
        <v>1029.1046999999999</v>
      </c>
    </row>
    <row r="160" spans="1:27" x14ac:dyDescent="0.25">
      <c r="D160" s="35" t="s">
        <v>164</v>
      </c>
      <c r="E160" s="34"/>
      <c r="H160" s="34"/>
      <c r="K160" s="36">
        <f>SUM(K159:K159)</f>
        <v>1029.1046999999999</v>
      </c>
    </row>
    <row r="162" spans="1:27" ht="45" customHeight="1" x14ac:dyDescent="0.25">
      <c r="A162" s="27" t="s">
        <v>232</v>
      </c>
      <c r="B162" s="27" t="s">
        <v>61</v>
      </c>
      <c r="C162" s="28" t="s">
        <v>15</v>
      </c>
      <c r="D162" s="7" t="s">
        <v>62</v>
      </c>
      <c r="E162" s="6"/>
      <c r="F162" s="6"/>
      <c r="G162" s="28"/>
      <c r="H162" s="29" t="s">
        <v>155</v>
      </c>
      <c r="I162" s="5">
        <v>1</v>
      </c>
      <c r="J162" s="4"/>
      <c r="K162" s="30">
        <f>ROUND(K173,2)</f>
        <v>333.15</v>
      </c>
      <c r="L162" s="28"/>
      <c r="M162" s="28"/>
      <c r="N162" s="28"/>
      <c r="O162" s="28"/>
      <c r="P162" s="28"/>
      <c r="Q162" s="28"/>
      <c r="R162" s="28"/>
      <c r="S162" s="28"/>
      <c r="T162" s="28"/>
      <c r="U162" s="28"/>
      <c r="V162" s="28"/>
      <c r="W162" s="28"/>
      <c r="X162" s="28"/>
      <c r="Y162" s="28"/>
      <c r="Z162" s="28"/>
      <c r="AA162" s="28"/>
    </row>
    <row r="163" spans="1:27" x14ac:dyDescent="0.25">
      <c r="B163" s="23" t="s">
        <v>167</v>
      </c>
    </row>
    <row r="164" spans="1:27" x14ac:dyDescent="0.25">
      <c r="B164" t="s">
        <v>180</v>
      </c>
      <c r="C164" t="s">
        <v>143</v>
      </c>
      <c r="D164" t="s">
        <v>181</v>
      </c>
      <c r="E164" s="31">
        <v>0.5</v>
      </c>
      <c r="F164" t="s">
        <v>159</v>
      </c>
      <c r="G164" t="s">
        <v>160</v>
      </c>
      <c r="H164" s="32">
        <v>30.41</v>
      </c>
      <c r="I164" t="s">
        <v>161</v>
      </c>
      <c r="J164" s="33">
        <f>ROUND(E164/I162* H164,5)</f>
        <v>15.205</v>
      </c>
      <c r="K164" s="34"/>
    </row>
    <row r="165" spans="1:27" x14ac:dyDescent="0.25">
      <c r="B165" t="s">
        <v>178</v>
      </c>
      <c r="C165" t="s">
        <v>143</v>
      </c>
      <c r="D165" t="s">
        <v>179</v>
      </c>
      <c r="E165" s="31">
        <v>0.5</v>
      </c>
      <c r="F165" t="s">
        <v>159</v>
      </c>
      <c r="G165" t="s">
        <v>160</v>
      </c>
      <c r="H165" s="32">
        <v>26.08</v>
      </c>
      <c r="I165" t="s">
        <v>161</v>
      </c>
      <c r="J165" s="33">
        <f>ROUND(E165/I162* H165,5)</f>
        <v>13.04</v>
      </c>
      <c r="K165" s="34"/>
    </row>
    <row r="166" spans="1:27" x14ac:dyDescent="0.25">
      <c r="D166" s="35" t="s">
        <v>170</v>
      </c>
      <c r="E166" s="34"/>
      <c r="H166" s="34"/>
      <c r="K166" s="32">
        <f>SUM(J164:J165)</f>
        <v>28.244999999999997</v>
      </c>
    </row>
    <row r="167" spans="1:27" x14ac:dyDescent="0.25">
      <c r="B167" s="23" t="s">
        <v>182</v>
      </c>
      <c r="E167" s="34"/>
      <c r="H167" s="34"/>
      <c r="K167" s="34"/>
    </row>
    <row r="168" spans="1:27" x14ac:dyDescent="0.25">
      <c r="B168" t="s">
        <v>233</v>
      </c>
      <c r="C168" t="s">
        <v>15</v>
      </c>
      <c r="D168" t="s">
        <v>234</v>
      </c>
      <c r="E168" s="31">
        <v>1</v>
      </c>
      <c r="G168" t="s">
        <v>160</v>
      </c>
      <c r="H168" s="32">
        <v>304.48</v>
      </c>
      <c r="I168" t="s">
        <v>161</v>
      </c>
      <c r="J168" s="33">
        <f>ROUND(E168* H168,5)</f>
        <v>304.48</v>
      </c>
      <c r="K168" s="34"/>
    </row>
    <row r="169" spans="1:27" x14ac:dyDescent="0.25">
      <c r="D169" s="35" t="s">
        <v>185</v>
      </c>
      <c r="E169" s="34"/>
      <c r="H169" s="34"/>
      <c r="K169" s="32">
        <f>SUM(J168:J168)</f>
        <v>304.48</v>
      </c>
    </row>
    <row r="170" spans="1:27" x14ac:dyDescent="0.25">
      <c r="E170" s="34"/>
      <c r="H170" s="34"/>
      <c r="K170" s="34"/>
    </row>
    <row r="171" spans="1:27" x14ac:dyDescent="0.25">
      <c r="D171" s="35" t="s">
        <v>173</v>
      </c>
      <c r="E171" s="34"/>
      <c r="H171" s="34">
        <v>1.5</v>
      </c>
      <c r="I171" t="s">
        <v>174</v>
      </c>
      <c r="J171">
        <f>ROUND(H171/100*K166,5)</f>
        <v>0.42368</v>
      </c>
      <c r="K171" s="34"/>
    </row>
    <row r="172" spans="1:27" x14ac:dyDescent="0.25">
      <c r="D172" s="35" t="s">
        <v>163</v>
      </c>
      <c r="E172" s="34"/>
      <c r="H172" s="34"/>
      <c r="K172" s="36">
        <f>SUM(J163:J171)</f>
        <v>333.14868000000001</v>
      </c>
    </row>
    <row r="173" spans="1:27" x14ac:dyDescent="0.25">
      <c r="D173" s="35" t="s">
        <v>164</v>
      </c>
      <c r="E173" s="34"/>
      <c r="H173" s="34"/>
      <c r="K173" s="36">
        <f>SUM(K172:K172)</f>
        <v>333.14868000000001</v>
      </c>
    </row>
    <row r="175" spans="1:27" ht="45" customHeight="1" x14ac:dyDescent="0.25">
      <c r="A175" s="27" t="s">
        <v>235</v>
      </c>
      <c r="B175" s="27" t="s">
        <v>88</v>
      </c>
      <c r="C175" s="28" t="s">
        <v>69</v>
      </c>
      <c r="D175" s="7" t="s">
        <v>89</v>
      </c>
      <c r="E175" s="6"/>
      <c r="F175" s="6"/>
      <c r="G175" s="28"/>
      <c r="H175" s="29" t="s">
        <v>155</v>
      </c>
      <c r="I175" s="5">
        <v>1</v>
      </c>
      <c r="J175" s="4"/>
      <c r="K175" s="30">
        <f>ROUND(K187,2)</f>
        <v>43.97</v>
      </c>
      <c r="L175" s="28"/>
      <c r="M175" s="28"/>
      <c r="N175" s="28"/>
      <c r="O175" s="28"/>
      <c r="P175" s="28"/>
      <c r="Q175" s="28"/>
      <c r="R175" s="28"/>
      <c r="S175" s="28"/>
      <c r="T175" s="28"/>
      <c r="U175" s="28"/>
      <c r="V175" s="28"/>
      <c r="W175" s="28"/>
      <c r="X175" s="28"/>
      <c r="Y175" s="28"/>
      <c r="Z175" s="28"/>
      <c r="AA175" s="28"/>
    </row>
    <row r="176" spans="1:27" x14ac:dyDescent="0.25">
      <c r="B176" s="23" t="s">
        <v>167</v>
      </c>
    </row>
    <row r="177" spans="1:27" x14ac:dyDescent="0.25">
      <c r="B177" t="s">
        <v>180</v>
      </c>
      <c r="C177" t="s">
        <v>143</v>
      </c>
      <c r="D177" t="s">
        <v>181</v>
      </c>
      <c r="E177" s="31">
        <v>0.127</v>
      </c>
      <c r="F177" t="s">
        <v>159</v>
      </c>
      <c r="G177" t="s">
        <v>160</v>
      </c>
      <c r="H177" s="32">
        <v>30.41</v>
      </c>
      <c r="I177" t="s">
        <v>161</v>
      </c>
      <c r="J177" s="33">
        <f>ROUND(E177/I175* H177,5)</f>
        <v>3.8620700000000001</v>
      </c>
      <c r="K177" s="34"/>
    </row>
    <row r="178" spans="1:27" x14ac:dyDescent="0.25">
      <c r="B178" t="s">
        <v>178</v>
      </c>
      <c r="C178" t="s">
        <v>143</v>
      </c>
      <c r="D178" t="s">
        <v>179</v>
      </c>
      <c r="E178" s="31">
        <v>5.1999999999999998E-2</v>
      </c>
      <c r="F178" t="s">
        <v>159</v>
      </c>
      <c r="G178" t="s">
        <v>160</v>
      </c>
      <c r="H178" s="32">
        <v>26.08</v>
      </c>
      <c r="I178" t="s">
        <v>161</v>
      </c>
      <c r="J178" s="33">
        <f>ROUND(E178/I175* H178,5)</f>
        <v>1.35616</v>
      </c>
      <c r="K178" s="34"/>
    </row>
    <row r="179" spans="1:27" x14ac:dyDescent="0.25">
      <c r="D179" s="35" t="s">
        <v>170</v>
      </c>
      <c r="E179" s="34"/>
      <c r="H179" s="34"/>
      <c r="K179" s="32">
        <f>SUM(J177:J178)</f>
        <v>5.2182300000000001</v>
      </c>
    </row>
    <row r="180" spans="1:27" x14ac:dyDescent="0.25">
      <c r="B180" s="23" t="s">
        <v>182</v>
      </c>
      <c r="E180" s="34"/>
      <c r="H180" s="34"/>
      <c r="K180" s="34"/>
    </row>
    <row r="181" spans="1:27" x14ac:dyDescent="0.25">
      <c r="B181" t="s">
        <v>236</v>
      </c>
      <c r="C181" t="s">
        <v>69</v>
      </c>
      <c r="D181" t="s">
        <v>237</v>
      </c>
      <c r="E181" s="31">
        <v>1.02</v>
      </c>
      <c r="G181" t="s">
        <v>160</v>
      </c>
      <c r="H181" s="32">
        <v>28.36</v>
      </c>
      <c r="I181" t="s">
        <v>161</v>
      </c>
      <c r="J181" s="33">
        <f>ROUND(E181* H181,5)</f>
        <v>28.927199999999999</v>
      </c>
      <c r="K181" s="34"/>
    </row>
    <row r="182" spans="1:27" x14ac:dyDescent="0.25">
      <c r="B182" t="s">
        <v>238</v>
      </c>
      <c r="C182" t="s">
        <v>69</v>
      </c>
      <c r="D182" t="s">
        <v>239</v>
      </c>
      <c r="E182" s="31">
        <v>1.02</v>
      </c>
      <c r="G182" t="s">
        <v>160</v>
      </c>
      <c r="H182" s="32">
        <v>9.56</v>
      </c>
      <c r="I182" t="s">
        <v>161</v>
      </c>
      <c r="J182" s="33">
        <f>ROUND(E182* H182,5)</f>
        <v>9.7512000000000008</v>
      </c>
      <c r="K182" s="34"/>
    </row>
    <row r="183" spans="1:27" x14ac:dyDescent="0.25">
      <c r="D183" s="35" t="s">
        <v>185</v>
      </c>
      <c r="E183" s="34"/>
      <c r="H183" s="34"/>
      <c r="K183" s="32">
        <f>SUM(J181:J182)</f>
        <v>38.678399999999996</v>
      </c>
    </row>
    <row r="184" spans="1:27" x14ac:dyDescent="0.25">
      <c r="E184" s="34"/>
      <c r="H184" s="34"/>
      <c r="K184" s="34"/>
    </row>
    <row r="185" spans="1:27" x14ac:dyDescent="0.25">
      <c r="D185" s="35" t="s">
        <v>173</v>
      </c>
      <c r="E185" s="34"/>
      <c r="H185" s="34">
        <v>1.5</v>
      </c>
      <c r="I185" t="s">
        <v>174</v>
      </c>
      <c r="J185">
        <f>ROUND(H185/100*K179,5)</f>
        <v>7.8270000000000006E-2</v>
      </c>
      <c r="K185" s="34"/>
    </row>
    <row r="186" spans="1:27" x14ac:dyDescent="0.25">
      <c r="D186" s="35" t="s">
        <v>163</v>
      </c>
      <c r="E186" s="34"/>
      <c r="H186" s="34"/>
      <c r="K186" s="36">
        <f>SUM(J176:J185)</f>
        <v>43.974900000000005</v>
      </c>
    </row>
    <row r="187" spans="1:27" x14ac:dyDescent="0.25">
      <c r="D187" s="35" t="s">
        <v>164</v>
      </c>
      <c r="E187" s="34"/>
      <c r="H187" s="34"/>
      <c r="K187" s="36">
        <f>SUM(K186:K186)</f>
        <v>43.974900000000005</v>
      </c>
    </row>
    <row r="189" spans="1:27" ht="45" customHeight="1" x14ac:dyDescent="0.25">
      <c r="A189" s="27" t="s">
        <v>240</v>
      </c>
      <c r="B189" s="27" t="s">
        <v>84</v>
      </c>
      <c r="C189" s="28" t="s">
        <v>69</v>
      </c>
      <c r="D189" s="7" t="s">
        <v>85</v>
      </c>
      <c r="E189" s="6"/>
      <c r="F189" s="6"/>
      <c r="G189" s="28"/>
      <c r="H189" s="29" t="s">
        <v>155</v>
      </c>
      <c r="I189" s="5">
        <v>1</v>
      </c>
      <c r="J189" s="4"/>
      <c r="K189" s="30">
        <f>ROUND(K201,2)</f>
        <v>31.94</v>
      </c>
      <c r="L189" s="28"/>
      <c r="M189" s="28"/>
      <c r="N189" s="28"/>
      <c r="O189" s="28"/>
      <c r="P189" s="28"/>
      <c r="Q189" s="28"/>
      <c r="R189" s="28"/>
      <c r="S189" s="28"/>
      <c r="T189" s="28"/>
      <c r="U189" s="28"/>
      <c r="V189" s="28"/>
      <c r="W189" s="28"/>
      <c r="X189" s="28"/>
      <c r="Y189" s="28"/>
      <c r="Z189" s="28"/>
      <c r="AA189" s="28"/>
    </row>
    <row r="190" spans="1:27" x14ac:dyDescent="0.25">
      <c r="B190" s="23" t="s">
        <v>167</v>
      </c>
    </row>
    <row r="191" spans="1:27" x14ac:dyDescent="0.25">
      <c r="B191" t="s">
        <v>180</v>
      </c>
      <c r="C191" t="s">
        <v>143</v>
      </c>
      <c r="D191" t="s">
        <v>181</v>
      </c>
      <c r="E191" s="31">
        <v>0.17499999999999999</v>
      </c>
      <c r="F191" t="s">
        <v>159</v>
      </c>
      <c r="G191" t="s">
        <v>160</v>
      </c>
      <c r="H191" s="32">
        <v>30.41</v>
      </c>
      <c r="I191" t="s">
        <v>161</v>
      </c>
      <c r="J191" s="33">
        <f>ROUND(E191/I189* H191,5)</f>
        <v>5.3217499999999998</v>
      </c>
      <c r="K191" s="34"/>
    </row>
    <row r="192" spans="1:27" x14ac:dyDescent="0.25">
      <c r="B192" t="s">
        <v>178</v>
      </c>
      <c r="C192" t="s">
        <v>143</v>
      </c>
      <c r="D192" t="s">
        <v>179</v>
      </c>
      <c r="E192" s="31">
        <v>8.7999999999999995E-2</v>
      </c>
      <c r="F192" t="s">
        <v>159</v>
      </c>
      <c r="G192" t="s">
        <v>160</v>
      </c>
      <c r="H192" s="32">
        <v>26.08</v>
      </c>
      <c r="I192" t="s">
        <v>161</v>
      </c>
      <c r="J192" s="33">
        <f>ROUND(E192/I189* H192,5)</f>
        <v>2.2950400000000002</v>
      </c>
      <c r="K192" s="34"/>
    </row>
    <row r="193" spans="1:27" x14ac:dyDescent="0.25">
      <c r="D193" s="35" t="s">
        <v>170</v>
      </c>
      <c r="E193" s="34"/>
      <c r="H193" s="34"/>
      <c r="K193" s="32">
        <f>SUM(J191:J192)</f>
        <v>7.6167899999999999</v>
      </c>
    </row>
    <row r="194" spans="1:27" x14ac:dyDescent="0.25">
      <c r="B194" s="23" t="s">
        <v>182</v>
      </c>
      <c r="E194" s="34"/>
      <c r="H194" s="34"/>
      <c r="K194" s="34"/>
    </row>
    <row r="195" spans="1:27" x14ac:dyDescent="0.25">
      <c r="B195" t="s">
        <v>241</v>
      </c>
      <c r="C195" t="s">
        <v>15</v>
      </c>
      <c r="D195" t="s">
        <v>242</v>
      </c>
      <c r="E195" s="31">
        <v>1</v>
      </c>
      <c r="G195" t="s">
        <v>160</v>
      </c>
      <c r="H195" s="32">
        <v>3.83</v>
      </c>
      <c r="I195" t="s">
        <v>161</v>
      </c>
      <c r="J195" s="33">
        <f>ROUND(E195* H195,5)</f>
        <v>3.83</v>
      </c>
      <c r="K195" s="34"/>
    </row>
    <row r="196" spans="1:27" x14ac:dyDescent="0.25">
      <c r="B196" t="s">
        <v>243</v>
      </c>
      <c r="C196" t="s">
        <v>69</v>
      </c>
      <c r="D196" t="s">
        <v>244</v>
      </c>
      <c r="E196" s="31">
        <v>1</v>
      </c>
      <c r="G196" t="s">
        <v>160</v>
      </c>
      <c r="H196" s="32">
        <v>20.38</v>
      </c>
      <c r="I196" t="s">
        <v>161</v>
      </c>
      <c r="J196" s="33">
        <f>ROUND(E196* H196,5)</f>
        <v>20.38</v>
      </c>
      <c r="K196" s="34"/>
    </row>
    <row r="197" spans="1:27" x14ac:dyDescent="0.25">
      <c r="D197" s="35" t="s">
        <v>185</v>
      </c>
      <c r="E197" s="34"/>
      <c r="H197" s="34"/>
      <c r="K197" s="32">
        <f>SUM(J195:J196)</f>
        <v>24.21</v>
      </c>
    </row>
    <row r="198" spans="1:27" x14ac:dyDescent="0.25">
      <c r="E198" s="34"/>
      <c r="H198" s="34"/>
      <c r="K198" s="34"/>
    </row>
    <row r="199" spans="1:27" x14ac:dyDescent="0.25">
      <c r="D199" s="35" t="s">
        <v>173</v>
      </c>
      <c r="E199" s="34"/>
      <c r="H199" s="34">
        <v>1.5</v>
      </c>
      <c r="I199" t="s">
        <v>174</v>
      </c>
      <c r="J199">
        <f>ROUND(H199/100*K193,5)</f>
        <v>0.11425</v>
      </c>
      <c r="K199" s="34"/>
    </row>
    <row r="200" spans="1:27" x14ac:dyDescent="0.25">
      <c r="D200" s="35" t="s">
        <v>163</v>
      </c>
      <c r="E200" s="34"/>
      <c r="H200" s="34"/>
      <c r="K200" s="36">
        <f>SUM(J190:J199)</f>
        <v>31.941039999999997</v>
      </c>
    </row>
    <row r="201" spans="1:27" x14ac:dyDescent="0.25">
      <c r="D201" s="35" t="s">
        <v>164</v>
      </c>
      <c r="E201" s="34"/>
      <c r="H201" s="34"/>
      <c r="K201" s="36">
        <f>SUM(K200:K200)</f>
        <v>31.941039999999997</v>
      </c>
    </row>
    <row r="203" spans="1:27" ht="45" customHeight="1" x14ac:dyDescent="0.25">
      <c r="A203" s="27" t="s">
        <v>245</v>
      </c>
      <c r="B203" s="27" t="s">
        <v>86</v>
      </c>
      <c r="C203" s="28" t="s">
        <v>69</v>
      </c>
      <c r="D203" s="7" t="s">
        <v>87</v>
      </c>
      <c r="E203" s="6"/>
      <c r="F203" s="6"/>
      <c r="G203" s="28"/>
      <c r="H203" s="29" t="s">
        <v>155</v>
      </c>
      <c r="I203" s="5">
        <v>1</v>
      </c>
      <c r="J203" s="4"/>
      <c r="K203" s="30">
        <f>ROUND(K215,2)</f>
        <v>18.100000000000001</v>
      </c>
      <c r="L203" s="28"/>
      <c r="M203" s="28"/>
      <c r="N203" s="28"/>
      <c r="O203" s="28"/>
      <c r="P203" s="28"/>
      <c r="Q203" s="28"/>
      <c r="R203" s="28"/>
      <c r="S203" s="28"/>
      <c r="T203" s="28"/>
      <c r="U203" s="28"/>
      <c r="V203" s="28"/>
      <c r="W203" s="28"/>
      <c r="X203" s="28"/>
      <c r="Y203" s="28"/>
      <c r="Z203" s="28"/>
      <c r="AA203" s="28"/>
    </row>
    <row r="204" spans="1:27" x14ac:dyDescent="0.25">
      <c r="B204" s="23" t="s">
        <v>167</v>
      </c>
    </row>
    <row r="205" spans="1:27" x14ac:dyDescent="0.25">
      <c r="B205" t="s">
        <v>180</v>
      </c>
      <c r="C205" t="s">
        <v>143</v>
      </c>
      <c r="D205" t="s">
        <v>181</v>
      </c>
      <c r="E205" s="31">
        <v>2.5000000000000001E-2</v>
      </c>
      <c r="F205" t="s">
        <v>159</v>
      </c>
      <c r="G205" t="s">
        <v>160</v>
      </c>
      <c r="H205" s="32">
        <v>30.41</v>
      </c>
      <c r="I205" t="s">
        <v>161</v>
      </c>
      <c r="J205" s="33">
        <f>ROUND(E205/I203* H205,5)</f>
        <v>0.76024999999999998</v>
      </c>
      <c r="K205" s="34"/>
    </row>
    <row r="206" spans="1:27" x14ac:dyDescent="0.25">
      <c r="B206" t="s">
        <v>178</v>
      </c>
      <c r="C206" t="s">
        <v>143</v>
      </c>
      <c r="D206" t="s">
        <v>179</v>
      </c>
      <c r="E206" s="31">
        <v>0.02</v>
      </c>
      <c r="F206" t="s">
        <v>159</v>
      </c>
      <c r="G206" t="s">
        <v>160</v>
      </c>
      <c r="H206" s="32">
        <v>26.08</v>
      </c>
      <c r="I206" t="s">
        <v>161</v>
      </c>
      <c r="J206" s="33">
        <f>ROUND(E206/I203* H206,5)</f>
        <v>0.52159999999999995</v>
      </c>
      <c r="K206" s="34"/>
    </row>
    <row r="207" spans="1:27" x14ac:dyDescent="0.25">
      <c r="D207" s="35" t="s">
        <v>170</v>
      </c>
      <c r="E207" s="34"/>
      <c r="H207" s="34"/>
      <c r="K207" s="32">
        <f>SUM(J205:J206)</f>
        <v>1.2818499999999999</v>
      </c>
    </row>
    <row r="208" spans="1:27" x14ac:dyDescent="0.25">
      <c r="B208" s="23" t="s">
        <v>182</v>
      </c>
      <c r="E208" s="34"/>
      <c r="H208" s="34"/>
      <c r="K208" s="34"/>
    </row>
    <row r="209" spans="1:27" x14ac:dyDescent="0.25">
      <c r="B209" t="s">
        <v>246</v>
      </c>
      <c r="C209" t="s">
        <v>15</v>
      </c>
      <c r="D209" t="s">
        <v>247</v>
      </c>
      <c r="E209" s="31">
        <v>1</v>
      </c>
      <c r="G209" t="s">
        <v>160</v>
      </c>
      <c r="H209" s="32">
        <v>0.27</v>
      </c>
      <c r="I209" t="s">
        <v>161</v>
      </c>
      <c r="J209" s="33">
        <f>ROUND(E209* H209,5)</f>
        <v>0.27</v>
      </c>
      <c r="K209" s="34"/>
    </row>
    <row r="210" spans="1:27" x14ac:dyDescent="0.25">
      <c r="B210" t="s">
        <v>248</v>
      </c>
      <c r="C210" t="s">
        <v>69</v>
      </c>
      <c r="D210" t="s">
        <v>249</v>
      </c>
      <c r="E210" s="31">
        <v>1.02</v>
      </c>
      <c r="G210" t="s">
        <v>160</v>
      </c>
      <c r="H210" s="32">
        <v>16.2</v>
      </c>
      <c r="I210" t="s">
        <v>161</v>
      </c>
      <c r="J210" s="33">
        <f>ROUND(E210* H210,5)</f>
        <v>16.524000000000001</v>
      </c>
      <c r="K210" s="34"/>
    </row>
    <row r="211" spans="1:27" x14ac:dyDescent="0.25">
      <c r="D211" s="35" t="s">
        <v>185</v>
      </c>
      <c r="E211" s="34"/>
      <c r="H211" s="34"/>
      <c r="K211" s="32">
        <f>SUM(J209:J210)</f>
        <v>16.794</v>
      </c>
    </row>
    <row r="212" spans="1:27" x14ac:dyDescent="0.25">
      <c r="E212" s="34"/>
      <c r="H212" s="34"/>
      <c r="K212" s="34"/>
    </row>
    <row r="213" spans="1:27" x14ac:dyDescent="0.25">
      <c r="D213" s="35" t="s">
        <v>173</v>
      </c>
      <c r="E213" s="34"/>
      <c r="H213" s="34">
        <v>1.5</v>
      </c>
      <c r="I213" t="s">
        <v>174</v>
      </c>
      <c r="J213">
        <f>ROUND(H213/100*K207,5)</f>
        <v>1.9230000000000001E-2</v>
      </c>
      <c r="K213" s="34"/>
    </row>
    <row r="214" spans="1:27" x14ac:dyDescent="0.25">
      <c r="D214" s="35" t="s">
        <v>163</v>
      </c>
      <c r="E214" s="34"/>
      <c r="H214" s="34"/>
      <c r="K214" s="36">
        <f>SUM(J204:J213)</f>
        <v>18.095080000000003</v>
      </c>
    </row>
    <row r="215" spans="1:27" x14ac:dyDescent="0.25">
      <c r="D215" s="35" t="s">
        <v>164</v>
      </c>
      <c r="E215" s="34"/>
      <c r="H215" s="34"/>
      <c r="K215" s="36">
        <f>SUM(K214:K214)</f>
        <v>18.095080000000003</v>
      </c>
    </row>
    <row r="217" spans="1:27" ht="45" customHeight="1" x14ac:dyDescent="0.25">
      <c r="A217" s="27" t="s">
        <v>250</v>
      </c>
      <c r="B217" s="27" t="s">
        <v>77</v>
      </c>
      <c r="C217" s="28" t="s">
        <v>69</v>
      </c>
      <c r="D217" s="7" t="s">
        <v>78</v>
      </c>
      <c r="E217" s="6"/>
      <c r="F217" s="6"/>
      <c r="G217" s="28"/>
      <c r="H217" s="29" t="s">
        <v>155</v>
      </c>
      <c r="I217" s="5">
        <v>1</v>
      </c>
      <c r="J217" s="4"/>
      <c r="K217" s="30">
        <f>ROUND(K228,2)</f>
        <v>16.18</v>
      </c>
      <c r="L217" s="28"/>
      <c r="M217" s="28"/>
      <c r="N217" s="28"/>
      <c r="O217" s="28"/>
      <c r="P217" s="28"/>
      <c r="Q217" s="28"/>
      <c r="R217" s="28"/>
      <c r="S217" s="28"/>
      <c r="T217" s="28"/>
      <c r="U217" s="28"/>
      <c r="V217" s="28"/>
      <c r="W217" s="28"/>
      <c r="X217" s="28"/>
      <c r="Y217" s="28"/>
      <c r="Z217" s="28"/>
      <c r="AA217" s="28"/>
    </row>
    <row r="218" spans="1:27" x14ac:dyDescent="0.25">
      <c r="B218" s="23" t="s">
        <v>167</v>
      </c>
    </row>
    <row r="219" spans="1:27" x14ac:dyDescent="0.25">
      <c r="B219" t="s">
        <v>180</v>
      </c>
      <c r="C219" t="s">
        <v>143</v>
      </c>
      <c r="D219" t="s">
        <v>181</v>
      </c>
      <c r="E219" s="31">
        <v>6.5000000000000002E-2</v>
      </c>
      <c r="F219" t="s">
        <v>159</v>
      </c>
      <c r="G219" t="s">
        <v>160</v>
      </c>
      <c r="H219" s="32">
        <v>30.41</v>
      </c>
      <c r="I219" t="s">
        <v>161</v>
      </c>
      <c r="J219" s="33">
        <f>ROUND(E219/I217* H219,5)</f>
        <v>1.97665</v>
      </c>
      <c r="K219" s="34"/>
    </row>
    <row r="220" spans="1:27" x14ac:dyDescent="0.25">
      <c r="B220" t="s">
        <v>178</v>
      </c>
      <c r="C220" t="s">
        <v>143</v>
      </c>
      <c r="D220" t="s">
        <v>179</v>
      </c>
      <c r="E220" s="31">
        <v>6.5000000000000002E-2</v>
      </c>
      <c r="F220" t="s">
        <v>159</v>
      </c>
      <c r="G220" t="s">
        <v>160</v>
      </c>
      <c r="H220" s="32">
        <v>26.08</v>
      </c>
      <c r="I220" t="s">
        <v>161</v>
      </c>
      <c r="J220" s="33">
        <f>ROUND(E220/I217* H220,5)</f>
        <v>1.6952</v>
      </c>
      <c r="K220" s="34"/>
    </row>
    <row r="221" spans="1:27" x14ac:dyDescent="0.25">
      <c r="D221" s="35" t="s">
        <v>170</v>
      </c>
      <c r="E221" s="34"/>
      <c r="H221" s="34"/>
      <c r="K221" s="32">
        <f>SUM(J219:J220)</f>
        <v>3.6718500000000001</v>
      </c>
    </row>
    <row r="222" spans="1:27" x14ac:dyDescent="0.25">
      <c r="B222" s="23" t="s">
        <v>182</v>
      </c>
      <c r="E222" s="34"/>
      <c r="H222" s="34"/>
      <c r="K222" s="34"/>
    </row>
    <row r="223" spans="1:27" x14ac:dyDescent="0.25">
      <c r="B223" t="s">
        <v>251</v>
      </c>
      <c r="C223" t="s">
        <v>69</v>
      </c>
      <c r="D223" t="s">
        <v>252</v>
      </c>
      <c r="E223" s="31">
        <v>1.02</v>
      </c>
      <c r="G223" t="s">
        <v>160</v>
      </c>
      <c r="H223" s="32">
        <v>12.21</v>
      </c>
      <c r="I223" t="s">
        <v>161</v>
      </c>
      <c r="J223" s="33">
        <f>ROUND(E223* H223,5)</f>
        <v>12.4542</v>
      </c>
      <c r="K223" s="34"/>
    </row>
    <row r="224" spans="1:27" x14ac:dyDescent="0.25">
      <c r="D224" s="35" t="s">
        <v>185</v>
      </c>
      <c r="E224" s="34"/>
      <c r="H224" s="34"/>
      <c r="K224" s="32">
        <f>SUM(J223:J223)</f>
        <v>12.4542</v>
      </c>
    </row>
    <row r="225" spans="1:27" x14ac:dyDescent="0.25">
      <c r="E225" s="34"/>
      <c r="H225" s="34"/>
      <c r="K225" s="34"/>
    </row>
    <row r="226" spans="1:27" x14ac:dyDescent="0.25">
      <c r="D226" s="35" t="s">
        <v>173</v>
      </c>
      <c r="E226" s="34"/>
      <c r="H226" s="34">
        <v>1.5</v>
      </c>
      <c r="I226" t="s">
        <v>174</v>
      </c>
      <c r="J226">
        <f>ROUND(H226/100*K221,5)</f>
        <v>5.5079999999999997E-2</v>
      </c>
      <c r="K226" s="34"/>
    </row>
    <row r="227" spans="1:27" x14ac:dyDescent="0.25">
      <c r="D227" s="35" t="s">
        <v>163</v>
      </c>
      <c r="E227" s="34"/>
      <c r="H227" s="34"/>
      <c r="K227" s="36">
        <f>SUM(J218:J226)</f>
        <v>16.18113</v>
      </c>
    </row>
    <row r="228" spans="1:27" x14ac:dyDescent="0.25">
      <c r="D228" s="35" t="s">
        <v>164</v>
      </c>
      <c r="E228" s="34"/>
      <c r="H228" s="34"/>
      <c r="K228" s="36">
        <f>SUM(K227:K227)</f>
        <v>16.18113</v>
      </c>
    </row>
    <row r="230" spans="1:27" ht="45" customHeight="1" x14ac:dyDescent="0.25">
      <c r="A230" s="27" t="s">
        <v>253</v>
      </c>
      <c r="B230" s="27" t="s">
        <v>79</v>
      </c>
      <c r="C230" s="28" t="s">
        <v>69</v>
      </c>
      <c r="D230" s="7" t="s">
        <v>80</v>
      </c>
      <c r="E230" s="6"/>
      <c r="F230" s="6"/>
      <c r="G230" s="28"/>
      <c r="H230" s="29" t="s">
        <v>155</v>
      </c>
      <c r="I230" s="5">
        <v>1</v>
      </c>
      <c r="J230" s="4"/>
      <c r="K230" s="30">
        <f>ROUND(K241,2)</f>
        <v>27.73</v>
      </c>
      <c r="L230" s="28"/>
      <c r="M230" s="28"/>
      <c r="N230" s="28"/>
      <c r="O230" s="28"/>
      <c r="P230" s="28"/>
      <c r="Q230" s="28"/>
      <c r="R230" s="28"/>
      <c r="S230" s="28"/>
      <c r="T230" s="28"/>
      <c r="U230" s="28"/>
      <c r="V230" s="28"/>
      <c r="W230" s="28"/>
      <c r="X230" s="28"/>
      <c r="Y230" s="28"/>
      <c r="Z230" s="28"/>
      <c r="AA230" s="28"/>
    </row>
    <row r="231" spans="1:27" x14ac:dyDescent="0.25">
      <c r="B231" s="23" t="s">
        <v>167</v>
      </c>
    </row>
    <row r="232" spans="1:27" x14ac:dyDescent="0.25">
      <c r="B232" t="s">
        <v>178</v>
      </c>
      <c r="C232" t="s">
        <v>143</v>
      </c>
      <c r="D232" t="s">
        <v>179</v>
      </c>
      <c r="E232" s="31">
        <v>0.09</v>
      </c>
      <c r="F232" t="s">
        <v>159</v>
      </c>
      <c r="G232" t="s">
        <v>160</v>
      </c>
      <c r="H232" s="32">
        <v>26.08</v>
      </c>
      <c r="I232" t="s">
        <v>161</v>
      </c>
      <c r="J232" s="33">
        <f>ROUND(E232/I230* H232,5)</f>
        <v>2.3472</v>
      </c>
      <c r="K232" s="34"/>
    </row>
    <row r="233" spans="1:27" x14ac:dyDescent="0.25">
      <c r="B233" t="s">
        <v>180</v>
      </c>
      <c r="C233" t="s">
        <v>143</v>
      </c>
      <c r="D233" t="s">
        <v>181</v>
      </c>
      <c r="E233" s="31">
        <v>0.09</v>
      </c>
      <c r="F233" t="s">
        <v>159</v>
      </c>
      <c r="G233" t="s">
        <v>160</v>
      </c>
      <c r="H233" s="32">
        <v>30.41</v>
      </c>
      <c r="I233" t="s">
        <v>161</v>
      </c>
      <c r="J233" s="33">
        <f>ROUND(E233/I230* H233,5)</f>
        <v>2.7368999999999999</v>
      </c>
      <c r="K233" s="34"/>
    </row>
    <row r="234" spans="1:27" x14ac:dyDescent="0.25">
      <c r="D234" s="35" t="s">
        <v>170</v>
      </c>
      <c r="E234" s="34"/>
      <c r="H234" s="34"/>
      <c r="K234" s="32">
        <f>SUM(J232:J233)</f>
        <v>5.0840999999999994</v>
      </c>
    </row>
    <row r="235" spans="1:27" x14ac:dyDescent="0.25">
      <c r="B235" s="23" t="s">
        <v>182</v>
      </c>
      <c r="E235" s="34"/>
      <c r="H235" s="34"/>
      <c r="K235" s="34"/>
    </row>
    <row r="236" spans="1:27" x14ac:dyDescent="0.25">
      <c r="B236" t="s">
        <v>254</v>
      </c>
      <c r="C236" t="s">
        <v>69</v>
      </c>
      <c r="D236" t="s">
        <v>255</v>
      </c>
      <c r="E236" s="31">
        <v>1.02</v>
      </c>
      <c r="G236" t="s">
        <v>160</v>
      </c>
      <c r="H236" s="32">
        <v>22.13</v>
      </c>
      <c r="I236" t="s">
        <v>161</v>
      </c>
      <c r="J236" s="33">
        <f>ROUND(E236* H236,5)</f>
        <v>22.572600000000001</v>
      </c>
      <c r="K236" s="34"/>
    </row>
    <row r="237" spans="1:27" x14ac:dyDescent="0.25">
      <c r="D237" s="35" t="s">
        <v>185</v>
      </c>
      <c r="E237" s="34"/>
      <c r="H237" s="34"/>
      <c r="K237" s="32">
        <f>SUM(J236:J236)</f>
        <v>22.572600000000001</v>
      </c>
    </row>
    <row r="238" spans="1:27" x14ac:dyDescent="0.25">
      <c r="E238" s="34"/>
      <c r="H238" s="34"/>
      <c r="K238" s="34"/>
    </row>
    <row r="239" spans="1:27" x14ac:dyDescent="0.25">
      <c r="D239" s="35" t="s">
        <v>173</v>
      </c>
      <c r="E239" s="34"/>
      <c r="H239" s="34">
        <v>1.5</v>
      </c>
      <c r="I239" t="s">
        <v>174</v>
      </c>
      <c r="J239">
        <f>ROUND(H239/100*K234,5)</f>
        <v>7.6259999999999994E-2</v>
      </c>
      <c r="K239" s="34"/>
    </row>
    <row r="240" spans="1:27" x14ac:dyDescent="0.25">
      <c r="D240" s="35" t="s">
        <v>163</v>
      </c>
      <c r="E240" s="34"/>
      <c r="H240" s="34"/>
      <c r="K240" s="36">
        <f>SUM(J231:J239)</f>
        <v>27.732960000000002</v>
      </c>
    </row>
    <row r="241" spans="1:27" x14ac:dyDescent="0.25">
      <c r="D241" s="35" t="s">
        <v>164</v>
      </c>
      <c r="E241" s="34"/>
      <c r="H241" s="34"/>
      <c r="K241" s="36">
        <f>SUM(K240:K240)</f>
        <v>27.732960000000002</v>
      </c>
    </row>
    <row r="243" spans="1:27" ht="45" customHeight="1" x14ac:dyDescent="0.25">
      <c r="A243" s="27" t="s">
        <v>256</v>
      </c>
      <c r="B243" s="27" t="s">
        <v>75</v>
      </c>
      <c r="C243" s="28" t="s">
        <v>69</v>
      </c>
      <c r="D243" s="7" t="s">
        <v>76</v>
      </c>
      <c r="E243" s="6"/>
      <c r="F243" s="6"/>
      <c r="G243" s="28"/>
      <c r="H243" s="29" t="s">
        <v>155</v>
      </c>
      <c r="I243" s="5">
        <v>1</v>
      </c>
      <c r="J243" s="4"/>
      <c r="K243" s="30">
        <f>ROUND(K254,2)</f>
        <v>1.42</v>
      </c>
      <c r="L243" s="28"/>
      <c r="M243" s="28"/>
      <c r="N243" s="28"/>
      <c r="O243" s="28"/>
      <c r="P243" s="28"/>
      <c r="Q243" s="28"/>
      <c r="R243" s="28"/>
      <c r="S243" s="28"/>
      <c r="T243" s="28"/>
      <c r="U243" s="28"/>
      <c r="V243" s="28"/>
      <c r="W243" s="28"/>
      <c r="X243" s="28"/>
      <c r="Y243" s="28"/>
      <c r="Z243" s="28"/>
      <c r="AA243" s="28"/>
    </row>
    <row r="244" spans="1:27" x14ac:dyDescent="0.25">
      <c r="B244" s="23" t="s">
        <v>167</v>
      </c>
    </row>
    <row r="245" spans="1:27" x14ac:dyDescent="0.25">
      <c r="B245" t="s">
        <v>180</v>
      </c>
      <c r="C245" t="s">
        <v>143</v>
      </c>
      <c r="D245" t="s">
        <v>181</v>
      </c>
      <c r="E245" s="31">
        <v>1.4999999999999999E-2</v>
      </c>
      <c r="F245" t="s">
        <v>159</v>
      </c>
      <c r="G245" t="s">
        <v>160</v>
      </c>
      <c r="H245" s="32">
        <v>30.41</v>
      </c>
      <c r="I245" t="s">
        <v>161</v>
      </c>
      <c r="J245" s="33">
        <f>ROUND(E245/I243* H245,5)</f>
        <v>0.45615</v>
      </c>
      <c r="K245" s="34"/>
    </row>
    <row r="246" spans="1:27" x14ac:dyDescent="0.25">
      <c r="B246" t="s">
        <v>178</v>
      </c>
      <c r="C246" t="s">
        <v>143</v>
      </c>
      <c r="D246" t="s">
        <v>179</v>
      </c>
      <c r="E246" s="31">
        <v>1.4999999999999999E-2</v>
      </c>
      <c r="F246" t="s">
        <v>159</v>
      </c>
      <c r="G246" t="s">
        <v>160</v>
      </c>
      <c r="H246" s="32">
        <v>26.08</v>
      </c>
      <c r="I246" t="s">
        <v>161</v>
      </c>
      <c r="J246" s="33">
        <f>ROUND(E246/I243* H246,5)</f>
        <v>0.39119999999999999</v>
      </c>
      <c r="K246" s="34"/>
    </row>
    <row r="247" spans="1:27" x14ac:dyDescent="0.25">
      <c r="D247" s="35" t="s">
        <v>170</v>
      </c>
      <c r="E247" s="34"/>
      <c r="H247" s="34"/>
      <c r="K247" s="32">
        <f>SUM(J245:J246)</f>
        <v>0.84735000000000005</v>
      </c>
    </row>
    <row r="248" spans="1:27" x14ac:dyDescent="0.25">
      <c r="B248" s="23" t="s">
        <v>182</v>
      </c>
      <c r="E248" s="34"/>
      <c r="H248" s="34"/>
      <c r="K248" s="34"/>
    </row>
    <row r="249" spans="1:27" x14ac:dyDescent="0.25">
      <c r="B249" t="s">
        <v>257</v>
      </c>
      <c r="C249" t="s">
        <v>69</v>
      </c>
      <c r="D249" t="s">
        <v>258</v>
      </c>
      <c r="E249" s="31">
        <v>1.02</v>
      </c>
      <c r="G249" t="s">
        <v>160</v>
      </c>
      <c r="H249" s="32">
        <v>0.55000000000000004</v>
      </c>
      <c r="I249" t="s">
        <v>161</v>
      </c>
      <c r="J249" s="33">
        <f>ROUND(E249* H249,5)</f>
        <v>0.56100000000000005</v>
      </c>
      <c r="K249" s="34"/>
    </row>
    <row r="250" spans="1:27" x14ac:dyDescent="0.25">
      <c r="D250" s="35" t="s">
        <v>185</v>
      </c>
      <c r="E250" s="34"/>
      <c r="H250" s="34"/>
      <c r="K250" s="32">
        <f>SUM(J249:J249)</f>
        <v>0.56100000000000005</v>
      </c>
    </row>
    <row r="251" spans="1:27" x14ac:dyDescent="0.25">
      <c r="E251" s="34"/>
      <c r="H251" s="34"/>
      <c r="K251" s="34"/>
    </row>
    <row r="252" spans="1:27" x14ac:dyDescent="0.25">
      <c r="D252" s="35" t="s">
        <v>173</v>
      </c>
      <c r="E252" s="34"/>
      <c r="H252" s="34">
        <v>1.5</v>
      </c>
      <c r="I252" t="s">
        <v>174</v>
      </c>
      <c r="J252">
        <f>ROUND(H252/100*K247,5)</f>
        <v>1.2710000000000001E-2</v>
      </c>
      <c r="K252" s="34"/>
    </row>
    <row r="253" spans="1:27" x14ac:dyDescent="0.25">
      <c r="D253" s="35" t="s">
        <v>163</v>
      </c>
      <c r="E253" s="34"/>
      <c r="H253" s="34"/>
      <c r="K253" s="36">
        <f>SUM(J244:J252)</f>
        <v>1.42106</v>
      </c>
    </row>
    <row r="254" spans="1:27" x14ac:dyDescent="0.25">
      <c r="D254" s="35" t="s">
        <v>164</v>
      </c>
      <c r="E254" s="34"/>
      <c r="H254" s="34"/>
      <c r="K254" s="36">
        <f>SUM(K253:K253)</f>
        <v>1.42106</v>
      </c>
    </row>
    <row r="256" spans="1:27" ht="45" customHeight="1" x14ac:dyDescent="0.25">
      <c r="A256" s="27" t="s">
        <v>259</v>
      </c>
      <c r="B256" s="27" t="s">
        <v>73</v>
      </c>
      <c r="C256" s="28" t="s">
        <v>69</v>
      </c>
      <c r="D256" s="7" t="s">
        <v>74</v>
      </c>
      <c r="E256" s="6"/>
      <c r="F256" s="6"/>
      <c r="G256" s="28"/>
      <c r="H256" s="29" t="s">
        <v>155</v>
      </c>
      <c r="I256" s="5">
        <v>1</v>
      </c>
      <c r="J256" s="4"/>
      <c r="K256" s="30">
        <f>ROUND(K267,2)</f>
        <v>3.58</v>
      </c>
      <c r="L256" s="28"/>
      <c r="M256" s="28"/>
      <c r="N256" s="28"/>
      <c r="O256" s="28"/>
      <c r="P256" s="28"/>
      <c r="Q256" s="28"/>
      <c r="R256" s="28"/>
      <c r="S256" s="28"/>
      <c r="T256" s="28"/>
      <c r="U256" s="28"/>
      <c r="V256" s="28"/>
      <c r="W256" s="28"/>
      <c r="X256" s="28"/>
      <c r="Y256" s="28"/>
      <c r="Z256" s="28"/>
      <c r="AA256" s="28"/>
    </row>
    <row r="257" spans="1:27" x14ac:dyDescent="0.25">
      <c r="B257" s="23" t="s">
        <v>167</v>
      </c>
    </row>
    <row r="258" spans="1:27" x14ac:dyDescent="0.25">
      <c r="B258" t="s">
        <v>180</v>
      </c>
      <c r="C258" t="s">
        <v>143</v>
      </c>
      <c r="D258" t="s">
        <v>181</v>
      </c>
      <c r="E258" s="31">
        <v>0.04</v>
      </c>
      <c r="F258" t="s">
        <v>159</v>
      </c>
      <c r="G258" t="s">
        <v>160</v>
      </c>
      <c r="H258" s="32">
        <v>30.41</v>
      </c>
      <c r="I258" t="s">
        <v>161</v>
      </c>
      <c r="J258" s="33">
        <f>ROUND(E258/I256* H258,5)</f>
        <v>1.2163999999999999</v>
      </c>
      <c r="K258" s="34"/>
    </row>
    <row r="259" spans="1:27" x14ac:dyDescent="0.25">
      <c r="B259" t="s">
        <v>178</v>
      </c>
      <c r="C259" t="s">
        <v>143</v>
      </c>
      <c r="D259" t="s">
        <v>179</v>
      </c>
      <c r="E259" s="31">
        <v>0.04</v>
      </c>
      <c r="F259" t="s">
        <v>159</v>
      </c>
      <c r="G259" t="s">
        <v>160</v>
      </c>
      <c r="H259" s="32">
        <v>26.08</v>
      </c>
      <c r="I259" t="s">
        <v>161</v>
      </c>
      <c r="J259" s="33">
        <f>ROUND(E259/I256* H259,5)</f>
        <v>1.0431999999999999</v>
      </c>
      <c r="K259" s="34"/>
    </row>
    <row r="260" spans="1:27" x14ac:dyDescent="0.25">
      <c r="D260" s="35" t="s">
        <v>170</v>
      </c>
      <c r="E260" s="34"/>
      <c r="H260" s="34"/>
      <c r="K260" s="32">
        <f>SUM(J258:J259)</f>
        <v>2.2595999999999998</v>
      </c>
    </row>
    <row r="261" spans="1:27" x14ac:dyDescent="0.25">
      <c r="B261" s="23" t="s">
        <v>182</v>
      </c>
      <c r="E261" s="34"/>
      <c r="H261" s="34"/>
      <c r="K261" s="34"/>
    </row>
    <row r="262" spans="1:27" x14ac:dyDescent="0.25">
      <c r="B262" t="s">
        <v>260</v>
      </c>
      <c r="C262" t="s">
        <v>69</v>
      </c>
      <c r="D262" t="s">
        <v>261</v>
      </c>
      <c r="E262" s="31">
        <v>1.02</v>
      </c>
      <c r="G262" t="s">
        <v>160</v>
      </c>
      <c r="H262" s="32">
        <v>1.26</v>
      </c>
      <c r="I262" t="s">
        <v>161</v>
      </c>
      <c r="J262" s="33">
        <f>ROUND(E262* H262,5)</f>
        <v>1.2851999999999999</v>
      </c>
      <c r="K262" s="34"/>
    </row>
    <row r="263" spans="1:27" x14ac:dyDescent="0.25">
      <c r="D263" s="35" t="s">
        <v>185</v>
      </c>
      <c r="E263" s="34"/>
      <c r="H263" s="34"/>
      <c r="K263" s="32">
        <f>SUM(J262:J262)</f>
        <v>1.2851999999999999</v>
      </c>
    </row>
    <row r="264" spans="1:27" x14ac:dyDescent="0.25">
      <c r="E264" s="34"/>
      <c r="H264" s="34"/>
      <c r="K264" s="34"/>
    </row>
    <row r="265" spans="1:27" x14ac:dyDescent="0.25">
      <c r="D265" s="35" t="s">
        <v>173</v>
      </c>
      <c r="E265" s="34"/>
      <c r="H265" s="34">
        <v>1.5</v>
      </c>
      <c r="I265" t="s">
        <v>174</v>
      </c>
      <c r="J265">
        <f>ROUND(H265/100*K260,5)</f>
        <v>3.3890000000000003E-2</v>
      </c>
      <c r="K265" s="34"/>
    </row>
    <row r="266" spans="1:27" x14ac:dyDescent="0.25">
      <c r="D266" s="35" t="s">
        <v>163</v>
      </c>
      <c r="E266" s="34"/>
      <c r="H266" s="34"/>
      <c r="K266" s="36">
        <f>SUM(J257:J265)</f>
        <v>3.5786899999999995</v>
      </c>
    </row>
    <row r="267" spans="1:27" x14ac:dyDescent="0.25">
      <c r="D267" s="35" t="s">
        <v>164</v>
      </c>
      <c r="E267" s="34"/>
      <c r="H267" s="34"/>
      <c r="K267" s="36">
        <f>SUM(K266:K266)</f>
        <v>3.5786899999999995</v>
      </c>
    </row>
    <row r="269" spans="1:27" ht="45" customHeight="1" x14ac:dyDescent="0.25">
      <c r="A269" s="27" t="s">
        <v>262</v>
      </c>
      <c r="B269" s="27" t="s">
        <v>55</v>
      </c>
      <c r="C269" s="28" t="s">
        <v>15</v>
      </c>
      <c r="D269" s="7" t="s">
        <v>56</v>
      </c>
      <c r="E269" s="6"/>
      <c r="F269" s="6"/>
      <c r="G269" s="28"/>
      <c r="H269" s="29" t="s">
        <v>155</v>
      </c>
      <c r="I269" s="5">
        <v>1</v>
      </c>
      <c r="J269" s="4"/>
      <c r="K269" s="30">
        <f>ROUND(K281,2)</f>
        <v>24.68</v>
      </c>
      <c r="L269" s="28"/>
      <c r="M269" s="28"/>
      <c r="N269" s="28"/>
      <c r="O269" s="28"/>
      <c r="P269" s="28"/>
      <c r="Q269" s="28"/>
      <c r="R269" s="28"/>
      <c r="S269" s="28"/>
      <c r="T269" s="28"/>
      <c r="U269" s="28"/>
      <c r="V269" s="28"/>
      <c r="W269" s="28"/>
      <c r="X269" s="28"/>
      <c r="Y269" s="28"/>
      <c r="Z269" s="28"/>
      <c r="AA269" s="28"/>
    </row>
    <row r="270" spans="1:27" x14ac:dyDescent="0.25">
      <c r="B270" s="23" t="s">
        <v>167</v>
      </c>
    </row>
    <row r="271" spans="1:27" x14ac:dyDescent="0.25">
      <c r="B271" t="s">
        <v>180</v>
      </c>
      <c r="C271" t="s">
        <v>143</v>
      </c>
      <c r="D271" t="s">
        <v>181</v>
      </c>
      <c r="E271" s="31">
        <v>0.2</v>
      </c>
      <c r="F271" t="s">
        <v>159</v>
      </c>
      <c r="G271" t="s">
        <v>160</v>
      </c>
      <c r="H271" s="32">
        <v>30.41</v>
      </c>
      <c r="I271" t="s">
        <v>161</v>
      </c>
      <c r="J271" s="33">
        <f>ROUND(E271/I269* H271,5)</f>
        <v>6.0819999999999999</v>
      </c>
      <c r="K271" s="34"/>
    </row>
    <row r="272" spans="1:27" x14ac:dyDescent="0.25">
      <c r="B272" t="s">
        <v>178</v>
      </c>
      <c r="C272" t="s">
        <v>143</v>
      </c>
      <c r="D272" t="s">
        <v>179</v>
      </c>
      <c r="E272" s="31">
        <v>0.2</v>
      </c>
      <c r="F272" t="s">
        <v>159</v>
      </c>
      <c r="G272" t="s">
        <v>160</v>
      </c>
      <c r="H272" s="32">
        <v>26.08</v>
      </c>
      <c r="I272" t="s">
        <v>161</v>
      </c>
      <c r="J272" s="33">
        <f>ROUND(E272/I269* H272,5)</f>
        <v>5.2160000000000002</v>
      </c>
      <c r="K272" s="34"/>
    </row>
    <row r="273" spans="1:27" x14ac:dyDescent="0.25">
      <c r="D273" s="35" t="s">
        <v>170</v>
      </c>
      <c r="E273" s="34"/>
      <c r="H273" s="34"/>
      <c r="K273" s="32">
        <f>SUM(J271:J272)</f>
        <v>11.298</v>
      </c>
    </row>
    <row r="274" spans="1:27" x14ac:dyDescent="0.25">
      <c r="B274" s="23" t="s">
        <v>182</v>
      </c>
      <c r="E274" s="34"/>
      <c r="H274" s="34"/>
      <c r="K274" s="34"/>
    </row>
    <row r="275" spans="1:27" x14ac:dyDescent="0.25">
      <c r="B275" t="s">
        <v>263</v>
      </c>
      <c r="C275" t="s">
        <v>15</v>
      </c>
      <c r="D275" t="s">
        <v>264</v>
      </c>
      <c r="E275" s="31">
        <v>1</v>
      </c>
      <c r="G275" t="s">
        <v>160</v>
      </c>
      <c r="H275" s="32">
        <v>0.45</v>
      </c>
      <c r="I275" t="s">
        <v>161</v>
      </c>
      <c r="J275" s="33">
        <f>ROUND(E275* H275,5)</f>
        <v>0.45</v>
      </c>
      <c r="K275" s="34"/>
    </row>
    <row r="276" spans="1:27" x14ac:dyDescent="0.25">
      <c r="B276" t="s">
        <v>265</v>
      </c>
      <c r="C276" t="s">
        <v>15</v>
      </c>
      <c r="D276" t="s">
        <v>266</v>
      </c>
      <c r="E276" s="31">
        <v>1</v>
      </c>
      <c r="G276" t="s">
        <v>160</v>
      </c>
      <c r="H276" s="32">
        <v>12.76</v>
      </c>
      <c r="I276" t="s">
        <v>161</v>
      </c>
      <c r="J276" s="33">
        <f>ROUND(E276* H276,5)</f>
        <v>12.76</v>
      </c>
      <c r="K276" s="34"/>
    </row>
    <row r="277" spans="1:27" x14ac:dyDescent="0.25">
      <c r="D277" s="35" t="s">
        <v>185</v>
      </c>
      <c r="E277" s="34"/>
      <c r="H277" s="34"/>
      <c r="K277" s="32">
        <f>SUM(J275:J276)</f>
        <v>13.209999999999999</v>
      </c>
    </row>
    <row r="278" spans="1:27" x14ac:dyDescent="0.25">
      <c r="E278" s="34"/>
      <c r="H278" s="34"/>
      <c r="K278" s="34"/>
    </row>
    <row r="279" spans="1:27" x14ac:dyDescent="0.25">
      <c r="D279" s="35" t="s">
        <v>173</v>
      </c>
      <c r="E279" s="34"/>
      <c r="H279" s="34">
        <v>1.5</v>
      </c>
      <c r="I279" t="s">
        <v>174</v>
      </c>
      <c r="J279">
        <f>ROUND(H279/100*K273,5)</f>
        <v>0.16947000000000001</v>
      </c>
      <c r="K279" s="34"/>
    </row>
    <row r="280" spans="1:27" x14ac:dyDescent="0.25">
      <c r="D280" s="35" t="s">
        <v>163</v>
      </c>
      <c r="E280" s="34"/>
      <c r="H280" s="34"/>
      <c r="K280" s="36">
        <f>SUM(J270:J279)</f>
        <v>24.67747</v>
      </c>
    </row>
    <row r="281" spans="1:27" x14ac:dyDescent="0.25">
      <c r="D281" s="35" t="s">
        <v>164</v>
      </c>
      <c r="E281" s="34"/>
      <c r="H281" s="34"/>
      <c r="K281" s="36">
        <f>SUM(K280:K280)</f>
        <v>24.67747</v>
      </c>
    </row>
    <row r="283" spans="1:27" ht="45" customHeight="1" x14ac:dyDescent="0.25">
      <c r="A283" s="27" t="s">
        <v>267</v>
      </c>
      <c r="B283" s="27" t="s">
        <v>126</v>
      </c>
      <c r="C283" s="28" t="s">
        <v>15</v>
      </c>
      <c r="D283" s="7" t="s">
        <v>127</v>
      </c>
      <c r="E283" s="6"/>
      <c r="F283" s="6"/>
      <c r="G283" s="28"/>
      <c r="H283" s="29" t="s">
        <v>155</v>
      </c>
      <c r="I283" s="5">
        <v>1</v>
      </c>
      <c r="J283" s="4"/>
      <c r="K283" s="30">
        <f>ROUND(K295,2)</f>
        <v>73.11</v>
      </c>
      <c r="L283" s="28"/>
      <c r="M283" s="28"/>
      <c r="N283" s="28"/>
      <c r="O283" s="28"/>
      <c r="P283" s="28"/>
      <c r="Q283" s="28"/>
      <c r="R283" s="28"/>
      <c r="S283" s="28"/>
      <c r="T283" s="28"/>
      <c r="U283" s="28"/>
      <c r="V283" s="28"/>
      <c r="W283" s="28"/>
      <c r="X283" s="28"/>
      <c r="Y283" s="28"/>
      <c r="Z283" s="28"/>
      <c r="AA283" s="28"/>
    </row>
    <row r="284" spans="1:27" x14ac:dyDescent="0.25">
      <c r="B284" s="23" t="s">
        <v>167</v>
      </c>
    </row>
    <row r="285" spans="1:27" x14ac:dyDescent="0.25">
      <c r="B285" t="s">
        <v>180</v>
      </c>
      <c r="C285" t="s">
        <v>143</v>
      </c>
      <c r="D285" t="s">
        <v>181</v>
      </c>
      <c r="E285" s="31">
        <v>0.23</v>
      </c>
      <c r="F285" t="s">
        <v>159</v>
      </c>
      <c r="G285" t="s">
        <v>160</v>
      </c>
      <c r="H285" s="32">
        <v>30.41</v>
      </c>
      <c r="I285" t="s">
        <v>161</v>
      </c>
      <c r="J285" s="33">
        <f>ROUND(E285/I283* H285,5)</f>
        <v>6.9943</v>
      </c>
      <c r="K285" s="34"/>
    </row>
    <row r="286" spans="1:27" x14ac:dyDescent="0.25">
      <c r="B286" t="s">
        <v>178</v>
      </c>
      <c r="C286" t="s">
        <v>143</v>
      </c>
      <c r="D286" t="s">
        <v>179</v>
      </c>
      <c r="E286" s="31">
        <v>0.2</v>
      </c>
      <c r="F286" t="s">
        <v>159</v>
      </c>
      <c r="G286" t="s">
        <v>160</v>
      </c>
      <c r="H286" s="32">
        <v>26.08</v>
      </c>
      <c r="I286" t="s">
        <v>161</v>
      </c>
      <c r="J286" s="33">
        <f>ROUND(E286/I283* H286,5)</f>
        <v>5.2160000000000002</v>
      </c>
      <c r="K286" s="34"/>
    </row>
    <row r="287" spans="1:27" x14ac:dyDescent="0.25">
      <c r="D287" s="35" t="s">
        <v>170</v>
      </c>
      <c r="E287" s="34"/>
      <c r="H287" s="34"/>
      <c r="K287" s="32">
        <f>SUM(J285:J286)</f>
        <v>12.2103</v>
      </c>
    </row>
    <row r="288" spans="1:27" x14ac:dyDescent="0.25">
      <c r="B288" s="23" t="s">
        <v>182</v>
      </c>
      <c r="E288" s="34"/>
      <c r="H288" s="34"/>
      <c r="K288" s="34"/>
    </row>
    <row r="289" spans="1:27" x14ac:dyDescent="0.25">
      <c r="B289" t="s">
        <v>263</v>
      </c>
      <c r="C289" t="s">
        <v>15</v>
      </c>
      <c r="D289" t="s">
        <v>264</v>
      </c>
      <c r="E289" s="31">
        <v>1</v>
      </c>
      <c r="G289" t="s">
        <v>160</v>
      </c>
      <c r="H289" s="32">
        <v>0.45</v>
      </c>
      <c r="I289" t="s">
        <v>161</v>
      </c>
      <c r="J289" s="33">
        <f>ROUND(E289* H289,5)</f>
        <v>0.45</v>
      </c>
      <c r="K289" s="34"/>
    </row>
    <row r="290" spans="1:27" x14ac:dyDescent="0.25">
      <c r="B290" t="s">
        <v>268</v>
      </c>
      <c r="C290" t="s">
        <v>15</v>
      </c>
      <c r="D290" t="s">
        <v>269</v>
      </c>
      <c r="E290" s="31">
        <v>1</v>
      </c>
      <c r="G290" t="s">
        <v>160</v>
      </c>
      <c r="H290" s="32">
        <v>60.27</v>
      </c>
      <c r="I290" t="s">
        <v>161</v>
      </c>
      <c r="J290" s="33">
        <f>ROUND(E290* H290,5)</f>
        <v>60.27</v>
      </c>
      <c r="K290" s="34"/>
    </row>
    <row r="291" spans="1:27" x14ac:dyDescent="0.25">
      <c r="D291" s="35" t="s">
        <v>185</v>
      </c>
      <c r="E291" s="34"/>
      <c r="H291" s="34"/>
      <c r="K291" s="32">
        <f>SUM(J289:J290)</f>
        <v>60.720000000000006</v>
      </c>
    </row>
    <row r="292" spans="1:27" x14ac:dyDescent="0.25">
      <c r="E292" s="34"/>
      <c r="H292" s="34"/>
      <c r="K292" s="34"/>
    </row>
    <row r="293" spans="1:27" x14ac:dyDescent="0.25">
      <c r="D293" s="35" t="s">
        <v>173</v>
      </c>
      <c r="E293" s="34"/>
      <c r="H293" s="34">
        <v>1.5</v>
      </c>
      <c r="I293" t="s">
        <v>174</v>
      </c>
      <c r="J293">
        <f>ROUND(H293/100*K287,5)</f>
        <v>0.18315000000000001</v>
      </c>
      <c r="K293" s="34"/>
    </row>
    <row r="294" spans="1:27" x14ac:dyDescent="0.25">
      <c r="D294" s="35" t="s">
        <v>163</v>
      </c>
      <c r="E294" s="34"/>
      <c r="H294" s="34"/>
      <c r="K294" s="36">
        <f>SUM(J284:J293)</f>
        <v>73.11345</v>
      </c>
    </row>
    <row r="295" spans="1:27" x14ac:dyDescent="0.25">
      <c r="D295" s="35" t="s">
        <v>164</v>
      </c>
      <c r="E295" s="34"/>
      <c r="H295" s="34"/>
      <c r="K295" s="36">
        <f>SUM(K294:K294)</f>
        <v>73.11345</v>
      </c>
    </row>
    <row r="297" spans="1:27" ht="45" customHeight="1" x14ac:dyDescent="0.25">
      <c r="A297" s="27" t="s">
        <v>270</v>
      </c>
      <c r="B297" s="27" t="s">
        <v>57</v>
      </c>
      <c r="C297" s="28" t="s">
        <v>15</v>
      </c>
      <c r="D297" s="7" t="s">
        <v>58</v>
      </c>
      <c r="E297" s="6"/>
      <c r="F297" s="6"/>
      <c r="G297" s="28"/>
      <c r="H297" s="29" t="s">
        <v>155</v>
      </c>
      <c r="I297" s="5">
        <v>1</v>
      </c>
      <c r="J297" s="4"/>
      <c r="K297" s="30">
        <f>ROUND(K309,2)</f>
        <v>792.09</v>
      </c>
      <c r="L297" s="28"/>
      <c r="M297" s="28"/>
      <c r="N297" s="28"/>
      <c r="O297" s="28"/>
      <c r="P297" s="28"/>
      <c r="Q297" s="28"/>
      <c r="R297" s="28"/>
      <c r="S297" s="28"/>
      <c r="T297" s="28"/>
      <c r="U297" s="28"/>
      <c r="V297" s="28"/>
      <c r="W297" s="28"/>
      <c r="X297" s="28"/>
      <c r="Y297" s="28"/>
      <c r="Z297" s="28"/>
      <c r="AA297" s="28"/>
    </row>
    <row r="298" spans="1:27" x14ac:dyDescent="0.25">
      <c r="B298" s="23" t="s">
        <v>167</v>
      </c>
    </row>
    <row r="299" spans="1:27" x14ac:dyDescent="0.25">
      <c r="B299" t="s">
        <v>180</v>
      </c>
      <c r="C299" t="s">
        <v>143</v>
      </c>
      <c r="D299" t="s">
        <v>181</v>
      </c>
      <c r="E299" s="31">
        <v>0.4</v>
      </c>
      <c r="F299" t="s">
        <v>159</v>
      </c>
      <c r="G299" t="s">
        <v>160</v>
      </c>
      <c r="H299" s="32">
        <v>30.41</v>
      </c>
      <c r="I299" t="s">
        <v>161</v>
      </c>
      <c r="J299" s="33">
        <f>ROUND(E299/I297* H299,5)</f>
        <v>12.164</v>
      </c>
      <c r="K299" s="34"/>
    </row>
    <row r="300" spans="1:27" x14ac:dyDescent="0.25">
      <c r="B300" t="s">
        <v>178</v>
      </c>
      <c r="C300" t="s">
        <v>143</v>
      </c>
      <c r="D300" t="s">
        <v>179</v>
      </c>
      <c r="E300" s="31">
        <v>0.2</v>
      </c>
      <c r="F300" t="s">
        <v>159</v>
      </c>
      <c r="G300" t="s">
        <v>160</v>
      </c>
      <c r="H300" s="32">
        <v>26.08</v>
      </c>
      <c r="I300" t="s">
        <v>161</v>
      </c>
      <c r="J300" s="33">
        <f>ROUND(E300/I297* H300,5)</f>
        <v>5.2160000000000002</v>
      </c>
      <c r="K300" s="34"/>
    </row>
    <row r="301" spans="1:27" x14ac:dyDescent="0.25">
      <c r="D301" s="35" t="s">
        <v>170</v>
      </c>
      <c r="E301" s="34"/>
      <c r="H301" s="34"/>
      <c r="K301" s="32">
        <f>SUM(J299:J300)</f>
        <v>17.38</v>
      </c>
    </row>
    <row r="302" spans="1:27" x14ac:dyDescent="0.25">
      <c r="B302" s="23" t="s">
        <v>182</v>
      </c>
      <c r="E302" s="34"/>
      <c r="H302" s="34"/>
      <c r="K302" s="34"/>
    </row>
    <row r="303" spans="1:27" x14ac:dyDescent="0.25">
      <c r="B303" t="s">
        <v>263</v>
      </c>
      <c r="C303" t="s">
        <v>15</v>
      </c>
      <c r="D303" t="s">
        <v>264</v>
      </c>
      <c r="E303" s="31">
        <v>1</v>
      </c>
      <c r="G303" t="s">
        <v>160</v>
      </c>
      <c r="H303" s="32">
        <v>0.45</v>
      </c>
      <c r="I303" t="s">
        <v>161</v>
      </c>
      <c r="J303" s="33">
        <f>ROUND(E303* H303,5)</f>
        <v>0.45</v>
      </c>
      <c r="K303" s="34"/>
    </row>
    <row r="304" spans="1:27" x14ac:dyDescent="0.25">
      <c r="B304" t="s">
        <v>271</v>
      </c>
      <c r="C304" t="s">
        <v>15</v>
      </c>
      <c r="D304" t="s">
        <v>272</v>
      </c>
      <c r="E304" s="31">
        <v>1</v>
      </c>
      <c r="G304" t="s">
        <v>160</v>
      </c>
      <c r="H304" s="32">
        <v>774</v>
      </c>
      <c r="I304" t="s">
        <v>161</v>
      </c>
      <c r="J304" s="33">
        <f>ROUND(E304* H304,5)</f>
        <v>774</v>
      </c>
      <c r="K304" s="34"/>
    </row>
    <row r="305" spans="1:27" x14ac:dyDescent="0.25">
      <c r="D305" s="35" t="s">
        <v>185</v>
      </c>
      <c r="E305" s="34"/>
      <c r="H305" s="34"/>
      <c r="K305" s="32">
        <f>SUM(J303:J304)</f>
        <v>774.45</v>
      </c>
    </row>
    <row r="306" spans="1:27" x14ac:dyDescent="0.25">
      <c r="E306" s="34"/>
      <c r="H306" s="34"/>
      <c r="K306" s="34"/>
    </row>
    <row r="307" spans="1:27" x14ac:dyDescent="0.25">
      <c r="D307" s="35" t="s">
        <v>173</v>
      </c>
      <c r="E307" s="34"/>
      <c r="H307" s="34">
        <v>1.5</v>
      </c>
      <c r="I307" t="s">
        <v>174</v>
      </c>
      <c r="J307">
        <f>ROUND(H307/100*K301,5)</f>
        <v>0.26069999999999999</v>
      </c>
      <c r="K307" s="34"/>
    </row>
    <row r="308" spans="1:27" x14ac:dyDescent="0.25">
      <c r="D308" s="35" t="s">
        <v>163</v>
      </c>
      <c r="E308" s="34"/>
      <c r="H308" s="34"/>
      <c r="K308" s="36">
        <f>SUM(J298:J307)</f>
        <v>792.09070000000008</v>
      </c>
    </row>
    <row r="309" spans="1:27" x14ac:dyDescent="0.25">
      <c r="D309" s="35" t="s">
        <v>164</v>
      </c>
      <c r="E309" s="34"/>
      <c r="H309" s="34"/>
      <c r="K309" s="36">
        <f>SUM(K308:K308)</f>
        <v>792.09070000000008</v>
      </c>
    </row>
    <row r="311" spans="1:27" ht="45" customHeight="1" x14ac:dyDescent="0.25">
      <c r="A311" s="27" t="s">
        <v>273</v>
      </c>
      <c r="B311" s="27" t="s">
        <v>53</v>
      </c>
      <c r="C311" s="28" t="s">
        <v>15</v>
      </c>
      <c r="D311" s="7" t="s">
        <v>54</v>
      </c>
      <c r="E311" s="6"/>
      <c r="F311" s="6"/>
      <c r="G311" s="28"/>
      <c r="H311" s="29" t="s">
        <v>155</v>
      </c>
      <c r="I311" s="5">
        <v>1</v>
      </c>
      <c r="J311" s="4"/>
      <c r="K311" s="30">
        <f>ROUND(K323,2)</f>
        <v>44.29</v>
      </c>
      <c r="L311" s="28"/>
      <c r="M311" s="28"/>
      <c r="N311" s="28"/>
      <c r="O311" s="28"/>
      <c r="P311" s="28"/>
      <c r="Q311" s="28"/>
      <c r="R311" s="28"/>
      <c r="S311" s="28"/>
      <c r="T311" s="28"/>
      <c r="U311" s="28"/>
      <c r="V311" s="28"/>
      <c r="W311" s="28"/>
      <c r="X311" s="28"/>
      <c r="Y311" s="28"/>
      <c r="Z311" s="28"/>
      <c r="AA311" s="28"/>
    </row>
    <row r="312" spans="1:27" x14ac:dyDescent="0.25">
      <c r="B312" s="23" t="s">
        <v>167</v>
      </c>
    </row>
    <row r="313" spans="1:27" x14ac:dyDescent="0.25">
      <c r="B313" t="s">
        <v>180</v>
      </c>
      <c r="C313" t="s">
        <v>143</v>
      </c>
      <c r="D313" t="s">
        <v>181</v>
      </c>
      <c r="E313" s="31">
        <v>0.35</v>
      </c>
      <c r="F313" t="s">
        <v>159</v>
      </c>
      <c r="G313" t="s">
        <v>160</v>
      </c>
      <c r="H313" s="32">
        <v>30.41</v>
      </c>
      <c r="I313" t="s">
        <v>161</v>
      </c>
      <c r="J313" s="33">
        <f>ROUND(E313/I311* H313,5)</f>
        <v>10.6435</v>
      </c>
      <c r="K313" s="34"/>
    </row>
    <row r="314" spans="1:27" x14ac:dyDescent="0.25">
      <c r="B314" t="s">
        <v>178</v>
      </c>
      <c r="C314" t="s">
        <v>143</v>
      </c>
      <c r="D314" t="s">
        <v>179</v>
      </c>
      <c r="E314" s="31">
        <v>0.2</v>
      </c>
      <c r="F314" t="s">
        <v>159</v>
      </c>
      <c r="G314" t="s">
        <v>160</v>
      </c>
      <c r="H314" s="32">
        <v>26.08</v>
      </c>
      <c r="I314" t="s">
        <v>161</v>
      </c>
      <c r="J314" s="33">
        <f>ROUND(E314/I311* H314,5)</f>
        <v>5.2160000000000002</v>
      </c>
      <c r="K314" s="34"/>
    </row>
    <row r="315" spans="1:27" x14ac:dyDescent="0.25">
      <c r="D315" s="35" t="s">
        <v>170</v>
      </c>
      <c r="E315" s="34"/>
      <c r="H315" s="34"/>
      <c r="K315" s="32">
        <f>SUM(J313:J314)</f>
        <v>15.859500000000001</v>
      </c>
    </row>
    <row r="316" spans="1:27" x14ac:dyDescent="0.25">
      <c r="B316" s="23" t="s">
        <v>182</v>
      </c>
      <c r="E316" s="34"/>
      <c r="H316" s="34"/>
      <c r="K316" s="34"/>
    </row>
    <row r="317" spans="1:27" x14ac:dyDescent="0.25">
      <c r="B317" t="s">
        <v>274</v>
      </c>
      <c r="C317" t="s">
        <v>15</v>
      </c>
      <c r="D317" t="s">
        <v>275</v>
      </c>
      <c r="E317" s="31">
        <v>1</v>
      </c>
      <c r="G317" t="s">
        <v>160</v>
      </c>
      <c r="H317" s="32">
        <v>0.41</v>
      </c>
      <c r="I317" t="s">
        <v>161</v>
      </c>
      <c r="J317" s="33">
        <f>ROUND(E317* H317,5)</f>
        <v>0.41</v>
      </c>
      <c r="K317" s="34"/>
    </row>
    <row r="318" spans="1:27" x14ac:dyDescent="0.25">
      <c r="B318" t="s">
        <v>276</v>
      </c>
      <c r="C318" t="s">
        <v>15</v>
      </c>
      <c r="D318" t="s">
        <v>277</v>
      </c>
      <c r="E318" s="31">
        <v>1</v>
      </c>
      <c r="G318" t="s">
        <v>160</v>
      </c>
      <c r="H318" s="32">
        <v>27.78</v>
      </c>
      <c r="I318" t="s">
        <v>161</v>
      </c>
      <c r="J318" s="33">
        <f>ROUND(E318* H318,5)</f>
        <v>27.78</v>
      </c>
      <c r="K318" s="34"/>
    </row>
    <row r="319" spans="1:27" x14ac:dyDescent="0.25">
      <c r="D319" s="35" t="s">
        <v>185</v>
      </c>
      <c r="E319" s="34"/>
      <c r="H319" s="34"/>
      <c r="K319" s="32">
        <f>SUM(J317:J318)</f>
        <v>28.19</v>
      </c>
    </row>
    <row r="320" spans="1:27" x14ac:dyDescent="0.25">
      <c r="E320" s="34"/>
      <c r="H320" s="34"/>
      <c r="K320" s="34"/>
    </row>
    <row r="321" spans="1:27" x14ac:dyDescent="0.25">
      <c r="D321" s="35" t="s">
        <v>173</v>
      </c>
      <c r="E321" s="34"/>
      <c r="H321" s="34">
        <v>1.5</v>
      </c>
      <c r="I321" t="s">
        <v>174</v>
      </c>
      <c r="J321">
        <f>ROUND(H321/100*K315,5)</f>
        <v>0.23788999999999999</v>
      </c>
      <c r="K321" s="34"/>
    </row>
    <row r="322" spans="1:27" x14ac:dyDescent="0.25">
      <c r="D322" s="35" t="s">
        <v>163</v>
      </c>
      <c r="E322" s="34"/>
      <c r="H322" s="34"/>
      <c r="K322" s="36">
        <f>SUM(J312:J321)</f>
        <v>44.287390000000002</v>
      </c>
    </row>
    <row r="323" spans="1:27" x14ac:dyDescent="0.25">
      <c r="D323" s="35" t="s">
        <v>164</v>
      </c>
      <c r="E323" s="34"/>
      <c r="H323" s="34"/>
      <c r="K323" s="36">
        <f>SUM(K322:K322)</f>
        <v>44.287390000000002</v>
      </c>
    </row>
    <row r="325" spans="1:27" ht="45" customHeight="1" x14ac:dyDescent="0.25">
      <c r="A325" s="27" t="s">
        <v>278</v>
      </c>
      <c r="B325" s="27" t="s">
        <v>59</v>
      </c>
      <c r="C325" s="28" t="s">
        <v>15</v>
      </c>
      <c r="D325" s="7" t="s">
        <v>60</v>
      </c>
      <c r="E325" s="6"/>
      <c r="F325" s="6"/>
      <c r="G325" s="28"/>
      <c r="H325" s="29" t="s">
        <v>155</v>
      </c>
      <c r="I325" s="5">
        <v>1</v>
      </c>
      <c r="J325" s="4"/>
      <c r="K325" s="30">
        <f>ROUND(K337,2)</f>
        <v>143.63</v>
      </c>
      <c r="L325" s="28"/>
      <c r="M325" s="28"/>
      <c r="N325" s="28"/>
      <c r="O325" s="28"/>
      <c r="P325" s="28"/>
      <c r="Q325" s="28"/>
      <c r="R325" s="28"/>
      <c r="S325" s="28"/>
      <c r="T325" s="28"/>
      <c r="U325" s="28"/>
      <c r="V325" s="28"/>
      <c r="W325" s="28"/>
      <c r="X325" s="28"/>
      <c r="Y325" s="28"/>
      <c r="Z325" s="28"/>
      <c r="AA325" s="28"/>
    </row>
    <row r="326" spans="1:27" x14ac:dyDescent="0.25">
      <c r="B326" s="23" t="s">
        <v>167</v>
      </c>
    </row>
    <row r="327" spans="1:27" x14ac:dyDescent="0.25">
      <c r="B327" t="s">
        <v>178</v>
      </c>
      <c r="C327" t="s">
        <v>143</v>
      </c>
      <c r="D327" t="s">
        <v>179</v>
      </c>
      <c r="E327" s="31">
        <v>0.2</v>
      </c>
      <c r="F327" t="s">
        <v>159</v>
      </c>
      <c r="G327" t="s">
        <v>160</v>
      </c>
      <c r="H327" s="32">
        <v>26.08</v>
      </c>
      <c r="I327" t="s">
        <v>161</v>
      </c>
      <c r="J327" s="33">
        <f>ROUND(E327/I325* H327,5)</f>
        <v>5.2160000000000002</v>
      </c>
      <c r="K327" s="34"/>
    </row>
    <row r="328" spans="1:27" x14ac:dyDescent="0.25">
      <c r="B328" t="s">
        <v>180</v>
      </c>
      <c r="C328" t="s">
        <v>143</v>
      </c>
      <c r="D328" t="s">
        <v>181</v>
      </c>
      <c r="E328" s="31">
        <v>0.33</v>
      </c>
      <c r="F328" t="s">
        <v>159</v>
      </c>
      <c r="G328" t="s">
        <v>160</v>
      </c>
      <c r="H328" s="32">
        <v>30.41</v>
      </c>
      <c r="I328" t="s">
        <v>161</v>
      </c>
      <c r="J328" s="33">
        <f>ROUND(E328/I325* H328,5)</f>
        <v>10.035299999999999</v>
      </c>
      <c r="K328" s="34"/>
    </row>
    <row r="329" spans="1:27" x14ac:dyDescent="0.25">
      <c r="D329" s="35" t="s">
        <v>170</v>
      </c>
      <c r="E329" s="34"/>
      <c r="H329" s="34"/>
      <c r="K329" s="32">
        <f>SUM(J327:J328)</f>
        <v>15.251300000000001</v>
      </c>
    </row>
    <row r="330" spans="1:27" x14ac:dyDescent="0.25">
      <c r="B330" s="23" t="s">
        <v>182</v>
      </c>
      <c r="E330" s="34"/>
      <c r="H330" s="34"/>
      <c r="K330" s="34"/>
    </row>
    <row r="331" spans="1:27" x14ac:dyDescent="0.25">
      <c r="B331" t="s">
        <v>279</v>
      </c>
      <c r="C331" t="s">
        <v>15</v>
      </c>
      <c r="D331" t="s">
        <v>280</v>
      </c>
      <c r="E331" s="31">
        <v>1</v>
      </c>
      <c r="G331" t="s">
        <v>160</v>
      </c>
      <c r="H331" s="32">
        <v>127.65</v>
      </c>
      <c r="I331" t="s">
        <v>161</v>
      </c>
      <c r="J331" s="33">
        <f>ROUND(E331* H331,5)</f>
        <v>127.65</v>
      </c>
      <c r="K331" s="34"/>
    </row>
    <row r="332" spans="1:27" x14ac:dyDescent="0.25">
      <c r="B332" t="s">
        <v>281</v>
      </c>
      <c r="C332" t="s">
        <v>15</v>
      </c>
      <c r="D332" t="s">
        <v>282</v>
      </c>
      <c r="E332" s="31">
        <v>1</v>
      </c>
      <c r="G332" t="s">
        <v>160</v>
      </c>
      <c r="H332" s="32">
        <v>0.5</v>
      </c>
      <c r="I332" t="s">
        <v>161</v>
      </c>
      <c r="J332" s="33">
        <f>ROUND(E332* H332,5)</f>
        <v>0.5</v>
      </c>
      <c r="K332" s="34"/>
    </row>
    <row r="333" spans="1:27" x14ac:dyDescent="0.25">
      <c r="D333" s="35" t="s">
        <v>185</v>
      </c>
      <c r="E333" s="34"/>
      <c r="H333" s="34"/>
      <c r="K333" s="32">
        <f>SUM(J331:J332)</f>
        <v>128.15</v>
      </c>
    </row>
    <row r="334" spans="1:27" x14ac:dyDescent="0.25">
      <c r="E334" s="34"/>
      <c r="H334" s="34"/>
      <c r="K334" s="34"/>
    </row>
    <row r="335" spans="1:27" x14ac:dyDescent="0.25">
      <c r="D335" s="35" t="s">
        <v>173</v>
      </c>
      <c r="E335" s="34"/>
      <c r="H335" s="34">
        <v>1.5</v>
      </c>
      <c r="I335" t="s">
        <v>174</v>
      </c>
      <c r="J335">
        <f>ROUND(H335/100*K329,5)</f>
        <v>0.22877</v>
      </c>
      <c r="K335" s="34"/>
    </row>
    <row r="336" spans="1:27" x14ac:dyDescent="0.25">
      <c r="D336" s="35" t="s">
        <v>163</v>
      </c>
      <c r="E336" s="34"/>
      <c r="H336" s="34"/>
      <c r="K336" s="36">
        <f>SUM(J326:J335)</f>
        <v>143.63006999999999</v>
      </c>
    </row>
    <row r="337" spans="1:27" x14ac:dyDescent="0.25">
      <c r="D337" s="35" t="s">
        <v>164</v>
      </c>
      <c r="E337" s="34"/>
      <c r="H337" s="34"/>
      <c r="K337" s="36">
        <f>SUM(K336:K336)</f>
        <v>143.63006999999999</v>
      </c>
    </row>
    <row r="339" spans="1:27" ht="45" customHeight="1" x14ac:dyDescent="0.25">
      <c r="A339" s="27" t="s">
        <v>283</v>
      </c>
      <c r="B339" s="27" t="s">
        <v>49</v>
      </c>
      <c r="C339" s="28" t="s">
        <v>15</v>
      </c>
      <c r="D339" s="7" t="s">
        <v>50</v>
      </c>
      <c r="E339" s="6"/>
      <c r="F339" s="6"/>
      <c r="G339" s="28"/>
      <c r="H339" s="29" t="s">
        <v>155</v>
      </c>
      <c r="I339" s="5">
        <v>1</v>
      </c>
      <c r="J339" s="4"/>
      <c r="K339" s="30">
        <f>ROUND(K351,2)</f>
        <v>171.7</v>
      </c>
      <c r="L339" s="28"/>
      <c r="M339" s="28"/>
      <c r="N339" s="28"/>
      <c r="O339" s="28"/>
      <c r="P339" s="28"/>
      <c r="Q339" s="28"/>
      <c r="R339" s="28"/>
      <c r="S339" s="28"/>
      <c r="T339" s="28"/>
      <c r="U339" s="28"/>
      <c r="V339" s="28"/>
      <c r="W339" s="28"/>
      <c r="X339" s="28"/>
      <c r="Y339" s="28"/>
      <c r="Z339" s="28"/>
      <c r="AA339" s="28"/>
    </row>
    <row r="340" spans="1:27" x14ac:dyDescent="0.25">
      <c r="B340" s="23" t="s">
        <v>167</v>
      </c>
    </row>
    <row r="341" spans="1:27" x14ac:dyDescent="0.25">
      <c r="B341" t="s">
        <v>180</v>
      </c>
      <c r="C341" t="s">
        <v>143</v>
      </c>
      <c r="D341" t="s">
        <v>181</v>
      </c>
      <c r="E341" s="31">
        <v>0.3</v>
      </c>
      <c r="F341" t="s">
        <v>159</v>
      </c>
      <c r="G341" t="s">
        <v>160</v>
      </c>
      <c r="H341" s="32">
        <v>30.41</v>
      </c>
      <c r="I341" t="s">
        <v>161</v>
      </c>
      <c r="J341" s="33">
        <f>ROUND(E341/I339* H341,5)</f>
        <v>9.1229999999999993</v>
      </c>
      <c r="K341" s="34"/>
    </row>
    <row r="342" spans="1:27" x14ac:dyDescent="0.25">
      <c r="B342" t="s">
        <v>178</v>
      </c>
      <c r="C342" t="s">
        <v>143</v>
      </c>
      <c r="D342" t="s">
        <v>179</v>
      </c>
      <c r="E342" s="31">
        <v>0.2</v>
      </c>
      <c r="F342" t="s">
        <v>159</v>
      </c>
      <c r="G342" t="s">
        <v>160</v>
      </c>
      <c r="H342" s="32">
        <v>26.08</v>
      </c>
      <c r="I342" t="s">
        <v>161</v>
      </c>
      <c r="J342" s="33">
        <f>ROUND(E342/I339* H342,5)</f>
        <v>5.2160000000000002</v>
      </c>
      <c r="K342" s="34"/>
    </row>
    <row r="343" spans="1:27" x14ac:dyDescent="0.25">
      <c r="D343" s="35" t="s">
        <v>170</v>
      </c>
      <c r="E343" s="34"/>
      <c r="H343" s="34"/>
      <c r="K343" s="32">
        <f>SUM(J341:J342)</f>
        <v>14.338999999999999</v>
      </c>
    </row>
    <row r="344" spans="1:27" x14ac:dyDescent="0.25">
      <c r="B344" s="23" t="s">
        <v>182</v>
      </c>
      <c r="E344" s="34"/>
      <c r="H344" s="34"/>
      <c r="K344" s="34"/>
    </row>
    <row r="345" spans="1:27" x14ac:dyDescent="0.25">
      <c r="B345" t="s">
        <v>284</v>
      </c>
      <c r="C345" t="s">
        <v>15</v>
      </c>
      <c r="D345" t="s">
        <v>285</v>
      </c>
      <c r="E345" s="31">
        <v>1</v>
      </c>
      <c r="G345" t="s">
        <v>160</v>
      </c>
      <c r="H345" s="32">
        <v>0.45</v>
      </c>
      <c r="I345" t="s">
        <v>161</v>
      </c>
      <c r="J345" s="33">
        <f>ROUND(E345* H345,5)</f>
        <v>0.45</v>
      </c>
      <c r="K345" s="34"/>
    </row>
    <row r="346" spans="1:27" x14ac:dyDescent="0.25">
      <c r="B346" t="s">
        <v>286</v>
      </c>
      <c r="C346" t="s">
        <v>15</v>
      </c>
      <c r="D346" t="s">
        <v>287</v>
      </c>
      <c r="E346" s="31">
        <v>1</v>
      </c>
      <c r="G346" t="s">
        <v>160</v>
      </c>
      <c r="H346" s="32">
        <v>156.69999999999999</v>
      </c>
      <c r="I346" t="s">
        <v>161</v>
      </c>
      <c r="J346" s="33">
        <f>ROUND(E346* H346,5)</f>
        <v>156.69999999999999</v>
      </c>
      <c r="K346" s="34"/>
    </row>
    <row r="347" spans="1:27" x14ac:dyDescent="0.25">
      <c r="D347" s="35" t="s">
        <v>185</v>
      </c>
      <c r="E347" s="34"/>
      <c r="H347" s="34"/>
      <c r="K347" s="32">
        <f>SUM(J345:J346)</f>
        <v>157.14999999999998</v>
      </c>
    </row>
    <row r="348" spans="1:27" x14ac:dyDescent="0.25">
      <c r="E348" s="34"/>
      <c r="H348" s="34"/>
      <c r="K348" s="34"/>
    </row>
    <row r="349" spans="1:27" x14ac:dyDescent="0.25">
      <c r="D349" s="35" t="s">
        <v>173</v>
      </c>
      <c r="E349" s="34"/>
      <c r="H349" s="34">
        <v>1.5</v>
      </c>
      <c r="I349" t="s">
        <v>174</v>
      </c>
      <c r="J349">
        <f>ROUND(H349/100*K343,5)</f>
        <v>0.21509</v>
      </c>
      <c r="K349" s="34"/>
    </row>
    <row r="350" spans="1:27" x14ac:dyDescent="0.25">
      <c r="D350" s="35" t="s">
        <v>163</v>
      </c>
      <c r="E350" s="34"/>
      <c r="H350" s="34"/>
      <c r="K350" s="36">
        <f>SUM(J340:J349)</f>
        <v>171.70408999999998</v>
      </c>
    </row>
    <row r="351" spans="1:27" x14ac:dyDescent="0.25">
      <c r="D351" s="35" t="s">
        <v>164</v>
      </c>
      <c r="E351" s="34"/>
      <c r="H351" s="34"/>
      <c r="K351" s="36">
        <f>SUM(K350:K350)</f>
        <v>171.70408999999998</v>
      </c>
    </row>
    <row r="353" spans="1:27" ht="45" customHeight="1" x14ac:dyDescent="0.25">
      <c r="A353" s="27" t="s">
        <v>288</v>
      </c>
      <c r="B353" s="27" t="s">
        <v>63</v>
      </c>
      <c r="C353" s="28" t="s">
        <v>15</v>
      </c>
      <c r="D353" s="7" t="s">
        <v>64</v>
      </c>
      <c r="E353" s="6"/>
      <c r="F353" s="6"/>
      <c r="G353" s="28"/>
      <c r="H353" s="29" t="s">
        <v>155</v>
      </c>
      <c r="I353" s="5">
        <v>1</v>
      </c>
      <c r="J353" s="4"/>
      <c r="K353" s="30">
        <f>ROUND(K365,2)</f>
        <v>34.630000000000003</v>
      </c>
      <c r="L353" s="28"/>
      <c r="M353" s="28"/>
      <c r="N353" s="28"/>
      <c r="O353" s="28"/>
      <c r="P353" s="28"/>
      <c r="Q353" s="28"/>
      <c r="R353" s="28"/>
      <c r="S353" s="28"/>
      <c r="T353" s="28"/>
      <c r="U353" s="28"/>
      <c r="V353" s="28"/>
      <c r="W353" s="28"/>
      <c r="X353" s="28"/>
      <c r="Y353" s="28"/>
      <c r="Z353" s="28"/>
      <c r="AA353" s="28"/>
    </row>
    <row r="354" spans="1:27" x14ac:dyDescent="0.25">
      <c r="B354" s="23" t="s">
        <v>167</v>
      </c>
    </row>
    <row r="355" spans="1:27" x14ac:dyDescent="0.25">
      <c r="B355" t="s">
        <v>180</v>
      </c>
      <c r="C355" t="s">
        <v>143</v>
      </c>
      <c r="D355" t="s">
        <v>181</v>
      </c>
      <c r="E355" s="31">
        <v>0.2</v>
      </c>
      <c r="F355" t="s">
        <v>159</v>
      </c>
      <c r="G355" t="s">
        <v>160</v>
      </c>
      <c r="H355" s="32">
        <v>30.41</v>
      </c>
      <c r="I355" t="s">
        <v>161</v>
      </c>
      <c r="J355" s="33">
        <f>ROUND(E355/I353* H355,5)</f>
        <v>6.0819999999999999</v>
      </c>
      <c r="K355" s="34"/>
    </row>
    <row r="356" spans="1:27" x14ac:dyDescent="0.25">
      <c r="B356" t="s">
        <v>178</v>
      </c>
      <c r="C356" t="s">
        <v>143</v>
      </c>
      <c r="D356" t="s">
        <v>179</v>
      </c>
      <c r="E356" s="31">
        <v>0.1</v>
      </c>
      <c r="F356" t="s">
        <v>159</v>
      </c>
      <c r="G356" t="s">
        <v>160</v>
      </c>
      <c r="H356" s="32">
        <v>26.08</v>
      </c>
      <c r="I356" t="s">
        <v>161</v>
      </c>
      <c r="J356" s="33">
        <f>ROUND(E356/I353* H356,5)</f>
        <v>2.6080000000000001</v>
      </c>
      <c r="K356" s="34"/>
    </row>
    <row r="357" spans="1:27" x14ac:dyDescent="0.25">
      <c r="D357" s="35" t="s">
        <v>170</v>
      </c>
      <c r="E357" s="34"/>
      <c r="H357" s="34"/>
      <c r="K357" s="32">
        <f>SUM(J355:J356)</f>
        <v>8.69</v>
      </c>
    </row>
    <row r="358" spans="1:27" x14ac:dyDescent="0.25">
      <c r="B358" s="23" t="s">
        <v>182</v>
      </c>
      <c r="E358" s="34"/>
      <c r="H358" s="34"/>
      <c r="K358" s="34"/>
    </row>
    <row r="359" spans="1:27" x14ac:dyDescent="0.25">
      <c r="B359" t="s">
        <v>289</v>
      </c>
      <c r="C359" t="s">
        <v>15</v>
      </c>
      <c r="D359" t="s">
        <v>290</v>
      </c>
      <c r="E359" s="31">
        <v>1</v>
      </c>
      <c r="G359" t="s">
        <v>160</v>
      </c>
      <c r="H359" s="32">
        <v>0.31</v>
      </c>
      <c r="I359" t="s">
        <v>161</v>
      </c>
      <c r="J359" s="33">
        <f>ROUND(E359* H359,5)</f>
        <v>0.31</v>
      </c>
      <c r="K359" s="34"/>
    </row>
    <row r="360" spans="1:27" x14ac:dyDescent="0.25">
      <c r="B360" t="s">
        <v>291</v>
      </c>
      <c r="C360" t="s">
        <v>15</v>
      </c>
      <c r="D360" t="s">
        <v>292</v>
      </c>
      <c r="E360" s="31">
        <v>1</v>
      </c>
      <c r="G360" t="s">
        <v>160</v>
      </c>
      <c r="H360" s="32">
        <v>25.5</v>
      </c>
      <c r="I360" t="s">
        <v>161</v>
      </c>
      <c r="J360" s="33">
        <f>ROUND(E360* H360,5)</f>
        <v>25.5</v>
      </c>
      <c r="K360" s="34"/>
    </row>
    <row r="361" spans="1:27" x14ac:dyDescent="0.25">
      <c r="D361" s="35" t="s">
        <v>185</v>
      </c>
      <c r="E361" s="34"/>
      <c r="H361" s="34"/>
      <c r="K361" s="32">
        <f>SUM(J359:J360)</f>
        <v>25.81</v>
      </c>
    </row>
    <row r="362" spans="1:27" x14ac:dyDescent="0.25">
      <c r="E362" s="34"/>
      <c r="H362" s="34"/>
      <c r="K362" s="34"/>
    </row>
    <row r="363" spans="1:27" x14ac:dyDescent="0.25">
      <c r="D363" s="35" t="s">
        <v>173</v>
      </c>
      <c r="E363" s="34"/>
      <c r="H363" s="34">
        <v>1.5</v>
      </c>
      <c r="I363" t="s">
        <v>174</v>
      </c>
      <c r="J363">
        <f>ROUND(H363/100*K357,5)</f>
        <v>0.13034999999999999</v>
      </c>
      <c r="K363" s="34"/>
    </row>
    <row r="364" spans="1:27" x14ac:dyDescent="0.25">
      <c r="D364" s="35" t="s">
        <v>163</v>
      </c>
      <c r="E364" s="34"/>
      <c r="H364" s="34"/>
      <c r="K364" s="36">
        <f>SUM(J354:J363)</f>
        <v>34.63035</v>
      </c>
    </row>
    <row r="365" spans="1:27" x14ac:dyDescent="0.25">
      <c r="D365" s="35" t="s">
        <v>164</v>
      </c>
      <c r="E365" s="34"/>
      <c r="H365" s="34"/>
      <c r="K365" s="36">
        <f>SUM(K364:K364)</f>
        <v>34.63035</v>
      </c>
    </row>
    <row r="367" spans="1:27" ht="45" customHeight="1" x14ac:dyDescent="0.25">
      <c r="A367" s="27" t="s">
        <v>293</v>
      </c>
      <c r="B367" s="27" t="s">
        <v>47</v>
      </c>
      <c r="C367" s="28" t="s">
        <v>15</v>
      </c>
      <c r="D367" s="7" t="s">
        <v>48</v>
      </c>
      <c r="E367" s="6"/>
      <c r="F367" s="6"/>
      <c r="G367" s="28"/>
      <c r="H367" s="29" t="s">
        <v>155</v>
      </c>
      <c r="I367" s="5">
        <v>1</v>
      </c>
      <c r="J367" s="4"/>
      <c r="K367" s="30">
        <f>ROUND(K379,2)</f>
        <v>11.49</v>
      </c>
      <c r="L367" s="28"/>
      <c r="M367" s="28"/>
      <c r="N367" s="28"/>
      <c r="O367" s="28"/>
      <c r="P367" s="28"/>
      <c r="Q367" s="28"/>
      <c r="R367" s="28"/>
      <c r="S367" s="28"/>
      <c r="T367" s="28"/>
      <c r="U367" s="28"/>
      <c r="V367" s="28"/>
      <c r="W367" s="28"/>
      <c r="X367" s="28"/>
      <c r="Y367" s="28"/>
      <c r="Z367" s="28"/>
      <c r="AA367" s="28"/>
    </row>
    <row r="368" spans="1:27" x14ac:dyDescent="0.25">
      <c r="B368" s="23" t="s">
        <v>167</v>
      </c>
    </row>
    <row r="369" spans="1:27" x14ac:dyDescent="0.25">
      <c r="B369" t="s">
        <v>180</v>
      </c>
      <c r="C369" t="s">
        <v>143</v>
      </c>
      <c r="D369" t="s">
        <v>181</v>
      </c>
      <c r="E369" s="31">
        <v>0.11600000000000001</v>
      </c>
      <c r="F369" t="s">
        <v>159</v>
      </c>
      <c r="G369" t="s">
        <v>160</v>
      </c>
      <c r="H369" s="32">
        <v>30.41</v>
      </c>
      <c r="I369" t="s">
        <v>161</v>
      </c>
      <c r="J369" s="33">
        <f>ROUND(E369/I367* H369,5)</f>
        <v>3.5275599999999998</v>
      </c>
      <c r="K369" s="34"/>
    </row>
    <row r="370" spans="1:27" x14ac:dyDescent="0.25">
      <c r="B370" t="s">
        <v>178</v>
      </c>
      <c r="C370" t="s">
        <v>143</v>
      </c>
      <c r="D370" t="s">
        <v>179</v>
      </c>
      <c r="E370" s="31">
        <v>0.1</v>
      </c>
      <c r="F370" t="s">
        <v>159</v>
      </c>
      <c r="G370" t="s">
        <v>160</v>
      </c>
      <c r="H370" s="32">
        <v>26.08</v>
      </c>
      <c r="I370" t="s">
        <v>161</v>
      </c>
      <c r="J370" s="33">
        <f>ROUND(E370/I367* H370,5)</f>
        <v>2.6080000000000001</v>
      </c>
      <c r="K370" s="34"/>
    </row>
    <row r="371" spans="1:27" x14ac:dyDescent="0.25">
      <c r="D371" s="35" t="s">
        <v>170</v>
      </c>
      <c r="E371" s="34"/>
      <c r="H371" s="34"/>
      <c r="K371" s="32">
        <f>SUM(J369:J370)</f>
        <v>6.1355599999999999</v>
      </c>
    </row>
    <row r="372" spans="1:27" x14ac:dyDescent="0.25">
      <c r="B372" s="23" t="s">
        <v>182</v>
      </c>
      <c r="E372" s="34"/>
      <c r="H372" s="34"/>
      <c r="K372" s="34"/>
    </row>
    <row r="373" spans="1:27" x14ac:dyDescent="0.25">
      <c r="B373" t="s">
        <v>289</v>
      </c>
      <c r="C373" t="s">
        <v>15</v>
      </c>
      <c r="D373" t="s">
        <v>290</v>
      </c>
      <c r="E373" s="31">
        <v>1</v>
      </c>
      <c r="G373" t="s">
        <v>160</v>
      </c>
      <c r="H373" s="32">
        <v>0.31</v>
      </c>
      <c r="I373" t="s">
        <v>161</v>
      </c>
      <c r="J373" s="33">
        <f>ROUND(E373* H373,5)</f>
        <v>0.31</v>
      </c>
      <c r="K373" s="34"/>
    </row>
    <row r="374" spans="1:27" x14ac:dyDescent="0.25">
      <c r="B374" t="s">
        <v>294</v>
      </c>
      <c r="C374" t="s">
        <v>15</v>
      </c>
      <c r="D374" t="s">
        <v>295</v>
      </c>
      <c r="E374" s="31">
        <v>1</v>
      </c>
      <c r="G374" t="s">
        <v>160</v>
      </c>
      <c r="H374" s="32">
        <v>4.95</v>
      </c>
      <c r="I374" t="s">
        <v>161</v>
      </c>
      <c r="J374" s="33">
        <f>ROUND(E374* H374,5)</f>
        <v>4.95</v>
      </c>
      <c r="K374" s="34"/>
    </row>
    <row r="375" spans="1:27" x14ac:dyDescent="0.25">
      <c r="D375" s="35" t="s">
        <v>185</v>
      </c>
      <c r="E375" s="34"/>
      <c r="H375" s="34"/>
      <c r="K375" s="32">
        <f>SUM(J373:J374)</f>
        <v>5.26</v>
      </c>
    </row>
    <row r="376" spans="1:27" x14ac:dyDescent="0.25">
      <c r="E376" s="34"/>
      <c r="H376" s="34"/>
      <c r="K376" s="34"/>
    </row>
    <row r="377" spans="1:27" x14ac:dyDescent="0.25">
      <c r="D377" s="35" t="s">
        <v>173</v>
      </c>
      <c r="E377" s="34"/>
      <c r="H377" s="34">
        <v>1.5</v>
      </c>
      <c r="I377" t="s">
        <v>174</v>
      </c>
      <c r="J377">
        <f>ROUND(H377/100*K371,5)</f>
        <v>9.2030000000000001E-2</v>
      </c>
      <c r="K377" s="34"/>
    </row>
    <row r="378" spans="1:27" x14ac:dyDescent="0.25">
      <c r="D378" s="35" t="s">
        <v>163</v>
      </c>
      <c r="E378" s="34"/>
      <c r="H378" s="34"/>
      <c r="K378" s="36">
        <f>SUM(J368:J377)</f>
        <v>11.487589999999999</v>
      </c>
    </row>
    <row r="379" spans="1:27" x14ac:dyDescent="0.25">
      <c r="D379" s="35" t="s">
        <v>164</v>
      </c>
      <c r="E379" s="34"/>
      <c r="H379" s="34"/>
      <c r="K379" s="36">
        <f>SUM(K378:K378)</f>
        <v>11.487589999999999</v>
      </c>
    </row>
    <row r="381" spans="1:27" ht="45" customHeight="1" x14ac:dyDescent="0.25">
      <c r="A381" s="27" t="s">
        <v>296</v>
      </c>
      <c r="B381" s="27" t="s">
        <v>95</v>
      </c>
      <c r="C381" s="28" t="s">
        <v>69</v>
      </c>
      <c r="D381" s="7" t="s">
        <v>96</v>
      </c>
      <c r="E381" s="6"/>
      <c r="F381" s="6"/>
      <c r="G381" s="28"/>
      <c r="H381" s="29" t="s">
        <v>155</v>
      </c>
      <c r="I381" s="5">
        <v>1</v>
      </c>
      <c r="J381" s="4"/>
      <c r="K381" s="30">
        <f>ROUND(K392,2)</f>
        <v>6.58</v>
      </c>
      <c r="L381" s="28"/>
      <c r="M381" s="28"/>
      <c r="N381" s="28"/>
      <c r="O381" s="28"/>
      <c r="P381" s="28"/>
      <c r="Q381" s="28"/>
      <c r="R381" s="28"/>
      <c r="S381" s="28"/>
      <c r="T381" s="28"/>
      <c r="U381" s="28"/>
      <c r="V381" s="28"/>
      <c r="W381" s="28"/>
      <c r="X381" s="28"/>
      <c r="Y381" s="28"/>
      <c r="Z381" s="28"/>
      <c r="AA381" s="28"/>
    </row>
    <row r="382" spans="1:27" x14ac:dyDescent="0.25">
      <c r="B382" s="23" t="s">
        <v>167</v>
      </c>
    </row>
    <row r="383" spans="1:27" x14ac:dyDescent="0.25">
      <c r="B383" t="s">
        <v>297</v>
      </c>
      <c r="C383" t="s">
        <v>143</v>
      </c>
      <c r="D383" t="s">
        <v>298</v>
      </c>
      <c r="E383" s="31">
        <v>0.1</v>
      </c>
      <c r="F383" t="s">
        <v>159</v>
      </c>
      <c r="G383" t="s">
        <v>160</v>
      </c>
      <c r="H383" s="32">
        <v>30.41</v>
      </c>
      <c r="I383" t="s">
        <v>161</v>
      </c>
      <c r="J383" s="33">
        <f>ROUND(E383/I381* H383,5)</f>
        <v>3.0409999999999999</v>
      </c>
      <c r="K383" s="34"/>
    </row>
    <row r="384" spans="1:27" x14ac:dyDescent="0.25">
      <c r="B384" t="s">
        <v>299</v>
      </c>
      <c r="C384" t="s">
        <v>143</v>
      </c>
      <c r="D384" t="s">
        <v>300</v>
      </c>
      <c r="E384" s="31">
        <v>0.1</v>
      </c>
      <c r="F384" t="s">
        <v>159</v>
      </c>
      <c r="G384" t="s">
        <v>160</v>
      </c>
      <c r="H384" s="32">
        <v>26.12</v>
      </c>
      <c r="I384" t="s">
        <v>161</v>
      </c>
      <c r="J384" s="33">
        <f>ROUND(E384/I381* H384,5)</f>
        <v>2.6120000000000001</v>
      </c>
      <c r="K384" s="34"/>
    </row>
    <row r="385" spans="1:27" x14ac:dyDescent="0.25">
      <c r="D385" s="35" t="s">
        <v>170</v>
      </c>
      <c r="E385" s="34"/>
      <c r="H385" s="34"/>
      <c r="K385" s="32">
        <f>SUM(J383:J384)</f>
        <v>5.6530000000000005</v>
      </c>
    </row>
    <row r="386" spans="1:27" x14ac:dyDescent="0.25">
      <c r="B386" s="23" t="s">
        <v>182</v>
      </c>
      <c r="E386" s="34"/>
      <c r="H386" s="34"/>
      <c r="K386" s="34"/>
    </row>
    <row r="387" spans="1:27" x14ac:dyDescent="0.25">
      <c r="B387" t="s">
        <v>301</v>
      </c>
      <c r="C387" t="s">
        <v>69</v>
      </c>
      <c r="D387" t="s">
        <v>302</v>
      </c>
      <c r="E387" s="31">
        <v>1.05</v>
      </c>
      <c r="G387" t="s">
        <v>160</v>
      </c>
      <c r="H387" s="32">
        <v>0.8</v>
      </c>
      <c r="I387" t="s">
        <v>161</v>
      </c>
      <c r="J387" s="33">
        <f>ROUND(E387* H387,5)</f>
        <v>0.84</v>
      </c>
      <c r="K387" s="34"/>
    </row>
    <row r="388" spans="1:27" x14ac:dyDescent="0.25">
      <c r="D388" s="35" t="s">
        <v>185</v>
      </c>
      <c r="E388" s="34"/>
      <c r="H388" s="34"/>
      <c r="K388" s="32">
        <f>SUM(J387:J387)</f>
        <v>0.84</v>
      </c>
    </row>
    <row r="389" spans="1:27" x14ac:dyDescent="0.25">
      <c r="E389" s="34"/>
      <c r="H389" s="34"/>
      <c r="K389" s="34"/>
    </row>
    <row r="390" spans="1:27" x14ac:dyDescent="0.25">
      <c r="D390" s="35" t="s">
        <v>173</v>
      </c>
      <c r="E390" s="34"/>
      <c r="H390" s="34">
        <v>1.5</v>
      </c>
      <c r="I390" t="s">
        <v>174</v>
      </c>
      <c r="J390">
        <f>ROUND(H390/100*K385,5)</f>
        <v>8.48E-2</v>
      </c>
      <c r="K390" s="34"/>
    </row>
    <row r="391" spans="1:27" x14ac:dyDescent="0.25">
      <c r="D391" s="35" t="s">
        <v>163</v>
      </c>
      <c r="E391" s="34"/>
      <c r="H391" s="34"/>
      <c r="K391" s="36">
        <f>SUM(J382:J390)</f>
        <v>6.5778000000000008</v>
      </c>
    </row>
    <row r="392" spans="1:27" x14ac:dyDescent="0.25">
      <c r="D392" s="35" t="s">
        <v>164</v>
      </c>
      <c r="E392" s="34"/>
      <c r="H392" s="34"/>
      <c r="K392" s="36">
        <f>SUM(K391:K391)</f>
        <v>6.5778000000000008</v>
      </c>
    </row>
    <row r="394" spans="1:27" ht="45" customHeight="1" x14ac:dyDescent="0.25">
      <c r="A394" s="27" t="s">
        <v>303</v>
      </c>
      <c r="B394" s="27" t="s">
        <v>43</v>
      </c>
      <c r="C394" s="28" t="s">
        <v>15</v>
      </c>
      <c r="D394" s="7" t="s">
        <v>44</v>
      </c>
      <c r="E394" s="6"/>
      <c r="F394" s="6"/>
      <c r="G394" s="28"/>
      <c r="H394" s="29" t="s">
        <v>155</v>
      </c>
      <c r="I394" s="5">
        <v>1</v>
      </c>
      <c r="J394" s="4"/>
      <c r="K394" s="30">
        <f>ROUND(K406,2)</f>
        <v>36.47</v>
      </c>
      <c r="L394" s="28"/>
      <c r="M394" s="28"/>
      <c r="N394" s="28"/>
      <c r="O394" s="28"/>
      <c r="P394" s="28"/>
      <c r="Q394" s="28"/>
      <c r="R394" s="28"/>
      <c r="S394" s="28"/>
      <c r="T394" s="28"/>
      <c r="U394" s="28"/>
      <c r="V394" s="28"/>
      <c r="W394" s="28"/>
      <c r="X394" s="28"/>
      <c r="Y394" s="28"/>
      <c r="Z394" s="28"/>
      <c r="AA394" s="28"/>
    </row>
    <row r="395" spans="1:27" x14ac:dyDescent="0.25">
      <c r="B395" s="23" t="s">
        <v>167</v>
      </c>
    </row>
    <row r="396" spans="1:27" x14ac:dyDescent="0.25">
      <c r="B396" t="s">
        <v>178</v>
      </c>
      <c r="C396" t="s">
        <v>143</v>
      </c>
      <c r="D396" t="s">
        <v>179</v>
      </c>
      <c r="E396" s="31">
        <v>0.23300000000000001</v>
      </c>
      <c r="F396" t="s">
        <v>159</v>
      </c>
      <c r="G396" t="s">
        <v>160</v>
      </c>
      <c r="H396" s="32">
        <v>26.08</v>
      </c>
      <c r="I396" t="s">
        <v>161</v>
      </c>
      <c r="J396" s="33">
        <f>ROUND(E396/I394* H396,5)</f>
        <v>6.0766400000000003</v>
      </c>
      <c r="K396" s="34"/>
    </row>
    <row r="397" spans="1:27" x14ac:dyDescent="0.25">
      <c r="B397" t="s">
        <v>180</v>
      </c>
      <c r="C397" t="s">
        <v>143</v>
      </c>
      <c r="D397" t="s">
        <v>181</v>
      </c>
      <c r="E397" s="31">
        <v>0.23300000000000001</v>
      </c>
      <c r="F397" t="s">
        <v>159</v>
      </c>
      <c r="G397" t="s">
        <v>160</v>
      </c>
      <c r="H397" s="32">
        <v>30.41</v>
      </c>
      <c r="I397" t="s">
        <v>161</v>
      </c>
      <c r="J397" s="33">
        <f>ROUND(E397/I394* H397,5)</f>
        <v>7.0855300000000003</v>
      </c>
      <c r="K397" s="34"/>
    </row>
    <row r="398" spans="1:27" x14ac:dyDescent="0.25">
      <c r="D398" s="35" t="s">
        <v>170</v>
      </c>
      <c r="E398" s="34"/>
      <c r="H398" s="34"/>
      <c r="K398" s="32">
        <f>SUM(J396:J397)</f>
        <v>13.16217</v>
      </c>
    </row>
    <row r="399" spans="1:27" x14ac:dyDescent="0.25">
      <c r="B399" s="23" t="s">
        <v>182</v>
      </c>
      <c r="E399" s="34"/>
      <c r="H399" s="34"/>
      <c r="K399" s="34"/>
    </row>
    <row r="400" spans="1:27" x14ac:dyDescent="0.25">
      <c r="B400" t="s">
        <v>304</v>
      </c>
      <c r="C400" t="s">
        <v>15</v>
      </c>
      <c r="D400" t="s">
        <v>305</v>
      </c>
      <c r="E400" s="31">
        <v>1</v>
      </c>
      <c r="G400" t="s">
        <v>160</v>
      </c>
      <c r="H400" s="32">
        <v>18.04</v>
      </c>
      <c r="I400" t="s">
        <v>161</v>
      </c>
      <c r="J400" s="33">
        <f>ROUND(E400* H400,5)</f>
        <v>18.04</v>
      </c>
      <c r="K400" s="34"/>
    </row>
    <row r="401" spans="1:27" x14ac:dyDescent="0.25">
      <c r="B401" t="s">
        <v>306</v>
      </c>
      <c r="C401" t="s">
        <v>15</v>
      </c>
      <c r="D401" t="s">
        <v>307</v>
      </c>
      <c r="E401" s="31">
        <v>1</v>
      </c>
      <c r="G401" t="s">
        <v>160</v>
      </c>
      <c r="H401" s="32">
        <v>5.07</v>
      </c>
      <c r="I401" t="s">
        <v>161</v>
      </c>
      <c r="J401" s="33">
        <f>ROUND(E401* H401,5)</f>
        <v>5.07</v>
      </c>
      <c r="K401" s="34"/>
    </row>
    <row r="402" spans="1:27" x14ac:dyDescent="0.25">
      <c r="D402" s="35" t="s">
        <v>185</v>
      </c>
      <c r="E402" s="34"/>
      <c r="H402" s="34"/>
      <c r="K402" s="32">
        <f>SUM(J400:J401)</f>
        <v>23.11</v>
      </c>
    </row>
    <row r="403" spans="1:27" x14ac:dyDescent="0.25">
      <c r="E403" s="34"/>
      <c r="H403" s="34"/>
      <c r="K403" s="34"/>
    </row>
    <row r="404" spans="1:27" x14ac:dyDescent="0.25">
      <c r="D404" s="35" t="s">
        <v>173</v>
      </c>
      <c r="E404" s="34"/>
      <c r="H404" s="34">
        <v>1.5</v>
      </c>
      <c r="I404" t="s">
        <v>174</v>
      </c>
      <c r="J404">
        <f>ROUND(H404/100*K398,5)</f>
        <v>0.19742999999999999</v>
      </c>
      <c r="K404" s="34"/>
    </row>
    <row r="405" spans="1:27" x14ac:dyDescent="0.25">
      <c r="D405" s="35" t="s">
        <v>163</v>
      </c>
      <c r="E405" s="34"/>
      <c r="H405" s="34"/>
      <c r="K405" s="36">
        <f>SUM(J395:J404)</f>
        <v>36.4696</v>
      </c>
    </row>
    <row r="406" spans="1:27" x14ac:dyDescent="0.25">
      <c r="D406" s="35" t="s">
        <v>164</v>
      </c>
      <c r="E406" s="34"/>
      <c r="H406" s="34"/>
      <c r="K406" s="36">
        <f>SUM(K405:K405)</f>
        <v>36.4696</v>
      </c>
    </row>
    <row r="408" spans="1:27" ht="45" customHeight="1" x14ac:dyDescent="0.25">
      <c r="A408" s="27" t="s">
        <v>308</v>
      </c>
      <c r="B408" s="27" t="s">
        <v>45</v>
      </c>
      <c r="C408" s="28" t="s">
        <v>15</v>
      </c>
      <c r="D408" s="7" t="s">
        <v>46</v>
      </c>
      <c r="E408" s="6"/>
      <c r="F408" s="6"/>
      <c r="G408" s="28"/>
      <c r="H408" s="29" t="s">
        <v>155</v>
      </c>
      <c r="I408" s="5">
        <v>1</v>
      </c>
      <c r="J408" s="4"/>
      <c r="K408" s="30">
        <f>ROUND(K419,2)</f>
        <v>46.49</v>
      </c>
      <c r="L408" s="28"/>
      <c r="M408" s="28"/>
      <c r="N408" s="28"/>
      <c r="O408" s="28"/>
      <c r="P408" s="28"/>
      <c r="Q408" s="28"/>
      <c r="R408" s="28"/>
      <c r="S408" s="28"/>
      <c r="T408" s="28"/>
      <c r="U408" s="28"/>
      <c r="V408" s="28"/>
      <c r="W408" s="28"/>
      <c r="X408" s="28"/>
      <c r="Y408" s="28"/>
      <c r="Z408" s="28"/>
      <c r="AA408" s="28"/>
    </row>
    <row r="409" spans="1:27" x14ac:dyDescent="0.25">
      <c r="B409" s="23" t="s">
        <v>167</v>
      </c>
    </row>
    <row r="410" spans="1:27" x14ac:dyDescent="0.25">
      <c r="B410" t="s">
        <v>180</v>
      </c>
      <c r="C410" t="s">
        <v>143</v>
      </c>
      <c r="D410" t="s">
        <v>181</v>
      </c>
      <c r="E410" s="31">
        <v>0.25</v>
      </c>
      <c r="F410" t="s">
        <v>159</v>
      </c>
      <c r="G410" t="s">
        <v>160</v>
      </c>
      <c r="H410" s="32">
        <v>30.41</v>
      </c>
      <c r="I410" t="s">
        <v>161</v>
      </c>
      <c r="J410" s="33">
        <f>ROUND(E410/I408* H410,5)</f>
        <v>7.6025</v>
      </c>
      <c r="K410" s="34"/>
    </row>
    <row r="411" spans="1:27" x14ac:dyDescent="0.25">
      <c r="B411" t="s">
        <v>178</v>
      </c>
      <c r="C411" t="s">
        <v>143</v>
      </c>
      <c r="D411" t="s">
        <v>179</v>
      </c>
      <c r="E411" s="31">
        <v>0.25</v>
      </c>
      <c r="F411" t="s">
        <v>159</v>
      </c>
      <c r="G411" t="s">
        <v>160</v>
      </c>
      <c r="H411" s="32">
        <v>26.08</v>
      </c>
      <c r="I411" t="s">
        <v>161</v>
      </c>
      <c r="J411" s="33">
        <f>ROUND(E411/I408* H411,5)</f>
        <v>6.52</v>
      </c>
      <c r="K411" s="34"/>
    </row>
    <row r="412" spans="1:27" x14ac:dyDescent="0.25">
      <c r="D412" s="35" t="s">
        <v>170</v>
      </c>
      <c r="E412" s="34"/>
      <c r="H412" s="34"/>
      <c r="K412" s="32">
        <f>SUM(J410:J411)</f>
        <v>14.122499999999999</v>
      </c>
    </row>
    <row r="413" spans="1:27" x14ac:dyDescent="0.25">
      <c r="B413" s="23" t="s">
        <v>182</v>
      </c>
      <c r="E413" s="34"/>
      <c r="H413" s="34"/>
      <c r="K413" s="34"/>
    </row>
    <row r="414" spans="1:27" x14ac:dyDescent="0.25">
      <c r="B414" t="s">
        <v>309</v>
      </c>
      <c r="C414" t="s">
        <v>15</v>
      </c>
      <c r="D414" t="s">
        <v>310</v>
      </c>
      <c r="E414" s="31">
        <v>1</v>
      </c>
      <c r="G414" t="s">
        <v>160</v>
      </c>
      <c r="H414" s="32">
        <v>32.159999999999997</v>
      </c>
      <c r="I414" t="s">
        <v>161</v>
      </c>
      <c r="J414" s="33">
        <f>ROUND(E414* H414,5)</f>
        <v>32.159999999999997</v>
      </c>
      <c r="K414" s="34"/>
    </row>
    <row r="415" spans="1:27" x14ac:dyDescent="0.25">
      <c r="D415" s="35" t="s">
        <v>185</v>
      </c>
      <c r="E415" s="34"/>
      <c r="H415" s="34"/>
      <c r="K415" s="32">
        <f>SUM(J414:J414)</f>
        <v>32.159999999999997</v>
      </c>
    </row>
    <row r="416" spans="1:27" x14ac:dyDescent="0.25">
      <c r="E416" s="34"/>
      <c r="H416" s="34"/>
      <c r="K416" s="34"/>
    </row>
    <row r="417" spans="1:27" x14ac:dyDescent="0.25">
      <c r="D417" s="35" t="s">
        <v>173</v>
      </c>
      <c r="E417" s="34"/>
      <c r="H417" s="34">
        <v>1.5</v>
      </c>
      <c r="I417" t="s">
        <v>174</v>
      </c>
      <c r="J417">
        <f>ROUND(H417/100*K412,5)</f>
        <v>0.21184</v>
      </c>
      <c r="K417" s="34"/>
    </row>
    <row r="418" spans="1:27" x14ac:dyDescent="0.25">
      <c r="D418" s="35" t="s">
        <v>163</v>
      </c>
      <c r="E418" s="34"/>
      <c r="H418" s="34"/>
      <c r="K418" s="36">
        <f>SUM(J409:J417)</f>
        <v>46.494340000000001</v>
      </c>
    </row>
    <row r="419" spans="1:27" x14ac:dyDescent="0.25">
      <c r="D419" s="35" t="s">
        <v>164</v>
      </c>
      <c r="E419" s="34"/>
      <c r="H419" s="34"/>
      <c r="K419" s="36">
        <f>SUM(K418:K418)</f>
        <v>46.494340000000001</v>
      </c>
    </row>
    <row r="421" spans="1:27" ht="45" customHeight="1" x14ac:dyDescent="0.25">
      <c r="A421" s="27" t="s">
        <v>311</v>
      </c>
      <c r="B421" s="27" t="s">
        <v>26</v>
      </c>
      <c r="C421" s="28" t="s">
        <v>15</v>
      </c>
      <c r="D421" s="7" t="s">
        <v>27</v>
      </c>
      <c r="E421" s="6"/>
      <c r="F421" s="6"/>
      <c r="G421" s="28"/>
      <c r="H421" s="29" t="s">
        <v>155</v>
      </c>
      <c r="I421" s="5">
        <v>1</v>
      </c>
      <c r="J421" s="4"/>
      <c r="K421" s="30">
        <f>ROUND(K433,2)</f>
        <v>4450.4799999999996</v>
      </c>
      <c r="L421" s="28"/>
      <c r="M421" s="28"/>
      <c r="N421" s="28"/>
      <c r="O421" s="28"/>
      <c r="P421" s="28"/>
      <c r="Q421" s="28"/>
      <c r="R421" s="28"/>
      <c r="S421" s="28"/>
      <c r="T421" s="28"/>
      <c r="U421" s="28"/>
      <c r="V421" s="28"/>
      <c r="W421" s="28"/>
      <c r="X421" s="28"/>
      <c r="Y421" s="28"/>
      <c r="Z421" s="28"/>
      <c r="AA421" s="28"/>
    </row>
    <row r="422" spans="1:27" x14ac:dyDescent="0.25">
      <c r="B422" s="23" t="s">
        <v>167</v>
      </c>
    </row>
    <row r="423" spans="1:27" x14ac:dyDescent="0.25">
      <c r="B423" t="s">
        <v>178</v>
      </c>
      <c r="C423" t="s">
        <v>143</v>
      </c>
      <c r="D423" t="s">
        <v>179</v>
      </c>
      <c r="E423" s="31">
        <v>3</v>
      </c>
      <c r="F423" t="s">
        <v>159</v>
      </c>
      <c r="G423" t="s">
        <v>160</v>
      </c>
      <c r="H423" s="32">
        <v>26.08</v>
      </c>
      <c r="I423" t="s">
        <v>161</v>
      </c>
      <c r="J423" s="33">
        <f>ROUND(E423/I421* H423,5)</f>
        <v>78.239999999999995</v>
      </c>
      <c r="K423" s="34"/>
    </row>
    <row r="424" spans="1:27" x14ac:dyDescent="0.25">
      <c r="B424" t="s">
        <v>180</v>
      </c>
      <c r="C424" t="s">
        <v>143</v>
      </c>
      <c r="D424" t="s">
        <v>181</v>
      </c>
      <c r="E424" s="31">
        <v>4</v>
      </c>
      <c r="F424" t="s">
        <v>159</v>
      </c>
      <c r="G424" t="s">
        <v>160</v>
      </c>
      <c r="H424" s="32">
        <v>30.41</v>
      </c>
      <c r="I424" t="s">
        <v>161</v>
      </c>
      <c r="J424" s="33">
        <f>ROUND(E424/I421* H424,5)</f>
        <v>121.64</v>
      </c>
      <c r="K424" s="34"/>
    </row>
    <row r="425" spans="1:27" x14ac:dyDescent="0.25">
      <c r="D425" s="35" t="s">
        <v>170</v>
      </c>
      <c r="E425" s="34"/>
      <c r="H425" s="34"/>
      <c r="K425" s="32">
        <f>SUM(J423:J424)</f>
        <v>199.88</v>
      </c>
    </row>
    <row r="426" spans="1:27" x14ac:dyDescent="0.25">
      <c r="B426" s="23" t="s">
        <v>182</v>
      </c>
      <c r="E426" s="34"/>
      <c r="H426" s="34"/>
      <c r="K426" s="34"/>
    </row>
    <row r="427" spans="1:27" x14ac:dyDescent="0.25">
      <c r="B427" t="s">
        <v>312</v>
      </c>
      <c r="C427" t="s">
        <v>15</v>
      </c>
      <c r="D427" t="s">
        <v>313</v>
      </c>
      <c r="E427" s="31">
        <v>1</v>
      </c>
      <c r="G427" t="s">
        <v>160</v>
      </c>
      <c r="H427" s="32">
        <v>4238.5</v>
      </c>
      <c r="I427" t="s">
        <v>161</v>
      </c>
      <c r="J427" s="33">
        <f>ROUND(E427* H427,5)</f>
        <v>4238.5</v>
      </c>
      <c r="K427" s="34"/>
    </row>
    <row r="428" spans="1:27" x14ac:dyDescent="0.25">
      <c r="B428" t="s">
        <v>314</v>
      </c>
      <c r="C428" t="s">
        <v>15</v>
      </c>
      <c r="D428" t="s">
        <v>315</v>
      </c>
      <c r="E428" s="31">
        <v>1</v>
      </c>
      <c r="G428" t="s">
        <v>160</v>
      </c>
      <c r="H428" s="32">
        <v>9.1</v>
      </c>
      <c r="I428" t="s">
        <v>161</v>
      </c>
      <c r="J428" s="33">
        <f>ROUND(E428* H428,5)</f>
        <v>9.1</v>
      </c>
      <c r="K428" s="34"/>
    </row>
    <row r="429" spans="1:27" x14ac:dyDescent="0.25">
      <c r="D429" s="35" t="s">
        <v>185</v>
      </c>
      <c r="E429" s="34"/>
      <c r="H429" s="34"/>
      <c r="K429" s="32">
        <f>SUM(J427:J428)</f>
        <v>4247.6000000000004</v>
      </c>
    </row>
    <row r="430" spans="1:27" x14ac:dyDescent="0.25">
      <c r="E430" s="34"/>
      <c r="H430" s="34"/>
      <c r="K430" s="34"/>
    </row>
    <row r="431" spans="1:27" x14ac:dyDescent="0.25">
      <c r="D431" s="35" t="s">
        <v>173</v>
      </c>
      <c r="E431" s="34"/>
      <c r="H431" s="34">
        <v>1.5</v>
      </c>
      <c r="I431" t="s">
        <v>174</v>
      </c>
      <c r="J431">
        <f>ROUND(H431/100*K425,5)</f>
        <v>2.9982000000000002</v>
      </c>
      <c r="K431" s="34"/>
    </row>
    <row r="432" spans="1:27" x14ac:dyDescent="0.25">
      <c r="D432" s="35" t="s">
        <v>163</v>
      </c>
      <c r="E432" s="34"/>
      <c r="H432" s="34"/>
      <c r="K432" s="36">
        <f>SUM(J422:J431)</f>
        <v>4450.4782000000005</v>
      </c>
    </row>
    <row r="433" spans="1:27" x14ac:dyDescent="0.25">
      <c r="D433" s="35" t="s">
        <v>164</v>
      </c>
      <c r="E433" s="34"/>
      <c r="H433" s="34"/>
      <c r="K433" s="36">
        <f>SUM(K432:K432)</f>
        <v>4450.4782000000005</v>
      </c>
    </row>
    <row r="435" spans="1:27" ht="45" customHeight="1" x14ac:dyDescent="0.25">
      <c r="A435" s="27" t="s">
        <v>316</v>
      </c>
      <c r="B435" s="27" t="s">
        <v>14</v>
      </c>
      <c r="C435" s="28" t="s">
        <v>15</v>
      </c>
      <c r="D435" s="7" t="s">
        <v>16</v>
      </c>
      <c r="E435" s="6"/>
      <c r="F435" s="6"/>
      <c r="G435" s="28"/>
      <c r="H435" s="29" t="s">
        <v>155</v>
      </c>
      <c r="I435" s="5">
        <v>1</v>
      </c>
      <c r="J435" s="4"/>
      <c r="K435" s="30">
        <f>ROUND(K447,2)</f>
        <v>184.43</v>
      </c>
      <c r="L435" s="28"/>
      <c r="M435" s="28"/>
      <c r="N435" s="28"/>
      <c r="O435" s="28"/>
      <c r="P435" s="28"/>
      <c r="Q435" s="28"/>
      <c r="R435" s="28"/>
      <c r="S435" s="28"/>
      <c r="T435" s="28"/>
      <c r="U435" s="28"/>
      <c r="V435" s="28"/>
      <c r="W435" s="28"/>
      <c r="X435" s="28"/>
      <c r="Y435" s="28"/>
      <c r="Z435" s="28"/>
      <c r="AA435" s="28"/>
    </row>
    <row r="436" spans="1:27" x14ac:dyDescent="0.25">
      <c r="B436" s="23" t="s">
        <v>167</v>
      </c>
    </row>
    <row r="437" spans="1:27" x14ac:dyDescent="0.25">
      <c r="B437" t="s">
        <v>180</v>
      </c>
      <c r="C437" t="s">
        <v>143</v>
      </c>
      <c r="D437" t="s">
        <v>181</v>
      </c>
      <c r="E437" s="31">
        <v>1</v>
      </c>
      <c r="F437" t="s">
        <v>159</v>
      </c>
      <c r="G437" t="s">
        <v>160</v>
      </c>
      <c r="H437" s="32">
        <v>30.41</v>
      </c>
      <c r="I437" t="s">
        <v>161</v>
      </c>
      <c r="J437" s="33">
        <f>ROUND(E437/I435* H437,5)</f>
        <v>30.41</v>
      </c>
      <c r="K437" s="34"/>
    </row>
    <row r="438" spans="1:27" x14ac:dyDescent="0.25">
      <c r="B438" t="s">
        <v>178</v>
      </c>
      <c r="C438" t="s">
        <v>143</v>
      </c>
      <c r="D438" t="s">
        <v>179</v>
      </c>
      <c r="E438" s="31">
        <v>1</v>
      </c>
      <c r="F438" t="s">
        <v>159</v>
      </c>
      <c r="G438" t="s">
        <v>160</v>
      </c>
      <c r="H438" s="32">
        <v>26.08</v>
      </c>
      <c r="I438" t="s">
        <v>161</v>
      </c>
      <c r="J438" s="33">
        <f>ROUND(E438/I435* H438,5)</f>
        <v>26.08</v>
      </c>
      <c r="K438" s="34"/>
    </row>
    <row r="439" spans="1:27" x14ac:dyDescent="0.25">
      <c r="D439" s="35" t="s">
        <v>170</v>
      </c>
      <c r="E439" s="34"/>
      <c r="H439" s="34"/>
      <c r="K439" s="32">
        <f>SUM(J437:J438)</f>
        <v>56.489999999999995</v>
      </c>
    </row>
    <row r="440" spans="1:27" x14ac:dyDescent="0.25">
      <c r="B440" s="23" t="s">
        <v>182</v>
      </c>
      <c r="E440" s="34"/>
      <c r="H440" s="34"/>
      <c r="K440" s="34"/>
    </row>
    <row r="441" spans="1:27" x14ac:dyDescent="0.25">
      <c r="B441" t="s">
        <v>317</v>
      </c>
      <c r="C441" t="s">
        <v>15</v>
      </c>
      <c r="D441" t="s">
        <v>318</v>
      </c>
      <c r="E441" s="31">
        <v>1</v>
      </c>
      <c r="G441" t="s">
        <v>160</v>
      </c>
      <c r="H441" s="32">
        <v>9.1</v>
      </c>
      <c r="I441" t="s">
        <v>161</v>
      </c>
      <c r="J441" s="33">
        <f>ROUND(E441* H441,5)</f>
        <v>9.1</v>
      </c>
      <c r="K441" s="34"/>
    </row>
    <row r="442" spans="1:27" x14ac:dyDescent="0.25">
      <c r="B442" t="s">
        <v>319</v>
      </c>
      <c r="C442" t="s">
        <v>15</v>
      </c>
      <c r="D442" t="s">
        <v>320</v>
      </c>
      <c r="E442" s="31">
        <v>1</v>
      </c>
      <c r="G442" t="s">
        <v>160</v>
      </c>
      <c r="H442" s="32">
        <v>117.99</v>
      </c>
      <c r="I442" t="s">
        <v>161</v>
      </c>
      <c r="J442" s="33">
        <f>ROUND(E442* H442,5)</f>
        <v>117.99</v>
      </c>
      <c r="K442" s="34"/>
    </row>
    <row r="443" spans="1:27" x14ac:dyDescent="0.25">
      <c r="D443" s="35" t="s">
        <v>185</v>
      </c>
      <c r="E443" s="34"/>
      <c r="H443" s="34"/>
      <c r="K443" s="32">
        <f>SUM(J441:J442)</f>
        <v>127.08999999999999</v>
      </c>
    </row>
    <row r="444" spans="1:27" x14ac:dyDescent="0.25">
      <c r="E444" s="34"/>
      <c r="H444" s="34"/>
      <c r="K444" s="34"/>
    </row>
    <row r="445" spans="1:27" x14ac:dyDescent="0.25">
      <c r="D445" s="35" t="s">
        <v>173</v>
      </c>
      <c r="E445" s="34"/>
      <c r="H445" s="34">
        <v>1.5</v>
      </c>
      <c r="I445" t="s">
        <v>174</v>
      </c>
      <c r="J445">
        <f>ROUND(H445/100*K439,5)</f>
        <v>0.84735000000000005</v>
      </c>
      <c r="K445" s="34"/>
    </row>
    <row r="446" spans="1:27" x14ac:dyDescent="0.25">
      <c r="D446" s="35" t="s">
        <v>163</v>
      </c>
      <c r="E446" s="34"/>
      <c r="H446" s="34"/>
      <c r="K446" s="36">
        <f>SUM(J436:J445)</f>
        <v>184.42734999999999</v>
      </c>
    </row>
    <row r="447" spans="1:27" x14ac:dyDescent="0.25">
      <c r="D447" s="35" t="s">
        <v>164</v>
      </c>
      <c r="E447" s="34"/>
      <c r="H447" s="34"/>
      <c r="K447" s="36">
        <f>SUM(K446:K446)</f>
        <v>184.42734999999999</v>
      </c>
    </row>
    <row r="449" spans="1:27" ht="45" customHeight="1" x14ac:dyDescent="0.25">
      <c r="A449" s="27" t="s">
        <v>321</v>
      </c>
      <c r="B449" s="27" t="s">
        <v>21</v>
      </c>
      <c r="C449" s="28" t="s">
        <v>15</v>
      </c>
      <c r="D449" s="7" t="s">
        <v>22</v>
      </c>
      <c r="E449" s="6"/>
      <c r="F449" s="6"/>
      <c r="G449" s="28"/>
      <c r="H449" s="29" t="s">
        <v>155</v>
      </c>
      <c r="I449" s="5">
        <v>1</v>
      </c>
      <c r="J449" s="4"/>
      <c r="K449" s="30">
        <f>ROUND(K459,2)</f>
        <v>39.26</v>
      </c>
      <c r="L449" s="28"/>
      <c r="M449" s="28"/>
      <c r="N449" s="28"/>
      <c r="O449" s="28"/>
      <c r="P449" s="28"/>
      <c r="Q449" s="28"/>
      <c r="R449" s="28"/>
      <c r="S449" s="28"/>
      <c r="T449" s="28"/>
      <c r="U449" s="28"/>
      <c r="V449" s="28"/>
      <c r="W449" s="28"/>
      <c r="X449" s="28"/>
      <c r="Y449" s="28"/>
      <c r="Z449" s="28"/>
      <c r="AA449" s="28"/>
    </row>
    <row r="450" spans="1:27" x14ac:dyDescent="0.25">
      <c r="B450" s="23" t="s">
        <v>167</v>
      </c>
    </row>
    <row r="451" spans="1:27" x14ac:dyDescent="0.25">
      <c r="B451" t="s">
        <v>297</v>
      </c>
      <c r="C451" t="s">
        <v>143</v>
      </c>
      <c r="D451" t="s">
        <v>298</v>
      </c>
      <c r="E451" s="31">
        <v>0.3</v>
      </c>
      <c r="F451" t="s">
        <v>159</v>
      </c>
      <c r="G451" t="s">
        <v>160</v>
      </c>
      <c r="H451" s="32">
        <v>30.41</v>
      </c>
      <c r="I451" t="s">
        <v>161</v>
      </c>
      <c r="J451" s="33">
        <f>ROUND(E451/I449* H451,5)</f>
        <v>9.1229999999999993</v>
      </c>
      <c r="K451" s="34"/>
    </row>
    <row r="452" spans="1:27" x14ac:dyDescent="0.25">
      <c r="D452" s="35" t="s">
        <v>170</v>
      </c>
      <c r="E452" s="34"/>
      <c r="H452" s="34"/>
      <c r="K452" s="32">
        <f>SUM(J451:J451)</f>
        <v>9.1229999999999993</v>
      </c>
    </row>
    <row r="453" spans="1:27" x14ac:dyDescent="0.25">
      <c r="B453" s="23" t="s">
        <v>182</v>
      </c>
      <c r="E453" s="34"/>
      <c r="H453" s="34"/>
      <c r="K453" s="34"/>
    </row>
    <row r="454" spans="1:27" x14ac:dyDescent="0.25">
      <c r="B454" t="s">
        <v>322</v>
      </c>
      <c r="C454" t="s">
        <v>15</v>
      </c>
      <c r="D454" t="s">
        <v>323</v>
      </c>
      <c r="E454" s="31">
        <v>1</v>
      </c>
      <c r="G454" t="s">
        <v>160</v>
      </c>
      <c r="H454" s="32">
        <v>30</v>
      </c>
      <c r="I454" t="s">
        <v>161</v>
      </c>
      <c r="J454" s="33">
        <f>ROUND(E454* H454,5)</f>
        <v>30</v>
      </c>
      <c r="K454" s="34"/>
    </row>
    <row r="455" spans="1:27" x14ac:dyDescent="0.25">
      <c r="D455" s="35" t="s">
        <v>185</v>
      </c>
      <c r="E455" s="34"/>
      <c r="H455" s="34"/>
      <c r="K455" s="32">
        <f>SUM(J454:J454)</f>
        <v>30</v>
      </c>
    </row>
    <row r="456" spans="1:27" x14ac:dyDescent="0.25">
      <c r="E456" s="34"/>
      <c r="H456" s="34"/>
      <c r="K456" s="34"/>
    </row>
    <row r="457" spans="1:27" x14ac:dyDescent="0.25">
      <c r="D457" s="35" t="s">
        <v>173</v>
      </c>
      <c r="E457" s="34"/>
      <c r="H457" s="34">
        <v>1.5</v>
      </c>
      <c r="I457" t="s">
        <v>174</v>
      </c>
      <c r="J457">
        <f>ROUND(H457/100*K452,5)</f>
        <v>0.13685</v>
      </c>
      <c r="K457" s="34"/>
    </row>
    <row r="458" spans="1:27" x14ac:dyDescent="0.25">
      <c r="D458" s="35" t="s">
        <v>163</v>
      </c>
      <c r="E458" s="34"/>
      <c r="H458" s="34"/>
      <c r="K458" s="36">
        <f>SUM(J450:J457)</f>
        <v>39.25985</v>
      </c>
    </row>
    <row r="459" spans="1:27" x14ac:dyDescent="0.25">
      <c r="D459" s="35" t="s">
        <v>164</v>
      </c>
      <c r="E459" s="34"/>
      <c r="H459" s="34"/>
      <c r="K459" s="36">
        <f>SUM(K458:K458)</f>
        <v>39.25985</v>
      </c>
    </row>
    <row r="461" spans="1:27" ht="45" customHeight="1" x14ac:dyDescent="0.25">
      <c r="A461" s="27" t="s">
        <v>324</v>
      </c>
      <c r="B461" s="27" t="s">
        <v>93</v>
      </c>
      <c r="C461" s="28" t="s">
        <v>15</v>
      </c>
      <c r="D461" s="7" t="s">
        <v>94</v>
      </c>
      <c r="E461" s="6"/>
      <c r="F461" s="6"/>
      <c r="G461" s="28"/>
      <c r="H461" s="29" t="s">
        <v>155</v>
      </c>
      <c r="I461" s="5">
        <v>1</v>
      </c>
      <c r="J461" s="4"/>
      <c r="K461" s="30">
        <f>ROUND(K472,2)</f>
        <v>12.63</v>
      </c>
      <c r="L461" s="28"/>
      <c r="M461" s="28"/>
      <c r="N461" s="28"/>
      <c r="O461" s="28"/>
      <c r="P461" s="28"/>
      <c r="Q461" s="28"/>
      <c r="R461" s="28"/>
      <c r="S461" s="28"/>
      <c r="T461" s="28"/>
      <c r="U461" s="28"/>
      <c r="V461" s="28"/>
      <c r="W461" s="28"/>
      <c r="X461" s="28"/>
      <c r="Y461" s="28"/>
      <c r="Z461" s="28"/>
      <c r="AA461" s="28"/>
    </row>
    <row r="462" spans="1:27" x14ac:dyDescent="0.25">
      <c r="B462" s="23" t="s">
        <v>167</v>
      </c>
    </row>
    <row r="463" spans="1:27" x14ac:dyDescent="0.25">
      <c r="B463" t="s">
        <v>297</v>
      </c>
      <c r="C463" t="s">
        <v>143</v>
      </c>
      <c r="D463" t="s">
        <v>298</v>
      </c>
      <c r="E463" s="31">
        <v>0.03</v>
      </c>
      <c r="F463" t="s">
        <v>159</v>
      </c>
      <c r="G463" t="s">
        <v>160</v>
      </c>
      <c r="H463" s="32">
        <v>30.41</v>
      </c>
      <c r="I463" t="s">
        <v>161</v>
      </c>
      <c r="J463" s="33">
        <f>ROUND(E463/I461* H463,5)</f>
        <v>0.9123</v>
      </c>
      <c r="K463" s="34"/>
    </row>
    <row r="464" spans="1:27" x14ac:dyDescent="0.25">
      <c r="B464" t="s">
        <v>299</v>
      </c>
      <c r="C464" t="s">
        <v>143</v>
      </c>
      <c r="D464" t="s">
        <v>300</v>
      </c>
      <c r="E464" s="31">
        <v>0.03</v>
      </c>
      <c r="F464" t="s">
        <v>159</v>
      </c>
      <c r="G464" t="s">
        <v>160</v>
      </c>
      <c r="H464" s="32">
        <v>26.12</v>
      </c>
      <c r="I464" t="s">
        <v>161</v>
      </c>
      <c r="J464" s="33">
        <f>ROUND(E464/I461* H464,5)</f>
        <v>0.78359999999999996</v>
      </c>
      <c r="K464" s="34"/>
    </row>
    <row r="465" spans="1:27" x14ac:dyDescent="0.25">
      <c r="D465" s="35" t="s">
        <v>170</v>
      </c>
      <c r="E465" s="34"/>
      <c r="H465" s="34"/>
      <c r="K465" s="32">
        <f>SUM(J463:J464)</f>
        <v>1.6959</v>
      </c>
    </row>
    <row r="466" spans="1:27" x14ac:dyDescent="0.25">
      <c r="B466" s="23" t="s">
        <v>182</v>
      </c>
      <c r="E466" s="34"/>
      <c r="H466" s="34"/>
      <c r="K466" s="34"/>
    </row>
    <row r="467" spans="1:27" x14ac:dyDescent="0.25">
      <c r="B467" t="s">
        <v>325</v>
      </c>
      <c r="C467" t="s">
        <v>15</v>
      </c>
      <c r="D467" t="s">
        <v>326</v>
      </c>
      <c r="E467" s="31">
        <v>1</v>
      </c>
      <c r="G467" t="s">
        <v>160</v>
      </c>
      <c r="H467" s="32">
        <v>10.91</v>
      </c>
      <c r="I467" t="s">
        <v>161</v>
      </c>
      <c r="J467" s="33">
        <f>ROUND(E467* H467,5)</f>
        <v>10.91</v>
      </c>
      <c r="K467" s="34"/>
    </row>
    <row r="468" spans="1:27" x14ac:dyDescent="0.25">
      <c r="D468" s="35" t="s">
        <v>185</v>
      </c>
      <c r="E468" s="34"/>
      <c r="H468" s="34"/>
      <c r="K468" s="32">
        <f>SUM(J467:J467)</f>
        <v>10.91</v>
      </c>
    </row>
    <row r="469" spans="1:27" x14ac:dyDescent="0.25">
      <c r="E469" s="34"/>
      <c r="H469" s="34"/>
      <c r="K469" s="34"/>
    </row>
    <row r="470" spans="1:27" x14ac:dyDescent="0.25">
      <c r="D470" s="35" t="s">
        <v>173</v>
      </c>
      <c r="E470" s="34"/>
      <c r="H470" s="34">
        <v>1.5</v>
      </c>
      <c r="I470" t="s">
        <v>174</v>
      </c>
      <c r="J470">
        <f>ROUND(H470/100*K465,5)</f>
        <v>2.5440000000000001E-2</v>
      </c>
      <c r="K470" s="34"/>
    </row>
    <row r="471" spans="1:27" x14ac:dyDescent="0.25">
      <c r="D471" s="35" t="s">
        <v>163</v>
      </c>
      <c r="E471" s="34"/>
      <c r="H471" s="34"/>
      <c r="K471" s="36">
        <f>SUM(J462:J470)</f>
        <v>12.63134</v>
      </c>
    </row>
    <row r="472" spans="1:27" x14ac:dyDescent="0.25">
      <c r="D472" s="35" t="s">
        <v>164</v>
      </c>
      <c r="E472" s="34"/>
      <c r="H472" s="34"/>
      <c r="K472" s="36">
        <f>SUM(K471:K471)</f>
        <v>12.63134</v>
      </c>
    </row>
    <row r="474" spans="1:27" ht="45" customHeight="1" x14ac:dyDescent="0.25">
      <c r="A474" s="27" t="s">
        <v>327</v>
      </c>
      <c r="B474" s="27" t="s">
        <v>97</v>
      </c>
      <c r="C474" s="28" t="s">
        <v>15</v>
      </c>
      <c r="D474" s="7" t="s">
        <v>98</v>
      </c>
      <c r="E474" s="6"/>
      <c r="F474" s="6"/>
      <c r="G474" s="28"/>
      <c r="H474" s="29" t="s">
        <v>155</v>
      </c>
      <c r="I474" s="5">
        <v>1</v>
      </c>
      <c r="J474" s="4"/>
      <c r="K474" s="30">
        <f>ROUND(K484,2)</f>
        <v>63.52</v>
      </c>
      <c r="L474" s="28"/>
      <c r="M474" s="28"/>
      <c r="N474" s="28"/>
      <c r="O474" s="28"/>
      <c r="P474" s="28"/>
      <c r="Q474" s="28"/>
      <c r="R474" s="28"/>
      <c r="S474" s="28"/>
      <c r="T474" s="28"/>
      <c r="U474" s="28"/>
      <c r="V474" s="28"/>
      <c r="W474" s="28"/>
      <c r="X474" s="28"/>
      <c r="Y474" s="28"/>
      <c r="Z474" s="28"/>
      <c r="AA474" s="28"/>
    </row>
    <row r="475" spans="1:27" x14ac:dyDescent="0.25">
      <c r="B475" s="23" t="s">
        <v>167</v>
      </c>
    </row>
    <row r="476" spans="1:27" x14ac:dyDescent="0.25">
      <c r="B476" t="s">
        <v>297</v>
      </c>
      <c r="C476" t="s">
        <v>143</v>
      </c>
      <c r="D476" t="s">
        <v>298</v>
      </c>
      <c r="E476" s="31">
        <v>1</v>
      </c>
      <c r="F476" t="s">
        <v>159</v>
      </c>
      <c r="G476" t="s">
        <v>160</v>
      </c>
      <c r="H476" s="32">
        <v>30.41</v>
      </c>
      <c r="I476" t="s">
        <v>161</v>
      </c>
      <c r="J476" s="33">
        <f>ROUND(E476/I474* H476,5)</f>
        <v>30.41</v>
      </c>
      <c r="K476" s="34"/>
    </row>
    <row r="477" spans="1:27" x14ac:dyDescent="0.25">
      <c r="D477" s="35" t="s">
        <v>170</v>
      </c>
      <c r="E477" s="34"/>
      <c r="H477" s="34"/>
      <c r="K477" s="32">
        <f>SUM(J476:J476)</f>
        <v>30.41</v>
      </c>
    </row>
    <row r="478" spans="1:27" x14ac:dyDescent="0.25">
      <c r="B478" s="23" t="s">
        <v>182</v>
      </c>
      <c r="E478" s="34"/>
      <c r="H478" s="34"/>
      <c r="K478" s="34"/>
    </row>
    <row r="479" spans="1:27" x14ac:dyDescent="0.25">
      <c r="B479" t="s">
        <v>328</v>
      </c>
      <c r="C479" t="s">
        <v>15</v>
      </c>
      <c r="D479" t="s">
        <v>329</v>
      </c>
      <c r="E479" s="31">
        <v>1</v>
      </c>
      <c r="G479" t="s">
        <v>160</v>
      </c>
      <c r="H479" s="32">
        <v>32.65</v>
      </c>
      <c r="I479" t="s">
        <v>161</v>
      </c>
      <c r="J479" s="33">
        <f>ROUND(E479* H479,5)</f>
        <v>32.65</v>
      </c>
      <c r="K479" s="34"/>
    </row>
    <row r="480" spans="1:27" x14ac:dyDescent="0.25">
      <c r="D480" s="35" t="s">
        <v>185</v>
      </c>
      <c r="E480" s="34"/>
      <c r="H480" s="34"/>
      <c r="K480" s="32">
        <f>SUM(J479:J479)</f>
        <v>32.65</v>
      </c>
    </row>
    <row r="481" spans="1:27" x14ac:dyDescent="0.25">
      <c r="E481" s="34"/>
      <c r="H481" s="34"/>
      <c r="K481" s="34"/>
    </row>
    <row r="482" spans="1:27" x14ac:dyDescent="0.25">
      <c r="D482" s="35" t="s">
        <v>173</v>
      </c>
      <c r="E482" s="34"/>
      <c r="H482" s="34">
        <v>1.5</v>
      </c>
      <c r="I482" t="s">
        <v>174</v>
      </c>
      <c r="J482">
        <f>ROUND(H482/100*K477,5)</f>
        <v>0.45615</v>
      </c>
      <c r="K482" s="34"/>
    </row>
    <row r="483" spans="1:27" x14ac:dyDescent="0.25">
      <c r="D483" s="35" t="s">
        <v>163</v>
      </c>
      <c r="E483" s="34"/>
      <c r="H483" s="34"/>
      <c r="K483" s="36">
        <f>SUM(J475:J482)</f>
        <v>63.516150000000003</v>
      </c>
    </row>
    <row r="484" spans="1:27" x14ac:dyDescent="0.25">
      <c r="D484" s="35" t="s">
        <v>164</v>
      </c>
      <c r="E484" s="34"/>
      <c r="H484" s="34"/>
      <c r="K484" s="36">
        <f>SUM(K483:K483)</f>
        <v>63.516150000000003</v>
      </c>
    </row>
    <row r="486" spans="1:27" ht="45" customHeight="1" x14ac:dyDescent="0.25">
      <c r="A486" s="27" t="s">
        <v>330</v>
      </c>
      <c r="B486" s="27" t="s">
        <v>140</v>
      </c>
      <c r="C486" s="28" t="s">
        <v>15</v>
      </c>
      <c r="D486" s="7" t="s">
        <v>141</v>
      </c>
      <c r="E486" s="6"/>
      <c r="F486" s="6"/>
      <c r="G486" s="28"/>
      <c r="H486" s="29" t="s">
        <v>155</v>
      </c>
      <c r="I486" s="5">
        <v>1</v>
      </c>
      <c r="J486" s="4"/>
      <c r="K486" s="30">
        <f>ROUND(K496,2)</f>
        <v>451.26</v>
      </c>
      <c r="L486" s="28"/>
      <c r="M486" s="28"/>
      <c r="N486" s="28"/>
      <c r="O486" s="28"/>
      <c r="P486" s="28"/>
      <c r="Q486" s="28"/>
      <c r="R486" s="28"/>
      <c r="S486" s="28"/>
      <c r="T486" s="28"/>
      <c r="U486" s="28"/>
      <c r="V486" s="28"/>
      <c r="W486" s="28"/>
      <c r="X486" s="28"/>
      <c r="Y486" s="28"/>
      <c r="Z486" s="28"/>
      <c r="AA486" s="28"/>
    </row>
    <row r="487" spans="1:27" x14ac:dyDescent="0.25">
      <c r="B487" s="23" t="s">
        <v>167</v>
      </c>
    </row>
    <row r="488" spans="1:27" x14ac:dyDescent="0.25">
      <c r="B488" t="s">
        <v>297</v>
      </c>
      <c r="C488" t="s">
        <v>143</v>
      </c>
      <c r="D488" t="s">
        <v>298</v>
      </c>
      <c r="E488" s="31">
        <v>0.2</v>
      </c>
      <c r="F488" t="s">
        <v>159</v>
      </c>
      <c r="G488" t="s">
        <v>160</v>
      </c>
      <c r="H488" s="32">
        <v>30.41</v>
      </c>
      <c r="I488" t="s">
        <v>161</v>
      </c>
      <c r="J488" s="33">
        <f>ROUND(E488/I486* H488,5)</f>
        <v>6.0819999999999999</v>
      </c>
      <c r="K488" s="34"/>
    </row>
    <row r="489" spans="1:27" x14ac:dyDescent="0.25">
      <c r="D489" s="35" t="s">
        <v>170</v>
      </c>
      <c r="E489" s="34"/>
      <c r="H489" s="34"/>
      <c r="K489" s="32">
        <f>SUM(J488:J488)</f>
        <v>6.0819999999999999</v>
      </c>
    </row>
    <row r="490" spans="1:27" x14ac:dyDescent="0.25">
      <c r="B490" s="23" t="s">
        <v>182</v>
      </c>
      <c r="E490" s="34"/>
      <c r="H490" s="34"/>
      <c r="K490" s="34"/>
    </row>
    <row r="491" spans="1:27" x14ac:dyDescent="0.25">
      <c r="B491" t="s">
        <v>331</v>
      </c>
      <c r="C491" t="s">
        <v>15</v>
      </c>
      <c r="D491" t="s">
        <v>332</v>
      </c>
      <c r="E491" s="31">
        <v>1</v>
      </c>
      <c r="G491" t="s">
        <v>160</v>
      </c>
      <c r="H491" s="32">
        <v>445.09</v>
      </c>
      <c r="I491" t="s">
        <v>161</v>
      </c>
      <c r="J491" s="33">
        <f>ROUND(E491* H491,5)</f>
        <v>445.09</v>
      </c>
      <c r="K491" s="34"/>
    </row>
    <row r="492" spans="1:27" x14ac:dyDescent="0.25">
      <c r="D492" s="35" t="s">
        <v>185</v>
      </c>
      <c r="E492" s="34"/>
      <c r="H492" s="34"/>
      <c r="K492" s="32">
        <f>SUM(J491:J491)</f>
        <v>445.09</v>
      </c>
    </row>
    <row r="493" spans="1:27" x14ac:dyDescent="0.25">
      <c r="E493" s="34"/>
      <c r="H493" s="34"/>
      <c r="K493" s="34"/>
    </row>
    <row r="494" spans="1:27" x14ac:dyDescent="0.25">
      <c r="D494" s="35" t="s">
        <v>173</v>
      </c>
      <c r="E494" s="34"/>
      <c r="H494" s="34">
        <v>1.5</v>
      </c>
      <c r="I494" t="s">
        <v>174</v>
      </c>
      <c r="J494">
        <f>ROUND(H494/100*K489,5)</f>
        <v>9.1230000000000006E-2</v>
      </c>
      <c r="K494" s="34"/>
    </row>
    <row r="495" spans="1:27" x14ac:dyDescent="0.25">
      <c r="D495" s="35" t="s">
        <v>163</v>
      </c>
      <c r="E495" s="34"/>
      <c r="H495" s="34"/>
      <c r="K495" s="36">
        <f>SUM(J487:J494)</f>
        <v>451.26322999999996</v>
      </c>
    </row>
    <row r="496" spans="1:27" x14ac:dyDescent="0.25">
      <c r="D496" s="35" t="s">
        <v>164</v>
      </c>
      <c r="E496" s="34"/>
      <c r="H496" s="34"/>
      <c r="K496" s="36">
        <f>SUM(K495:K495)</f>
        <v>451.26322999999996</v>
      </c>
    </row>
    <row r="498" spans="1:27" ht="45" customHeight="1" x14ac:dyDescent="0.25">
      <c r="A498" s="27" t="s">
        <v>333</v>
      </c>
      <c r="B498" s="27" t="s">
        <v>106</v>
      </c>
      <c r="C498" s="28" t="s">
        <v>15</v>
      </c>
      <c r="D498" s="7" t="s">
        <v>107</v>
      </c>
      <c r="E498" s="6"/>
      <c r="F498" s="6"/>
      <c r="G498" s="28"/>
      <c r="H498" s="29" t="s">
        <v>155</v>
      </c>
      <c r="I498" s="5">
        <v>1</v>
      </c>
      <c r="J498" s="4"/>
      <c r="K498" s="30">
        <v>450</v>
      </c>
      <c r="L498" s="28"/>
      <c r="M498" s="28"/>
      <c r="N498" s="28"/>
      <c r="O498" s="28"/>
      <c r="P498" s="28"/>
      <c r="Q498" s="28"/>
      <c r="R498" s="28"/>
      <c r="S498" s="28"/>
      <c r="T498" s="28"/>
      <c r="U498" s="28"/>
      <c r="V498" s="28"/>
      <c r="W498" s="28"/>
      <c r="X498" s="28"/>
      <c r="Y498" s="28"/>
      <c r="Z498" s="28"/>
      <c r="AA498" s="28"/>
    </row>
    <row r="499" spans="1:27" ht="45" customHeight="1" x14ac:dyDescent="0.25">
      <c r="A499" s="27" t="s">
        <v>334</v>
      </c>
      <c r="B499" s="27" t="s">
        <v>108</v>
      </c>
      <c r="C499" s="28" t="s">
        <v>15</v>
      </c>
      <c r="D499" s="7" t="s">
        <v>109</v>
      </c>
      <c r="E499" s="6"/>
      <c r="F499" s="6"/>
      <c r="G499" s="28"/>
      <c r="H499" s="29" t="s">
        <v>155</v>
      </c>
      <c r="I499" s="5">
        <v>1</v>
      </c>
      <c r="J499" s="4"/>
      <c r="K499" s="30">
        <v>225</v>
      </c>
      <c r="L499" s="28"/>
      <c r="M499" s="28"/>
      <c r="N499" s="28"/>
      <c r="O499" s="28"/>
      <c r="P499" s="28"/>
      <c r="Q499" s="28"/>
      <c r="R499" s="28"/>
      <c r="S499" s="28"/>
      <c r="T499" s="28"/>
      <c r="U499" s="28"/>
      <c r="V499" s="28"/>
      <c r="W499" s="28"/>
      <c r="X499" s="28"/>
      <c r="Y499" s="28"/>
      <c r="Z499" s="28"/>
      <c r="AA499" s="28"/>
    </row>
    <row r="500" spans="1:27" ht="45" customHeight="1" x14ac:dyDescent="0.25">
      <c r="A500" s="27" t="s">
        <v>335</v>
      </c>
      <c r="B500" s="27" t="s">
        <v>41</v>
      </c>
      <c r="C500" s="28" t="s">
        <v>15</v>
      </c>
      <c r="D500" s="7" t="s">
        <v>42</v>
      </c>
      <c r="E500" s="6"/>
      <c r="F500" s="6"/>
      <c r="G500" s="28"/>
      <c r="H500" s="29" t="s">
        <v>155</v>
      </c>
      <c r="I500" s="5">
        <v>1</v>
      </c>
      <c r="J500" s="4"/>
      <c r="K500" s="30">
        <f>ROUND(K506,2)</f>
        <v>8.9700000000000006</v>
      </c>
      <c r="L500" s="28"/>
      <c r="M500" s="28"/>
      <c r="N500" s="28"/>
      <c r="O500" s="28"/>
      <c r="P500" s="28"/>
      <c r="Q500" s="28"/>
      <c r="R500" s="28"/>
      <c r="S500" s="28"/>
      <c r="T500" s="28"/>
      <c r="U500" s="28"/>
      <c r="V500" s="28"/>
      <c r="W500" s="28"/>
      <c r="X500" s="28"/>
      <c r="Y500" s="28"/>
      <c r="Z500" s="28"/>
      <c r="AA500" s="28"/>
    </row>
    <row r="501" spans="1:27" x14ac:dyDescent="0.25">
      <c r="B501" s="23" t="s">
        <v>151</v>
      </c>
    </row>
    <row r="502" spans="1:27" x14ac:dyDescent="0.25">
      <c r="B502" t="s">
        <v>152</v>
      </c>
      <c r="C502" t="s">
        <v>153</v>
      </c>
      <c r="D502" t="s">
        <v>154</v>
      </c>
      <c r="E502" s="31">
        <v>1.4999999999999999E-2</v>
      </c>
      <c r="G502" t="s">
        <v>160</v>
      </c>
      <c r="H502" s="32">
        <v>26.05</v>
      </c>
      <c r="I502" t="s">
        <v>161</v>
      </c>
      <c r="J502" s="33">
        <f>ROUND(E502* H502,5)</f>
        <v>0.39074999999999999</v>
      </c>
      <c r="K502" s="34"/>
    </row>
    <row r="503" spans="1:27" x14ac:dyDescent="0.25">
      <c r="B503" t="s">
        <v>165</v>
      </c>
      <c r="C503" t="s">
        <v>15</v>
      </c>
      <c r="D503" t="s">
        <v>166</v>
      </c>
      <c r="E503" s="31">
        <v>1</v>
      </c>
      <c r="G503" t="s">
        <v>160</v>
      </c>
      <c r="H503" s="32">
        <v>8.5750899999999994</v>
      </c>
      <c r="I503" t="s">
        <v>161</v>
      </c>
      <c r="J503" s="33">
        <f>ROUND(E503* H503,5)</f>
        <v>8.5750899999999994</v>
      </c>
      <c r="K503" s="34"/>
    </row>
    <row r="504" spans="1:27" x14ac:dyDescent="0.25">
      <c r="D504" s="35" t="s">
        <v>336</v>
      </c>
      <c r="E504" s="34"/>
      <c r="H504" s="34"/>
      <c r="K504" s="32">
        <f>SUM(J502:J503)</f>
        <v>8.96584</v>
      </c>
    </row>
    <row r="505" spans="1:27" x14ac:dyDescent="0.25">
      <c r="D505" s="35" t="s">
        <v>163</v>
      </c>
      <c r="E505" s="34"/>
      <c r="H505" s="34"/>
      <c r="K505" s="36">
        <f>SUM(J501:J504)</f>
        <v>8.96584</v>
      </c>
    </row>
    <row r="506" spans="1:27" x14ac:dyDescent="0.25">
      <c r="D506" s="35" t="s">
        <v>164</v>
      </c>
      <c r="E506" s="34"/>
      <c r="H506" s="34"/>
      <c r="K506" s="36">
        <f>SUM(K505:K505)</f>
        <v>8.96584</v>
      </c>
    </row>
    <row r="508" spans="1:27" ht="45" customHeight="1" x14ac:dyDescent="0.25">
      <c r="A508" s="27" t="s">
        <v>337</v>
      </c>
      <c r="B508" s="27" t="s">
        <v>39</v>
      </c>
      <c r="C508" s="28" t="s">
        <v>15</v>
      </c>
      <c r="D508" s="7" t="s">
        <v>40</v>
      </c>
      <c r="E508" s="6"/>
      <c r="F508" s="6"/>
      <c r="G508" s="28"/>
      <c r="H508" s="29" t="s">
        <v>155</v>
      </c>
      <c r="I508" s="5">
        <v>1</v>
      </c>
      <c r="J508" s="4"/>
      <c r="K508" s="30">
        <f>ROUND(K513,2)</f>
        <v>8.9700000000000006</v>
      </c>
      <c r="L508" s="28"/>
      <c r="M508" s="28"/>
      <c r="N508" s="28"/>
      <c r="O508" s="28"/>
      <c r="P508" s="28"/>
      <c r="Q508" s="28"/>
      <c r="R508" s="28"/>
      <c r="S508" s="28"/>
      <c r="T508" s="28"/>
      <c r="U508" s="28"/>
      <c r="V508" s="28"/>
      <c r="W508" s="28"/>
      <c r="X508" s="28"/>
      <c r="Y508" s="28"/>
      <c r="Z508" s="28"/>
      <c r="AA508" s="28"/>
    </row>
    <row r="509" spans="1:27" x14ac:dyDescent="0.25">
      <c r="B509" s="23" t="s">
        <v>151</v>
      </c>
    </row>
    <row r="510" spans="1:27" x14ac:dyDescent="0.25">
      <c r="B510" t="s">
        <v>152</v>
      </c>
      <c r="C510" t="s">
        <v>153</v>
      </c>
      <c r="D510" t="s">
        <v>154</v>
      </c>
      <c r="E510" s="31">
        <v>1.4999999999999999E-2</v>
      </c>
      <c r="G510" t="s">
        <v>160</v>
      </c>
      <c r="H510" s="32">
        <v>26.05</v>
      </c>
      <c r="I510" t="s">
        <v>161</v>
      </c>
      <c r="J510" s="33">
        <f>ROUND(E510* H510,5)</f>
        <v>0.39074999999999999</v>
      </c>
      <c r="K510" s="34"/>
    </row>
    <row r="511" spans="1:27" x14ac:dyDescent="0.25">
      <c r="B511" t="s">
        <v>165</v>
      </c>
      <c r="C511" t="s">
        <v>15</v>
      </c>
      <c r="D511" t="s">
        <v>166</v>
      </c>
      <c r="E511" s="31">
        <v>1</v>
      </c>
      <c r="G511" t="s">
        <v>160</v>
      </c>
      <c r="H511" s="32">
        <v>8.5750899999999994</v>
      </c>
      <c r="I511" t="s">
        <v>161</v>
      </c>
      <c r="J511" s="33">
        <f>ROUND(E511* H511,5)</f>
        <v>8.5750899999999994</v>
      </c>
      <c r="K511" s="34"/>
    </row>
    <row r="512" spans="1:27" x14ac:dyDescent="0.25">
      <c r="D512" s="35" t="s">
        <v>163</v>
      </c>
      <c r="E512" s="34"/>
      <c r="H512" s="34"/>
      <c r="K512" s="36">
        <f>SUM(J509:J511)</f>
        <v>8.96584</v>
      </c>
    </row>
    <row r="513" spans="4:11" x14ac:dyDescent="0.25">
      <c r="D513" s="35" t="s">
        <v>164</v>
      </c>
      <c r="E513" s="34"/>
      <c r="H513" s="34"/>
      <c r="K513" s="36">
        <f>SUM(K512:K512)</f>
        <v>8.96584</v>
      </c>
    </row>
  </sheetData>
  <sheetProtection sheet="1"/>
  <mergeCells count="101">
    <mergeCell ref="D508:F508"/>
    <mergeCell ref="I508:J508"/>
    <mergeCell ref="D474:F474"/>
    <mergeCell ref="I474:J474"/>
    <mergeCell ref="D486:F486"/>
    <mergeCell ref="I486:J486"/>
    <mergeCell ref="D498:F498"/>
    <mergeCell ref="I498:J498"/>
    <mergeCell ref="D499:F499"/>
    <mergeCell ref="I499:J499"/>
    <mergeCell ref="D500:F500"/>
    <mergeCell ref="I500:J500"/>
    <mergeCell ref="D408:F408"/>
    <mergeCell ref="I408:J408"/>
    <mergeCell ref="D421:F421"/>
    <mergeCell ref="I421:J421"/>
    <mergeCell ref="D435:F435"/>
    <mergeCell ref="I435:J435"/>
    <mergeCell ref="D449:F449"/>
    <mergeCell ref="I449:J449"/>
    <mergeCell ref="D461:F461"/>
    <mergeCell ref="I461:J461"/>
    <mergeCell ref="D339:F339"/>
    <mergeCell ref="I339:J339"/>
    <mergeCell ref="D353:F353"/>
    <mergeCell ref="I353:J353"/>
    <mergeCell ref="D367:F367"/>
    <mergeCell ref="I367:J367"/>
    <mergeCell ref="D381:F381"/>
    <mergeCell ref="I381:J381"/>
    <mergeCell ref="D394:F394"/>
    <mergeCell ref="I394:J394"/>
    <mergeCell ref="D269:F269"/>
    <mergeCell ref="I269:J269"/>
    <mergeCell ref="D283:F283"/>
    <mergeCell ref="I283:J283"/>
    <mergeCell ref="D297:F297"/>
    <mergeCell ref="I297:J297"/>
    <mergeCell ref="D311:F311"/>
    <mergeCell ref="I311:J311"/>
    <mergeCell ref="D325:F325"/>
    <mergeCell ref="I325:J325"/>
    <mergeCell ref="D203:F203"/>
    <mergeCell ref="I203:J203"/>
    <mergeCell ref="D217:F217"/>
    <mergeCell ref="I217:J217"/>
    <mergeCell ref="D230:F230"/>
    <mergeCell ref="I230:J230"/>
    <mergeCell ref="D243:F243"/>
    <mergeCell ref="I243:J243"/>
    <mergeCell ref="D256:F256"/>
    <mergeCell ref="I256:J256"/>
    <mergeCell ref="D135:F135"/>
    <mergeCell ref="I135:J135"/>
    <mergeCell ref="D149:F149"/>
    <mergeCell ref="I149:J149"/>
    <mergeCell ref="D162:F162"/>
    <mergeCell ref="I162:J162"/>
    <mergeCell ref="D175:F175"/>
    <mergeCell ref="I175:J175"/>
    <mergeCell ref="D189:F189"/>
    <mergeCell ref="I189:J189"/>
    <mergeCell ref="D76:F76"/>
    <mergeCell ref="I76:J76"/>
    <mergeCell ref="D77:F77"/>
    <mergeCell ref="I77:J77"/>
    <mergeCell ref="D90:F90"/>
    <mergeCell ref="I90:J90"/>
    <mergeCell ref="D107:F107"/>
    <mergeCell ref="I107:J107"/>
    <mergeCell ref="D121:F121"/>
    <mergeCell ref="I121:J121"/>
    <mergeCell ref="D71:F71"/>
    <mergeCell ref="I71:J71"/>
    <mergeCell ref="D72:F72"/>
    <mergeCell ref="I72:J72"/>
    <mergeCell ref="D73:F73"/>
    <mergeCell ref="I73:J73"/>
    <mergeCell ref="D74:F74"/>
    <mergeCell ref="I74:J74"/>
    <mergeCell ref="D75:F75"/>
    <mergeCell ref="I75:J75"/>
    <mergeCell ref="D30:F30"/>
    <mergeCell ref="I30:J30"/>
    <mergeCell ref="D31:F31"/>
    <mergeCell ref="I31:J31"/>
    <mergeCell ref="D32:F32"/>
    <mergeCell ref="I32:J32"/>
    <mergeCell ref="D45:F45"/>
    <mergeCell ref="I45:J45"/>
    <mergeCell ref="D58:F58"/>
    <mergeCell ref="I58:J58"/>
    <mergeCell ref="A1:K1"/>
    <mergeCell ref="A2:K2"/>
    <mergeCell ref="A3:K3"/>
    <mergeCell ref="A4:K4"/>
    <mergeCell ref="A6:K6"/>
    <mergeCell ref="D11:F11"/>
    <mergeCell ref="I11:J11"/>
    <mergeCell ref="D18:F18"/>
    <mergeCell ref="I18:J18"/>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1"/>
  <sheetViews>
    <sheetView workbookViewId="0">
      <pane ySplit="8" topLeftCell="A9" activePane="bottomLeft" state="frozenSplit"/>
      <selection pane="bottomLeft"/>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 min="5" max="5" width="3.42578125" customWidth="1"/>
  </cols>
  <sheetData>
    <row r="1" spans="1:4" x14ac:dyDescent="0.25">
      <c r="A1" s="9" t="s">
        <v>0</v>
      </c>
      <c r="B1" s="9" t="s">
        <v>0</v>
      </c>
      <c r="C1" s="9" t="s">
        <v>0</v>
      </c>
      <c r="D1" s="9" t="s">
        <v>0</v>
      </c>
    </row>
    <row r="2" spans="1:4" x14ac:dyDescent="0.25">
      <c r="A2" s="9"/>
      <c r="B2" s="9"/>
      <c r="C2" s="9"/>
      <c r="D2" s="9"/>
    </row>
    <row r="3" spans="1:4" x14ac:dyDescent="0.25">
      <c r="A3" s="9"/>
      <c r="B3" s="9"/>
      <c r="C3" s="9"/>
      <c r="D3" s="9"/>
    </row>
    <row r="4" spans="1:4" x14ac:dyDescent="0.25">
      <c r="A4" s="9"/>
      <c r="B4" s="9"/>
      <c r="C4" s="9"/>
      <c r="D4" s="9"/>
    </row>
    <row r="6" spans="1:4" ht="18.75" x14ac:dyDescent="0.3">
      <c r="A6" s="8" t="s">
        <v>146</v>
      </c>
      <c r="B6" s="8" t="s">
        <v>146</v>
      </c>
      <c r="C6" s="8" t="s">
        <v>146</v>
      </c>
      <c r="D6" s="8" t="s">
        <v>146</v>
      </c>
    </row>
    <row r="8" spans="1:4" x14ac:dyDescent="0.25">
      <c r="A8" s="26" t="s">
        <v>148</v>
      </c>
      <c r="B8" s="26" t="s">
        <v>149</v>
      </c>
      <c r="C8" s="26" t="s">
        <v>150</v>
      </c>
      <c r="D8" s="26" t="s">
        <v>2</v>
      </c>
    </row>
    <row r="10" spans="1:4" x14ac:dyDescent="0.25">
      <c r="A10" s="25" t="s">
        <v>167</v>
      </c>
    </row>
    <row r="11" spans="1:4" x14ac:dyDescent="0.25">
      <c r="A11" t="s">
        <v>178</v>
      </c>
      <c r="B11" t="s">
        <v>143</v>
      </c>
      <c r="C11" t="s">
        <v>179</v>
      </c>
      <c r="D11" s="32">
        <v>26.08</v>
      </c>
    </row>
    <row r="12" spans="1:4" x14ac:dyDescent="0.25">
      <c r="A12" t="s">
        <v>299</v>
      </c>
      <c r="B12" t="s">
        <v>143</v>
      </c>
      <c r="C12" t="s">
        <v>300</v>
      </c>
      <c r="D12" s="32">
        <v>26.12</v>
      </c>
    </row>
    <row r="13" spans="1:4" x14ac:dyDescent="0.25">
      <c r="A13" t="s">
        <v>187</v>
      </c>
      <c r="B13" t="s">
        <v>143</v>
      </c>
      <c r="C13" t="s">
        <v>188</v>
      </c>
      <c r="D13" s="32">
        <v>25.71</v>
      </c>
    </row>
    <row r="14" spans="1:4" x14ac:dyDescent="0.25">
      <c r="A14" t="s">
        <v>203</v>
      </c>
      <c r="B14" t="s">
        <v>143</v>
      </c>
      <c r="C14" t="s">
        <v>204</v>
      </c>
      <c r="D14" s="32">
        <v>24.55</v>
      </c>
    </row>
    <row r="15" spans="1:4" x14ac:dyDescent="0.25">
      <c r="A15" t="s">
        <v>168</v>
      </c>
      <c r="B15" t="s">
        <v>143</v>
      </c>
      <c r="C15" t="s">
        <v>169</v>
      </c>
      <c r="D15" s="32">
        <v>24.69</v>
      </c>
    </row>
    <row r="16" spans="1:4" x14ac:dyDescent="0.25">
      <c r="A16" t="s">
        <v>201</v>
      </c>
      <c r="B16" t="s">
        <v>143</v>
      </c>
      <c r="C16" t="s">
        <v>202</v>
      </c>
      <c r="D16" s="32">
        <v>29.42</v>
      </c>
    </row>
    <row r="17" spans="1:4" x14ac:dyDescent="0.25">
      <c r="A17" t="s">
        <v>180</v>
      </c>
      <c r="B17" t="s">
        <v>143</v>
      </c>
      <c r="C17" t="s">
        <v>181</v>
      </c>
      <c r="D17" s="32">
        <v>30.41</v>
      </c>
    </row>
    <row r="18" spans="1:4" x14ac:dyDescent="0.25">
      <c r="A18" t="s">
        <v>297</v>
      </c>
      <c r="B18" t="s">
        <v>143</v>
      </c>
      <c r="C18" t="s">
        <v>298</v>
      </c>
      <c r="D18" s="32">
        <v>30.41</v>
      </c>
    </row>
    <row r="19" spans="1:4" x14ac:dyDescent="0.25">
      <c r="A19" s="25" t="s">
        <v>156</v>
      </c>
    </row>
    <row r="20" spans="1:4" x14ac:dyDescent="0.25">
      <c r="A20" t="s">
        <v>208</v>
      </c>
      <c r="B20" t="s">
        <v>143</v>
      </c>
      <c r="C20" t="s">
        <v>209</v>
      </c>
      <c r="D20" s="32">
        <v>53.26</v>
      </c>
    </row>
    <row r="21" spans="1:4" x14ac:dyDescent="0.25">
      <c r="A21" t="s">
        <v>157</v>
      </c>
      <c r="B21" t="s">
        <v>153</v>
      </c>
      <c r="C21" t="s">
        <v>158</v>
      </c>
      <c r="D21" s="32">
        <v>26.05</v>
      </c>
    </row>
    <row r="22" spans="1:4" x14ac:dyDescent="0.25">
      <c r="A22" t="s">
        <v>171</v>
      </c>
      <c r="B22" t="s">
        <v>143</v>
      </c>
      <c r="C22" t="s">
        <v>172</v>
      </c>
      <c r="D22" s="32">
        <v>9.24</v>
      </c>
    </row>
    <row r="23" spans="1:4" x14ac:dyDescent="0.25">
      <c r="A23" s="25" t="s">
        <v>182</v>
      </c>
    </row>
    <row r="24" spans="1:4" x14ac:dyDescent="0.25">
      <c r="A24" t="s">
        <v>210</v>
      </c>
      <c r="B24" t="s">
        <v>15</v>
      </c>
      <c r="C24" t="s">
        <v>211</v>
      </c>
      <c r="D24" s="32">
        <v>2739</v>
      </c>
    </row>
    <row r="25" spans="1:4" x14ac:dyDescent="0.25">
      <c r="A25" t="s">
        <v>205</v>
      </c>
      <c r="B25" t="s">
        <v>138</v>
      </c>
      <c r="C25" t="s">
        <v>206</v>
      </c>
      <c r="D25" s="32">
        <v>138.87</v>
      </c>
    </row>
    <row r="26" spans="1:4" x14ac:dyDescent="0.25">
      <c r="A26" t="s">
        <v>217</v>
      </c>
      <c r="B26" t="s">
        <v>15</v>
      </c>
      <c r="C26" t="s">
        <v>218</v>
      </c>
      <c r="D26" s="32">
        <v>263.08</v>
      </c>
    </row>
    <row r="27" spans="1:4" x14ac:dyDescent="0.25">
      <c r="A27" t="s">
        <v>222</v>
      </c>
      <c r="B27" t="s">
        <v>15</v>
      </c>
      <c r="C27" t="s">
        <v>223</v>
      </c>
      <c r="D27" s="32">
        <v>307.49</v>
      </c>
    </row>
    <row r="28" spans="1:4" x14ac:dyDescent="0.25">
      <c r="A28" t="s">
        <v>227</v>
      </c>
      <c r="B28" t="s">
        <v>15</v>
      </c>
      <c r="C28" t="s">
        <v>228</v>
      </c>
      <c r="D28" s="32">
        <v>222.88</v>
      </c>
    </row>
    <row r="29" spans="1:4" x14ac:dyDescent="0.25">
      <c r="A29" t="s">
        <v>233</v>
      </c>
      <c r="B29" t="s">
        <v>15</v>
      </c>
      <c r="C29" t="s">
        <v>234</v>
      </c>
      <c r="D29" s="32">
        <v>304.48</v>
      </c>
    </row>
    <row r="30" spans="1:4" x14ac:dyDescent="0.25">
      <c r="A30" t="s">
        <v>230</v>
      </c>
      <c r="B30" t="s">
        <v>15</v>
      </c>
      <c r="C30" t="s">
        <v>231</v>
      </c>
      <c r="D30" s="32">
        <v>914.43</v>
      </c>
    </row>
    <row r="31" spans="1:4" x14ac:dyDescent="0.25">
      <c r="A31" t="s">
        <v>238</v>
      </c>
      <c r="B31" t="s">
        <v>69</v>
      </c>
      <c r="C31" t="s">
        <v>239</v>
      </c>
      <c r="D31" s="32">
        <v>9.56</v>
      </c>
    </row>
    <row r="32" spans="1:4" x14ac:dyDescent="0.25">
      <c r="A32" t="s">
        <v>236</v>
      </c>
      <c r="B32" t="s">
        <v>69</v>
      </c>
      <c r="C32" t="s">
        <v>237</v>
      </c>
      <c r="D32" s="32">
        <v>28.36</v>
      </c>
    </row>
    <row r="33" spans="1:4" x14ac:dyDescent="0.25">
      <c r="A33" t="s">
        <v>243</v>
      </c>
      <c r="B33" t="s">
        <v>69</v>
      </c>
      <c r="C33" t="s">
        <v>244</v>
      </c>
      <c r="D33" s="32">
        <v>20.38</v>
      </c>
    </row>
    <row r="34" spans="1:4" x14ac:dyDescent="0.25">
      <c r="A34" t="s">
        <v>248</v>
      </c>
      <c r="B34" t="s">
        <v>69</v>
      </c>
      <c r="C34" t="s">
        <v>249</v>
      </c>
      <c r="D34" s="32">
        <v>16.2</v>
      </c>
    </row>
    <row r="35" spans="1:4" x14ac:dyDescent="0.25">
      <c r="A35" t="s">
        <v>183</v>
      </c>
      <c r="B35" t="s">
        <v>69</v>
      </c>
      <c r="C35" t="s">
        <v>184</v>
      </c>
      <c r="D35" s="32">
        <v>0.8</v>
      </c>
    </row>
    <row r="36" spans="1:4" x14ac:dyDescent="0.25">
      <c r="A36" t="s">
        <v>189</v>
      </c>
      <c r="B36" t="s">
        <v>69</v>
      </c>
      <c r="C36" t="s">
        <v>190</v>
      </c>
      <c r="D36" s="32">
        <v>1.05</v>
      </c>
    </row>
    <row r="37" spans="1:4" x14ac:dyDescent="0.25">
      <c r="A37" t="s">
        <v>254</v>
      </c>
      <c r="B37" t="s">
        <v>69</v>
      </c>
      <c r="C37" t="s">
        <v>255</v>
      </c>
      <c r="D37" s="32">
        <v>22.13</v>
      </c>
    </row>
    <row r="38" spans="1:4" x14ac:dyDescent="0.25">
      <c r="A38" t="s">
        <v>251</v>
      </c>
      <c r="B38" t="s">
        <v>69</v>
      </c>
      <c r="C38" t="s">
        <v>252</v>
      </c>
      <c r="D38" s="32">
        <v>12.21</v>
      </c>
    </row>
    <row r="39" spans="1:4" x14ac:dyDescent="0.25">
      <c r="A39" t="s">
        <v>257</v>
      </c>
      <c r="B39" t="s">
        <v>69</v>
      </c>
      <c r="C39" t="s">
        <v>258</v>
      </c>
      <c r="D39" s="32">
        <v>0.55000000000000004</v>
      </c>
    </row>
    <row r="40" spans="1:4" x14ac:dyDescent="0.25">
      <c r="A40" t="s">
        <v>260</v>
      </c>
      <c r="B40" t="s">
        <v>69</v>
      </c>
      <c r="C40" t="s">
        <v>261</v>
      </c>
      <c r="D40" s="32">
        <v>1.26</v>
      </c>
    </row>
    <row r="41" spans="1:4" x14ac:dyDescent="0.25">
      <c r="A41" t="s">
        <v>271</v>
      </c>
      <c r="B41" t="s">
        <v>15</v>
      </c>
      <c r="C41" t="s">
        <v>272</v>
      </c>
      <c r="D41" s="32">
        <v>774</v>
      </c>
    </row>
    <row r="42" spans="1:4" x14ac:dyDescent="0.25">
      <c r="A42" t="s">
        <v>265</v>
      </c>
      <c r="B42" t="s">
        <v>15</v>
      </c>
      <c r="C42" t="s">
        <v>266</v>
      </c>
      <c r="D42" s="32">
        <v>12.76</v>
      </c>
    </row>
    <row r="43" spans="1:4" x14ac:dyDescent="0.25">
      <c r="A43" t="s">
        <v>268</v>
      </c>
      <c r="B43" t="s">
        <v>15</v>
      </c>
      <c r="C43" t="s">
        <v>269</v>
      </c>
      <c r="D43" s="32">
        <v>60.27</v>
      </c>
    </row>
    <row r="44" spans="1:4" x14ac:dyDescent="0.25">
      <c r="A44" t="s">
        <v>279</v>
      </c>
      <c r="B44" t="s">
        <v>15</v>
      </c>
      <c r="C44" t="s">
        <v>280</v>
      </c>
      <c r="D44" s="32">
        <v>127.65</v>
      </c>
    </row>
    <row r="45" spans="1:4" x14ac:dyDescent="0.25">
      <c r="A45" t="s">
        <v>286</v>
      </c>
      <c r="B45" t="s">
        <v>15</v>
      </c>
      <c r="C45" t="s">
        <v>287</v>
      </c>
      <c r="D45" s="32">
        <v>156.69999999999999</v>
      </c>
    </row>
    <row r="46" spans="1:4" x14ac:dyDescent="0.25">
      <c r="A46" t="s">
        <v>294</v>
      </c>
      <c r="B46" t="s">
        <v>15</v>
      </c>
      <c r="C46" t="s">
        <v>295</v>
      </c>
      <c r="D46" s="32">
        <v>4.95</v>
      </c>
    </row>
    <row r="47" spans="1:4" x14ac:dyDescent="0.25">
      <c r="A47" t="s">
        <v>291</v>
      </c>
      <c r="B47" t="s">
        <v>15</v>
      </c>
      <c r="C47" t="s">
        <v>292</v>
      </c>
      <c r="D47" s="32">
        <v>25.5</v>
      </c>
    </row>
    <row r="48" spans="1:4" x14ac:dyDescent="0.25">
      <c r="A48" t="s">
        <v>276</v>
      </c>
      <c r="B48" t="s">
        <v>15</v>
      </c>
      <c r="C48" t="s">
        <v>277</v>
      </c>
      <c r="D48" s="32">
        <v>27.78</v>
      </c>
    </row>
    <row r="49" spans="1:4" x14ac:dyDescent="0.25">
      <c r="A49" t="s">
        <v>301</v>
      </c>
      <c r="B49" t="s">
        <v>69</v>
      </c>
      <c r="C49" t="s">
        <v>302</v>
      </c>
      <c r="D49" s="32">
        <v>0.8</v>
      </c>
    </row>
    <row r="50" spans="1:4" x14ac:dyDescent="0.25">
      <c r="A50" t="s">
        <v>309</v>
      </c>
      <c r="B50" t="s">
        <v>15</v>
      </c>
      <c r="C50" t="s">
        <v>310</v>
      </c>
      <c r="D50" s="32">
        <v>32.159999999999997</v>
      </c>
    </row>
    <row r="51" spans="1:4" x14ac:dyDescent="0.25">
      <c r="A51" t="s">
        <v>304</v>
      </c>
      <c r="B51" t="s">
        <v>15</v>
      </c>
      <c r="C51" t="s">
        <v>305</v>
      </c>
      <c r="D51" s="32">
        <v>18.04</v>
      </c>
    </row>
    <row r="52" spans="1:4" x14ac:dyDescent="0.25">
      <c r="A52" t="s">
        <v>312</v>
      </c>
      <c r="B52" t="s">
        <v>15</v>
      </c>
      <c r="C52" t="s">
        <v>313</v>
      </c>
      <c r="D52" s="32">
        <v>4238.5</v>
      </c>
    </row>
    <row r="53" spans="1:4" x14ac:dyDescent="0.25">
      <c r="A53" t="s">
        <v>192</v>
      </c>
      <c r="B53" t="s">
        <v>15</v>
      </c>
      <c r="C53" t="s">
        <v>193</v>
      </c>
      <c r="D53" s="32">
        <v>600</v>
      </c>
    </row>
    <row r="54" spans="1:4" x14ac:dyDescent="0.25">
      <c r="A54" t="s">
        <v>319</v>
      </c>
      <c r="B54" t="s">
        <v>15</v>
      </c>
      <c r="C54" t="s">
        <v>320</v>
      </c>
      <c r="D54" s="32">
        <v>117.99</v>
      </c>
    </row>
    <row r="55" spans="1:4" x14ac:dyDescent="0.25">
      <c r="A55" t="s">
        <v>338</v>
      </c>
      <c r="B55" t="s">
        <v>138</v>
      </c>
      <c r="C55" t="s">
        <v>339</v>
      </c>
      <c r="D55" s="32">
        <v>27.23</v>
      </c>
    </row>
    <row r="56" spans="1:4" x14ac:dyDescent="0.25">
      <c r="A56" t="s">
        <v>322</v>
      </c>
      <c r="B56" t="s">
        <v>15</v>
      </c>
      <c r="C56" t="s">
        <v>323</v>
      </c>
      <c r="D56" s="32">
        <v>30</v>
      </c>
    </row>
    <row r="57" spans="1:4" x14ac:dyDescent="0.25">
      <c r="A57" t="s">
        <v>219</v>
      </c>
      <c r="B57" t="s">
        <v>15</v>
      </c>
      <c r="C57" t="s">
        <v>220</v>
      </c>
      <c r="D57" s="32">
        <v>5.74</v>
      </c>
    </row>
    <row r="58" spans="1:4" x14ac:dyDescent="0.25">
      <c r="A58" t="s">
        <v>225</v>
      </c>
      <c r="B58" t="s">
        <v>15</v>
      </c>
      <c r="C58" t="s">
        <v>226</v>
      </c>
      <c r="D58" s="32">
        <v>12</v>
      </c>
    </row>
    <row r="59" spans="1:4" x14ac:dyDescent="0.25">
      <c r="A59" t="s">
        <v>314</v>
      </c>
      <c r="B59" t="s">
        <v>15</v>
      </c>
      <c r="C59" t="s">
        <v>315</v>
      </c>
      <c r="D59" s="32">
        <v>9.1</v>
      </c>
    </row>
    <row r="60" spans="1:4" x14ac:dyDescent="0.25">
      <c r="A60" t="s">
        <v>317</v>
      </c>
      <c r="B60" t="s">
        <v>15</v>
      </c>
      <c r="C60" t="s">
        <v>318</v>
      </c>
      <c r="D60" s="32">
        <v>9.1</v>
      </c>
    </row>
    <row r="61" spans="1:4" x14ac:dyDescent="0.25">
      <c r="A61" t="s">
        <v>246</v>
      </c>
      <c r="B61" t="s">
        <v>15</v>
      </c>
      <c r="C61" t="s">
        <v>247</v>
      </c>
      <c r="D61" s="32">
        <v>0.27</v>
      </c>
    </row>
    <row r="62" spans="1:4" x14ac:dyDescent="0.25">
      <c r="A62" t="s">
        <v>263</v>
      </c>
      <c r="B62" t="s">
        <v>15</v>
      </c>
      <c r="C62" t="s">
        <v>264</v>
      </c>
      <c r="D62" s="32">
        <v>0.45</v>
      </c>
    </row>
    <row r="63" spans="1:4" x14ac:dyDescent="0.25">
      <c r="A63" t="s">
        <v>274</v>
      </c>
      <c r="B63" t="s">
        <v>15</v>
      </c>
      <c r="C63" t="s">
        <v>275</v>
      </c>
      <c r="D63" s="32">
        <v>0.41</v>
      </c>
    </row>
    <row r="64" spans="1:4" x14ac:dyDescent="0.25">
      <c r="A64" t="s">
        <v>289</v>
      </c>
      <c r="B64" t="s">
        <v>15</v>
      </c>
      <c r="C64" t="s">
        <v>290</v>
      </c>
      <c r="D64" s="32">
        <v>0.31</v>
      </c>
    </row>
    <row r="65" spans="1:4" x14ac:dyDescent="0.25">
      <c r="A65" t="s">
        <v>281</v>
      </c>
      <c r="B65" t="s">
        <v>15</v>
      </c>
      <c r="C65" t="s">
        <v>282</v>
      </c>
      <c r="D65" s="32">
        <v>0.5</v>
      </c>
    </row>
    <row r="66" spans="1:4" x14ac:dyDescent="0.25">
      <c r="A66" t="s">
        <v>284</v>
      </c>
      <c r="B66" t="s">
        <v>15</v>
      </c>
      <c r="C66" t="s">
        <v>285</v>
      </c>
      <c r="D66" s="32">
        <v>0.45</v>
      </c>
    </row>
    <row r="67" spans="1:4" x14ac:dyDescent="0.25">
      <c r="A67" t="s">
        <v>241</v>
      </c>
      <c r="B67" t="s">
        <v>15</v>
      </c>
      <c r="C67" t="s">
        <v>242</v>
      </c>
      <c r="D67" s="32">
        <v>3.83</v>
      </c>
    </row>
    <row r="68" spans="1:4" x14ac:dyDescent="0.25">
      <c r="A68" t="s">
        <v>306</v>
      </c>
      <c r="B68" t="s">
        <v>15</v>
      </c>
      <c r="C68" t="s">
        <v>307</v>
      </c>
      <c r="D68" s="32">
        <v>5.07</v>
      </c>
    </row>
    <row r="69" spans="1:4" x14ac:dyDescent="0.25">
      <c r="A69" t="s">
        <v>325</v>
      </c>
      <c r="B69" t="s">
        <v>15</v>
      </c>
      <c r="C69" t="s">
        <v>326</v>
      </c>
      <c r="D69" s="32">
        <v>10.91</v>
      </c>
    </row>
    <row r="70" spans="1:4" x14ac:dyDescent="0.25">
      <c r="A70" t="s">
        <v>328</v>
      </c>
      <c r="B70" t="s">
        <v>15</v>
      </c>
      <c r="C70" t="s">
        <v>329</v>
      </c>
      <c r="D70" s="32">
        <v>32.65</v>
      </c>
    </row>
    <row r="71" spans="1:4" x14ac:dyDescent="0.25">
      <c r="A71" t="s">
        <v>331</v>
      </c>
      <c r="B71" t="s">
        <v>15</v>
      </c>
      <c r="C71" t="s">
        <v>332</v>
      </c>
      <c r="D71" s="32">
        <v>445.09</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c r="F2" s="3"/>
      <c r="G2" s="3"/>
      <c r="H2" s="3"/>
    </row>
    <row r="3" spans="1:8" x14ac:dyDescent="0.25">
      <c r="E3" s="3"/>
      <c r="F3" s="3"/>
      <c r="G3" s="3"/>
      <c r="H3" s="3"/>
    </row>
    <row r="4" spans="1:8" x14ac:dyDescent="0.25">
      <c r="E4" s="3"/>
      <c r="F4" s="3"/>
      <c r="G4" s="3"/>
      <c r="H4" s="3"/>
    </row>
    <row r="6" spans="1:8" ht="18.75" x14ac:dyDescent="0.3">
      <c r="C6" s="2" t="s">
        <v>340</v>
      </c>
      <c r="D6" s="2" t="s">
        <v>340</v>
      </c>
      <c r="E6" s="2" t="s">
        <v>340</v>
      </c>
      <c r="F6" s="2" t="s">
        <v>340</v>
      </c>
      <c r="G6" s="2" t="s">
        <v>340</v>
      </c>
    </row>
    <row r="10" spans="1:8" x14ac:dyDescent="0.25">
      <c r="B10" t="s">
        <v>341</v>
      </c>
      <c r="C10" s="37" t="s">
        <v>5</v>
      </c>
      <c r="D10" s="38" t="s">
        <v>6</v>
      </c>
      <c r="E10" s="37" t="s">
        <v>7</v>
      </c>
    </row>
    <row r="11" spans="1:8" x14ac:dyDescent="0.25">
      <c r="B11" t="s">
        <v>341</v>
      </c>
      <c r="C11" s="37" t="s">
        <v>8</v>
      </c>
      <c r="D11" s="38" t="s">
        <v>28</v>
      </c>
      <c r="E11" s="37" t="s">
        <v>29</v>
      </c>
    </row>
    <row r="12" spans="1:8" x14ac:dyDescent="0.25">
      <c r="B12" t="s">
        <v>341</v>
      </c>
      <c r="C12" s="37" t="s">
        <v>10</v>
      </c>
      <c r="D12" s="38" t="s">
        <v>30</v>
      </c>
      <c r="E12" s="37" t="s">
        <v>31</v>
      </c>
    </row>
    <row r="14" spans="1:8" ht="45" customHeight="1" x14ac:dyDescent="0.25">
      <c r="A14" s="39" t="s">
        <v>342</v>
      </c>
      <c r="B14" s="39" t="s">
        <v>343</v>
      </c>
      <c r="C14" s="39" t="s">
        <v>35</v>
      </c>
      <c r="D14" s="40" t="s">
        <v>15</v>
      </c>
      <c r="E14" s="1" t="s">
        <v>36</v>
      </c>
      <c r="F14" s="1" t="s">
        <v>36</v>
      </c>
      <c r="G14" s="41">
        <f>SUM(G15:G15)</f>
        <v>1</v>
      </c>
    </row>
    <row r="15" spans="1:8" x14ac:dyDescent="0.25">
      <c r="A15" s="42" t="s">
        <v>344</v>
      </c>
      <c r="B15" s="42"/>
      <c r="C15" s="43">
        <v>1</v>
      </c>
      <c r="D15" s="43"/>
      <c r="E15" s="43"/>
      <c r="F15" s="43"/>
      <c r="G15" s="43">
        <f>PRODUCT(C15:F15)</f>
        <v>1</v>
      </c>
    </row>
    <row r="17" spans="1:7" ht="45" customHeight="1" x14ac:dyDescent="0.25">
      <c r="A17" s="39" t="s">
        <v>345</v>
      </c>
      <c r="B17" s="39" t="s">
        <v>343</v>
      </c>
      <c r="C17" s="39" t="s">
        <v>37</v>
      </c>
      <c r="D17" s="40" t="s">
        <v>15</v>
      </c>
      <c r="E17" s="1" t="s">
        <v>38</v>
      </c>
      <c r="F17" s="1" t="s">
        <v>38</v>
      </c>
      <c r="G17" s="41">
        <f>SUM(G18:G18)</f>
        <v>1</v>
      </c>
    </row>
    <row r="18" spans="1:7" x14ac:dyDescent="0.25">
      <c r="A18" s="42" t="s">
        <v>346</v>
      </c>
      <c r="B18" s="42"/>
      <c r="C18" s="43">
        <v>1</v>
      </c>
      <c r="D18" s="43"/>
      <c r="E18" s="43"/>
      <c r="F18" s="43"/>
      <c r="G18" s="43">
        <f>PRODUCT(C18:F18)</f>
        <v>1</v>
      </c>
    </row>
    <row r="20" spans="1:7" ht="45" customHeight="1" x14ac:dyDescent="0.25">
      <c r="A20" s="39" t="s">
        <v>347</v>
      </c>
      <c r="B20" s="39" t="s">
        <v>343</v>
      </c>
      <c r="C20" s="39" t="s">
        <v>39</v>
      </c>
      <c r="D20" s="40" t="s">
        <v>15</v>
      </c>
      <c r="E20" s="1" t="s">
        <v>40</v>
      </c>
      <c r="F20" s="1" t="s">
        <v>40</v>
      </c>
      <c r="G20" s="41">
        <f>SUM(G21:G22)</f>
        <v>6</v>
      </c>
    </row>
    <row r="21" spans="1:7" x14ac:dyDescent="0.25">
      <c r="A21" s="44"/>
      <c r="B21" s="44" t="s">
        <v>348</v>
      </c>
      <c r="C21" s="45" t="s">
        <v>349</v>
      </c>
      <c r="D21" s="45" t="s">
        <v>350</v>
      </c>
      <c r="E21" s="45" t="s">
        <v>351</v>
      </c>
      <c r="F21" s="45" t="s">
        <v>352</v>
      </c>
      <c r="G21" s="46"/>
    </row>
    <row r="22" spans="1:7" x14ac:dyDescent="0.25">
      <c r="A22" s="42"/>
      <c r="B22" s="42"/>
      <c r="C22" s="43">
        <v>6</v>
      </c>
      <c r="D22" s="43"/>
      <c r="E22" s="43"/>
      <c r="F22" s="43"/>
      <c r="G22" s="43">
        <f>PRODUCT(C22:F22)</f>
        <v>6</v>
      </c>
    </row>
    <row r="24" spans="1:7" ht="45" customHeight="1" x14ac:dyDescent="0.25">
      <c r="A24" s="39" t="s">
        <v>353</v>
      </c>
      <c r="B24" s="39" t="s">
        <v>343</v>
      </c>
      <c r="C24" s="39" t="s">
        <v>41</v>
      </c>
      <c r="D24" s="40" t="s">
        <v>15</v>
      </c>
      <c r="E24" s="1" t="s">
        <v>42</v>
      </c>
      <c r="F24" s="1" t="s">
        <v>42</v>
      </c>
      <c r="G24" s="41">
        <f>SUM(G25:G26)</f>
        <v>6</v>
      </c>
    </row>
    <row r="25" spans="1:7" x14ac:dyDescent="0.25">
      <c r="A25" s="44"/>
      <c r="B25" s="44" t="s">
        <v>348</v>
      </c>
      <c r="C25" s="45" t="s">
        <v>349</v>
      </c>
      <c r="D25" s="45" t="s">
        <v>350</v>
      </c>
      <c r="E25" s="45" t="s">
        <v>351</v>
      </c>
      <c r="F25" s="45" t="s">
        <v>352</v>
      </c>
      <c r="G25" s="46"/>
    </row>
    <row r="26" spans="1:7" x14ac:dyDescent="0.25">
      <c r="A26" s="42"/>
      <c r="B26" s="42"/>
      <c r="C26" s="43">
        <v>6</v>
      </c>
      <c r="D26" s="43"/>
      <c r="E26" s="43"/>
      <c r="F26" s="43"/>
      <c r="G26" s="43">
        <f>PRODUCT(C26:F26)</f>
        <v>6</v>
      </c>
    </row>
    <row r="28" spans="1:7" ht="45" customHeight="1" x14ac:dyDescent="0.25">
      <c r="A28" s="39" t="s">
        <v>354</v>
      </c>
      <c r="B28" s="39" t="s">
        <v>343</v>
      </c>
      <c r="C28" s="39" t="s">
        <v>43</v>
      </c>
      <c r="D28" s="40" t="s">
        <v>15</v>
      </c>
      <c r="E28" s="1" t="s">
        <v>44</v>
      </c>
      <c r="F28" s="1" t="s">
        <v>44</v>
      </c>
      <c r="G28" s="41">
        <f>SUM(G29:G29)</f>
        <v>1</v>
      </c>
    </row>
    <row r="29" spans="1:7" x14ac:dyDescent="0.25">
      <c r="A29" s="42"/>
      <c r="B29" s="42"/>
      <c r="C29" s="43">
        <v>1</v>
      </c>
      <c r="D29" s="43"/>
      <c r="E29" s="43"/>
      <c r="F29" s="43"/>
      <c r="G29" s="43">
        <f>PRODUCT(C29:F29)</f>
        <v>1</v>
      </c>
    </row>
    <row r="31" spans="1:7" ht="45" customHeight="1" x14ac:dyDescent="0.25">
      <c r="A31" s="39" t="s">
        <v>355</v>
      </c>
      <c r="B31" s="39" t="s">
        <v>343</v>
      </c>
      <c r="C31" s="39" t="s">
        <v>45</v>
      </c>
      <c r="D31" s="40" t="s">
        <v>15</v>
      </c>
      <c r="E31" s="1" t="s">
        <v>46</v>
      </c>
      <c r="F31" s="1" t="s">
        <v>46</v>
      </c>
      <c r="G31" s="41">
        <f>SUM(G32:G32)</f>
        <v>1</v>
      </c>
    </row>
    <row r="32" spans="1:7" x14ac:dyDescent="0.25">
      <c r="A32" s="42"/>
      <c r="B32" s="42"/>
      <c r="C32" s="43">
        <v>1</v>
      </c>
      <c r="D32" s="43"/>
      <c r="E32" s="43"/>
      <c r="F32" s="43"/>
      <c r="G32" s="43">
        <f>PRODUCT(C32:F32)</f>
        <v>1</v>
      </c>
    </row>
  </sheetData>
  <sheetProtection sheet="1"/>
  <mergeCells count="11">
    <mergeCell ref="E31:F31"/>
    <mergeCell ref="E14:F14"/>
    <mergeCell ref="E17:F17"/>
    <mergeCell ref="E20:F20"/>
    <mergeCell ref="E24:F24"/>
    <mergeCell ref="E28:F28"/>
    <mergeCell ref="E1:H1"/>
    <mergeCell ref="E2:H2"/>
    <mergeCell ref="E3:H3"/>
    <mergeCell ref="E4:H4"/>
    <mergeCell ref="C6:G6"/>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AB636F85C7EA41807933048BAE39D8" ma:contentTypeVersion="9" ma:contentTypeDescription="Crear nuevo documento." ma:contentTypeScope="" ma:versionID="bf0507c5af935746d8f3dc5a2acb60b5">
  <xsd:schema xmlns:xsd="http://www.w3.org/2001/XMLSchema" xmlns:xs="http://www.w3.org/2001/XMLSchema" xmlns:p="http://schemas.microsoft.com/office/2006/metadata/properties" xmlns:ns2="1731abab-98e3-4ff7-8053-7cc113af5c16" xmlns:ns3="befeb666-ac42-4201-b59f-caa194af8795" targetNamespace="http://schemas.microsoft.com/office/2006/metadata/properties" ma:root="true" ma:fieldsID="8dafb8fe0a75f2a1da7ed0468227b964" ns2:_="" ns3:_="">
    <xsd:import namespace="1731abab-98e3-4ff7-8053-7cc113af5c16"/>
    <xsd:import namespace="befeb666-ac42-4201-b59f-caa194af87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1abab-98e3-4ff7-8053-7cc113af5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feb666-ac42-4201-b59f-caa194af879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AF8A7-08E2-47BA-9518-8F85F1F9B9E3}"/>
</file>

<file path=customXml/itemProps2.xml><?xml version="1.0" encoding="utf-8"?>
<ds:datastoreItem xmlns:ds="http://schemas.openxmlformats.org/officeDocument/2006/customXml" ds:itemID="{C1E1F458-5B41-4ABF-8441-52085AF0B8AD}"/>
</file>

<file path=customXml/itemProps3.xml><?xml version="1.0" encoding="utf-8"?>
<ds:datastoreItem xmlns:ds="http://schemas.openxmlformats.org/officeDocument/2006/customXml" ds:itemID="{1DC75B2B-865F-4F74-B382-A4E27993CF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Parera Plaza</dc:creator>
  <cp:lastModifiedBy>PARERA PLAZA Anna</cp:lastModifiedBy>
  <dcterms:created xsi:type="dcterms:W3CDTF">2025-08-06T10:47:08Z</dcterms:created>
  <dcterms:modified xsi:type="dcterms:W3CDTF">2025-09-10T11:30:09Z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0x010100CDAB636F85C7EA41807933048BAE39D8</vt:lpwstr>
  </property>
</Properties>
</file>