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AquestLlibreDeTreball"/>
  <mc:AlternateContent xmlns:mc="http://schemas.openxmlformats.org/markup-compatibility/2006">
    <mc:Choice Requires="x15">
      <x15ac:absPath xmlns:x15ac="http://schemas.microsoft.com/office/spreadsheetml/2010/11/ac" url="\\ajgirona.org\shares\sani\PAISATGE I BIODIVERSITAT\01.02 CONCURSOS\2025\2025032492 - MAJOR - CETS - JARDINS I MEDI NAT\PRESSUPOST CETS 2025\TCQ\XL A CANVIAR TITOLS DE LOTS\XL DEFINITIU\"/>
    </mc:Choice>
  </mc:AlternateContent>
  <bookViews>
    <workbookView xWindow="0" yWindow="0" windowWidth="15330" windowHeight="4950"/>
  </bookViews>
  <sheets>
    <sheet name="INSTRUCCIONS" sheetId="10" r:id="rId1"/>
    <sheet name="T-SMP" sheetId="8" r:id="rId2"/>
    <sheet name="PREU_FEINA" sheetId="7" r:id="rId3"/>
    <sheet name="PRESSUPOST" sheetId="2" r:id="rId4"/>
    <sheet name="RESUM PRESSUPOST" sheetId="11" r:id="rId5"/>
  </sheets>
  <calcPr calcId="162913"/>
</workbook>
</file>

<file path=xl/calcChain.xml><?xml version="1.0" encoding="utf-8"?>
<calcChain xmlns="http://schemas.openxmlformats.org/spreadsheetml/2006/main">
  <c r="B3" i="11" l="1"/>
  <c r="J1261" i="7"/>
  <c r="J1249" i="7"/>
  <c r="J1238" i="7"/>
  <c r="J1226" i="7"/>
  <c r="J1214" i="7"/>
  <c r="J1202" i="7"/>
  <c r="J1185" i="7"/>
  <c r="J1168" i="7"/>
  <c r="J1152" i="7"/>
  <c r="J1140" i="7"/>
  <c r="J1127" i="7"/>
  <c r="J1108" i="7"/>
  <c r="J1093" i="7"/>
  <c r="J1081" i="7"/>
  <c r="J1069" i="7"/>
  <c r="J1054" i="7"/>
  <c r="J1037" i="7"/>
  <c r="J1020" i="7"/>
  <c r="J1007" i="7"/>
  <c r="J990" i="7"/>
  <c r="J974" i="7"/>
  <c r="J961" i="7"/>
  <c r="J948" i="7"/>
  <c r="J930" i="7"/>
  <c r="J911" i="7"/>
  <c r="J893" i="7"/>
  <c r="J874" i="7"/>
  <c r="J856" i="7"/>
  <c r="J837" i="7"/>
  <c r="J819" i="7"/>
  <c r="J800" i="7"/>
  <c r="J783" i="7"/>
  <c r="J766" i="7"/>
  <c r="J749" i="7"/>
  <c r="J739" i="7"/>
  <c r="J729" i="7"/>
  <c r="J713" i="7"/>
  <c r="J699" i="7"/>
  <c r="J692" i="7"/>
  <c r="J678" i="7"/>
  <c r="J664" i="7"/>
  <c r="J647" i="7"/>
  <c r="J632" i="7"/>
  <c r="J615" i="7"/>
  <c r="J597" i="7"/>
  <c r="J579" i="7"/>
  <c r="J561" i="7"/>
  <c r="J541" i="7"/>
  <c r="J523" i="7"/>
  <c r="J509" i="7"/>
  <c r="J496" i="7"/>
  <c r="J484" i="7"/>
  <c r="J472" i="7"/>
  <c r="J459" i="7"/>
  <c r="J446" i="7"/>
  <c r="J433" i="7"/>
  <c r="J420" i="7"/>
  <c r="J407" i="7"/>
  <c r="J394" i="7"/>
  <c r="J376" i="7"/>
  <c r="J357" i="7"/>
  <c r="J345" i="7"/>
  <c r="J329" i="7"/>
  <c r="J313" i="7"/>
  <c r="J297" i="7"/>
  <c r="J284" i="7"/>
  <c r="J274" i="7"/>
  <c r="J258" i="7"/>
  <c r="J242" i="7"/>
  <c r="J224" i="7"/>
  <c r="J206" i="7"/>
  <c r="J189" i="7"/>
  <c r="J177" i="7"/>
  <c r="J160" i="7"/>
  <c r="J147" i="7"/>
  <c r="J132" i="7"/>
  <c r="J116" i="7"/>
  <c r="J103" i="7"/>
  <c r="J86" i="7"/>
  <c r="J67" i="7"/>
  <c r="J48" i="7"/>
  <c r="J30" i="7"/>
  <c r="J11" i="7"/>
  <c r="G1270" i="7"/>
  <c r="I1270" i="7" s="1"/>
  <c r="G1267" i="7"/>
  <c r="I1267" i="7" s="1"/>
  <c r="K1268" i="7" s="1"/>
  <c r="G1264" i="7"/>
  <c r="I1264" i="7" s="1"/>
  <c r="G1263" i="7"/>
  <c r="I1263" i="7" s="1"/>
  <c r="G1254" i="7"/>
  <c r="I1254" i="7" s="1"/>
  <c r="K1255" i="7" s="1"/>
  <c r="G1251" i="7"/>
  <c r="I1251" i="7" s="1"/>
  <c r="K1252" i="7" s="1"/>
  <c r="I1257" i="7" s="1"/>
  <c r="G1243" i="7"/>
  <c r="G1240" i="7"/>
  <c r="G1231" i="7"/>
  <c r="G1228" i="7"/>
  <c r="G1219" i="7"/>
  <c r="G1216" i="7"/>
  <c r="G1207" i="7"/>
  <c r="G1204" i="7"/>
  <c r="G1195" i="7"/>
  <c r="G1194" i="7"/>
  <c r="G1191" i="7"/>
  <c r="G1188" i="7"/>
  <c r="G1187" i="7"/>
  <c r="G1178" i="7"/>
  <c r="G1177" i="7"/>
  <c r="G1174" i="7"/>
  <c r="G1171" i="7"/>
  <c r="G1170" i="7"/>
  <c r="G1161" i="7"/>
  <c r="G1158" i="7"/>
  <c r="G1157" i="7"/>
  <c r="G1154" i="7"/>
  <c r="G1145" i="7"/>
  <c r="G1142" i="7"/>
  <c r="G1133" i="7"/>
  <c r="G1130" i="7"/>
  <c r="G1129" i="7"/>
  <c r="G1120" i="7"/>
  <c r="G1119" i="7"/>
  <c r="G1116" i="7"/>
  <c r="G1115" i="7"/>
  <c r="G1114" i="7"/>
  <c r="G1111" i="7"/>
  <c r="G1110" i="7"/>
  <c r="G1101" i="7"/>
  <c r="G1098" i="7"/>
  <c r="G1095" i="7"/>
  <c r="G1086" i="7"/>
  <c r="G1083" i="7"/>
  <c r="G1074" i="7"/>
  <c r="G1071" i="7"/>
  <c r="G1062" i="7"/>
  <c r="G1059" i="7"/>
  <c r="G1056" i="7"/>
  <c r="G1047" i="7"/>
  <c r="G1044" i="7"/>
  <c r="G1043" i="7"/>
  <c r="G1040" i="7"/>
  <c r="G1039" i="7"/>
  <c r="G1030" i="7"/>
  <c r="G1027" i="7"/>
  <c r="G1026" i="7"/>
  <c r="G1023" i="7"/>
  <c r="G1022" i="7"/>
  <c r="G1013" i="7"/>
  <c r="G1010" i="7"/>
  <c r="G1009" i="7"/>
  <c r="G1000" i="7"/>
  <c r="G999" i="7"/>
  <c r="G996" i="7"/>
  <c r="G993" i="7"/>
  <c r="G992" i="7"/>
  <c r="G983" i="7"/>
  <c r="G980" i="7"/>
  <c r="G977" i="7"/>
  <c r="G976" i="7"/>
  <c r="G967" i="7"/>
  <c r="G964" i="7"/>
  <c r="G963" i="7"/>
  <c r="G954" i="7"/>
  <c r="G953" i="7"/>
  <c r="G950" i="7"/>
  <c r="G941" i="7"/>
  <c r="G940" i="7"/>
  <c r="G937" i="7"/>
  <c r="G936" i="7"/>
  <c r="G933" i="7"/>
  <c r="G932" i="7"/>
  <c r="G923" i="7"/>
  <c r="G922" i="7"/>
  <c r="G919" i="7"/>
  <c r="G918" i="7"/>
  <c r="G917" i="7"/>
  <c r="G914" i="7"/>
  <c r="G913" i="7"/>
  <c r="G904" i="7"/>
  <c r="G903" i="7"/>
  <c r="G900" i="7"/>
  <c r="G899" i="7"/>
  <c r="G896" i="7"/>
  <c r="G895" i="7"/>
  <c r="G886" i="7"/>
  <c r="G885" i="7"/>
  <c r="G882" i="7"/>
  <c r="G881" i="7"/>
  <c r="G880" i="7"/>
  <c r="G877" i="7"/>
  <c r="G876" i="7"/>
  <c r="G867" i="7"/>
  <c r="G866" i="7"/>
  <c r="G863" i="7"/>
  <c r="G862" i="7"/>
  <c r="G859" i="7"/>
  <c r="G858" i="7"/>
  <c r="G849" i="7"/>
  <c r="G848" i="7"/>
  <c r="G845" i="7"/>
  <c r="G844" i="7"/>
  <c r="G843" i="7"/>
  <c r="G840" i="7"/>
  <c r="G839" i="7"/>
  <c r="G830" i="7"/>
  <c r="G829" i="7"/>
  <c r="G826" i="7"/>
  <c r="G825" i="7"/>
  <c r="G822" i="7"/>
  <c r="G821" i="7"/>
  <c r="G812" i="7"/>
  <c r="G811" i="7"/>
  <c r="G808" i="7"/>
  <c r="G807" i="7"/>
  <c r="G806" i="7"/>
  <c r="G803" i="7"/>
  <c r="G802" i="7"/>
  <c r="G793" i="7"/>
  <c r="G790" i="7"/>
  <c r="G789" i="7"/>
  <c r="G786" i="7"/>
  <c r="G785" i="7"/>
  <c r="G776" i="7"/>
  <c r="G773" i="7"/>
  <c r="G772" i="7"/>
  <c r="G769" i="7"/>
  <c r="G768" i="7"/>
  <c r="G759" i="7"/>
  <c r="G756" i="7"/>
  <c r="G755" i="7"/>
  <c r="G752" i="7"/>
  <c r="G751" i="7"/>
  <c r="G742" i="7"/>
  <c r="G741" i="7"/>
  <c r="G732" i="7"/>
  <c r="G731" i="7"/>
  <c r="G722" i="7"/>
  <c r="G719" i="7"/>
  <c r="G718" i="7"/>
  <c r="G715" i="7"/>
  <c r="G706" i="7"/>
  <c r="G705" i="7"/>
  <c r="G702" i="7"/>
  <c r="G701" i="7"/>
  <c r="G694" i="7"/>
  <c r="G685" i="7"/>
  <c r="G684" i="7"/>
  <c r="G681" i="7"/>
  <c r="G680" i="7"/>
  <c r="G671" i="7"/>
  <c r="G670" i="7"/>
  <c r="G667" i="7"/>
  <c r="G666" i="7"/>
  <c r="G657" i="7"/>
  <c r="G656" i="7"/>
  <c r="G653" i="7"/>
  <c r="G650" i="7"/>
  <c r="G649" i="7"/>
  <c r="G640" i="7"/>
  <c r="G637" i="7"/>
  <c r="G634" i="7"/>
  <c r="G625" i="7"/>
  <c r="G622" i="7"/>
  <c r="G621" i="7"/>
  <c r="G618" i="7"/>
  <c r="G617" i="7"/>
  <c r="G608" i="7"/>
  <c r="G605" i="7"/>
  <c r="G604" i="7"/>
  <c r="G603" i="7"/>
  <c r="G600" i="7"/>
  <c r="G599" i="7"/>
  <c r="G590" i="7"/>
  <c r="G587" i="7"/>
  <c r="G586" i="7"/>
  <c r="G585" i="7"/>
  <c r="G582" i="7"/>
  <c r="G581" i="7"/>
  <c r="G572" i="7"/>
  <c r="G569" i="7"/>
  <c r="G568" i="7"/>
  <c r="G567" i="7"/>
  <c r="G564" i="7"/>
  <c r="G563" i="7"/>
  <c r="G554" i="7"/>
  <c r="G553" i="7"/>
  <c r="G552" i="7"/>
  <c r="G549" i="7"/>
  <c r="G548" i="7"/>
  <c r="G547" i="7"/>
  <c r="G544" i="7"/>
  <c r="G543" i="7"/>
  <c r="G534" i="7"/>
  <c r="G533" i="7"/>
  <c r="G532" i="7"/>
  <c r="G529" i="7"/>
  <c r="G526" i="7"/>
  <c r="G525" i="7"/>
  <c r="G516" i="7"/>
  <c r="G515" i="7"/>
  <c r="G512" i="7"/>
  <c r="G511" i="7"/>
  <c r="G502" i="7"/>
  <c r="G501" i="7"/>
  <c r="G498" i="7"/>
  <c r="G489" i="7"/>
  <c r="G486" i="7"/>
  <c r="G477" i="7"/>
  <c r="G474" i="7"/>
  <c r="G465" i="7"/>
  <c r="G464" i="7"/>
  <c r="G461" i="7"/>
  <c r="G452" i="7"/>
  <c r="G451" i="7"/>
  <c r="G448" i="7"/>
  <c r="G439" i="7"/>
  <c r="G438" i="7"/>
  <c r="G435" i="7"/>
  <c r="G426" i="7"/>
  <c r="G425" i="7"/>
  <c r="G422" i="7"/>
  <c r="G413" i="7"/>
  <c r="G412" i="7"/>
  <c r="G409" i="7"/>
  <c r="G400" i="7"/>
  <c r="G399" i="7"/>
  <c r="G396" i="7"/>
  <c r="K1258" i="7" l="1"/>
  <c r="K1259" i="7" s="1"/>
  <c r="K1249" i="7" s="1"/>
  <c r="K1265" i="7"/>
  <c r="I1272" i="7" s="1"/>
  <c r="K1273" i="7" s="1"/>
  <c r="K1274" i="7" s="1"/>
  <c r="K1261" i="7" s="1"/>
  <c r="E758" i="2" s="1"/>
  <c r="G758" i="2" s="1"/>
  <c r="G387" i="7"/>
  <c r="I387" i="7" s="1"/>
  <c r="G386" i="7"/>
  <c r="I386" i="7" s="1"/>
  <c r="G383" i="7"/>
  <c r="I383" i="7" s="1"/>
  <c r="G382" i="7"/>
  <c r="I382" i="7" s="1"/>
  <c r="G379" i="7"/>
  <c r="I379" i="7" s="1"/>
  <c r="G378" i="7"/>
  <c r="I378" i="7" s="1"/>
  <c r="G369" i="7"/>
  <c r="I369" i="7" s="1"/>
  <c r="G368" i="7"/>
  <c r="I368" i="7" s="1"/>
  <c r="G365" i="7"/>
  <c r="I365" i="7" s="1"/>
  <c r="G364" i="7"/>
  <c r="I364" i="7" s="1"/>
  <c r="G363" i="7"/>
  <c r="I363" i="7" s="1"/>
  <c r="G360" i="7"/>
  <c r="I360" i="7" s="1"/>
  <c r="G359" i="7"/>
  <c r="I359" i="7" s="1"/>
  <c r="G350" i="7"/>
  <c r="I350" i="7" s="1"/>
  <c r="K351" i="7" s="1"/>
  <c r="G347" i="7"/>
  <c r="G338" i="7"/>
  <c r="I338" i="7" s="1"/>
  <c r="K339" i="7" s="1"/>
  <c r="G335" i="7"/>
  <c r="I335" i="7" s="1"/>
  <c r="G332" i="7"/>
  <c r="I332" i="7" s="1"/>
  <c r="G331" i="7"/>
  <c r="I331" i="7" s="1"/>
  <c r="G322" i="7"/>
  <c r="I322" i="7" s="1"/>
  <c r="K323" i="7" s="1"/>
  <c r="G319" i="7"/>
  <c r="G316" i="7"/>
  <c r="I316" i="7" s="1"/>
  <c r="G315" i="7"/>
  <c r="I315" i="7" s="1"/>
  <c r="G306" i="7"/>
  <c r="I306" i="7" s="1"/>
  <c r="K307" i="7" s="1"/>
  <c r="G303" i="7"/>
  <c r="I303" i="7" s="1"/>
  <c r="K304" i="7" s="1"/>
  <c r="G300" i="7"/>
  <c r="I300" i="7" s="1"/>
  <c r="G299" i="7"/>
  <c r="I299" i="7" s="1"/>
  <c r="G290" i="7"/>
  <c r="I290" i="7" s="1"/>
  <c r="K291" i="7" s="1"/>
  <c r="G287" i="7"/>
  <c r="I287" i="7" s="1"/>
  <c r="G286" i="7"/>
  <c r="I286" i="7" s="1"/>
  <c r="G277" i="7"/>
  <c r="I277" i="7" s="1"/>
  <c r="G276" i="7"/>
  <c r="I276" i="7" s="1"/>
  <c r="G267" i="7"/>
  <c r="I267" i="7" s="1"/>
  <c r="K268" i="7" s="1"/>
  <c r="G264" i="7"/>
  <c r="I264" i="7" s="1"/>
  <c r="K265" i="7" s="1"/>
  <c r="G261" i="7"/>
  <c r="I261" i="7" s="1"/>
  <c r="G260" i="7"/>
  <c r="G251" i="7"/>
  <c r="I251" i="7" s="1"/>
  <c r="K252" i="7" s="1"/>
  <c r="G248" i="7"/>
  <c r="I248" i="7" s="1"/>
  <c r="G245" i="7"/>
  <c r="I245" i="7" s="1"/>
  <c r="G244" i="7"/>
  <c r="I244" i="7" s="1"/>
  <c r="G235" i="7"/>
  <c r="I235" i="7" s="1"/>
  <c r="G234" i="7"/>
  <c r="I234" i="7" s="1"/>
  <c r="G231" i="7"/>
  <c r="I231" i="7" s="1"/>
  <c r="G230" i="7"/>
  <c r="I230" i="7" s="1"/>
  <c r="G227" i="7"/>
  <c r="I227" i="7" s="1"/>
  <c r="G226" i="7"/>
  <c r="I226" i="7" s="1"/>
  <c r="G217" i="7"/>
  <c r="I217" i="7" s="1"/>
  <c r="G216" i="7"/>
  <c r="I216" i="7" s="1"/>
  <c r="G213" i="7"/>
  <c r="I213" i="7" s="1"/>
  <c r="G212" i="7"/>
  <c r="I212" i="7" s="1"/>
  <c r="G209" i="7"/>
  <c r="I209" i="7" s="1"/>
  <c r="G208" i="7"/>
  <c r="G199" i="7"/>
  <c r="I199" i="7" s="1"/>
  <c r="K200" i="7" s="1"/>
  <c r="G196" i="7"/>
  <c r="I196" i="7" s="1"/>
  <c r="G195" i="7"/>
  <c r="I195" i="7" s="1"/>
  <c r="G191" i="7"/>
  <c r="I191" i="7" s="1"/>
  <c r="G192" i="7"/>
  <c r="I192" i="7" s="1"/>
  <c r="G182" i="7"/>
  <c r="I182" i="7" s="1"/>
  <c r="K183" i="7" s="1"/>
  <c r="G179" i="7"/>
  <c r="G170" i="7"/>
  <c r="G167" i="7"/>
  <c r="I167" i="7" s="1"/>
  <c r="G166" i="7"/>
  <c r="I166" i="7" s="1"/>
  <c r="G163" i="7"/>
  <c r="I163" i="7" s="1"/>
  <c r="G162" i="7"/>
  <c r="I162" i="7" s="1"/>
  <c r="G153" i="7"/>
  <c r="I153" i="7" s="1"/>
  <c r="K154" i="7" s="1"/>
  <c r="G150" i="7"/>
  <c r="I150" i="7" s="1"/>
  <c r="G149" i="7"/>
  <c r="I149" i="7" s="1"/>
  <c r="G140" i="7"/>
  <c r="I140" i="7" s="1"/>
  <c r="K141" i="7" s="1"/>
  <c r="G137" i="7"/>
  <c r="I137" i="7" s="1"/>
  <c r="K138" i="7" s="1"/>
  <c r="G134" i="7"/>
  <c r="I134" i="7" s="1"/>
  <c r="K135" i="7" s="1"/>
  <c r="I143" i="7" s="1"/>
  <c r="G125" i="7"/>
  <c r="G122" i="7"/>
  <c r="I122" i="7" s="1"/>
  <c r="G121" i="7"/>
  <c r="I121" i="7" s="1"/>
  <c r="G118" i="7"/>
  <c r="I118" i="7" s="1"/>
  <c r="K119" i="7" s="1"/>
  <c r="I128" i="7" s="1"/>
  <c r="G109" i="7"/>
  <c r="I109" i="7" s="1"/>
  <c r="K110" i="7" s="1"/>
  <c r="G106" i="7"/>
  <c r="I106" i="7" s="1"/>
  <c r="G105" i="7"/>
  <c r="I105" i="7" s="1"/>
  <c r="G96" i="7"/>
  <c r="I96" i="7" s="1"/>
  <c r="K97" i="7" s="1"/>
  <c r="G93" i="7"/>
  <c r="I93" i="7" s="1"/>
  <c r="G92" i="7"/>
  <c r="I92" i="7" s="1"/>
  <c r="G89" i="7"/>
  <c r="I89" i="7" s="1"/>
  <c r="G88" i="7"/>
  <c r="I88" i="7" s="1"/>
  <c r="G79" i="7"/>
  <c r="I79" i="7" s="1"/>
  <c r="G78" i="7"/>
  <c r="I78" i="7" s="1"/>
  <c r="G75" i="7"/>
  <c r="I75" i="7" s="1"/>
  <c r="G74" i="7"/>
  <c r="I74" i="7" s="1"/>
  <c r="G73" i="7"/>
  <c r="G70" i="7"/>
  <c r="I70" i="7" s="1"/>
  <c r="G69" i="7"/>
  <c r="G60" i="7"/>
  <c r="I60" i="7" s="1"/>
  <c r="G59" i="7"/>
  <c r="I59" i="7" s="1"/>
  <c r="G56" i="7"/>
  <c r="I56" i="7" s="1"/>
  <c r="G55" i="7"/>
  <c r="I55" i="7" s="1"/>
  <c r="G54" i="7"/>
  <c r="I54" i="7" s="1"/>
  <c r="G51" i="7"/>
  <c r="I51" i="7" s="1"/>
  <c r="G50" i="7"/>
  <c r="I50" i="7" s="1"/>
  <c r="G41" i="7"/>
  <c r="I41" i="7" s="1"/>
  <c r="G40" i="7"/>
  <c r="I40" i="7" s="1"/>
  <c r="G37" i="7"/>
  <c r="I37" i="7" s="1"/>
  <c r="G36" i="7"/>
  <c r="I36" i="7" s="1"/>
  <c r="G33" i="7"/>
  <c r="I33" i="7" s="1"/>
  <c r="G32" i="7"/>
  <c r="I32" i="7" s="1"/>
  <c r="G23" i="7"/>
  <c r="I23" i="7" s="1"/>
  <c r="G22" i="7"/>
  <c r="I22" i="7" s="1"/>
  <c r="G19" i="7"/>
  <c r="I19" i="7" s="1"/>
  <c r="G18" i="7"/>
  <c r="I18" i="7" s="1"/>
  <c r="G17" i="7"/>
  <c r="I17" i="7" s="1"/>
  <c r="G14" i="7"/>
  <c r="I14" i="7" s="1"/>
  <c r="G13" i="7"/>
  <c r="I13" i="7" s="1"/>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10" i="8"/>
  <c r="I69" i="7"/>
  <c r="I73" i="7"/>
  <c r="I125" i="7"/>
  <c r="K126" i="7" s="1"/>
  <c r="I170" i="7"/>
  <c r="K171" i="7" s="1"/>
  <c r="I179" i="7"/>
  <c r="K180" i="7" s="1"/>
  <c r="I185" i="7" s="1"/>
  <c r="I208" i="7"/>
  <c r="I260" i="7"/>
  <c r="I319" i="7"/>
  <c r="K320" i="7" s="1"/>
  <c r="I347" i="7"/>
  <c r="K348" i="7" s="1"/>
  <c r="I353" i="7" s="1"/>
  <c r="I396" i="7"/>
  <c r="K397" i="7" s="1"/>
  <c r="I403" i="7" s="1"/>
  <c r="I399" i="7"/>
  <c r="I400" i="7"/>
  <c r="I409" i="7"/>
  <c r="K410" i="7" s="1"/>
  <c r="I416" i="7" s="1"/>
  <c r="I412" i="7"/>
  <c r="I413" i="7"/>
  <c r="I422" i="7"/>
  <c r="K423" i="7" s="1"/>
  <c r="I429" i="7" s="1"/>
  <c r="I425" i="7"/>
  <c r="I426" i="7"/>
  <c r="I435" i="7"/>
  <c r="I438" i="7"/>
  <c r="I439" i="7"/>
  <c r="I448" i="7"/>
  <c r="K449" i="7" s="1"/>
  <c r="I455" i="7" s="1"/>
  <c r="I451" i="7"/>
  <c r="I452" i="7"/>
  <c r="I461" i="7"/>
  <c r="K462" i="7" s="1"/>
  <c r="I468" i="7" s="1"/>
  <c r="I464" i="7"/>
  <c r="I465" i="7"/>
  <c r="I474" i="7"/>
  <c r="K475" i="7" s="1"/>
  <c r="I480" i="7" s="1"/>
  <c r="I477" i="7"/>
  <c r="K478" i="7" s="1"/>
  <c r="I486" i="7"/>
  <c r="I489" i="7"/>
  <c r="K490" i="7" s="1"/>
  <c r="I498" i="7"/>
  <c r="K499" i="7" s="1"/>
  <c r="I505" i="7" s="1"/>
  <c r="I501" i="7"/>
  <c r="K503" i="7" s="1"/>
  <c r="I502" i="7"/>
  <c r="I511" i="7"/>
  <c r="I512" i="7"/>
  <c r="I515" i="7"/>
  <c r="I516" i="7"/>
  <c r="I525" i="7"/>
  <c r="I526" i="7"/>
  <c r="I529" i="7"/>
  <c r="K530" i="7" s="1"/>
  <c r="I532" i="7"/>
  <c r="I533" i="7"/>
  <c r="I534" i="7"/>
  <c r="I543" i="7"/>
  <c r="K545" i="7" s="1"/>
  <c r="I557" i="7" s="1"/>
  <c r="I544" i="7"/>
  <c r="I547" i="7"/>
  <c r="I548" i="7"/>
  <c r="I549" i="7"/>
  <c r="I552" i="7"/>
  <c r="I553" i="7"/>
  <c r="I554" i="7"/>
  <c r="I563" i="7"/>
  <c r="I564" i="7"/>
  <c r="I567" i="7"/>
  <c r="I568" i="7"/>
  <c r="I569" i="7"/>
  <c r="I572" i="7"/>
  <c r="K573" i="7"/>
  <c r="I581" i="7"/>
  <c r="I582" i="7"/>
  <c r="I585" i="7"/>
  <c r="I586" i="7"/>
  <c r="I587" i="7"/>
  <c r="I590" i="7"/>
  <c r="K591" i="7" s="1"/>
  <c r="I599" i="7"/>
  <c r="I600" i="7"/>
  <c r="I603" i="7"/>
  <c r="I604" i="7"/>
  <c r="I605" i="7"/>
  <c r="I608" i="7"/>
  <c r="K609" i="7" s="1"/>
  <c r="I617" i="7"/>
  <c r="I618" i="7"/>
  <c r="I621" i="7"/>
  <c r="I622" i="7"/>
  <c r="I625" i="7"/>
  <c r="K626" i="7" s="1"/>
  <c r="I634" i="7"/>
  <c r="K635" i="7" s="1"/>
  <c r="I643" i="7" s="1"/>
  <c r="I637" i="7"/>
  <c r="I640" i="7"/>
  <c r="K641" i="7" s="1"/>
  <c r="I649" i="7"/>
  <c r="I650" i="7"/>
  <c r="I653" i="7"/>
  <c r="K654" i="7" s="1"/>
  <c r="I656" i="7"/>
  <c r="I657" i="7"/>
  <c r="I666" i="7"/>
  <c r="I667" i="7"/>
  <c r="I670" i="7"/>
  <c r="I671" i="7"/>
  <c r="I680" i="7"/>
  <c r="I681" i="7"/>
  <c r="I684" i="7"/>
  <c r="K686" i="7" s="1"/>
  <c r="I685" i="7"/>
  <c r="I694" i="7"/>
  <c r="K695" i="7" s="1"/>
  <c r="I701" i="7"/>
  <c r="I702" i="7"/>
  <c r="I705" i="7"/>
  <c r="I706" i="7"/>
  <c r="I715" i="7"/>
  <c r="K716" i="7" s="1"/>
  <c r="I725" i="7" s="1"/>
  <c r="I718" i="7"/>
  <c r="I719" i="7"/>
  <c r="I722" i="7"/>
  <c r="K723" i="7" s="1"/>
  <c r="I731" i="7"/>
  <c r="I732" i="7"/>
  <c r="I741" i="7"/>
  <c r="I742" i="7"/>
  <c r="I751" i="7"/>
  <c r="I752" i="7"/>
  <c r="I755" i="7"/>
  <c r="I756" i="7"/>
  <c r="I759" i="7"/>
  <c r="K760" i="7" s="1"/>
  <c r="I768" i="7"/>
  <c r="I769" i="7"/>
  <c r="I772" i="7"/>
  <c r="I773" i="7"/>
  <c r="I776" i="7"/>
  <c r="K777" i="7" s="1"/>
  <c r="I785" i="7"/>
  <c r="I786" i="7"/>
  <c r="I789" i="7"/>
  <c r="I790" i="7"/>
  <c r="I793" i="7"/>
  <c r="K794" i="7" s="1"/>
  <c r="I802" i="7"/>
  <c r="I803" i="7"/>
  <c r="I806" i="7"/>
  <c r="I807" i="7"/>
  <c r="I808" i="7"/>
  <c r="I811" i="7"/>
  <c r="I812" i="7"/>
  <c r="I821" i="7"/>
  <c r="I822" i="7"/>
  <c r="I825" i="7"/>
  <c r="I826" i="7"/>
  <c r="I829" i="7"/>
  <c r="I830" i="7"/>
  <c r="I839" i="7"/>
  <c r="I840" i="7"/>
  <c r="I843" i="7"/>
  <c r="I844" i="7"/>
  <c r="I845" i="7"/>
  <c r="I848" i="7"/>
  <c r="I849" i="7"/>
  <c r="I858" i="7"/>
  <c r="I859" i="7"/>
  <c r="I862" i="7"/>
  <c r="I863" i="7"/>
  <c r="I866" i="7"/>
  <c r="I867" i="7"/>
  <c r="I876" i="7"/>
  <c r="I877" i="7"/>
  <c r="I880" i="7"/>
  <c r="I881" i="7"/>
  <c r="I882" i="7"/>
  <c r="I885" i="7"/>
  <c r="I886" i="7"/>
  <c r="K887" i="7" s="1"/>
  <c r="I895" i="7"/>
  <c r="I896" i="7"/>
  <c r="I899" i="7"/>
  <c r="I900" i="7"/>
  <c r="I903" i="7"/>
  <c r="I904" i="7"/>
  <c r="I913" i="7"/>
  <c r="I914" i="7"/>
  <c r="I917" i="7"/>
  <c r="I918" i="7"/>
  <c r="I919" i="7"/>
  <c r="I922" i="7"/>
  <c r="I923" i="7"/>
  <c r="I932" i="7"/>
  <c r="I933" i="7"/>
  <c r="I936" i="7"/>
  <c r="I937" i="7"/>
  <c r="I940" i="7"/>
  <c r="I941" i="7"/>
  <c r="I950" i="7"/>
  <c r="K951" i="7" s="1"/>
  <c r="I957" i="7" s="1"/>
  <c r="I953" i="7"/>
  <c r="I954" i="7"/>
  <c r="I963" i="7"/>
  <c r="I964" i="7"/>
  <c r="I967" i="7"/>
  <c r="K968" i="7" s="1"/>
  <c r="I976" i="7"/>
  <c r="I977" i="7"/>
  <c r="I980" i="7"/>
  <c r="K981" i="7" s="1"/>
  <c r="I983" i="7"/>
  <c r="K984" i="7" s="1"/>
  <c r="I992" i="7"/>
  <c r="I993" i="7"/>
  <c r="I996" i="7"/>
  <c r="K997" i="7" s="1"/>
  <c r="I999" i="7"/>
  <c r="I1000" i="7"/>
  <c r="I1009" i="7"/>
  <c r="I1010" i="7"/>
  <c r="I1013" i="7"/>
  <c r="K1014" i="7" s="1"/>
  <c r="I1022" i="7"/>
  <c r="I1023" i="7"/>
  <c r="I1026" i="7"/>
  <c r="I1027" i="7"/>
  <c r="I1030" i="7"/>
  <c r="K1031" i="7" s="1"/>
  <c r="I1039" i="7"/>
  <c r="I1040" i="7"/>
  <c r="I1043" i="7"/>
  <c r="I1044" i="7"/>
  <c r="I1047" i="7"/>
  <c r="K1048" i="7" s="1"/>
  <c r="I1056" i="7"/>
  <c r="K1057" i="7" s="1"/>
  <c r="I1065" i="7" s="1"/>
  <c r="I1059" i="7"/>
  <c r="I1062" i="7"/>
  <c r="K1063" i="7" s="1"/>
  <c r="I1071" i="7"/>
  <c r="K1072" i="7" s="1"/>
  <c r="I1077" i="7" s="1"/>
  <c r="I1074" i="7"/>
  <c r="K1075" i="7" s="1"/>
  <c r="I1083" i="7"/>
  <c r="K1084" i="7" s="1"/>
  <c r="I1089" i="7" s="1"/>
  <c r="I1086" i="7"/>
  <c r="K1087" i="7" s="1"/>
  <c r="I1095" i="7"/>
  <c r="I1098" i="7"/>
  <c r="K1099" i="7" s="1"/>
  <c r="I1101" i="7"/>
  <c r="K1102" i="7" s="1"/>
  <c r="I1110" i="7"/>
  <c r="I1111" i="7"/>
  <c r="I1114" i="7"/>
  <c r="I1115" i="7"/>
  <c r="I1116" i="7"/>
  <c r="I1119" i="7"/>
  <c r="I1120" i="7"/>
  <c r="I1129" i="7"/>
  <c r="I1130" i="7"/>
  <c r="I1133" i="7"/>
  <c r="I1142" i="7"/>
  <c r="K1143" i="7" s="1"/>
  <c r="I1148" i="7" s="1"/>
  <c r="I1145" i="7"/>
  <c r="K1146" i="7" s="1"/>
  <c r="I1154" i="7"/>
  <c r="K1155" i="7" s="1"/>
  <c r="I1164" i="7" s="1"/>
  <c r="I1157" i="7"/>
  <c r="I1158" i="7"/>
  <c r="I1161" i="7"/>
  <c r="K1162" i="7" s="1"/>
  <c r="I1170" i="7"/>
  <c r="I1171" i="7"/>
  <c r="I1174" i="7"/>
  <c r="K1175" i="7" s="1"/>
  <c r="I1177" i="7"/>
  <c r="I1178" i="7"/>
  <c r="I1187" i="7"/>
  <c r="I1188" i="7"/>
  <c r="I1191" i="7"/>
  <c r="K1192" i="7" s="1"/>
  <c r="I1194" i="7"/>
  <c r="I1195" i="7"/>
  <c r="I1204" i="7"/>
  <c r="K1205" i="7" s="1"/>
  <c r="I1210" i="7" s="1"/>
  <c r="I1207" i="7"/>
  <c r="K1208" i="7" s="1"/>
  <c r="I1216" i="7"/>
  <c r="I1219" i="7"/>
  <c r="K1220" i="7" s="1"/>
  <c r="I1228" i="7"/>
  <c r="K1229" i="7" s="1"/>
  <c r="I1234" i="7" s="1"/>
  <c r="I1231" i="7"/>
  <c r="K1232" i="7" s="1"/>
  <c r="I1240" i="7"/>
  <c r="K1241" i="7" s="1"/>
  <c r="I1245" i="7" s="1"/>
  <c r="I1243" i="7"/>
  <c r="K453" i="7" l="1"/>
  <c r="K623" i="7"/>
  <c r="K527" i="7"/>
  <c r="I537" i="7" s="1"/>
  <c r="K466" i="7"/>
  <c r="K1011" i="7"/>
  <c r="I1016" i="7" s="1"/>
  <c r="K1001" i="7"/>
  <c r="K733" i="7"/>
  <c r="I735" i="7" s="1"/>
  <c r="K1196" i="7"/>
  <c r="K1159" i="7"/>
  <c r="K1024" i="7"/>
  <c r="I1033" i="7" s="1"/>
  <c r="K905" i="7"/>
  <c r="K565" i="7"/>
  <c r="I575" i="7" s="1"/>
  <c r="K576" i="7" s="1"/>
  <c r="K577" i="7" s="1"/>
  <c r="K561" i="7" s="1"/>
  <c r="E158" i="2" s="1"/>
  <c r="G158" i="2" s="1"/>
  <c r="K897" i="7"/>
  <c r="I907" i="7" s="1"/>
  <c r="K908" i="7" s="1"/>
  <c r="K909" i="7" s="1"/>
  <c r="K893" i="7" s="1"/>
  <c r="E229" i="2" s="1"/>
  <c r="G229" i="2" s="1"/>
  <c r="G230" i="2" s="1"/>
  <c r="K658" i="7"/>
  <c r="E842" i="2"/>
  <c r="G842" i="2" s="1"/>
  <c r="G843" i="2" s="1"/>
  <c r="E835" i="2"/>
  <c r="G835" i="2" s="1"/>
  <c r="G836" i="2" s="1"/>
  <c r="E828" i="2"/>
  <c r="G828" i="2" s="1"/>
  <c r="G829" i="2" s="1"/>
  <c r="E905" i="2"/>
  <c r="G905" i="2" s="1"/>
  <c r="G906" i="2" s="1"/>
  <c r="E821" i="2"/>
  <c r="G821" i="2" s="1"/>
  <c r="G822" i="2" s="1"/>
  <c r="E765" i="2"/>
  <c r="G765" i="2" s="1"/>
  <c r="G766" i="2" s="1"/>
  <c r="E898" i="2"/>
  <c r="G898" i="2" s="1"/>
  <c r="G899" i="2" s="1"/>
  <c r="E814" i="2"/>
  <c r="G814" i="2" s="1"/>
  <c r="G815" i="2" s="1"/>
  <c r="E891" i="2"/>
  <c r="G891" i="2" s="1"/>
  <c r="G892" i="2" s="1"/>
  <c r="E807" i="2"/>
  <c r="G807" i="2" s="1"/>
  <c r="G808" i="2" s="1"/>
  <c r="E884" i="2"/>
  <c r="G884" i="2" s="1"/>
  <c r="G885" i="2" s="1"/>
  <c r="E800" i="2"/>
  <c r="G800" i="2" s="1"/>
  <c r="G801" i="2" s="1"/>
  <c r="E877" i="2"/>
  <c r="G877" i="2" s="1"/>
  <c r="G878" i="2" s="1"/>
  <c r="E793" i="2"/>
  <c r="G793" i="2" s="1"/>
  <c r="G794" i="2" s="1"/>
  <c r="E870" i="2"/>
  <c r="G870" i="2" s="1"/>
  <c r="G871" i="2" s="1"/>
  <c r="E786" i="2"/>
  <c r="G786" i="2" s="1"/>
  <c r="G787" i="2" s="1"/>
  <c r="E772" i="2"/>
  <c r="G772" i="2" s="1"/>
  <c r="G773" i="2" s="1"/>
  <c r="E849" i="2"/>
  <c r="G849" i="2" s="1"/>
  <c r="G850" i="2" s="1"/>
  <c r="E863" i="2"/>
  <c r="G863" i="2" s="1"/>
  <c r="G864" i="2" s="1"/>
  <c r="E779" i="2"/>
  <c r="G779" i="2" s="1"/>
  <c r="G780" i="2" s="1"/>
  <c r="E856" i="2"/>
  <c r="G856" i="2" s="1"/>
  <c r="G857" i="2" s="1"/>
  <c r="K1045" i="7"/>
  <c r="K860" i="7"/>
  <c r="I870" i="7" s="1"/>
  <c r="K871" i="7" s="1"/>
  <c r="K872" i="7" s="1"/>
  <c r="K856" i="7" s="1"/>
  <c r="G759" i="2"/>
  <c r="K965" i="7"/>
  <c r="I970" i="7" s="1"/>
  <c r="K823" i="7"/>
  <c r="I833" i="7" s="1"/>
  <c r="K834" i="7" s="1"/>
  <c r="K835" i="7" s="1"/>
  <c r="K819" i="7" s="1"/>
  <c r="K743" i="7"/>
  <c r="I745" i="7" s="1"/>
  <c r="K746" i="7" s="1"/>
  <c r="K747" i="7" s="1"/>
  <c r="K739" i="7" s="1"/>
  <c r="E458" i="2" s="1"/>
  <c r="G458" i="2" s="1"/>
  <c r="G459" i="2" s="1"/>
  <c r="K955" i="7"/>
  <c r="K570" i="7"/>
  <c r="K1121" i="7"/>
  <c r="K1189" i="7"/>
  <c r="I1198" i="7" s="1"/>
  <c r="K1199" i="7" s="1"/>
  <c r="K1200" i="7" s="1"/>
  <c r="K1185" i="7" s="1"/>
  <c r="E107" i="2" s="1"/>
  <c r="G107" i="2" s="1"/>
  <c r="G108" i="2" s="1"/>
  <c r="K1179" i="7"/>
  <c r="K1172" i="7"/>
  <c r="I1181" i="7" s="1"/>
  <c r="K1182" i="7" s="1"/>
  <c r="K1183" i="7" s="1"/>
  <c r="K1168" i="7" s="1"/>
  <c r="E106" i="2" s="1"/>
  <c r="G106" i="2" s="1"/>
  <c r="K1149" i="7"/>
  <c r="K1150" i="7" s="1"/>
  <c r="K1140" i="7" s="1"/>
  <c r="E116" i="2" s="1"/>
  <c r="G116" i="2" s="1"/>
  <c r="K1112" i="7"/>
  <c r="I1123" i="7" s="1"/>
  <c r="K1028" i="7"/>
  <c r="K994" i="7"/>
  <c r="I1003" i="7" s="1"/>
  <c r="K1004" i="7" s="1"/>
  <c r="K1005" i="7" s="1"/>
  <c r="K990" i="7" s="1"/>
  <c r="E290" i="2" s="1"/>
  <c r="G290" i="2" s="1"/>
  <c r="G291" i="2" s="1"/>
  <c r="K942" i="7"/>
  <c r="K938" i="7"/>
  <c r="K934" i="7"/>
  <c r="I944" i="7" s="1"/>
  <c r="K945" i="7" s="1"/>
  <c r="K946" i="7" s="1"/>
  <c r="K930" i="7" s="1"/>
  <c r="E249" i="2" s="1"/>
  <c r="G249" i="2" s="1"/>
  <c r="G250" i="2" s="1"/>
  <c r="K924" i="7"/>
  <c r="K901" i="7"/>
  <c r="K883" i="7"/>
  <c r="K878" i="7"/>
  <c r="I889" i="7" s="1"/>
  <c r="K890" i="7" s="1"/>
  <c r="K891" i="7" s="1"/>
  <c r="K874" i="7" s="1"/>
  <c r="K868" i="7"/>
  <c r="K864" i="7"/>
  <c r="K850" i="7"/>
  <c r="K831" i="7"/>
  <c r="K827" i="7"/>
  <c r="K774" i="7"/>
  <c r="K720" i="7"/>
  <c r="K726" i="7"/>
  <c r="K727" i="7" s="1"/>
  <c r="K713" i="7" s="1"/>
  <c r="E24" i="2" s="1"/>
  <c r="G24" i="2" s="1"/>
  <c r="G25" i="2" s="1"/>
  <c r="K696" i="7"/>
  <c r="K697" i="7" s="1"/>
  <c r="K692" i="7" s="1"/>
  <c r="E16" i="2" s="1"/>
  <c r="G16" i="2" s="1"/>
  <c r="K682" i="7"/>
  <c r="I688" i="7" s="1"/>
  <c r="K689" i="7" s="1"/>
  <c r="K690" i="7" s="1"/>
  <c r="K678" i="7" s="1"/>
  <c r="E306" i="2" s="1"/>
  <c r="G306" i="2" s="1"/>
  <c r="K672" i="7"/>
  <c r="K619" i="7"/>
  <c r="I628" i="7" s="1"/>
  <c r="K629" i="7" s="1"/>
  <c r="K630" i="7" s="1"/>
  <c r="K615" i="7" s="1"/>
  <c r="E209" i="2" s="1"/>
  <c r="G209" i="2" s="1"/>
  <c r="K606" i="7"/>
  <c r="K555" i="7"/>
  <c r="K535" i="7"/>
  <c r="K517" i="7"/>
  <c r="K440" i="7"/>
  <c r="K414" i="7"/>
  <c r="K417" i="7"/>
  <c r="K418" i="7" s="1"/>
  <c r="K407" i="7" s="1"/>
  <c r="K384" i="7"/>
  <c r="K380" i="7"/>
  <c r="I390" i="7" s="1"/>
  <c r="K391" i="7" s="1"/>
  <c r="K392" i="7" s="1"/>
  <c r="K376" i="7" s="1"/>
  <c r="K317" i="7"/>
  <c r="I325" i="7" s="1"/>
  <c r="K326" i="7" s="1"/>
  <c r="K327" i="7" s="1"/>
  <c r="K313" i="7" s="1"/>
  <c r="K278" i="7"/>
  <c r="I280" i="7" s="1"/>
  <c r="K281" i="7" s="1"/>
  <c r="K282" i="7" s="1"/>
  <c r="K274" i="7" s="1"/>
  <c r="K236" i="7"/>
  <c r="K232" i="7"/>
  <c r="K218" i="7"/>
  <c r="K214" i="7"/>
  <c r="K210" i="7"/>
  <c r="I220" i="7" s="1"/>
  <c r="K221" i="7" s="1"/>
  <c r="K222" i="7" s="1"/>
  <c r="K206" i="7" s="1"/>
  <c r="K197" i="7"/>
  <c r="K193" i="7"/>
  <c r="I202" i="7" s="1"/>
  <c r="K203" i="7" s="1"/>
  <c r="K204" i="7" s="1"/>
  <c r="K189" i="7" s="1"/>
  <c r="K144" i="7"/>
  <c r="K145" i="7" s="1"/>
  <c r="K132" i="7" s="1"/>
  <c r="K123" i="7"/>
  <c r="K80" i="7"/>
  <c r="K76" i="7"/>
  <c r="K71" i="7"/>
  <c r="I82" i="7" s="1"/>
  <c r="K83" i="7" s="1"/>
  <c r="K84" i="7" s="1"/>
  <c r="K67" i="7" s="1"/>
  <c r="K52" i="7"/>
  <c r="I63" i="7" s="1"/>
  <c r="K64" i="7" s="1"/>
  <c r="K65" i="7" s="1"/>
  <c r="K48" i="7" s="1"/>
  <c r="K15" i="7"/>
  <c r="I26" i="7" s="1"/>
  <c r="K27" i="7" s="1"/>
  <c r="K28" i="7" s="1"/>
  <c r="K11" i="7" s="1"/>
  <c r="K809" i="7"/>
  <c r="K1246" i="7"/>
  <c r="K1247" i="7" s="1"/>
  <c r="K1238" i="7" s="1"/>
  <c r="K915" i="7"/>
  <c r="I926" i="7" s="1"/>
  <c r="K927" i="7" s="1"/>
  <c r="K928" i="7" s="1"/>
  <c r="K911" i="7" s="1"/>
  <c r="K558" i="7"/>
  <c r="K559" i="7" s="1"/>
  <c r="K541" i="7" s="1"/>
  <c r="E272" i="2" s="1"/>
  <c r="G272" i="2" s="1"/>
  <c r="K1131" i="7"/>
  <c r="I1136" i="7" s="1"/>
  <c r="K1137" i="7" s="1"/>
  <c r="K1138" i="7" s="1"/>
  <c r="K1127" i="7" s="1"/>
  <c r="E115" i="2" s="1"/>
  <c r="G115" i="2" s="1"/>
  <c r="K469" i="7"/>
  <c r="K470" i="7" s="1"/>
  <c r="K459" i="7" s="1"/>
  <c r="K388" i="7"/>
  <c r="K57" i="7"/>
  <c r="K1211" i="7"/>
  <c r="K1212" i="7" s="1"/>
  <c r="K1202" i="7" s="1"/>
  <c r="K361" i="7"/>
  <c r="I372" i="7" s="1"/>
  <c r="K373" i="7" s="1"/>
  <c r="K374" i="7" s="1"/>
  <c r="K357" i="7" s="1"/>
  <c r="K288" i="7"/>
  <c r="I293" i="7" s="1"/>
  <c r="K294" i="7" s="1"/>
  <c r="K295" i="7" s="1"/>
  <c r="K284" i="7" s="1"/>
  <c r="K246" i="7"/>
  <c r="I254" i="7" s="1"/>
  <c r="K255" i="7" s="1"/>
  <c r="K256" i="7" s="1"/>
  <c r="K242" i="7" s="1"/>
  <c r="K151" i="7"/>
  <c r="I156" i="7" s="1"/>
  <c r="K157" i="7" s="1"/>
  <c r="K158" i="7" s="1"/>
  <c r="K147" i="7" s="1"/>
  <c r="K20" i="7"/>
  <c r="K791" i="7"/>
  <c r="K757" i="7"/>
  <c r="K354" i="7"/>
  <c r="K355" i="7" s="1"/>
  <c r="K345" i="7" s="1"/>
  <c r="K1034" i="7"/>
  <c r="K1035" i="7" s="1"/>
  <c r="K1020" i="7" s="1"/>
  <c r="K846" i="7"/>
  <c r="K588" i="7"/>
  <c r="K107" i="7"/>
  <c r="I112" i="7" s="1"/>
  <c r="K113" i="7" s="1"/>
  <c r="K114" i="7" s="1"/>
  <c r="K103" i="7" s="1"/>
  <c r="K42" i="7"/>
  <c r="K1090" i="7"/>
  <c r="K1091" i="7" s="1"/>
  <c r="K1081" i="7" s="1"/>
  <c r="E125" i="2" s="1"/>
  <c r="G125" i="2" s="1"/>
  <c r="G126" i="2" s="1"/>
  <c r="K1117" i="7"/>
  <c r="K186" i="7"/>
  <c r="K187" i="7" s="1"/>
  <c r="K177" i="7" s="1"/>
  <c r="K1041" i="7"/>
  <c r="I1050" i="7" s="1"/>
  <c r="K1051" i="7" s="1"/>
  <c r="K1052" i="7" s="1"/>
  <c r="K1037" i="7" s="1"/>
  <c r="E157" i="2" s="1"/>
  <c r="G157" i="2" s="1"/>
  <c r="K813" i="7"/>
  <c r="K707" i="7"/>
  <c r="K401" i="7"/>
  <c r="K370" i="7"/>
  <c r="K38" i="7"/>
  <c r="K1124" i="7"/>
  <c r="K1125" i="7" s="1"/>
  <c r="K1108" i="7" s="1"/>
  <c r="E168" i="2" s="1"/>
  <c r="G168" i="2" s="1"/>
  <c r="G169" i="2" s="1"/>
  <c r="K920" i="7"/>
  <c r="K703" i="7"/>
  <c r="I709" i="7" s="1"/>
  <c r="K710" i="7" s="1"/>
  <c r="K711" i="7" s="1"/>
  <c r="K699" i="7" s="1"/>
  <c r="E274" i="2" s="1"/>
  <c r="G274" i="2" s="1"/>
  <c r="K668" i="7"/>
  <c r="I674" i="7" s="1"/>
  <c r="K675" i="7" s="1"/>
  <c r="K676" i="7" s="1"/>
  <c r="K664" i="7" s="1"/>
  <c r="E305" i="2" s="1"/>
  <c r="G305" i="2" s="1"/>
  <c r="K550" i="7"/>
  <c r="K481" i="7"/>
  <c r="K482" i="7" s="1"/>
  <c r="K472" i="7" s="1"/>
  <c r="K427" i="7"/>
  <c r="K404" i="7"/>
  <c r="K405" i="7" s="1"/>
  <c r="K394" i="7" s="1"/>
  <c r="K366" i="7"/>
  <c r="K333" i="7"/>
  <c r="I341" i="7" s="1"/>
  <c r="K342" i="7" s="1"/>
  <c r="K343" i="7" s="1"/>
  <c r="K329" i="7" s="1"/>
  <c r="K168" i="7"/>
  <c r="K94" i="7"/>
  <c r="K34" i="7"/>
  <c r="I44" i="7" s="1"/>
  <c r="K45" i="7" s="1"/>
  <c r="K46" i="7" s="1"/>
  <c r="K30" i="7" s="1"/>
  <c r="K513" i="7"/>
  <c r="I519" i="7" s="1"/>
  <c r="K520" i="7" s="1"/>
  <c r="K521" i="7" s="1"/>
  <c r="K509" i="7" s="1"/>
  <c r="K61" i="7"/>
  <c r="K90" i="7"/>
  <c r="I99" i="7" s="1"/>
  <c r="K100" i="7" s="1"/>
  <c r="K101" i="7" s="1"/>
  <c r="K86" i="7" s="1"/>
  <c r="K24" i="7"/>
  <c r="K1066" i="7"/>
  <c r="K1067" i="7" s="1"/>
  <c r="K1054" i="7" s="1"/>
  <c r="E141" i="2" s="1"/>
  <c r="G141" i="2" s="1"/>
  <c r="G142" i="2" s="1"/>
  <c r="K1017" i="7"/>
  <c r="K1018" i="7" s="1"/>
  <c r="K1007" i="7" s="1"/>
  <c r="E257" i="2" s="1"/>
  <c r="G257" i="2" s="1"/>
  <c r="G258" i="2" s="1"/>
  <c r="K736" i="7"/>
  <c r="K737" i="7" s="1"/>
  <c r="K729" i="7" s="1"/>
  <c r="K1165" i="7"/>
  <c r="K1166" i="7" s="1"/>
  <c r="K1152" i="7" s="1"/>
  <c r="E117" i="2" s="1"/>
  <c r="G117" i="2" s="1"/>
  <c r="K644" i="7"/>
  <c r="K645" i="7" s="1"/>
  <c r="K632" i="7" s="1"/>
  <c r="E273" i="2" s="1"/>
  <c r="G273" i="2" s="1"/>
  <c r="K1134" i="7"/>
  <c r="K978" i="7"/>
  <c r="I986" i="7" s="1"/>
  <c r="K987" i="7" s="1"/>
  <c r="K988" i="7" s="1"/>
  <c r="K974" i="7" s="1"/>
  <c r="E282" i="2" s="1"/>
  <c r="G282" i="2" s="1"/>
  <c r="G283" i="2" s="1"/>
  <c r="K456" i="7"/>
  <c r="K457" i="7" s="1"/>
  <c r="K446" i="7" s="1"/>
  <c r="K336" i="7"/>
  <c r="K301" i="7"/>
  <c r="I309" i="7" s="1"/>
  <c r="K310" i="7" s="1"/>
  <c r="K311" i="7" s="1"/>
  <c r="K297" i="7" s="1"/>
  <c r="K249" i="7"/>
  <c r="K164" i="7"/>
  <c r="I173" i="7" s="1"/>
  <c r="K174" i="7" s="1"/>
  <c r="K175" i="7" s="1"/>
  <c r="K160" i="7" s="1"/>
  <c r="K129" i="7"/>
  <c r="K130" i="7" s="1"/>
  <c r="K116" i="7" s="1"/>
  <c r="K958" i="7"/>
  <c r="K959" i="7" s="1"/>
  <c r="K948" i="7" s="1"/>
  <c r="E15" i="2" s="1"/>
  <c r="G15" i="2" s="1"/>
  <c r="K506" i="7"/>
  <c r="K507" i="7" s="1"/>
  <c r="K496" i="7" s="1"/>
  <c r="K436" i="7"/>
  <c r="I442" i="7" s="1"/>
  <c r="K443" i="7" s="1"/>
  <c r="K444" i="7" s="1"/>
  <c r="K433" i="7" s="1"/>
  <c r="K1235" i="7"/>
  <c r="K1236" i="7" s="1"/>
  <c r="K1226" i="7" s="1"/>
  <c r="K1217" i="7"/>
  <c r="I1222" i="7" s="1"/>
  <c r="K1223" i="7" s="1"/>
  <c r="K1224" i="7" s="1"/>
  <c r="K1214" i="7" s="1"/>
  <c r="K1096" i="7"/>
  <c r="I1104" i="7" s="1"/>
  <c r="K1105" i="7" s="1"/>
  <c r="K1106" i="7" s="1"/>
  <c r="K1093" i="7" s="1"/>
  <c r="E133" i="2" s="1"/>
  <c r="G133" i="2" s="1"/>
  <c r="G134" i="2" s="1"/>
  <c r="K1078" i="7"/>
  <c r="K1079" i="7" s="1"/>
  <c r="K1069" i="7" s="1"/>
  <c r="E149" i="2" s="1"/>
  <c r="G149" i="2" s="1"/>
  <c r="G150" i="2" s="1"/>
  <c r="K1060" i="7"/>
  <c r="K841" i="7"/>
  <c r="I852" i="7" s="1"/>
  <c r="K853" i="7" s="1"/>
  <c r="K854" i="7" s="1"/>
  <c r="K837" i="7" s="1"/>
  <c r="K638" i="7"/>
  <c r="K538" i="7"/>
  <c r="K539" i="7" s="1"/>
  <c r="K523" i="7" s="1"/>
  <c r="E298" i="2" s="1"/>
  <c r="G298" i="2" s="1"/>
  <c r="G299" i="2" s="1"/>
  <c r="K487" i="7"/>
  <c r="I492" i="7" s="1"/>
  <c r="K493" i="7" s="1"/>
  <c r="K494" i="7" s="1"/>
  <c r="K484" i="7" s="1"/>
  <c r="K262" i="7"/>
  <c r="I270" i="7" s="1"/>
  <c r="K271" i="7" s="1"/>
  <c r="K272" i="7" s="1"/>
  <c r="K258" i="7" s="1"/>
  <c r="K228" i="7"/>
  <c r="I238" i="7" s="1"/>
  <c r="K239" i="7" s="1"/>
  <c r="K240" i="7" s="1"/>
  <c r="K224" i="7" s="1"/>
  <c r="K971" i="7"/>
  <c r="K972" i="7" s="1"/>
  <c r="K961" i="7" s="1"/>
  <c r="E48" i="2" s="1"/>
  <c r="G48" i="2" s="1"/>
  <c r="G49" i="2" s="1"/>
  <c r="K601" i="7"/>
  <c r="I611" i="7" s="1"/>
  <c r="K612" i="7" s="1"/>
  <c r="K613" i="7" s="1"/>
  <c r="K597" i="7" s="1"/>
  <c r="E160" i="2" s="1"/>
  <c r="G160" i="2" s="1"/>
  <c r="K804" i="7"/>
  <c r="I815" i="7" s="1"/>
  <c r="K816" i="7" s="1"/>
  <c r="K817" i="7" s="1"/>
  <c r="K800" i="7" s="1"/>
  <c r="E178" i="2" s="1"/>
  <c r="G178" i="2" s="1"/>
  <c r="G179" i="2" s="1"/>
  <c r="K787" i="7"/>
  <c r="I796" i="7" s="1"/>
  <c r="K797" i="7" s="1"/>
  <c r="K798" i="7" s="1"/>
  <c r="K783" i="7" s="1"/>
  <c r="K770" i="7"/>
  <c r="I779" i="7" s="1"/>
  <c r="K780" i="7" s="1"/>
  <c r="K781" i="7" s="1"/>
  <c r="K766" i="7" s="1"/>
  <c r="E32" i="2" s="1"/>
  <c r="G32" i="2" s="1"/>
  <c r="G33" i="2" s="1"/>
  <c r="K753" i="7"/>
  <c r="I762" i="7" s="1"/>
  <c r="K763" i="7" s="1"/>
  <c r="K764" i="7" s="1"/>
  <c r="K749" i="7" s="1"/>
  <c r="E450" i="2" s="1"/>
  <c r="G450" i="2" s="1"/>
  <c r="G451" i="2" s="1"/>
  <c r="K651" i="7"/>
  <c r="I660" i="7" s="1"/>
  <c r="K661" i="7" s="1"/>
  <c r="K662" i="7" s="1"/>
  <c r="K647" i="7" s="1"/>
  <c r="E264" i="2" s="1"/>
  <c r="G264" i="2" s="1"/>
  <c r="G265" i="2" s="1"/>
  <c r="K583" i="7"/>
  <c r="I593" i="7" s="1"/>
  <c r="K594" i="7" s="1"/>
  <c r="K595" i="7" s="1"/>
  <c r="K579" i="7" s="1"/>
  <c r="E159" i="2" s="1"/>
  <c r="G159" i="2" s="1"/>
  <c r="K430" i="7"/>
  <c r="K431" i="7" s="1"/>
  <c r="K420" i="7" s="1"/>
  <c r="G307" i="2" l="1"/>
  <c r="G275" i="2"/>
  <c r="G118" i="2"/>
  <c r="G161" i="2"/>
  <c r="G908" i="2"/>
  <c r="I22" i="11" s="1"/>
  <c r="I23" i="11" s="1"/>
  <c r="I25" i="11" s="1"/>
  <c r="I28" i="11" s="1"/>
  <c r="E188" i="2"/>
  <c r="G188" i="2" s="1"/>
  <c r="G189" i="2" s="1"/>
  <c r="E58" i="2"/>
  <c r="G58" i="2" s="1"/>
  <c r="G59" i="2" s="1"/>
  <c r="E208" i="2"/>
  <c r="G208" i="2" s="1"/>
  <c r="G210" i="2" s="1"/>
  <c r="E78" i="2"/>
  <c r="G78" i="2" s="1"/>
  <c r="G79" i="2" s="1"/>
  <c r="E562" i="2"/>
  <c r="G562" i="2" s="1"/>
  <c r="G563" i="2" s="1"/>
  <c r="E40" i="2"/>
  <c r="G40" i="2" s="1"/>
  <c r="G41" i="2" s="1"/>
  <c r="E370" i="2"/>
  <c r="G370" i="2" s="1"/>
  <c r="G371" i="2" s="1"/>
  <c r="E570" i="2"/>
  <c r="G570" i="2" s="1"/>
  <c r="G571" i="2" s="1"/>
  <c r="E738" i="2"/>
  <c r="G738" i="2" s="1"/>
  <c r="G739" i="2" s="1"/>
  <c r="E538" i="2"/>
  <c r="G538" i="2" s="1"/>
  <c r="G539" i="2" s="1"/>
  <c r="E722" i="2"/>
  <c r="G722" i="2" s="1"/>
  <c r="G723" i="2" s="1"/>
  <c r="E626" i="2"/>
  <c r="G626" i="2" s="1"/>
  <c r="G627" i="2" s="1"/>
  <c r="E474" i="2"/>
  <c r="G474" i="2" s="1"/>
  <c r="G475" i="2" s="1"/>
  <c r="E426" i="2"/>
  <c r="G426" i="2" s="1"/>
  <c r="G427" i="2" s="1"/>
  <c r="E330" i="2"/>
  <c r="G330" i="2" s="1"/>
  <c r="G331" i="2" s="1"/>
  <c r="E698" i="2"/>
  <c r="G698" i="2" s="1"/>
  <c r="G699" i="2" s="1"/>
  <c r="E602" i="2"/>
  <c r="G602" i="2" s="1"/>
  <c r="G603" i="2" s="1"/>
  <c r="E314" i="2"/>
  <c r="G314" i="2" s="1"/>
  <c r="G315" i="2" s="1"/>
  <c r="E482" i="2"/>
  <c r="G482" i="2" s="1"/>
  <c r="G483" i="2" s="1"/>
  <c r="E498" i="2"/>
  <c r="G498" i="2" s="1"/>
  <c r="G499" i="2" s="1"/>
  <c r="E98" i="2"/>
  <c r="G98" i="2" s="1"/>
  <c r="G99" i="2" s="1"/>
  <c r="E239" i="2"/>
  <c r="G239" i="2" s="1"/>
  <c r="G240" i="2" s="1"/>
  <c r="G17" i="2"/>
  <c r="E442" i="2"/>
  <c r="G442" i="2" s="1"/>
  <c r="G443" i="2" s="1"/>
  <c r="E522" i="2"/>
  <c r="G522" i="2" s="1"/>
  <c r="G523" i="2" s="1"/>
  <c r="E386" i="2"/>
  <c r="G386" i="2" s="1"/>
  <c r="G387" i="2" s="1"/>
  <c r="E546" i="2"/>
  <c r="G546" i="2" s="1"/>
  <c r="G547" i="2" s="1"/>
  <c r="E354" i="2"/>
  <c r="G354" i="2" s="1"/>
  <c r="G355" i="2" s="1"/>
  <c r="E634" i="2"/>
  <c r="G634" i="2" s="1"/>
  <c r="G635" i="2" s="1"/>
  <c r="E338" i="2"/>
  <c r="G338" i="2" s="1"/>
  <c r="G339" i="2" s="1"/>
  <c r="E674" i="2"/>
  <c r="G674" i="2" s="1"/>
  <c r="G675" i="2" s="1"/>
  <c r="E706" i="2"/>
  <c r="G706" i="2" s="1"/>
  <c r="G707" i="2" s="1"/>
  <c r="E610" i="2"/>
  <c r="G610" i="2" s="1"/>
  <c r="G611" i="2" s="1"/>
  <c r="E506" i="2"/>
  <c r="G506" i="2" s="1"/>
  <c r="G507" i="2" s="1"/>
  <c r="E410" i="2"/>
  <c r="G410" i="2" s="1"/>
  <c r="G411" i="2" s="1"/>
  <c r="E490" i="2"/>
  <c r="G490" i="2" s="1"/>
  <c r="G491" i="2" s="1"/>
  <c r="E746" i="2"/>
  <c r="G746" i="2" s="1"/>
  <c r="G747" i="2" s="1"/>
  <c r="E650" i="2"/>
  <c r="G650" i="2" s="1"/>
  <c r="G651" i="2" s="1"/>
  <c r="E554" i="2"/>
  <c r="G554" i="2" s="1"/>
  <c r="G555" i="2" s="1"/>
  <c r="E378" i="2"/>
  <c r="G378" i="2" s="1"/>
  <c r="G379" i="2" s="1"/>
  <c r="E642" i="2"/>
  <c r="G642" i="2" s="1"/>
  <c r="G643" i="2" s="1"/>
  <c r="E730" i="2"/>
  <c r="G730" i="2" s="1"/>
  <c r="G731" i="2" s="1"/>
  <c r="E346" i="2"/>
  <c r="G346" i="2" s="1"/>
  <c r="G347" i="2" s="1"/>
  <c r="E434" i="2"/>
  <c r="G434" i="2" s="1"/>
  <c r="G435" i="2" s="1"/>
  <c r="E714" i="2"/>
  <c r="G714" i="2" s="1"/>
  <c r="G715" i="2" s="1"/>
  <c r="E618" i="2"/>
  <c r="G618" i="2" s="1"/>
  <c r="G619" i="2" s="1"/>
  <c r="E514" i="2"/>
  <c r="G514" i="2" s="1"/>
  <c r="G515" i="2" s="1"/>
  <c r="E418" i="2"/>
  <c r="G418" i="2" s="1"/>
  <c r="G419" i="2" s="1"/>
  <c r="E322" i="2"/>
  <c r="G322" i="2" s="1"/>
  <c r="G323" i="2" s="1"/>
  <c r="E682" i="2"/>
  <c r="G682" i="2" s="1"/>
  <c r="G683" i="2" s="1"/>
  <c r="E198" i="2"/>
  <c r="G198" i="2" s="1"/>
  <c r="G199" i="2" s="1"/>
  <c r="E68" i="2"/>
  <c r="G68" i="2" s="1"/>
  <c r="G69" i="2" s="1"/>
  <c r="E466" i="2"/>
  <c r="G466" i="2" s="1"/>
  <c r="G467" i="2" s="1"/>
  <c r="E402" i="2"/>
  <c r="G402" i="2" s="1"/>
  <c r="G403" i="2" s="1"/>
  <c r="E658" i="2"/>
  <c r="G658" i="2" s="1"/>
  <c r="G659" i="2" s="1"/>
  <c r="E362" i="2"/>
  <c r="G362" i="2" s="1"/>
  <c r="G363" i="2" s="1"/>
  <c r="E530" i="2"/>
  <c r="G530" i="2" s="1"/>
  <c r="G531" i="2" s="1"/>
  <c r="E578" i="2"/>
  <c r="G578" i="2" s="1"/>
  <c r="G579" i="2" s="1"/>
  <c r="E690" i="2"/>
  <c r="G690" i="2" s="1"/>
  <c r="G691" i="2" s="1"/>
  <c r="E594" i="2"/>
  <c r="G594" i="2" s="1"/>
  <c r="G595" i="2" s="1"/>
  <c r="E586" i="2"/>
  <c r="G586" i="2" s="1"/>
  <c r="G587" i="2" s="1"/>
  <c r="E394" i="2"/>
  <c r="G394" i="2" s="1"/>
  <c r="G395" i="2" s="1"/>
  <c r="E666" i="2"/>
  <c r="G666" i="2" s="1"/>
  <c r="G667" i="2" s="1"/>
  <c r="E88" i="2"/>
  <c r="G88" i="2" s="1"/>
  <c r="G89" i="2" s="1"/>
  <c r="E219" i="2"/>
  <c r="G219" i="2" s="1"/>
  <c r="G220" i="2" s="1"/>
  <c r="I27" i="11" l="1"/>
  <c r="I29" i="11"/>
  <c r="G749" i="2"/>
  <c r="I7" i="11" s="1"/>
  <c r="I8" i="11" s="1"/>
  <c r="I10" i="11" s="1"/>
  <c r="I13" i="11" l="1"/>
  <c r="I12" i="11"/>
  <c r="I31" i="11"/>
  <c r="I32" i="11" s="1"/>
  <c r="I14" i="11" l="1"/>
  <c r="I16" i="11" s="1"/>
  <c r="I17" i="11" s="1"/>
  <c r="I36" i="11" s="1"/>
  <c r="I35" i="11"/>
</calcChain>
</file>

<file path=xl/sharedStrings.xml><?xml version="1.0" encoding="utf-8"?>
<sst xmlns="http://schemas.openxmlformats.org/spreadsheetml/2006/main" count="5204" uniqueCount="486">
  <si>
    <t>Manteniment de Rius i Rieres - LOT 7 - Ajuntament de Girona</t>
  </si>
  <si>
    <t>PRESSUPOST</t>
  </si>
  <si>
    <t>Preu</t>
  </si>
  <si>
    <t>Amidament</t>
  </si>
  <si>
    <t>Import</t>
  </si>
  <si>
    <t>Obra</t>
  </si>
  <si>
    <t>01</t>
  </si>
  <si>
    <t>PressupostMANTENIMENT Rius LOT 7</t>
  </si>
  <si>
    <t>Capítol</t>
  </si>
  <si>
    <t>S0</t>
  </si>
  <si>
    <t>GENÈRIC</t>
  </si>
  <si>
    <t>Titol 3</t>
  </si>
  <si>
    <t>00</t>
  </si>
  <si>
    <t>TREBALLS PREVIS</t>
  </si>
  <si>
    <t>Titol 4</t>
  </si>
  <si>
    <t>Cuneta seca per infiltració</t>
  </si>
  <si>
    <t>P221D-ARD1</t>
  </si>
  <si>
    <t>m3</t>
  </si>
  <si>
    <t>formació de cuneta en tall trasversal en forma de v per a recollir escórrecs, realitzada amb minicarregadora amb accessori retroexcavador i amb les terres deixades a la vora</t>
  </si>
  <si>
    <t>FRI2U055</t>
  </si>
  <si>
    <t>m²</t>
  </si>
  <si>
    <t>fresat amb tractor</t>
  </si>
  <si>
    <t>TOTAL</t>
  </si>
  <si>
    <t>FLOTANTS I RIUADES</t>
  </si>
  <si>
    <t>10</t>
  </si>
  <si>
    <t>Neteja mecànica</t>
  </si>
  <si>
    <t>GI_AUR01</t>
  </si>
  <si>
    <t>h</t>
  </si>
  <si>
    <t>neteja de flotants amb mitjans mecànics</t>
  </si>
  <si>
    <t>A1</t>
  </si>
  <si>
    <t>Eliminació Flora exòtica invasora</t>
  </si>
  <si>
    <t>11</t>
  </si>
  <si>
    <t>Desbrossada manual</t>
  </si>
  <si>
    <t>P1R2-ARD1</t>
  </si>
  <si>
    <t>m2</t>
  </si>
  <si>
    <t>esbrossada de plantes i herbes, amb mitjans manuals, per a una alçària de brossa &lt;= 150 cm i càrrega sobre camió o contenidor</t>
  </si>
  <si>
    <t>12</t>
  </si>
  <si>
    <t>Desbrossada amb ganivetes</t>
  </si>
  <si>
    <t>P1R2-ARD2</t>
  </si>
  <si>
    <t>esbrossada de plantes i herbes, amb ganivetes o desbrossadora manual de braç amb capçal de fil o disc , per a una alçària de brossa &lt;= 150 cm i càrrega sobre camió o contenidor</t>
  </si>
  <si>
    <t>13</t>
  </si>
  <si>
    <t>Desbrossada amb bobcat</t>
  </si>
  <si>
    <t>P22D1-ARD2</t>
  </si>
  <si>
    <t>esbrossada de plantes i herbes, amb maquinaria tipus bobcat (pala carregadora sobre pneumàtics de 8 a 14 t) i càrrega sobre camió o contenidor</t>
  </si>
  <si>
    <t>14</t>
  </si>
  <si>
    <t>Tala arbrat i/o arbustiva</t>
  </si>
  <si>
    <t>Titol 3 (1)</t>
  </si>
  <si>
    <t>41</t>
  </si>
  <si>
    <t>Arbres h&lt;6m</t>
  </si>
  <si>
    <t>Titol 3 (1) (1)</t>
  </si>
  <si>
    <t>03</t>
  </si>
  <si>
    <t>Directe</t>
  </si>
  <si>
    <t>P21R0-ARD2</t>
  </si>
  <si>
    <t>u</t>
  </si>
  <si>
    <t>tala controlada mitjançant directa, d'arbre de &lt; 6 m d'alçària de port petit, deixant la soca a la vista, aplec de la brossa generada, càrrega sobre camió grua amb pinça i transport a planta de compostatge (no més lluny de 20 km)</t>
  </si>
  <si>
    <t>42</t>
  </si>
  <si>
    <t>Arbres h=6-10m</t>
  </si>
  <si>
    <t>Amb Cistella</t>
  </si>
  <si>
    <t>P21R0-ARD3</t>
  </si>
  <si>
    <t>tala controlada mitjançant cistella mecànica, d'arbre de 6 a 10 m d'alçària de port mitjà, deixant la soca a la vista, aplec de la brossa generada, càrrega sobre camió grua amb pinça i transport a planta de compostatge (no més lluny de 20 km)</t>
  </si>
  <si>
    <t>P21R0-ARD5</t>
  </si>
  <si>
    <t>tala controlada mitjançant directa, d'arbre de 6 a 10 m d'alçària de port mitjà, deixant la soca a la vista, aplec de la brossa generada, càrrega sobre camió grua amb pinça i transport a planta de compostatge (no més lluny de 20 km)</t>
  </si>
  <si>
    <t>43</t>
  </si>
  <si>
    <t>Arbres h=10-15m</t>
  </si>
  <si>
    <t>P21R0-ARD6</t>
  </si>
  <si>
    <t>tala controlada mitjançant cistella mecànica, d'arbre de 10 a 15 m d'alçària de port mitjà, deixant la soca a la vista, aplec de la brossa generada, càrrega sobre camió grua amb pinça i transport a planta de compostatge (no més lluny de 20 km)</t>
  </si>
  <si>
    <t>44</t>
  </si>
  <si>
    <t>Arbres h&gt;15m</t>
  </si>
  <si>
    <t>P21R0-ARD8</t>
  </si>
  <si>
    <t>tala controlada mitjançant cistella mecànica, d'arbre de 15 a 20 m d'alçària de port gran, deixant la soca a la vista, aplec de la brossa generada, càrrega sobre camió grua amb pinça i transport a planta de compostatge (no més lluny de 20 km)</t>
  </si>
  <si>
    <t>15</t>
  </si>
  <si>
    <t>Tractament injecció en entorn perillós</t>
  </si>
  <si>
    <t>PREM-INL6</t>
  </si>
  <si>
    <t>mort en peu en arbres amb diàmetre a la base inferior a 10 cm, en actuacions al medi natural, en zones de fàcil accés on no és necessari fer una desbrossada per apropar-se fins l'arbre, perforant la base de l?arbre i injectant 2 ml de glifosfat dissolt al 15% en aigua, amb una relació d'un orifici per cada 2 cm de diàmetre basal</t>
  </si>
  <si>
    <t>PREM-INL7</t>
  </si>
  <si>
    <t>mort en peu en arbres amb diàmetre a la base superior a 10 cm, en actuacions al medi natural, en zones de fàcil accés on no és necessari fer una desbrossada per apropar-se fins l'arbre, perforant la base de l'arbre i injectant 2 ml de glifosfat dissolt al 15% en aigua, amb una relació d'un orifici per cada 2 cm de diàmetre basal</t>
  </si>
  <si>
    <t>16</t>
  </si>
  <si>
    <t>Retirada de rizoma amb maquinaria</t>
  </si>
  <si>
    <t>PRELZ-I7ZL</t>
  </si>
  <si>
    <t>trituració de rizoma de canya (arundo donax), en actuacions al medi natural, amb tractor amb trituradora de pedra, amb gruixos &lt; 50 cm</t>
  </si>
  <si>
    <t>PRELZ-I7ZM</t>
  </si>
  <si>
    <t>redistribució de sediments a la llera, en actuacions al medi natural, amb pala excavadora giratòria sobre cadenes de 12 a 20 t</t>
  </si>
  <si>
    <t>PRELZ-I7ZP</t>
  </si>
  <si>
    <t>transport de rizoma de canya (arundo donax), en actuacions al medi natural, amb pala excavadora giratòria sobre pneumàtics de 15 a 20 t fins a abocador</t>
  </si>
  <si>
    <t>A3</t>
  </si>
  <si>
    <t>Gestió Arbustives</t>
  </si>
  <si>
    <t>31</t>
  </si>
  <si>
    <t>Retall arbustives (poda visuals-finestres) 1 veg/a</t>
  </si>
  <si>
    <t>PRE91-RETV</t>
  </si>
  <si>
    <t>retall d'arbustives, amb mitjans manuals per formació de visuals, selecció de tanys i poda amb posterior retirada i trituració de restes en qualsevol tipus de forests i de condicions orogràfiques al medi natural</t>
  </si>
  <si>
    <t>32</t>
  </si>
  <si>
    <t>Tala arbustives (visuals-finestres)</t>
  </si>
  <si>
    <t>PRE91-TALV</t>
  </si>
  <si>
    <t>tala d'arbustives, amb mitjans manuals per formació de visuals, selecció de tanys i poda amb posterior retirada i trituració de restes en qualsevol tipus de forests i de condicions orogràfiques al medi natural</t>
  </si>
  <si>
    <t>33</t>
  </si>
  <si>
    <t>Buidatge per recuperació disseny inicial 1veg/5any</t>
  </si>
  <si>
    <t>PRE91-BUIV</t>
  </si>
  <si>
    <t>buidatge d'arbustives, amb mitjans manuals per formació de visuals, selecció de tanys i poda amb posterior retirada i trituració de restes en qualsevol tipus de forests i de condicions orogràfiques al medi natural</t>
  </si>
  <si>
    <t>34</t>
  </si>
  <si>
    <t>Retall arbustives en camí 1veg/2-3anys</t>
  </si>
  <si>
    <t>PRE91-RETC</t>
  </si>
  <si>
    <t>retall d'arbustives, amb mitjans manuals en camí, selecció de tanys i poda amb posterior retirada i trituració de restes en qualsevol tipus de forests i de condicions orogràfiques al medi natural</t>
  </si>
  <si>
    <t>A4</t>
  </si>
  <si>
    <t>Gestió Arbrat</t>
  </si>
  <si>
    <t>Poda tipus Finestra. Refaldar arbres &lt;2.50m</t>
  </si>
  <si>
    <t>PRE4-ARD1</t>
  </si>
  <si>
    <t xml:space="preserve">poda d'arbrat per refaldar a una alçada inferior a 2.50m, en actuacions al medi natural, amb mitjans manuals, aplec de la brossa generada i càrrega sobre camió grua, i transport de la mateixa a planta de compostatge (no més lluny de 20 km). </t>
  </si>
  <si>
    <t>FRE6GI02</t>
  </si>
  <si>
    <t>poda d'arbre planif/conif., amb cistella mecànica, aplec de la brossa generada i càrrega sobre camió, i transport de la mateixa a planta de compostatge (no més lluny de 20 km.). aquesta tipologia inclou: poda per afectacions, rebrolls, etc. (6-10 m)</t>
  </si>
  <si>
    <t>FRE6GI04</t>
  </si>
  <si>
    <t>poda d'arbre planif/conif., amb cistella mecànica, aplec de la brossa generada i càrrega sobre camió, i transport de la mateixa a planta de compostatge (no més lluny de 20 km.). aquesta tipologia inclou: poda per afectacions, rebrolls, etc. (10 &lt; 15m)</t>
  </si>
  <si>
    <t>FRE6GI05</t>
  </si>
  <si>
    <t>poda d'arbre planif/conif., amb cistella mecànica, aplec de la brossa generada i càrrega sobre camió, i transport de la mateixa a planta de compostatge (no més lluny de 20 km.). aquesta tipologia inclou: poda per afectacions, rebrolls, etc. (&gt; 15m)</t>
  </si>
  <si>
    <t>Poda tipus Tall. Tala arbrat per visuals</t>
  </si>
  <si>
    <t>PRE9A-ARD1</t>
  </si>
  <si>
    <t xml:space="preserve">tala d'arbrat per formació de visuals, en actuacions al medi natural, amb mitjans mecànics i manuals, aplec de la brossa generada i càrrega sobre camió grua, i transport de la mateixa a planta de compostatge (no més lluny de 20 km). </t>
  </si>
  <si>
    <t>Tala arbrat individual</t>
  </si>
  <si>
    <t>P21R0-ARD1</t>
  </si>
  <si>
    <t>tala controlada mitjançant cistella mecànica, d'arbre de &lt; 6 m d'alçària de port petit, deixant la soca a la vista, aplec de la brossa generada, càrrega sobre camió grua amb pinça i transport a planta de compostatge (no més lluny de 20 km)</t>
  </si>
  <si>
    <t>FRE6GI09</t>
  </si>
  <si>
    <t>recollida d'arbres caiguts</t>
  </si>
  <si>
    <t>02</t>
  </si>
  <si>
    <t>Amb Grimpada</t>
  </si>
  <si>
    <t>P21R0-ARD7</t>
  </si>
  <si>
    <t>tala controlada mitjançant tècniques de grimpada, d'arbre de 10 a 15 m d'alçària de port mitjà, deixant la soca a la vista, aplec de la brossa generada, càrrega sobre camió grua amb pinça i transport a planta de compostatge (no més lluny de 20 km)</t>
  </si>
  <si>
    <t>P21R0-ARD9</t>
  </si>
  <si>
    <t>tala controlada mitjançant tècniques de grimpada, d'arbre de 15 a 20 m d'alçària de port gran, deixant la soca a la vista, aplec de la brossa generada, càrrega sobre camió grua amb pinça i transport a planta de compostatge (no més lluny de 20 km)</t>
  </si>
  <si>
    <t>A6</t>
  </si>
  <si>
    <t>Descobrir afloraments de roca i/o restes patrimoni</t>
  </si>
  <si>
    <t>61</t>
  </si>
  <si>
    <t>Eliminació de vegetació per aflorament roca</t>
  </si>
  <si>
    <t>PRE2-ARD1</t>
  </si>
  <si>
    <t>eliminació de vegetació per aflorament de roca, amb desbrossadora manual de braç amb capçal de fil o disc, en actuacions al medi natural amb mitjans manuals</t>
  </si>
  <si>
    <t>A7</t>
  </si>
  <si>
    <t>Construcció de feixines</t>
  </si>
  <si>
    <t>FRI2U052</t>
  </si>
  <si>
    <t>m</t>
  </si>
  <si>
    <t>construcció i col·locació de feixines vives a base de material arbustiu autòcton amb capacitat de reproducció vegetativa, incloent replanteig de la feixina sobre el terreny, obertura manual de rasa de 30x30 cm, recol·lecció de les branques vives en parada vegetativa a l'entorn de la pròpia obra, trasllat fins a la zona de l'actuació, construcció de feixos d'un diàmetre mínim de 0,25 m, lligats amb filferro galvanitzat o brides plàstiques de polietilè d'alta densitat, col·locació de les feixines a la rasa i ancorat al terreny mitjançant piquetes d'acer corrugat, i posterior tapat amb uns 3 cm de gruix del mateix material extret en l'obertura de la rasa
inclou transport i subministrament a peu d'obra amb maquinaria petita</t>
  </si>
  <si>
    <t>A8</t>
  </si>
  <si>
    <t>Plantacions</t>
  </si>
  <si>
    <t>81</t>
  </si>
  <si>
    <t>Plantació arbrat</t>
  </si>
  <si>
    <t>FR612342</t>
  </si>
  <si>
    <t>plantació d'arbre planifoli amb pa de terra o contenidor, de 18 a 25 cm de perímetre de tronc a 1 m d'alçària (a partir del coll de l'arrel), excavació de clot de plantació de 100x100x60 cm amb mitjans mecànics, en un pendent inferior al 25 %, reblert del clot amb substitució parcial del 30% de terra de l'excavació per sorra rentada i compost (70%-30%), primer reg i càrrega de les terres sobrants a camió</t>
  </si>
  <si>
    <t>FRF13195</t>
  </si>
  <si>
    <t>reg d'arbre amb mànega connectada a camió cisterna, amb una aportació mínima de 100 l, amb un recorregut fins al punt de càrrega no superior a 2 km i refent el clot de reg cada 2 regs</t>
  </si>
  <si>
    <t>FRZ22813</t>
  </si>
  <si>
    <t>aspratge doble d'arbre mitjançant 2 rolls de fusta de pi tractada en autoclau de secció circular, de 8 cm de diàmetre i 2 m de llargària, clavat al fons del forat de plantació 30 cm, i amb 2 abraçadores regulables de goma o cautxú</t>
  </si>
  <si>
    <t>82</t>
  </si>
  <si>
    <t>Plantació arbustives</t>
  </si>
  <si>
    <t>PR64-ARD1</t>
  </si>
  <si>
    <t>plantació dispersa de planta de petit port en alvèol forestal en actuacions al medi natural, en terreny no preparat, en un pendent inferior al 35 %, i amb primer reg</t>
  </si>
  <si>
    <t>83</t>
  </si>
  <si>
    <t>Sembra prat florit</t>
  </si>
  <si>
    <t>PRA2-ARD1</t>
  </si>
  <si>
    <t>sembra de barreja de llavors per a gespa tipus herbàcies autòctones de baix manteniment en actuacions al medi natural, segons ntj 07n, amb mitjans manuals, en un pendent &lt; 30 %, superfície &lt; 500 m2, incloent el corronat posterior</t>
  </si>
  <si>
    <t>84</t>
  </si>
  <si>
    <t>Plantació alèvol forestal</t>
  </si>
  <si>
    <t>FGI_612342</t>
  </si>
  <si>
    <t>ha</t>
  </si>
  <si>
    <t>plantació d'alvèol forestal en plantacions en clima mediterrani de pinus halepensis (o similar) de categoria identificada, de 15 a 20 cm d'alçària, en alvèol forestal de 300 cm3 (60 u/ha) i quercus robur (o similar) de categoria identificada, de 20 a 30 cm d'alçària, en alvèol forestal de 300 cm3 (60 u/ha) amb mitjans manuals. inclou el preu de les plantes</t>
  </si>
  <si>
    <t>A9</t>
  </si>
  <si>
    <t>Mobiliari Tronc</t>
  </si>
  <si>
    <t>FRI2U053</t>
  </si>
  <si>
    <t>mobiliari tipus tronc a partir de restes d'arbres de gran diàmetre</t>
  </si>
  <si>
    <t>FRI2U054</t>
  </si>
  <si>
    <t>pilones rústiques</t>
  </si>
  <si>
    <t>S1</t>
  </si>
  <si>
    <t>TER</t>
  </si>
  <si>
    <t>CAMPDORÀ</t>
  </si>
  <si>
    <t>21</t>
  </si>
  <si>
    <t>Prat Baix</t>
  </si>
  <si>
    <t>PRH0-BAI2</t>
  </si>
  <si>
    <t>sega de prat baix, manual, amb tallagespa rotativa autopropulsada, de 66 a 90 cm d'amplària de treball, en un pendent inferior al 25 %</t>
  </si>
  <si>
    <t>23</t>
  </si>
  <si>
    <t>Prat alt llera</t>
  </si>
  <si>
    <t>PRH0-ALT2</t>
  </si>
  <si>
    <t>sega de prat alt, manual, amb tallagespa rotativa autopropulsada amb seient, de 66 a 90 cm d'amplària de treball, en un pendent inferior al 25 %</t>
  </si>
  <si>
    <t>PONT MAJOR</t>
  </si>
  <si>
    <t>22</t>
  </si>
  <si>
    <t>Prat mig</t>
  </si>
  <si>
    <t>PRH0-MIG2</t>
  </si>
  <si>
    <t>sega de prat mig, manual, amb tallagespa rotativa autopropulsada, de 66 a 90 cm d'amplària de treball, en un pendent inferior al 25 %</t>
  </si>
  <si>
    <t>Prat alt</t>
  </si>
  <si>
    <t>PEDRET</t>
  </si>
  <si>
    <t>51</t>
  </si>
  <si>
    <t>Bosc de ribera</t>
  </si>
  <si>
    <t>PRE2-ARD2</t>
  </si>
  <si>
    <t>eliminació de vegetació sotabosc, herbacies, en actuacions al medi natural amb mitjans manuals</t>
  </si>
  <si>
    <t>SANT PONÇ</t>
  </si>
  <si>
    <t>24</t>
  </si>
  <si>
    <t>Retall de marrons 1veg/any h=40-50cm</t>
  </si>
  <si>
    <t>PRH0-MAI1</t>
  </si>
  <si>
    <t>retall de marrons manual, fins una alçada de 40-50cm, amb tallagespa rotativa autopropulsada, de 66 a 90 cm d'amplària de treball, en un pendent inferior al 25 %</t>
  </si>
  <si>
    <t>RIBES TER</t>
  </si>
  <si>
    <t>Piles ponts</t>
  </si>
  <si>
    <t>GI_PONT02</t>
  </si>
  <si>
    <t>sega d'algues</t>
  </si>
  <si>
    <t xml:space="preserve"> FONTAJAU</t>
  </si>
  <si>
    <t>S2</t>
  </si>
  <si>
    <t>ONYAR</t>
  </si>
  <si>
    <t>BARRI VELL</t>
  </si>
  <si>
    <t>PARETS ONYAR</t>
  </si>
  <si>
    <t>GRH1GI01</t>
  </si>
  <si>
    <t>desbrossat manual de prat o sotabosc. inclosa la recollida i transport a abocador</t>
  </si>
  <si>
    <t>RECUPERACIO MATERIAL</t>
  </si>
  <si>
    <t>GI_PONT03</t>
  </si>
  <si>
    <t>recuperació de material caigut al riu</t>
  </si>
  <si>
    <t>ALGUES</t>
  </si>
  <si>
    <t>CENTRAL</t>
  </si>
  <si>
    <t>CREUETA</t>
  </si>
  <si>
    <t>S3</t>
  </si>
  <si>
    <t>GÜELL</t>
  </si>
  <si>
    <t>NORD</t>
  </si>
  <si>
    <t>SUD</t>
  </si>
  <si>
    <t>S4</t>
  </si>
  <si>
    <t>GALLIGANTS</t>
  </si>
  <si>
    <t>SANTA MARGARIDA</t>
  </si>
  <si>
    <t>S5</t>
  </si>
  <si>
    <t>BULLIDORS</t>
  </si>
  <si>
    <t>Prat alt (llera)</t>
  </si>
  <si>
    <t>52</t>
  </si>
  <si>
    <t>MURTRA</t>
  </si>
  <si>
    <t>53</t>
  </si>
  <si>
    <t>BULLIDORS-FONTAJAU</t>
  </si>
  <si>
    <t>54</t>
  </si>
  <si>
    <t>TORRENT BULLIDORS</t>
  </si>
  <si>
    <t>S6</t>
  </si>
  <si>
    <t>GURNAU</t>
  </si>
  <si>
    <t xml:space="preserve"> GURNAU</t>
  </si>
  <si>
    <t>S7</t>
  </si>
  <si>
    <t>CAN PUNXA</t>
  </si>
  <si>
    <t>71</t>
  </si>
  <si>
    <t xml:space="preserve"> PUNXA</t>
  </si>
  <si>
    <t>S8</t>
  </si>
  <si>
    <t>MARROC</t>
  </si>
  <si>
    <t>S9</t>
  </si>
  <si>
    <t>FONT POLVORA</t>
  </si>
  <si>
    <t>91</t>
  </si>
  <si>
    <t>FONT</t>
  </si>
  <si>
    <t>T1</t>
  </si>
  <si>
    <t>VILAROJA</t>
  </si>
  <si>
    <t>VILARROJA</t>
  </si>
  <si>
    <t xml:space="preserve">IMPORT TOTAL DEL PRESSUPOST : </t>
  </si>
  <si>
    <t>Justificació d'elements</t>
  </si>
  <si>
    <t>Codi</t>
  </si>
  <si>
    <t>U.A.</t>
  </si>
  <si>
    <t>Descripció</t>
  </si>
  <si>
    <t>E21R11A0</t>
  </si>
  <si>
    <t>tala controlada amb cistella mecànica d'arbre de 6 a 10 m d'alçària, deixant la soca a la vista, aplec de la brossa generada i càrrega sobre camió grua amb pinça, i transport de la mateixa a planta de compostatge (no més lluny de 20 km)</t>
  </si>
  <si>
    <t>Rend.:</t>
  </si>
  <si>
    <t>Mà d'obra</t>
  </si>
  <si>
    <t>A013P000</t>
  </si>
  <si>
    <t>ajudant jardiner</t>
  </si>
  <si>
    <t>/R</t>
  </si>
  <si>
    <t>x</t>
  </si>
  <si>
    <t>=</t>
  </si>
  <si>
    <t>A012P000</t>
  </si>
  <si>
    <t>oficial 1a jardiner</t>
  </si>
  <si>
    <t>Subtotal mà d'obra</t>
  </si>
  <si>
    <t>Maquinària</t>
  </si>
  <si>
    <t>C1501700</t>
  </si>
  <si>
    <t>camió per a transport de 7 t</t>
  </si>
  <si>
    <t>C150MC10</t>
  </si>
  <si>
    <t>lloguer de plataforma autopropulsada amb cistella sobre braç articulat per a una alçària de treball de 12 m , sense operari</t>
  </si>
  <si>
    <t>CRE23000</t>
  </si>
  <si>
    <t>motoserra</t>
  </si>
  <si>
    <t>Subtotal maquinària</t>
  </si>
  <si>
    <t>Material</t>
  </si>
  <si>
    <t>B2RA9TD0</t>
  </si>
  <si>
    <t>t</t>
  </si>
  <si>
    <t>deposició controlada a planta de compostage de residus de troncs i soques no perillosos amb una densitat 0.9 t/m3, procedents de poda o sega, amb codi 200201 segons la llista europea de residus (orden mam/304/2002)</t>
  </si>
  <si>
    <t>B2RA9SB0</t>
  </si>
  <si>
    <t>deposició controlada a planta de compostage de residus vegetals nets no perillosos amb una densitat 0.5 t/m3, procedents de poda o sega, amb codi 200201 segons la llista europea de residus (orden mam/304/2002)</t>
  </si>
  <si>
    <t>Subtotal material</t>
  </si>
  <si>
    <t>Despeses auxiliars</t>
  </si>
  <si>
    <t>%</t>
  </si>
  <si>
    <t>Cost directe</t>
  </si>
  <si>
    <t>Total</t>
  </si>
  <si>
    <t>E21R1260</t>
  </si>
  <si>
    <t>tala controlada d'arbre &lt; 6 m d'alçària, deixant la soca a la vista, aplec de la brossa generada i càrrega sobre camió grua amb pinça, i transport de la mateixa a planta de compostatge (no més lluny de 20 km)</t>
  </si>
  <si>
    <t>C1503300</t>
  </si>
  <si>
    <t>camió grua de 3 t</t>
  </si>
  <si>
    <t>E21R12D0</t>
  </si>
  <si>
    <t>tala controlada cistella mecànica d'arbre de 10 a 15 m d'alçària, deixant la soca a la vista, aplec de la brossa generada i càrrega sobre camió grua amb pinça, i transport de la mateixa a planta de compostatge (no més lluny de 20 km)</t>
  </si>
  <si>
    <t>C150MC30</t>
  </si>
  <si>
    <t>lloguer de plataforma autopropulsada amb cistella sobre braç articulat per a una alçària de treball de 16 m , sense operari</t>
  </si>
  <si>
    <t>E21R12F0</t>
  </si>
  <si>
    <t>tala controlada cistella mecànica d'arbre de 15 a 20 m d'alçària, deixant la soca a la vista, aplec de la brossa generada i càrrega sobre camió grua amb pinça, i transport de la mateixa a planta de compostatge (no més lluny de 20 km)</t>
  </si>
  <si>
    <t>C150MC50</t>
  </si>
  <si>
    <t>lloguer de plataforma autopropulsada amb cistella sobre braç articulat per a una alçària de treball de 21 m , sense operari</t>
  </si>
  <si>
    <t>E21RGI02</t>
  </si>
  <si>
    <t>eliminació de soques</t>
  </si>
  <si>
    <t>C1313330</t>
  </si>
  <si>
    <t>retroexcavadora sobre pneumàtics de 8 a 10 t</t>
  </si>
  <si>
    <t>ER71124J</t>
  </si>
  <si>
    <t>sembra de barreja de llavors d'espècies arbustives i/o de flor segons ntj 07n, amb mitjans manuals, en un pendent &lt;30%, superfície &lt; 500m2, incloent la cobertura de la llavor amb sorra de riu rentada i el coronat posterior</t>
  </si>
  <si>
    <t>B0310500</t>
  </si>
  <si>
    <t xml:space="preserve">sorra de pedrera de 0 a 3,5 mm </t>
  </si>
  <si>
    <t>FI_ARB06</t>
  </si>
  <si>
    <t>poda en verd d'arbre planif/conif., amb mitjans manuals, aplec de la brossa generada i càrrega sobre camió, i transport de la mateixa a planta de compostatge (no més lluny de 20 km.). aquesta tipologia inclou: poda per afectacions, rebrolls, etc.</t>
  </si>
  <si>
    <t>CRE21100</t>
  </si>
  <si>
    <t>tisores pneumàtiques, amb part proporcional de compressor</t>
  </si>
  <si>
    <t>FR26GI01</t>
  </si>
  <si>
    <t>entrecavat manual de l'arbrat en escocell de terra, amb eliminació de les males herbes, residus aliens i xucladors. sense tractament herbicida químic- inclosa recollida i trasllat a abocador.</t>
  </si>
  <si>
    <t>FR3A4010</t>
  </si>
  <si>
    <t>condicionament del sòl amb adob mineral sòlid de fons d'alliberament ràpid, formulació i dosi segons indicacions de la df, escampat amb mitjans manuals</t>
  </si>
  <si>
    <t>BR3A4000</t>
  </si>
  <si>
    <t>kg</t>
  </si>
  <si>
    <t>adob mineral sòlid de fons, d'alliberament ràpid</t>
  </si>
  <si>
    <t>FRE6GI01</t>
  </si>
  <si>
    <t xml:space="preserve">poda de formació d'arbre planifoli o conífera de &lt; 6 m d'alçària, amb mitjans manuals, aplec de la brossa generada i càrrega sobre camió grua amb pinça, i transport de la mateixa a planta de compostatge (no més lluny de 20 km). </t>
  </si>
  <si>
    <t>A012PPGI</t>
  </si>
  <si>
    <t>oficial 1a jardiner especialista en arboricultura</t>
  </si>
  <si>
    <t>FRE6GI07</t>
  </si>
  <si>
    <t>neteja de rebrolls</t>
  </si>
  <si>
    <t>FRE6GI08</t>
  </si>
  <si>
    <t>u.</t>
  </si>
  <si>
    <t>recollida de branques caigudes</t>
  </si>
  <si>
    <t>FRE6GI10</t>
  </si>
  <si>
    <t>recollida d'arbres caiguts (10-15m)</t>
  </si>
  <si>
    <t>FRE6GI11</t>
  </si>
  <si>
    <t>recollida d'arbres caiguts (&lt;15m)</t>
  </si>
  <si>
    <t>FRL21013</t>
  </si>
  <si>
    <t>tractament fitosanitari amb endoteràpia</t>
  </si>
  <si>
    <t>CRL13100</t>
  </si>
  <si>
    <t>aparell de pressió localitzador a profunditat per a tractaments fitosanitaris i herbicides</t>
  </si>
  <si>
    <t>BRL21000</t>
  </si>
  <si>
    <t>producte insecticida</t>
  </si>
  <si>
    <t>FRL21GI01</t>
  </si>
  <si>
    <t>tractament fitosanitari &lt; 6m. tractament fitosanitari amb arbres en alineació, amb alçada de copa inferior a 6 m. realitzada amb equip de tractament amb broquets nebulitzadors, amb dipòsit de 600/1200 l, sobre camió. amb el producte corresponent, autoritzat per la direcció tècnica.</t>
  </si>
  <si>
    <t>FRL21GI02</t>
  </si>
  <si>
    <t>col·locació de fauna útil</t>
  </si>
  <si>
    <t>FRL21GI03</t>
  </si>
  <si>
    <t>col·locació de paranys per al control de plagues</t>
  </si>
  <si>
    <t>FRL21GI04</t>
  </si>
  <si>
    <t>eliminació de bosses de processionària</t>
  </si>
  <si>
    <t>FRL21GI05</t>
  </si>
  <si>
    <t>tractament fitosanitari &gt; 6m. tractament fitosanitari amb arbres en alineació, amb alçada de copa superior a 6 m. realitzada amb equip de tractament amb broquets nebulitzadors, amb dipòsit de 600/1200 l, sobre camió. amb el producte corresponent, autoritzat per la direcció tècnica.</t>
  </si>
  <si>
    <t>FRL21GI08</t>
  </si>
  <si>
    <t>tractament fitosanitari amb reg</t>
  </si>
  <si>
    <t>C151-0033</t>
  </si>
  <si>
    <t>camió cisterna de 6 m3</t>
  </si>
  <si>
    <t>GI_PARET01</t>
  </si>
  <si>
    <t>CR112500</t>
  </si>
  <si>
    <t>desbrossadora manual de braç amb capçal de fil o disc</t>
  </si>
  <si>
    <t>P21R0-92H0</t>
  </si>
  <si>
    <t>tala controlada mitjançant tècniques de grimpada, d'arbre de 6 a 10 m d'alçària de port mitjà, arrencant la soca, aplec de la brossa generada, càrrega sobre camió grua amb pinça i transport a planta de compostatge (no més lluny de 20 km)</t>
  </si>
  <si>
    <t>A0F-0014</t>
  </si>
  <si>
    <t>oficial 1a especialista en arboricultura i tècniques verticals</t>
  </si>
  <si>
    <t>C152-003B</t>
  </si>
  <si>
    <t>camió grua</t>
  </si>
  <si>
    <t>CR11-00JS</t>
  </si>
  <si>
    <t>tractor de 73,5 kw (100 cv) de potència, amb braç desbrossador</t>
  </si>
  <si>
    <t>P21R0-92HW</t>
  </si>
  <si>
    <t>tala controlada mitjançant tècniques de grimpada, d'arbre de 6 a 10 m d'alçària de port mitjà, deixant la soca a la vista, aplec de la brossa generada, càrrega sobre camió grua amb pinça i transport a planta de compostatge (no més lluny de 20 km)</t>
  </si>
  <si>
    <t>PRE91-TLMK</t>
  </si>
  <si>
    <t>tallada selectiva, amb una densitat de vegetació elevada u/m2, amb mitjans manuals i mecànics, en actuacions al medi natural</t>
  </si>
  <si>
    <t>CRD2-TLMG</t>
  </si>
  <si>
    <t>tractor sobre pneumàtics de 51.5 a 69.1 kw (70 a 94 cv) de potència, amb equip per a desembosc</t>
  </si>
  <si>
    <t>PRE91-TLML</t>
  </si>
  <si>
    <t>tallada selectiva, amb una densitat de vegetació normal u/m2, amb mitjans manuals i mecànics, en actuacions al medi natural</t>
  </si>
  <si>
    <t>PRE91-TLMN</t>
  </si>
  <si>
    <t>tallada disseminatòria, per a classe diamètrica (cd) d'entre 25 i 30 cm, en qualsevol tipus de forests i de condicions orogràfiques, incloent el marcatge i reducció de restes vegetals in situ, amb mitjans manuals i mecànics, en actuacions al medi natural</t>
  </si>
  <si>
    <t>CR25-007Y</t>
  </si>
  <si>
    <t>tractor sobre erugues de 51.5 a 69.1 kw (70 a 94 cv) de potència amb equip despedregador tipus rampí amb aparell elevador i dos remolcs i d'una amplària de treball de més de 2,66 m</t>
  </si>
  <si>
    <t>PRE91-TLMP</t>
  </si>
  <si>
    <t>tallada disseminatòria, per a classe diamètrica (cd) de fins a 25 cm, en qualsevol tipus de forests i de condicions orogràfiques, incloent el marcatge i reducció de restes vegetals in situ, amb mitjans manuals i mecànics, en actuacions al medi natural</t>
  </si>
  <si>
    <t>PRE91-TLMQ</t>
  </si>
  <si>
    <t>tallada disseminatòria, per a classe diamètrica (cd) de més gran a 30 cm, en qualsevol tipus de forests i de condicions orogràfiques, incloent el marcatge i reducció de restes vegetals in situ, amb mitjans manuals i mecànics, en actuacions al medi natural</t>
  </si>
  <si>
    <t>PRELZ-I7ZN</t>
  </si>
  <si>
    <t>redistribució de sediments a la llera, en actuacions al medi natural, amb pala excavadora giratòria sobre cadenes de 12 a 20 t i transport dins el tram d'actuació</t>
  </si>
  <si>
    <t>C139-00LH</t>
  </si>
  <si>
    <t>pala excavadora giratòria sobre cadenes de 12 a 20 t</t>
  </si>
  <si>
    <t>C154-003K</t>
  </si>
  <si>
    <t>camió per a transport de 20 t</t>
  </si>
  <si>
    <t>PRH0-ALT1</t>
  </si>
  <si>
    <t>sega de prat alt, manual, amb tallagespa rotativa autopropulsada, de 66 a 90 cm d'amplària de treball, en un pendent inferior al 25 %</t>
  </si>
  <si>
    <t>CRH2-00C4</t>
  </si>
  <si>
    <t>tallagespa rotativa autopropulsada, de 66 a 90 cm d'amplària de treball</t>
  </si>
  <si>
    <t>PRH0-ALT3</t>
  </si>
  <si>
    <t>sega de prat alt, manual, amb tallagespa helicoïdal autopropulsada, de 66 a 90 cm d'amplària de treball, en un pendent inferior al 25 %</t>
  </si>
  <si>
    <t>PRH0-RTA1</t>
  </si>
  <si>
    <t>retall de prat alt, manual, per una amplada màxima de 1 m, en camins al medi natural amb tallagespa rotativa autopropulsada i/o motoserra</t>
  </si>
  <si>
    <t>PRIH-HBH5</t>
  </si>
  <si>
    <t>plantació de fragments compactes (tepes) d'espècies herbàcies i gramínies recollides a l'entorn de l'obra, amb un gruix mínim de 10 cm i amb un recobriment major o igual al 30% de l'àrea tractada, i reblert dels espais buits amb terra vegetal procedent de l'obra</t>
  </si>
  <si>
    <t>C15E-0062</t>
  </si>
  <si>
    <t>dúmper d'1,5 t de càrrega útil, amb mecanisme hidràulic</t>
  </si>
  <si>
    <t>C133-00EW</t>
  </si>
  <si>
    <t>minicarregadora sobre pneumàtics de 2 a 5.9 t</t>
  </si>
  <si>
    <t>BR450-MI7V</t>
  </si>
  <si>
    <t>quercus robur d'alçària de 20 a 30 cm, en alvèol forestal de 300 cm3</t>
  </si>
  <si>
    <t>B0111001</t>
  </si>
  <si>
    <t>aigua</t>
  </si>
  <si>
    <t>BR471-MI7U</t>
  </si>
  <si>
    <t>pinus halepensis d'alçària de 15 a 20 cm, en alvèol forestal de 300 cm3pinus halepensis d'alçària de 15 a 20 cm, en alvèol forestal de 300 cm3</t>
  </si>
  <si>
    <t>BR341110</t>
  </si>
  <si>
    <t>compost de classe i, d'origen vegetal, segons ntj 05c, subministrat a granel</t>
  </si>
  <si>
    <t>C1505120</t>
  </si>
  <si>
    <t>dúmper d'1.5 t de càrrega útil, amb mecanisme hidràulic</t>
  </si>
  <si>
    <t>B0B27000</t>
  </si>
  <si>
    <t>acer en barres corrugades b400s de límit elàstic &gt;= 400 n/mm2</t>
  </si>
  <si>
    <t>B0A14300</t>
  </si>
  <si>
    <t>filferro recuit de diàmetre 3 mm</t>
  </si>
  <si>
    <t>BRZ21810</t>
  </si>
  <si>
    <t>estaca de fusta de pi tractada en autoclau, de secció circular, de 8 cm de diàmetre i 2 m de llargària</t>
  </si>
  <si>
    <t>BRZ22510</t>
  </si>
  <si>
    <t>abraçadora regulable de goma o cautxú per a aspratges</t>
  </si>
  <si>
    <t>C15I-00JY</t>
  </si>
  <si>
    <t>lloguer de plataforma autopropulsada amb cistella sobre braç articulat per a una alçària de treball de 16 m, sense operari</t>
  </si>
  <si>
    <t>C15I-00JZ</t>
  </si>
  <si>
    <t>lloguer de plataforma autopropulsada amb cistella sobre braç articulat per a una alçària de treball de 21 m, sense operari</t>
  </si>
  <si>
    <t>C133-00EQ</t>
  </si>
  <si>
    <t>minicarregadora sobre pneumàtics de 2 a 5.9 t, amb accessori retroexcavador de 40 a 60 cm d'amplària</t>
  </si>
  <si>
    <t>A0E-000A</t>
  </si>
  <si>
    <t>manobre especialista</t>
  </si>
  <si>
    <t>C138-00KR</t>
  </si>
  <si>
    <t>pala carregadora sobre pneumàtics de 8 a 14 t</t>
  </si>
  <si>
    <t>CR711300</t>
  </si>
  <si>
    <t>sembradora de tracció manual</t>
  </si>
  <si>
    <t>BR4U0-21GV</t>
  </si>
  <si>
    <t>barreja de llavors mixta d'espècies arbustives i/o de flor, segons ntj 07n</t>
  </si>
  <si>
    <t>CR12-IAVX</t>
  </si>
  <si>
    <t>tractor de 150 kw (200 cv), amb pneumàtics, amb trituradora de pedres</t>
  </si>
  <si>
    <t>C139-00LK</t>
  </si>
  <si>
    <t>pala excavadora giratòria sobre pneumàtics de 15 a 20 t</t>
  </si>
  <si>
    <t>C20G-00DT</t>
  </si>
  <si>
    <t>màquina taladradora</t>
  </si>
  <si>
    <t>BRL1-0TY1</t>
  </si>
  <si>
    <t>l</t>
  </si>
  <si>
    <t>producte herbicida de contacte</t>
  </si>
  <si>
    <t>BR4U1H00</t>
  </si>
  <si>
    <t xml:space="preserve">barreja de llavors per a gespa tipus standard c4, segons ntj 07n </t>
  </si>
  <si>
    <t>INSTRUCCIONS D'ÚS</t>
  </si>
  <si>
    <r>
      <t xml:space="preserve">Les empreses licitadores hauran de modificar </t>
    </r>
    <r>
      <rPr>
        <b/>
        <sz val="11"/>
        <color rgb="FF000000"/>
        <rFont val="Calibri"/>
        <family val="2"/>
      </rPr>
      <t xml:space="preserve">ÚNICAMENT </t>
    </r>
    <r>
      <rPr>
        <sz val="11"/>
        <color rgb="FF000000"/>
        <rFont val="Calibri"/>
        <family val="2"/>
      </rPr>
      <t>els camps que s'indiquen</t>
    </r>
  </si>
  <si>
    <r>
      <t xml:space="preserve">a continuació de la pestanya </t>
    </r>
    <r>
      <rPr>
        <b/>
        <sz val="11"/>
        <color rgb="FF000000"/>
        <rFont val="Calibri"/>
        <family val="2"/>
      </rPr>
      <t>T-SMP</t>
    </r>
  </si>
  <si>
    <r>
      <t xml:space="preserve">Els camps modificables es troben indicats en color </t>
    </r>
    <r>
      <rPr>
        <sz val="11"/>
        <color rgb="FFFF0000"/>
        <rFont val="Calibri"/>
        <family val="2"/>
      </rPr>
      <t>vermell</t>
    </r>
  </si>
  <si>
    <t>1.</t>
  </si>
  <si>
    <t>Caldrà indicar el nom de l'empresa licitadora a 'nom empresa'. D'aquesta manera</t>
  </si>
  <si>
    <t>el nom de l'empresa quedarà sempre imprès a la capçalera de tots els documents</t>
  </si>
  <si>
    <t>que l'empresa licitadora haurà de presentar</t>
  </si>
  <si>
    <t>Empresa:</t>
  </si>
  <si>
    <t>nom empresa</t>
  </si>
  <si>
    <t xml:space="preserve">2. </t>
  </si>
  <si>
    <t>Caldrà indicar el preu ofertat per a la mà d'obra (oficial de 1a, peó, etc), de la maquinària</t>
  </si>
  <si>
    <t>utilitzada (camió grua, ,motoserra, etc), i del material (sorra de riu, fungicida, etc)</t>
  </si>
  <si>
    <t>Només es podran modificar el valors de la columna PREU OFERTA</t>
  </si>
  <si>
    <t>Els valors de PREU LICITACIÓ serviran només de referència</t>
  </si>
  <si>
    <t>Tipus</t>
  </si>
  <si>
    <t>PREU OFERTA</t>
  </si>
  <si>
    <t>PREU LICITACIÓ</t>
  </si>
  <si>
    <t>Oficial 1a jardiner</t>
  </si>
  <si>
    <t>A012P200</t>
  </si>
  <si>
    <t>Oficial 2a jardiner</t>
  </si>
  <si>
    <t>Tots els preus de les feines a realitzar en aquest contracte (descrites a la pestanya PREU_FEINA)</t>
  </si>
  <si>
    <t xml:space="preserve">s'obtenen a partir dels valors introduits a la columna PREU OFERTA de la pestanya T-SMP, i és l'unic </t>
  </si>
  <si>
    <t>valor modificable per part de l'empresa licitadora</t>
  </si>
  <si>
    <t>El preu final del PRESSUPOST DE LICITACIÓ s'obté automàticament del càlculs realitzats a partir dels</t>
  </si>
  <si>
    <t>valors introduits a la casella PREU OFERTA de la pestanya T-SMP</t>
  </si>
  <si>
    <t>Les empreses licitadores hauràn d'entregar imprès (pdf) les pestanyes:</t>
  </si>
  <si>
    <t>T-SMP</t>
  </si>
  <si>
    <t>PREU_FEINA</t>
  </si>
  <si>
    <t>RESUM PRESS</t>
  </si>
  <si>
    <t>Nom empresa</t>
  </si>
  <si>
    <t>PREU OFERTA (*)</t>
  </si>
  <si>
    <t>FR11R150</t>
  </si>
  <si>
    <t>dam2</t>
  </si>
  <si>
    <t>recollida de brossa</t>
  </si>
  <si>
    <t>FR11R1502</t>
  </si>
  <si>
    <t>neteja intensiva</t>
  </si>
  <si>
    <t>PRESSUPOST MANTENIMENT</t>
  </si>
  <si>
    <t>PressupostNETEJA RIUS - LOT 7</t>
  </si>
  <si>
    <t>PRESSUPOST NETEJA</t>
  </si>
  <si>
    <t xml:space="preserve">IMPORT TOTAL DEL PRESSUPOST MANTENIMENT: </t>
  </si>
  <si>
    <t>DESPESES DIRECTES</t>
  </si>
  <si>
    <t>Despeses indirectes (5%)</t>
  </si>
  <si>
    <t>PRESSUPOST EXECUCIÓ MATERIAL</t>
  </si>
  <si>
    <t>Despeses generals (5%)</t>
  </si>
  <si>
    <t>Benefici industrial (6%)</t>
  </si>
  <si>
    <t>IVA (21%)</t>
  </si>
  <si>
    <t xml:space="preserve">IMPORT TOTAL DEL PRESSUPOST NETEJA: </t>
  </si>
  <si>
    <t>IVA (10%)</t>
  </si>
  <si>
    <t>PRESSUPOST EXECUCIÓ TOTAL (S/IVA)</t>
  </si>
  <si>
    <t>PRESSUPOST EXECUCIÓ TOTAL (IVA INCLÒS)</t>
  </si>
  <si>
    <t>Manteniment i Neteja de Rius i Rieres - LOT 3 - Ajuntament de Girona</t>
  </si>
  <si>
    <t>Manteniment de Rius i Rieres - LOT 3 - Ajuntament de Girona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</si>
</sst>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
    <numFmt numFmtId="165" formatCode="###,###,##0.000"/>
    <numFmt numFmtId="166" formatCode="###,###,##0.00000"/>
  </numFmts>
  <fonts count="16"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10"/>
      <color rgb="FF000000"/>
      <name val="Calibri"/>
      <family val="2"/>
    </font>
    <font>
      <b/>
      <sz val="10"/>
      <color rgb="FF000000"/>
      <name val="Calibri"/>
      <family val="2"/>
    </font>
    <font>
      <sz val="11"/>
      <color rgb="FFFF0000"/>
      <name val="Calibri"/>
      <family val="2"/>
    </font>
    <font>
      <b/>
      <sz val="11"/>
      <color rgb="FFFF0000"/>
      <name val="Calibri"/>
      <family val="2"/>
    </font>
    <font>
      <b/>
      <sz val="8"/>
      <color rgb="FF000000"/>
      <name val="Arial Narrow"/>
      <family val="2"/>
    </font>
    <font>
      <sz val="11"/>
      <color rgb="FF000000"/>
      <name val="Arial Narrow"/>
      <family val="2"/>
    </font>
    <font>
      <b/>
      <sz val="11"/>
      <color rgb="FFFF0000"/>
      <name val="Arial Narrow"/>
      <family val="2"/>
    </font>
    <font>
      <b/>
      <sz val="14"/>
      <color rgb="FFFF0000"/>
      <name val="Arial Narrow"/>
      <family val="2"/>
    </font>
    <font>
      <b/>
      <sz val="14"/>
      <color rgb="FFFF0000"/>
      <name val="Calibri"/>
      <family val="2"/>
    </font>
    <font>
      <b/>
      <sz val="12"/>
      <color rgb="FF000000"/>
      <name val="Calibri"/>
      <family val="2"/>
    </font>
  </fonts>
  <fills count="8">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C0C0C0"/>
        <bgColor rgb="FFC0C0C0"/>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14999847407452621"/>
        <bgColor rgb="FFFFFFCC"/>
      </patternFill>
    </fill>
  </fills>
  <borders count="10">
    <border>
      <left/>
      <right/>
      <top/>
      <bottom/>
      <diagonal/>
    </border>
    <border>
      <left/>
      <right/>
      <top style="thin">
        <color rgb="FF000000"/>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bottom style="thick">
        <color rgb="FFFF0000"/>
      </bottom>
      <diagonal/>
    </border>
    <border>
      <left/>
      <right/>
      <top/>
      <bottom style="thin">
        <color indexed="64"/>
      </bottom>
      <diagonal/>
    </border>
  </borders>
  <cellStyleXfs count="2">
    <xf numFmtId="0" fontId="0" fillId="0" borderId="0" applyNumberFormat="0" applyBorder="0" applyAlignment="0"/>
    <xf numFmtId="44" fontId="5" fillId="0" borderId="0" applyFont="0" applyFill="0" applyBorder="0" applyAlignment="0" applyProtection="0"/>
  </cellStyleXfs>
  <cellXfs count="65">
    <xf numFmtId="0" fontId="0" fillId="0" borderId="0" xfId="0" applyFill="1" applyProtection="1"/>
    <xf numFmtId="0" fontId="11" fillId="0" borderId="0" xfId="0" applyFont="1" applyFill="1" applyProtection="1"/>
    <xf numFmtId="0" fontId="10" fillId="4" borderId="5" xfId="0" applyFont="1" applyFill="1" applyBorder="1" applyAlignment="1" applyProtection="1">
      <alignment horizontal="center" vertical="top" wrapText="1"/>
    </xf>
    <xf numFmtId="0" fontId="10" fillId="4" borderId="0" xfId="0" applyFont="1" applyFill="1" applyAlignment="1" applyProtection="1">
      <alignment horizontal="center" vertical="top" wrapText="1"/>
    </xf>
    <xf numFmtId="0" fontId="0" fillId="5" borderId="0" xfId="0" applyFill="1" applyProtection="1"/>
    <xf numFmtId="0" fontId="4" fillId="5"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5" fontId="1" fillId="0" borderId="0" xfId="0" applyNumberFormat="1" applyFont="1" applyFill="1" applyProtection="1"/>
    <xf numFmtId="164" fontId="1" fillId="0" borderId="0" xfId="0" applyNumberFormat="1" applyFont="1" applyFill="1" applyProtection="1"/>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xf numFmtId="0" fontId="7"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165" fontId="4" fillId="0" borderId="0" xfId="0" applyNumberFormat="1" applyFont="1" applyFill="1" applyAlignment="1" applyProtection="1">
      <alignment horizontal="center" vertical="top"/>
    </xf>
    <xf numFmtId="166" fontId="0" fillId="0" borderId="0" xfId="0" applyNumberFormat="1" applyFill="1" applyProtection="1"/>
    <xf numFmtId="0" fontId="0" fillId="0" borderId="0" xfId="0" applyFill="1" applyAlignment="1" applyProtection="1">
      <alignment horizontal="right"/>
    </xf>
    <xf numFmtId="0" fontId="11" fillId="0" borderId="6" xfId="0" applyFont="1" applyFill="1" applyBorder="1" applyProtection="1"/>
    <xf numFmtId="44" fontId="12" fillId="6" borderId="6" xfId="1" applyFont="1" applyFill="1" applyBorder="1" applyProtection="1"/>
    <xf numFmtId="44" fontId="11" fillId="5" borderId="0" xfId="1" applyFont="1" applyFill="1" applyProtection="1"/>
    <xf numFmtId="0" fontId="6" fillId="0" borderId="0" xfId="0" applyFont="1" applyFill="1" applyAlignment="1" applyProtection="1"/>
    <xf numFmtId="0" fontId="13" fillId="0" borderId="7" xfId="0" applyFont="1" applyFill="1" applyBorder="1" applyAlignment="1" applyProtection="1">
      <protection locked="0"/>
    </xf>
    <xf numFmtId="0" fontId="3" fillId="4" borderId="5" xfId="0" applyFont="1" applyFill="1" applyBorder="1" applyAlignment="1" applyProtection="1">
      <alignment horizontal="center"/>
    </xf>
    <xf numFmtId="0" fontId="0" fillId="0" borderId="6" xfId="0" applyFill="1" applyBorder="1" applyProtection="1"/>
    <xf numFmtId="44" fontId="9" fillId="0" borderId="6" xfId="1" applyFont="1" applyFill="1" applyBorder="1" applyAlignment="1" applyProtection="1">
      <alignment vertical="top"/>
      <protection locked="0"/>
    </xf>
    <xf numFmtId="44" fontId="9" fillId="0" borderId="8" xfId="1" applyFont="1" applyFill="1" applyBorder="1" applyAlignment="1" applyProtection="1">
      <alignment vertical="top"/>
      <protection locked="0"/>
    </xf>
    <xf numFmtId="0" fontId="0" fillId="0" borderId="0" xfId="0" applyFill="1" applyAlignment="1" applyProtection="1">
      <alignment vertical="top" wrapText="1"/>
    </xf>
    <xf numFmtId="0" fontId="3" fillId="4" borderId="0" xfId="0" applyFont="1" applyFill="1" applyAlignment="1" applyProtection="1">
      <alignment horizontal="right"/>
    </xf>
    <xf numFmtId="44" fontId="0" fillId="0" borderId="0" xfId="0" applyNumberFormat="1" applyFill="1" applyProtection="1"/>
    <xf numFmtId="44" fontId="0" fillId="0" borderId="0" xfId="1" applyFont="1" applyFill="1" applyProtection="1"/>
    <xf numFmtId="0" fontId="0" fillId="0" borderId="9" xfId="0" applyFill="1" applyBorder="1" applyProtection="1"/>
    <xf numFmtId="0" fontId="0" fillId="0" borderId="9" xfId="0" applyFill="1" applyBorder="1" applyAlignment="1" applyProtection="1">
      <alignment horizontal="right"/>
    </xf>
    <xf numFmtId="44" fontId="0" fillId="0" borderId="9" xfId="1" applyFont="1" applyFill="1" applyBorder="1" applyProtection="1"/>
    <xf numFmtId="0" fontId="4" fillId="0" borderId="0" xfId="0" applyFont="1" applyFill="1" applyAlignment="1" applyProtection="1">
      <alignment horizontal="right"/>
    </xf>
    <xf numFmtId="44" fontId="4" fillId="0" borderId="0" xfId="1" applyFont="1" applyFill="1" applyProtection="1"/>
    <xf numFmtId="0" fontId="15" fillId="0" borderId="0" xfId="0" applyFont="1" applyFill="1" applyAlignment="1" applyProtection="1">
      <alignment horizontal="right"/>
    </xf>
    <xf numFmtId="44" fontId="15" fillId="0" borderId="0" xfId="0" applyNumberFormat="1" applyFont="1" applyFill="1" applyProtection="1"/>
    <xf numFmtId="0" fontId="13" fillId="0" borderId="0" xfId="0" applyFont="1" applyFill="1" applyBorder="1" applyAlignment="1" applyProtection="1"/>
    <xf numFmtId="44" fontId="0" fillId="7" borderId="0" xfId="1" applyFont="1" applyFill="1" applyProtection="1"/>
    <xf numFmtId="164" fontId="4" fillId="0" borderId="0" xfId="0" applyNumberFormat="1" applyFont="1" applyFill="1" applyAlignment="1" applyProtection="1">
      <alignment vertical="top"/>
    </xf>
    <xf numFmtId="165" fontId="0" fillId="0" borderId="0" xfId="0" applyNumberFormat="1" applyFill="1" applyProtection="1"/>
    <xf numFmtId="166" fontId="0" fillId="0" borderId="1" xfId="0" applyNumberFormat="1" applyFill="1" applyBorder="1" applyProtection="1"/>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4" fillId="0" borderId="0" xfId="0" applyFont="1" applyFill="1" applyAlignment="1" applyProtection="1">
      <alignment vertical="top" wrapText="1"/>
    </xf>
    <xf numFmtId="0" fontId="2" fillId="2" borderId="0" xfId="0" applyFont="1" applyFill="1" applyAlignment="1" applyProtection="1">
      <alignment horizontal="center" vertical="top" wrapText="1"/>
    </xf>
    <xf numFmtId="0" fontId="9" fillId="0" borderId="2" xfId="0" applyFont="1" applyFill="1" applyBorder="1" applyAlignment="1" applyProtection="1">
      <alignment horizontal="left"/>
    </xf>
    <xf numFmtId="0" fontId="9" fillId="0" borderId="3" xfId="0" applyFont="1" applyFill="1" applyBorder="1" applyAlignment="1" applyProtection="1">
      <alignment horizontal="left"/>
    </xf>
    <xf numFmtId="0" fontId="9" fillId="0" borderId="4" xfId="0" applyFont="1" applyFill="1" applyBorder="1" applyAlignment="1" applyProtection="1">
      <alignment horizontal="left"/>
    </xf>
    <xf numFmtId="0" fontId="6" fillId="0" borderId="0" xfId="0" applyFont="1" applyFill="1" applyProtection="1"/>
    <xf numFmtId="0" fontId="2" fillId="2" borderId="0" xfId="0" applyFont="1" applyFill="1" applyAlignment="1" applyProtection="1">
      <alignment horizontal="center"/>
    </xf>
    <xf numFmtId="0" fontId="0" fillId="0" borderId="0" xfId="0" applyFill="1" applyAlignment="1" applyProtection="1">
      <alignment horizontal="justify" vertical="top" wrapText="1"/>
    </xf>
    <xf numFmtId="0" fontId="0" fillId="0" borderId="0" xfId="0" applyFill="1" applyAlignment="1" applyProtection="1">
      <alignment vertical="top"/>
    </xf>
    <xf numFmtId="165" fontId="4" fillId="0" borderId="0" xfId="0" applyNumberFormat="1" applyFont="1" applyFill="1" applyAlignment="1" applyProtection="1">
      <alignment horizontal="left" vertical="top"/>
    </xf>
    <xf numFmtId="0" fontId="1" fillId="0" borderId="0" xfId="0" applyFont="1" applyFill="1" applyProtection="1"/>
    <xf numFmtId="0" fontId="4" fillId="0" borderId="9" xfId="0" applyFont="1" applyFill="1" applyBorder="1" applyAlignment="1" applyProtection="1">
      <alignment horizontal="center"/>
    </xf>
    <xf numFmtId="0" fontId="14" fillId="0" borderId="0" xfId="0" applyFont="1" applyFill="1" applyProtection="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dimension ref="A3:H42"/>
  <sheetViews>
    <sheetView tabSelected="1" workbookViewId="0">
      <selection activeCell="G6" sqref="G6"/>
    </sheetView>
  </sheetViews>
  <sheetFormatPr defaultColWidth="11.42578125" defaultRowHeight="15" x14ac:dyDescent="0.25"/>
  <cols>
    <col min="1" max="1" width="5" customWidth="1"/>
    <col min="7" max="7" width="18.42578125" customWidth="1"/>
  </cols>
  <sheetData>
    <row r="3" spans="1:8" x14ac:dyDescent="0.25">
      <c r="A3" s="5" t="s">
        <v>433</v>
      </c>
      <c r="B3" s="5"/>
      <c r="C3" s="5"/>
      <c r="D3" s="5"/>
      <c r="E3" s="5"/>
      <c r="F3" s="5"/>
      <c r="G3" s="5"/>
      <c r="H3" s="4"/>
    </row>
    <row r="5" spans="1:8" x14ac:dyDescent="0.25">
      <c r="A5" t="s">
        <v>434</v>
      </c>
    </row>
    <row r="6" spans="1:8" x14ac:dyDescent="0.25">
      <c r="A6" t="s">
        <v>435</v>
      </c>
    </row>
    <row r="8" spans="1:8" x14ac:dyDescent="0.25">
      <c r="A8" t="s">
        <v>436</v>
      </c>
    </row>
    <row r="10" spans="1:8" x14ac:dyDescent="0.25">
      <c r="A10" t="s">
        <v>437</v>
      </c>
      <c r="B10" t="s">
        <v>438</v>
      </c>
    </row>
    <row r="11" spans="1:8" x14ac:dyDescent="0.25">
      <c r="B11" t="s">
        <v>439</v>
      </c>
    </row>
    <row r="12" spans="1:8" x14ac:dyDescent="0.25">
      <c r="B12" t="s">
        <v>440</v>
      </c>
    </row>
    <row r="13" spans="1:8" ht="15.75" thickBot="1" x14ac:dyDescent="0.3"/>
    <row r="14" spans="1:8" ht="16.5" thickTop="1" thickBot="1" x14ac:dyDescent="0.3">
      <c r="B14" t="s">
        <v>441</v>
      </c>
      <c r="C14" s="54" t="s">
        <v>442</v>
      </c>
      <c r="D14" s="55"/>
      <c r="E14" s="55"/>
      <c r="F14" s="56"/>
    </row>
    <row r="15" spans="1:8" ht="15.75" thickTop="1" x14ac:dyDescent="0.25"/>
    <row r="17" spans="1:8" x14ac:dyDescent="0.25">
      <c r="A17" t="s">
        <v>443</v>
      </c>
      <c r="B17" t="s">
        <v>444</v>
      </c>
    </row>
    <row r="18" spans="1:8" x14ac:dyDescent="0.25">
      <c r="B18" t="s">
        <v>445</v>
      </c>
    </row>
    <row r="20" spans="1:8" x14ac:dyDescent="0.25">
      <c r="B20" t="s">
        <v>446</v>
      </c>
    </row>
    <row r="22" spans="1:8" x14ac:dyDescent="0.25">
      <c r="B22" t="s">
        <v>447</v>
      </c>
    </row>
    <row r="23" spans="1:8" ht="15.75" thickBot="1" x14ac:dyDescent="0.3"/>
    <row r="24" spans="1:8" ht="26.25" thickTop="1" x14ac:dyDescent="0.25">
      <c r="B24" s="3" t="s">
        <v>448</v>
      </c>
      <c r="C24" s="3" t="s">
        <v>245</v>
      </c>
      <c r="D24" s="3" t="s">
        <v>246</v>
      </c>
      <c r="E24" s="3" t="s">
        <v>247</v>
      </c>
      <c r="F24" s="3" t="s">
        <v>245</v>
      </c>
      <c r="G24" s="2" t="s">
        <v>449</v>
      </c>
      <c r="H24" s="3" t="s">
        <v>450</v>
      </c>
    </row>
    <row r="25" spans="1:8" ht="16.5" x14ac:dyDescent="0.3">
      <c r="B25" s="1"/>
      <c r="C25" s="1"/>
      <c r="D25" s="1"/>
      <c r="E25" s="1"/>
      <c r="F25" s="1"/>
      <c r="G25" s="25"/>
      <c r="H25" s="1"/>
    </row>
    <row r="26" spans="1:8" ht="16.5" x14ac:dyDescent="0.3">
      <c r="B26" s="1" t="s">
        <v>251</v>
      </c>
      <c r="C26" s="1" t="s">
        <v>257</v>
      </c>
      <c r="D26" s="1" t="s">
        <v>27</v>
      </c>
      <c r="E26" s="1" t="s">
        <v>451</v>
      </c>
      <c r="F26" s="1" t="s">
        <v>257</v>
      </c>
      <c r="G26" s="26">
        <v>17.8</v>
      </c>
      <c r="H26" s="27">
        <v>17.8</v>
      </c>
    </row>
    <row r="27" spans="1:8" ht="16.5" x14ac:dyDescent="0.3">
      <c r="B27" s="1" t="s">
        <v>251</v>
      </c>
      <c r="C27" s="1" t="s">
        <v>452</v>
      </c>
      <c r="D27" s="1" t="s">
        <v>27</v>
      </c>
      <c r="E27" s="1" t="s">
        <v>453</v>
      </c>
      <c r="F27" s="1" t="s">
        <v>452</v>
      </c>
      <c r="G27" s="26">
        <v>16.09</v>
      </c>
      <c r="H27" s="27">
        <v>16.09</v>
      </c>
    </row>
    <row r="30" spans="1:8" x14ac:dyDescent="0.25">
      <c r="A30" t="s">
        <v>454</v>
      </c>
    </row>
    <row r="31" spans="1:8" x14ac:dyDescent="0.25">
      <c r="A31" t="s">
        <v>455</v>
      </c>
    </row>
    <row r="32" spans="1:8" x14ac:dyDescent="0.25">
      <c r="A32" t="s">
        <v>456</v>
      </c>
    </row>
    <row r="34" spans="1:2" x14ac:dyDescent="0.25">
      <c r="A34" t="s">
        <v>457</v>
      </c>
    </row>
    <row r="35" spans="1:2" x14ac:dyDescent="0.25">
      <c r="A35" t="s">
        <v>458</v>
      </c>
    </row>
    <row r="37" spans="1:2" x14ac:dyDescent="0.25">
      <c r="A37" t="s">
        <v>459</v>
      </c>
    </row>
    <row r="39" spans="1:2" x14ac:dyDescent="0.25">
      <c r="B39" t="s">
        <v>460</v>
      </c>
    </row>
    <row r="40" spans="1:2" x14ac:dyDescent="0.25">
      <c r="B40" t="s">
        <v>461</v>
      </c>
    </row>
    <row r="41" spans="1:2" x14ac:dyDescent="0.25">
      <c r="B41" t="s">
        <v>1</v>
      </c>
    </row>
    <row r="42" spans="1:2" x14ac:dyDescent="0.25">
      <c r="B42" t="s">
        <v>462</v>
      </c>
    </row>
  </sheetData>
  <sheetProtection password="CA14" sheet="1" objects="1" scenarios="1"/>
  <mergeCells count="1">
    <mergeCell ref="C14:F14"/>
  </mergeCell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A1:G60"/>
  <sheetViews>
    <sheetView topLeftCell="B1" workbookViewId="0">
      <pane ySplit="8" topLeftCell="A9" activePane="bottomLeft" state="frozenSplit"/>
      <selection pane="bottomLeft" activeCell="B2" sqref="B2:G2"/>
    </sheetView>
  </sheetViews>
  <sheetFormatPr defaultRowHeight="15" x14ac:dyDescent="0.25"/>
  <cols>
    <col min="1" max="1" width="11" bestFit="1" customWidth="1"/>
    <col min="2" max="2" width="14.7109375" customWidth="1"/>
    <col min="3" max="3" width="6.140625" customWidth="1"/>
    <col min="4" max="4" width="63.28515625" customWidth="1"/>
    <col min="5" max="6" width="13.85546875" customWidth="1"/>
    <col min="7" max="7" width="13.7109375" customWidth="1"/>
  </cols>
  <sheetData>
    <row r="1" spans="1:7" x14ac:dyDescent="0.25">
      <c r="B1" s="57" t="s">
        <v>485</v>
      </c>
      <c r="C1" s="57" t="s">
        <v>0</v>
      </c>
      <c r="D1" s="57" t="s">
        <v>0</v>
      </c>
      <c r="E1" s="57"/>
      <c r="F1" s="57"/>
      <c r="G1" s="57" t="s">
        <v>0</v>
      </c>
    </row>
    <row r="2" spans="1:7" ht="15.75" thickBot="1" x14ac:dyDescent="0.3">
      <c r="B2" s="57"/>
      <c r="C2" s="57"/>
      <c r="D2" s="57"/>
      <c r="E2" s="57"/>
      <c r="F2" s="57"/>
      <c r="G2" s="57"/>
    </row>
    <row r="3" spans="1:7" ht="19.5" thickTop="1" thickBot="1" x14ac:dyDescent="0.3">
      <c r="B3" s="28"/>
      <c r="C3" s="28"/>
      <c r="D3" s="29" t="s">
        <v>463</v>
      </c>
      <c r="E3" s="45"/>
      <c r="F3" s="45"/>
      <c r="G3" s="28"/>
    </row>
    <row r="4" spans="1:7" ht="15.75" thickTop="1" x14ac:dyDescent="0.25">
      <c r="B4" s="57"/>
      <c r="C4" s="57"/>
      <c r="D4" s="57"/>
      <c r="E4" s="57"/>
      <c r="F4" s="57"/>
      <c r="G4" s="57"/>
    </row>
    <row r="6" spans="1:7" ht="18.75" x14ac:dyDescent="0.3">
      <c r="B6" s="58" t="s">
        <v>244</v>
      </c>
      <c r="C6" s="58" t="s">
        <v>244</v>
      </c>
      <c r="D6" s="58" t="s">
        <v>244</v>
      </c>
      <c r="E6" s="58"/>
      <c r="F6" s="58"/>
      <c r="G6" s="58" t="s">
        <v>244</v>
      </c>
    </row>
    <row r="7" spans="1:7" ht="15.75" thickBot="1" x14ac:dyDescent="0.3"/>
    <row r="8" spans="1:7" ht="15.75" thickTop="1" x14ac:dyDescent="0.25">
      <c r="B8" s="19" t="s">
        <v>245</v>
      </c>
      <c r="C8" s="19" t="s">
        <v>246</v>
      </c>
      <c r="D8" s="19" t="s">
        <v>247</v>
      </c>
      <c r="E8" s="19"/>
      <c r="F8" s="30" t="s">
        <v>464</v>
      </c>
      <c r="G8" s="19" t="s">
        <v>2</v>
      </c>
    </row>
    <row r="9" spans="1:7" x14ac:dyDescent="0.25">
      <c r="F9" s="31"/>
    </row>
    <row r="10" spans="1:7" x14ac:dyDescent="0.25">
      <c r="A10" s="21" t="s">
        <v>251</v>
      </c>
      <c r="B10" s="21" t="s">
        <v>257</v>
      </c>
      <c r="C10" s="21" t="s">
        <v>27</v>
      </c>
      <c r="D10" s="21" t="s">
        <v>258</v>
      </c>
      <c r="E10" s="21" t="str">
        <f>+B10</f>
        <v>A012P000</v>
      </c>
      <c r="F10" s="32">
        <v>0</v>
      </c>
      <c r="G10" s="46">
        <v>19.97</v>
      </c>
    </row>
    <row r="11" spans="1:7" x14ac:dyDescent="0.25">
      <c r="A11" s="21" t="s">
        <v>251</v>
      </c>
      <c r="B11" s="21" t="s">
        <v>312</v>
      </c>
      <c r="C11" s="21" t="s">
        <v>27</v>
      </c>
      <c r="D11" s="21" t="s">
        <v>313</v>
      </c>
      <c r="E11" s="21" t="str">
        <f t="shared" ref="E11:E59" si="0">+B11</f>
        <v>A012PPGI</v>
      </c>
      <c r="F11" s="32">
        <v>0</v>
      </c>
      <c r="G11" s="46">
        <v>22.24</v>
      </c>
    </row>
    <row r="12" spans="1:7" x14ac:dyDescent="0.25">
      <c r="A12" s="21" t="s">
        <v>251</v>
      </c>
      <c r="B12" s="21" t="s">
        <v>252</v>
      </c>
      <c r="C12" s="21" t="s">
        <v>27</v>
      </c>
      <c r="D12" s="21" t="s">
        <v>253</v>
      </c>
      <c r="E12" s="21" t="str">
        <f t="shared" si="0"/>
        <v>A013P000</v>
      </c>
      <c r="F12" s="32">
        <v>0</v>
      </c>
      <c r="G12" s="46">
        <v>18.440000000000001</v>
      </c>
    </row>
    <row r="13" spans="1:7" x14ac:dyDescent="0.25">
      <c r="A13" s="21" t="s">
        <v>251</v>
      </c>
      <c r="B13" s="21" t="s">
        <v>414</v>
      </c>
      <c r="C13" s="21" t="s">
        <v>27</v>
      </c>
      <c r="D13" s="21" t="s">
        <v>415</v>
      </c>
      <c r="E13" s="21" t="str">
        <f t="shared" si="0"/>
        <v>A0E-000A</v>
      </c>
      <c r="F13" s="32">
        <v>0</v>
      </c>
      <c r="G13" s="46">
        <v>18.18</v>
      </c>
    </row>
    <row r="14" spans="1:7" x14ac:dyDescent="0.25">
      <c r="A14" s="21" t="s">
        <v>251</v>
      </c>
      <c r="B14" s="21" t="s">
        <v>348</v>
      </c>
      <c r="C14" s="21" t="s">
        <v>27</v>
      </c>
      <c r="D14" s="21" t="s">
        <v>349</v>
      </c>
      <c r="E14" s="21" t="str">
        <f t="shared" si="0"/>
        <v>A0F-0014</v>
      </c>
      <c r="F14" s="32">
        <v>0</v>
      </c>
      <c r="G14" s="46">
        <v>41.12</v>
      </c>
    </row>
    <row r="15" spans="1:7" x14ac:dyDescent="0.25">
      <c r="A15" s="21" t="s">
        <v>260</v>
      </c>
      <c r="B15" s="21" t="s">
        <v>293</v>
      </c>
      <c r="C15" s="21" t="s">
        <v>27</v>
      </c>
      <c r="D15" s="21" t="s">
        <v>294</v>
      </c>
      <c r="E15" s="21" t="str">
        <f t="shared" si="0"/>
        <v>C1313330</v>
      </c>
      <c r="F15" s="32">
        <v>0</v>
      </c>
      <c r="G15" s="46">
        <v>43</v>
      </c>
    </row>
    <row r="16" spans="1:7" ht="30" x14ac:dyDescent="0.25">
      <c r="A16" s="21" t="s">
        <v>260</v>
      </c>
      <c r="B16" s="21" t="s">
        <v>412</v>
      </c>
      <c r="C16" s="21" t="s">
        <v>27</v>
      </c>
      <c r="D16" s="34" t="s">
        <v>413</v>
      </c>
      <c r="E16" s="21" t="str">
        <f t="shared" si="0"/>
        <v>C133-00EQ</v>
      </c>
      <c r="F16" s="32">
        <v>0</v>
      </c>
      <c r="G16" s="46">
        <v>56.59</v>
      </c>
    </row>
    <row r="17" spans="1:7" x14ac:dyDescent="0.25">
      <c r="A17" s="21" t="s">
        <v>260</v>
      </c>
      <c r="B17" s="21" t="s">
        <v>388</v>
      </c>
      <c r="C17" s="21" t="s">
        <v>27</v>
      </c>
      <c r="D17" s="21" t="s">
        <v>389</v>
      </c>
      <c r="E17" s="21" t="str">
        <f t="shared" si="0"/>
        <v>C133-00EW</v>
      </c>
      <c r="F17" s="32">
        <v>0</v>
      </c>
      <c r="G17" s="46">
        <v>52.54</v>
      </c>
    </row>
    <row r="18" spans="1:7" x14ac:dyDescent="0.25">
      <c r="A18" s="21" t="s">
        <v>260</v>
      </c>
      <c r="B18" s="21" t="s">
        <v>416</v>
      </c>
      <c r="C18" s="21" t="s">
        <v>27</v>
      </c>
      <c r="D18" s="21" t="s">
        <v>417</v>
      </c>
      <c r="E18" s="21" t="str">
        <f t="shared" si="0"/>
        <v>C138-00KR</v>
      </c>
      <c r="F18" s="32">
        <v>0</v>
      </c>
      <c r="G18" s="46">
        <v>89.1</v>
      </c>
    </row>
    <row r="19" spans="1:7" x14ac:dyDescent="0.25">
      <c r="A19" s="21" t="s">
        <v>260</v>
      </c>
      <c r="B19" s="21" t="s">
        <v>372</v>
      </c>
      <c r="C19" s="21" t="s">
        <v>27</v>
      </c>
      <c r="D19" s="21" t="s">
        <v>373</v>
      </c>
      <c r="E19" s="21" t="str">
        <f t="shared" si="0"/>
        <v>C139-00LH</v>
      </c>
      <c r="F19" s="32">
        <v>0</v>
      </c>
      <c r="G19" s="46">
        <v>112.48</v>
      </c>
    </row>
    <row r="20" spans="1:7" x14ac:dyDescent="0.25">
      <c r="A20" s="21" t="s">
        <v>260</v>
      </c>
      <c r="B20" s="21" t="s">
        <v>424</v>
      </c>
      <c r="C20" s="21" t="s">
        <v>27</v>
      </c>
      <c r="D20" s="21" t="s">
        <v>425</v>
      </c>
      <c r="E20" s="21" t="str">
        <f t="shared" si="0"/>
        <v>C139-00LK</v>
      </c>
      <c r="F20" s="32">
        <v>0</v>
      </c>
      <c r="G20" s="46">
        <v>112.48</v>
      </c>
    </row>
    <row r="21" spans="1:7" x14ac:dyDescent="0.25">
      <c r="A21" s="21" t="s">
        <v>260</v>
      </c>
      <c r="B21" s="21" t="s">
        <v>261</v>
      </c>
      <c r="C21" s="21" t="s">
        <v>27</v>
      </c>
      <c r="D21" s="21" t="s">
        <v>262</v>
      </c>
      <c r="E21" s="21" t="str">
        <f t="shared" si="0"/>
        <v>C1501700</v>
      </c>
      <c r="F21" s="32">
        <v>0</v>
      </c>
      <c r="G21" s="46">
        <v>37.619999999999997</v>
      </c>
    </row>
    <row r="22" spans="1:7" x14ac:dyDescent="0.25">
      <c r="A22" s="21" t="s">
        <v>260</v>
      </c>
      <c r="B22" s="21" t="s">
        <v>281</v>
      </c>
      <c r="C22" s="21" t="s">
        <v>27</v>
      </c>
      <c r="D22" s="21" t="s">
        <v>282</v>
      </c>
      <c r="E22" s="21" t="str">
        <f t="shared" si="0"/>
        <v>C1503300</v>
      </c>
      <c r="F22" s="32">
        <v>0</v>
      </c>
      <c r="G22" s="46">
        <v>30.85</v>
      </c>
    </row>
    <row r="23" spans="1:7" x14ac:dyDescent="0.25">
      <c r="A23" s="21" t="s">
        <v>260</v>
      </c>
      <c r="B23" s="21" t="s">
        <v>398</v>
      </c>
      <c r="C23" s="21" t="s">
        <v>27</v>
      </c>
      <c r="D23" s="21" t="s">
        <v>399</v>
      </c>
      <c r="E23" s="21" t="str">
        <f t="shared" si="0"/>
        <v>C1505120</v>
      </c>
      <c r="F23" s="32">
        <v>0</v>
      </c>
      <c r="G23" s="46">
        <v>29.14</v>
      </c>
    </row>
    <row r="24" spans="1:7" ht="30" x14ac:dyDescent="0.25">
      <c r="A24" s="21" t="s">
        <v>260</v>
      </c>
      <c r="B24" s="21" t="s">
        <v>263</v>
      </c>
      <c r="C24" s="21" t="s">
        <v>27</v>
      </c>
      <c r="D24" s="34" t="s">
        <v>264</v>
      </c>
      <c r="E24" s="21" t="str">
        <f t="shared" si="0"/>
        <v>C150MC10</v>
      </c>
      <c r="F24" s="32">
        <v>0</v>
      </c>
      <c r="G24" s="46">
        <v>10.199999999999999</v>
      </c>
    </row>
    <row r="25" spans="1:7" ht="30" x14ac:dyDescent="0.25">
      <c r="A25" s="21" t="s">
        <v>260</v>
      </c>
      <c r="B25" s="21" t="s">
        <v>285</v>
      </c>
      <c r="C25" s="21" t="s">
        <v>27</v>
      </c>
      <c r="D25" s="34" t="s">
        <v>286</v>
      </c>
      <c r="E25" s="21" t="str">
        <f t="shared" si="0"/>
        <v>C150MC30</v>
      </c>
      <c r="F25" s="32">
        <v>0</v>
      </c>
      <c r="G25" s="46">
        <v>13.77</v>
      </c>
    </row>
    <row r="26" spans="1:7" ht="30" x14ac:dyDescent="0.25">
      <c r="A26" s="21" t="s">
        <v>260</v>
      </c>
      <c r="B26" s="21" t="s">
        <v>289</v>
      </c>
      <c r="C26" s="21" t="s">
        <v>27</v>
      </c>
      <c r="D26" s="34" t="s">
        <v>290</v>
      </c>
      <c r="E26" s="21" t="str">
        <f t="shared" si="0"/>
        <v>C150MC50</v>
      </c>
      <c r="F26" s="32">
        <v>0</v>
      </c>
      <c r="G26" s="46">
        <v>22.32</v>
      </c>
    </row>
    <row r="27" spans="1:7" x14ac:dyDescent="0.25">
      <c r="A27" s="21" t="s">
        <v>260</v>
      </c>
      <c r="B27" s="21" t="s">
        <v>341</v>
      </c>
      <c r="C27" s="21" t="s">
        <v>27</v>
      </c>
      <c r="D27" s="21" t="s">
        <v>342</v>
      </c>
      <c r="E27" s="21" t="str">
        <f t="shared" si="0"/>
        <v>C151-0033</v>
      </c>
      <c r="F27" s="32">
        <v>0</v>
      </c>
      <c r="G27" s="46">
        <v>32.31</v>
      </c>
    </row>
    <row r="28" spans="1:7" x14ac:dyDescent="0.25">
      <c r="A28" s="21" t="s">
        <v>260</v>
      </c>
      <c r="B28" s="21" t="s">
        <v>350</v>
      </c>
      <c r="C28" s="21" t="s">
        <v>27</v>
      </c>
      <c r="D28" s="21" t="s">
        <v>351</v>
      </c>
      <c r="E28" s="21" t="str">
        <f t="shared" si="0"/>
        <v>C152-003B</v>
      </c>
      <c r="F28" s="32">
        <v>0</v>
      </c>
      <c r="G28" s="46">
        <v>62.76</v>
      </c>
    </row>
    <row r="29" spans="1:7" x14ac:dyDescent="0.25">
      <c r="A29" s="21" t="s">
        <v>260</v>
      </c>
      <c r="B29" s="21" t="s">
        <v>374</v>
      </c>
      <c r="C29" s="21" t="s">
        <v>27</v>
      </c>
      <c r="D29" s="21" t="s">
        <v>375</v>
      </c>
      <c r="E29" s="21" t="str">
        <f t="shared" si="0"/>
        <v>C154-003K</v>
      </c>
      <c r="F29" s="32">
        <v>0</v>
      </c>
      <c r="G29" s="46">
        <v>68.06</v>
      </c>
    </row>
    <row r="30" spans="1:7" x14ac:dyDescent="0.25">
      <c r="A30" s="21" t="s">
        <v>260</v>
      </c>
      <c r="B30" s="21" t="s">
        <v>386</v>
      </c>
      <c r="C30" s="21" t="s">
        <v>27</v>
      </c>
      <c r="D30" s="21" t="s">
        <v>387</v>
      </c>
      <c r="E30" s="21" t="str">
        <f t="shared" si="0"/>
        <v>C15E-0062</v>
      </c>
      <c r="F30" s="32">
        <v>0</v>
      </c>
      <c r="G30" s="46">
        <v>29.14</v>
      </c>
    </row>
    <row r="31" spans="1:7" ht="30" x14ac:dyDescent="0.25">
      <c r="A31" s="21" t="s">
        <v>260</v>
      </c>
      <c r="B31" s="21" t="s">
        <v>408</v>
      </c>
      <c r="C31" s="21" t="s">
        <v>27</v>
      </c>
      <c r="D31" s="34" t="s">
        <v>409</v>
      </c>
      <c r="E31" s="21" t="str">
        <f t="shared" si="0"/>
        <v>C15I-00JY</v>
      </c>
      <c r="F31" s="32">
        <v>0</v>
      </c>
      <c r="G31" s="46">
        <v>15.68</v>
      </c>
    </row>
    <row r="32" spans="1:7" ht="30" x14ac:dyDescent="0.25">
      <c r="A32" s="21" t="s">
        <v>260</v>
      </c>
      <c r="B32" s="21" t="s">
        <v>410</v>
      </c>
      <c r="C32" s="21" t="s">
        <v>27</v>
      </c>
      <c r="D32" s="34" t="s">
        <v>411</v>
      </c>
      <c r="E32" s="21" t="str">
        <f t="shared" si="0"/>
        <v>C15I-00JZ</v>
      </c>
      <c r="F32" s="32">
        <v>0</v>
      </c>
      <c r="G32" s="46">
        <v>25.42</v>
      </c>
    </row>
    <row r="33" spans="1:7" x14ac:dyDescent="0.25">
      <c r="A33" s="21" t="s">
        <v>260</v>
      </c>
      <c r="B33" s="21" t="s">
        <v>426</v>
      </c>
      <c r="C33" s="21" t="s">
        <v>27</v>
      </c>
      <c r="D33" s="21" t="s">
        <v>427</v>
      </c>
      <c r="E33" s="21" t="str">
        <f t="shared" si="0"/>
        <v>C20G-00DT</v>
      </c>
      <c r="F33" s="32">
        <v>0</v>
      </c>
      <c r="G33" s="46">
        <v>4.33</v>
      </c>
    </row>
    <row r="34" spans="1:7" x14ac:dyDescent="0.25">
      <c r="A34" s="21" t="s">
        <v>260</v>
      </c>
      <c r="B34" s="21" t="s">
        <v>344</v>
      </c>
      <c r="C34" s="21" t="s">
        <v>27</v>
      </c>
      <c r="D34" s="21" t="s">
        <v>345</v>
      </c>
      <c r="E34" s="21" t="str">
        <f t="shared" si="0"/>
        <v>CR112500</v>
      </c>
      <c r="F34" s="32">
        <v>0</v>
      </c>
      <c r="G34" s="46">
        <v>4.75</v>
      </c>
    </row>
    <row r="35" spans="1:7" x14ac:dyDescent="0.25">
      <c r="A35" s="21" t="s">
        <v>260</v>
      </c>
      <c r="B35" s="21" t="s">
        <v>352</v>
      </c>
      <c r="C35" s="21" t="s">
        <v>27</v>
      </c>
      <c r="D35" s="21" t="s">
        <v>353</v>
      </c>
      <c r="E35" s="21" t="str">
        <f t="shared" si="0"/>
        <v>CR11-00JS</v>
      </c>
      <c r="F35" s="32">
        <v>0</v>
      </c>
      <c r="G35" s="46">
        <v>54.08</v>
      </c>
    </row>
    <row r="36" spans="1:7" x14ac:dyDescent="0.25">
      <c r="A36" s="21" t="s">
        <v>260</v>
      </c>
      <c r="B36" s="21" t="s">
        <v>422</v>
      </c>
      <c r="C36" s="21" t="s">
        <v>27</v>
      </c>
      <c r="D36" s="21" t="s">
        <v>423</v>
      </c>
      <c r="E36" s="21" t="str">
        <f t="shared" si="0"/>
        <v>CR12-IAVX</v>
      </c>
      <c r="F36" s="32">
        <v>0</v>
      </c>
      <c r="G36" s="46">
        <v>170.85</v>
      </c>
    </row>
    <row r="37" spans="1:7" ht="45" x14ac:dyDescent="0.25">
      <c r="A37" s="21" t="s">
        <v>260</v>
      </c>
      <c r="B37" s="21" t="s">
        <v>364</v>
      </c>
      <c r="C37" s="21" t="s">
        <v>27</v>
      </c>
      <c r="D37" s="34" t="s">
        <v>365</v>
      </c>
      <c r="E37" s="21" t="str">
        <f t="shared" si="0"/>
        <v>CR25-007Y</v>
      </c>
      <c r="F37" s="32">
        <v>0</v>
      </c>
      <c r="G37" s="46">
        <v>68.760000000000005</v>
      </c>
    </row>
    <row r="38" spans="1:7" x14ac:dyDescent="0.25">
      <c r="A38" s="21" t="s">
        <v>260</v>
      </c>
      <c r="B38" s="21" t="s">
        <v>418</v>
      </c>
      <c r="C38" s="21" t="s">
        <v>27</v>
      </c>
      <c r="D38" s="21" t="s">
        <v>419</v>
      </c>
      <c r="E38" s="21" t="str">
        <f t="shared" si="0"/>
        <v>CR711300</v>
      </c>
      <c r="F38" s="32">
        <v>0</v>
      </c>
      <c r="G38" s="46">
        <v>4.9000000000000004</v>
      </c>
    </row>
    <row r="39" spans="1:7" ht="30" x14ac:dyDescent="0.25">
      <c r="A39" s="21" t="s">
        <v>260</v>
      </c>
      <c r="B39" s="21" t="s">
        <v>358</v>
      </c>
      <c r="C39" s="21" t="s">
        <v>27</v>
      </c>
      <c r="D39" s="34" t="s">
        <v>359</v>
      </c>
      <c r="E39" s="21" t="str">
        <f t="shared" si="0"/>
        <v>CRD2-TLMG</v>
      </c>
      <c r="F39" s="32">
        <v>0</v>
      </c>
      <c r="G39" s="46">
        <v>59.8</v>
      </c>
    </row>
    <row r="40" spans="1:7" x14ac:dyDescent="0.25">
      <c r="A40" s="21" t="s">
        <v>260</v>
      </c>
      <c r="B40" s="21" t="s">
        <v>301</v>
      </c>
      <c r="C40" s="21" t="s">
        <v>27</v>
      </c>
      <c r="D40" s="21" t="s">
        <v>302</v>
      </c>
      <c r="E40" s="21" t="str">
        <f t="shared" si="0"/>
        <v>CRE21100</v>
      </c>
      <c r="F40" s="32">
        <v>0</v>
      </c>
      <c r="G40" s="46">
        <v>4.5</v>
      </c>
    </row>
    <row r="41" spans="1:7" x14ac:dyDescent="0.25">
      <c r="A41" s="21" t="s">
        <v>260</v>
      </c>
      <c r="B41" s="21" t="s">
        <v>265</v>
      </c>
      <c r="C41" s="21" t="s">
        <v>27</v>
      </c>
      <c r="D41" s="21" t="s">
        <v>266</v>
      </c>
      <c r="E41" s="21" t="str">
        <f t="shared" si="0"/>
        <v>CRE23000</v>
      </c>
      <c r="F41" s="32">
        <v>0</v>
      </c>
      <c r="G41" s="46">
        <v>3.7</v>
      </c>
    </row>
    <row r="42" spans="1:7" x14ac:dyDescent="0.25">
      <c r="A42" s="21" t="s">
        <v>260</v>
      </c>
      <c r="B42" s="21" t="s">
        <v>378</v>
      </c>
      <c r="C42" s="21" t="s">
        <v>27</v>
      </c>
      <c r="D42" s="21" t="s">
        <v>379</v>
      </c>
      <c r="E42" s="21" t="str">
        <f t="shared" si="0"/>
        <v>CRH2-00C4</v>
      </c>
      <c r="F42" s="32">
        <v>0</v>
      </c>
      <c r="G42" s="46">
        <v>20.05</v>
      </c>
    </row>
    <row r="43" spans="1:7" ht="30" x14ac:dyDescent="0.25">
      <c r="A43" s="21" t="s">
        <v>260</v>
      </c>
      <c r="B43" s="21" t="s">
        <v>325</v>
      </c>
      <c r="C43" s="21" t="s">
        <v>27</v>
      </c>
      <c r="D43" s="34" t="s">
        <v>326</v>
      </c>
      <c r="E43" s="21" t="str">
        <f t="shared" si="0"/>
        <v>CRL13100</v>
      </c>
      <c r="F43" s="32">
        <v>0</v>
      </c>
      <c r="G43" s="46">
        <v>25.74</v>
      </c>
    </row>
    <row r="44" spans="1:7" x14ac:dyDescent="0.25">
      <c r="A44" s="21" t="s">
        <v>268</v>
      </c>
      <c r="B44" s="21" t="s">
        <v>392</v>
      </c>
      <c r="C44" s="21" t="s">
        <v>17</v>
      </c>
      <c r="D44" s="21" t="s">
        <v>393</v>
      </c>
      <c r="E44" s="21" t="str">
        <f t="shared" si="0"/>
        <v>B0111001</v>
      </c>
      <c r="F44" s="32">
        <v>0</v>
      </c>
      <c r="G44" s="46">
        <v>0</v>
      </c>
    </row>
    <row r="45" spans="1:7" x14ac:dyDescent="0.25">
      <c r="A45" s="21" t="s">
        <v>268</v>
      </c>
      <c r="B45" s="21" t="s">
        <v>297</v>
      </c>
      <c r="C45" s="21" t="s">
        <v>270</v>
      </c>
      <c r="D45" s="21" t="s">
        <v>298</v>
      </c>
      <c r="E45" s="21" t="str">
        <f t="shared" si="0"/>
        <v>B0310500</v>
      </c>
      <c r="F45" s="32">
        <v>0</v>
      </c>
      <c r="G45" s="46">
        <v>12.64</v>
      </c>
    </row>
    <row r="46" spans="1:7" x14ac:dyDescent="0.25">
      <c r="A46" s="21" t="s">
        <v>268</v>
      </c>
      <c r="B46" s="21" t="s">
        <v>402</v>
      </c>
      <c r="C46" s="21" t="s">
        <v>308</v>
      </c>
      <c r="D46" s="21" t="s">
        <v>403</v>
      </c>
      <c r="E46" s="21" t="str">
        <f t="shared" si="0"/>
        <v>B0A14300</v>
      </c>
      <c r="F46" s="32">
        <v>0</v>
      </c>
      <c r="G46" s="46">
        <v>2.08</v>
      </c>
    </row>
    <row r="47" spans="1:7" x14ac:dyDescent="0.25">
      <c r="A47" s="21" t="s">
        <v>268</v>
      </c>
      <c r="B47" s="21" t="s">
        <v>400</v>
      </c>
      <c r="C47" s="21" t="s">
        <v>308</v>
      </c>
      <c r="D47" s="21" t="s">
        <v>401</v>
      </c>
      <c r="E47" s="21" t="str">
        <f t="shared" si="0"/>
        <v>B0B27000</v>
      </c>
      <c r="F47" s="32">
        <v>0</v>
      </c>
      <c r="G47" s="46">
        <v>1.18</v>
      </c>
    </row>
    <row r="48" spans="1:7" ht="60" x14ac:dyDescent="0.25">
      <c r="A48" s="21" t="s">
        <v>268</v>
      </c>
      <c r="B48" s="21" t="s">
        <v>272</v>
      </c>
      <c r="C48" s="21" t="s">
        <v>270</v>
      </c>
      <c r="D48" s="34" t="s">
        <v>273</v>
      </c>
      <c r="E48" s="21" t="str">
        <f t="shared" si="0"/>
        <v>B2RA9SB0</v>
      </c>
      <c r="F48" s="32">
        <v>0</v>
      </c>
      <c r="G48" s="46">
        <v>16.98</v>
      </c>
    </row>
    <row r="49" spans="1:7" ht="60" x14ac:dyDescent="0.25">
      <c r="A49" s="21" t="s">
        <v>268</v>
      </c>
      <c r="B49" s="21" t="s">
        <v>269</v>
      </c>
      <c r="C49" s="21" t="s">
        <v>270</v>
      </c>
      <c r="D49" s="34" t="s">
        <v>271</v>
      </c>
      <c r="E49" s="21" t="str">
        <f t="shared" si="0"/>
        <v>B2RA9TD0</v>
      </c>
      <c r="F49" s="32">
        <v>0</v>
      </c>
      <c r="G49" s="46">
        <v>62</v>
      </c>
    </row>
    <row r="50" spans="1:7" ht="30" x14ac:dyDescent="0.25">
      <c r="A50" s="21" t="s">
        <v>268</v>
      </c>
      <c r="B50" s="21" t="s">
        <v>396</v>
      </c>
      <c r="C50" s="21" t="s">
        <v>17</v>
      </c>
      <c r="D50" s="34" t="s">
        <v>397</v>
      </c>
      <c r="E50" s="21" t="str">
        <f t="shared" si="0"/>
        <v>BR341110</v>
      </c>
      <c r="F50" s="32">
        <v>0</v>
      </c>
      <c r="G50" s="46">
        <v>31</v>
      </c>
    </row>
    <row r="51" spans="1:7" x14ac:dyDescent="0.25">
      <c r="A51" s="21" t="s">
        <v>268</v>
      </c>
      <c r="B51" s="21" t="s">
        <v>307</v>
      </c>
      <c r="C51" s="21" t="s">
        <v>308</v>
      </c>
      <c r="D51" s="21" t="s">
        <v>309</v>
      </c>
      <c r="E51" s="21" t="str">
        <f t="shared" si="0"/>
        <v>BR3A4000</v>
      </c>
      <c r="F51" s="32">
        <v>0</v>
      </c>
      <c r="G51" s="46">
        <v>2.1</v>
      </c>
    </row>
    <row r="52" spans="1:7" x14ac:dyDescent="0.25">
      <c r="A52" s="21" t="s">
        <v>268</v>
      </c>
      <c r="B52" s="21" t="s">
        <v>390</v>
      </c>
      <c r="C52" s="21" t="s">
        <v>53</v>
      </c>
      <c r="D52" s="21" t="s">
        <v>391</v>
      </c>
      <c r="E52" s="21" t="str">
        <f t="shared" si="0"/>
        <v>BR450-MI7V</v>
      </c>
      <c r="F52" s="32">
        <v>0</v>
      </c>
      <c r="G52" s="46">
        <v>0.73</v>
      </c>
    </row>
    <row r="53" spans="1:7" ht="45" x14ac:dyDescent="0.25">
      <c r="A53" s="21" t="s">
        <v>268</v>
      </c>
      <c r="B53" s="21" t="s">
        <v>394</v>
      </c>
      <c r="C53" s="21" t="s">
        <v>53</v>
      </c>
      <c r="D53" s="34" t="s">
        <v>395</v>
      </c>
      <c r="E53" s="21" t="str">
        <f t="shared" si="0"/>
        <v>BR471-MI7U</v>
      </c>
      <c r="F53" s="32">
        <v>0</v>
      </c>
      <c r="G53" s="46">
        <v>0.5</v>
      </c>
    </row>
    <row r="54" spans="1:7" x14ac:dyDescent="0.25">
      <c r="A54" s="21" t="s">
        <v>268</v>
      </c>
      <c r="B54" s="21" t="s">
        <v>431</v>
      </c>
      <c r="C54" s="21" t="s">
        <v>308</v>
      </c>
      <c r="D54" s="21" t="s">
        <v>432</v>
      </c>
      <c r="E54" s="21" t="str">
        <f t="shared" si="0"/>
        <v>BR4U1H00</v>
      </c>
      <c r="F54" s="32">
        <v>0</v>
      </c>
      <c r="G54" s="46">
        <v>4.33</v>
      </c>
    </row>
    <row r="55" spans="1:7" x14ac:dyDescent="0.25">
      <c r="A55" s="21" t="s">
        <v>268</v>
      </c>
      <c r="B55" s="21" t="s">
        <v>420</v>
      </c>
      <c r="C55" s="21" t="s">
        <v>308</v>
      </c>
      <c r="D55" s="21" t="s">
        <v>421</v>
      </c>
      <c r="E55" s="21" t="str">
        <f t="shared" si="0"/>
        <v>BR4U0-21GV</v>
      </c>
      <c r="F55" s="32">
        <v>0</v>
      </c>
      <c r="G55" s="46">
        <v>14.58</v>
      </c>
    </row>
    <row r="56" spans="1:7" x14ac:dyDescent="0.25">
      <c r="A56" s="21" t="s">
        <v>268</v>
      </c>
      <c r="B56" s="21" t="s">
        <v>428</v>
      </c>
      <c r="C56" s="21" t="s">
        <v>429</v>
      </c>
      <c r="D56" s="21" t="s">
        <v>430</v>
      </c>
      <c r="E56" s="21" t="str">
        <f t="shared" si="0"/>
        <v>BRL1-0TY1</v>
      </c>
      <c r="F56" s="32">
        <v>0</v>
      </c>
      <c r="G56" s="46">
        <v>14.15</v>
      </c>
    </row>
    <row r="57" spans="1:7" x14ac:dyDescent="0.25">
      <c r="A57" s="21" t="s">
        <v>268</v>
      </c>
      <c r="B57" s="21" t="s">
        <v>327</v>
      </c>
      <c r="C57" s="21" t="s">
        <v>308</v>
      </c>
      <c r="D57" s="21" t="s">
        <v>328</v>
      </c>
      <c r="E57" s="21" t="str">
        <f t="shared" si="0"/>
        <v>BRL21000</v>
      </c>
      <c r="F57" s="32">
        <v>0</v>
      </c>
      <c r="G57" s="46">
        <v>31.22</v>
      </c>
    </row>
    <row r="58" spans="1:7" x14ac:dyDescent="0.25">
      <c r="A58" s="21" t="s">
        <v>268</v>
      </c>
      <c r="B58" s="21" t="s">
        <v>404</v>
      </c>
      <c r="C58" s="21" t="s">
        <v>53</v>
      </c>
      <c r="D58" s="21" t="s">
        <v>405</v>
      </c>
      <c r="E58" s="21" t="str">
        <f t="shared" si="0"/>
        <v>BRZ21810</v>
      </c>
      <c r="F58" s="32">
        <v>0</v>
      </c>
      <c r="G58" s="46">
        <v>4.8</v>
      </c>
    </row>
    <row r="59" spans="1:7" ht="15.75" thickBot="1" x14ac:dyDescent="0.3">
      <c r="A59" s="21" t="s">
        <v>268</v>
      </c>
      <c r="B59" s="21" t="s">
        <v>406</v>
      </c>
      <c r="C59" s="21" t="s">
        <v>53</v>
      </c>
      <c r="D59" s="21" t="s">
        <v>407</v>
      </c>
      <c r="E59" s="21" t="str">
        <f t="shared" si="0"/>
        <v>BRZ22510</v>
      </c>
      <c r="F59" s="33">
        <v>0</v>
      </c>
      <c r="G59" s="46">
        <v>0.47</v>
      </c>
    </row>
    <row r="60" spans="1:7" ht="15.75" thickTop="1" x14ac:dyDescent="0.25"/>
  </sheetData>
  <sheetProtection algorithmName="SHA-512" hashValue="ZWr4UP6qtUZKuMpSklAso8sPz98VDGBO22GcxRjD1E3n1w4TPXdbNdu2c3vxnRB0jAWPcKqvj3yMq4I2LPIVjg==" saltValue="I1pUyulVpZebrNJt8sJA1A==" spinCount="100000" sheet="1" objects="1" scenarios="1"/>
  <mergeCells count="4">
    <mergeCell ref="B1:G1"/>
    <mergeCell ref="B2:G2"/>
    <mergeCell ref="B4:G4"/>
    <mergeCell ref="B6:G6"/>
  </mergeCells>
  <pageMargins left="0.75" right="0.75" top="0.75" bottom="0.5" header="0.5" footer="0.7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
  <dimension ref="A1:Z1274"/>
  <sheetViews>
    <sheetView workbookViewId="0">
      <pane ySplit="8" topLeftCell="A9" activePane="bottomLeft" state="frozenSplit"/>
      <selection pane="bottomLeft" activeCell="S7" sqref="S7"/>
    </sheetView>
  </sheetViews>
  <sheetFormatPr defaultRowHeight="15" x14ac:dyDescent="0.25"/>
  <cols>
    <col min="1" max="1" width="14.7109375" customWidth="1"/>
    <col min="2" max="2" width="6.140625" customWidth="1"/>
    <col min="3" max="3" width="41.5703125" customWidth="1"/>
    <col min="4" max="4" width="10.7109375" customWidth="1"/>
    <col min="5" max="5" width="3" customWidth="1"/>
    <col min="6" max="6" width="2.140625" customWidth="1"/>
    <col min="7" max="7" width="10.7109375" customWidth="1"/>
    <col min="8" max="8" width="2.140625" customWidth="1"/>
    <col min="9" max="9" width="13.42578125" customWidth="1"/>
    <col min="10" max="10" width="12.140625" bestFit="1" customWidth="1"/>
    <col min="11" max="11" width="14.85546875" customWidth="1"/>
  </cols>
  <sheetData>
    <row r="1" spans="1:26" x14ac:dyDescent="0.25">
      <c r="A1" s="57" t="s">
        <v>485</v>
      </c>
      <c r="B1" s="57" t="s">
        <v>0</v>
      </c>
      <c r="C1" s="57" t="s">
        <v>0</v>
      </c>
      <c r="D1" s="57" t="s">
        <v>0</v>
      </c>
      <c r="E1" s="57" t="s">
        <v>0</v>
      </c>
      <c r="F1" s="57" t="s">
        <v>0</v>
      </c>
      <c r="G1" s="57" t="s">
        <v>0</v>
      </c>
      <c r="H1" s="57" t="s">
        <v>0</v>
      </c>
      <c r="I1" s="57" t="s">
        <v>0</v>
      </c>
      <c r="J1" s="57"/>
      <c r="K1" s="57" t="s">
        <v>0</v>
      </c>
    </row>
    <row r="2" spans="1:26" x14ac:dyDescent="0.25">
      <c r="A2" s="57"/>
      <c r="B2" s="57"/>
      <c r="C2" s="57"/>
      <c r="D2" s="57"/>
      <c r="E2" s="57"/>
      <c r="F2" s="57"/>
      <c r="G2" s="57"/>
      <c r="H2" s="57"/>
      <c r="I2" s="57"/>
      <c r="J2" s="57"/>
      <c r="K2" s="57"/>
    </row>
    <row r="3" spans="1:26" x14ac:dyDescent="0.25">
      <c r="A3" s="57"/>
      <c r="B3" s="57"/>
      <c r="C3" s="57"/>
      <c r="D3" s="57"/>
      <c r="E3" s="57"/>
      <c r="F3" s="57"/>
      <c r="G3" s="57"/>
      <c r="H3" s="57"/>
      <c r="I3" s="57"/>
      <c r="J3" s="57"/>
      <c r="K3" s="57"/>
    </row>
    <row r="4" spans="1:26" x14ac:dyDescent="0.25">
      <c r="A4" s="57"/>
      <c r="B4" s="57"/>
      <c r="C4" s="57"/>
      <c r="D4" s="57"/>
      <c r="E4" s="57"/>
      <c r="F4" s="57"/>
      <c r="G4" s="57"/>
      <c r="H4" s="57"/>
      <c r="I4" s="57"/>
      <c r="J4" s="57"/>
      <c r="K4" s="57"/>
    </row>
    <row r="6" spans="1:26" ht="18.75" x14ac:dyDescent="0.3">
      <c r="A6" s="58" t="s">
        <v>244</v>
      </c>
      <c r="B6" s="58" t="s">
        <v>244</v>
      </c>
      <c r="C6" s="58" t="s">
        <v>244</v>
      </c>
      <c r="D6" s="58" t="s">
        <v>244</v>
      </c>
      <c r="E6" s="58" t="s">
        <v>244</v>
      </c>
      <c r="F6" s="58" t="s">
        <v>244</v>
      </c>
      <c r="G6" s="58" t="s">
        <v>244</v>
      </c>
      <c r="H6" s="58" t="s">
        <v>244</v>
      </c>
      <c r="I6" s="58" t="s">
        <v>244</v>
      </c>
      <c r="J6" s="58"/>
      <c r="K6" s="58" t="s">
        <v>244</v>
      </c>
    </row>
    <row r="8" spans="1:26" x14ac:dyDescent="0.25">
      <c r="A8" s="19" t="s">
        <v>245</v>
      </c>
      <c r="B8" s="19" t="s">
        <v>246</v>
      </c>
      <c r="C8" s="19" t="s">
        <v>247</v>
      </c>
      <c r="D8" s="19"/>
      <c r="E8" s="19"/>
      <c r="F8" s="19"/>
      <c r="G8" s="19"/>
      <c r="H8" s="19"/>
      <c r="I8" s="19"/>
      <c r="J8" s="19" t="s">
        <v>245</v>
      </c>
      <c r="K8" s="19" t="s">
        <v>2</v>
      </c>
    </row>
    <row r="10" spans="1:26" x14ac:dyDescent="0.25">
      <c r="A10" s="18"/>
    </row>
    <row r="11" spans="1:26" ht="45" customHeight="1" x14ac:dyDescent="0.25">
      <c r="A11" s="20" t="s">
        <v>248</v>
      </c>
      <c r="B11" s="21" t="s">
        <v>53</v>
      </c>
      <c r="C11" s="59" t="s">
        <v>249</v>
      </c>
      <c r="D11" s="60"/>
      <c r="E11" s="60"/>
      <c r="F11" s="21"/>
      <c r="G11" s="22" t="s">
        <v>250</v>
      </c>
      <c r="H11" s="61">
        <v>1</v>
      </c>
      <c r="I11" s="60"/>
      <c r="J11" s="21" t="str">
        <f>+A11</f>
        <v>E21R11A0</v>
      </c>
      <c r="K11" s="47">
        <f>ROUND(K28,2)</f>
        <v>0</v>
      </c>
      <c r="L11" s="21"/>
      <c r="M11" s="21"/>
      <c r="N11" s="21"/>
      <c r="O11" s="21"/>
      <c r="P11" s="21"/>
      <c r="Q11" s="21"/>
      <c r="R11" s="21"/>
      <c r="S11" s="21"/>
      <c r="T11" s="21"/>
      <c r="U11" s="21"/>
      <c r="V11" s="21"/>
      <c r="W11" s="21"/>
      <c r="X11" s="21"/>
      <c r="Y11" s="21"/>
      <c r="Z11" s="21"/>
    </row>
    <row r="12" spans="1:26" x14ac:dyDescent="0.25">
      <c r="A12" s="16" t="s">
        <v>251</v>
      </c>
    </row>
    <row r="13" spans="1:26" x14ac:dyDescent="0.25">
      <c r="A13" t="s">
        <v>252</v>
      </c>
      <c r="B13" t="s">
        <v>27</v>
      </c>
      <c r="C13" t="s">
        <v>253</v>
      </c>
      <c r="D13" s="48">
        <v>0.60299999999999998</v>
      </c>
      <c r="E13" t="s">
        <v>254</v>
      </c>
      <c r="F13" t="s">
        <v>255</v>
      </c>
      <c r="G13" s="23">
        <f>VLOOKUP(A13,'T-SMP'!$E$10:$F$59,2,0)</f>
        <v>0</v>
      </c>
      <c r="H13" t="s">
        <v>256</v>
      </c>
      <c r="I13" s="23">
        <f>ROUND(D13/H11* G13,5)</f>
        <v>0</v>
      </c>
      <c r="J13" s="23"/>
    </row>
    <row r="14" spans="1:26" x14ac:dyDescent="0.25">
      <c r="A14" t="s">
        <v>257</v>
      </c>
      <c r="B14" t="s">
        <v>27</v>
      </c>
      <c r="C14" t="s">
        <v>258</v>
      </c>
      <c r="D14" s="48">
        <v>0.37</v>
      </c>
      <c r="E14" t="s">
        <v>254</v>
      </c>
      <c r="F14" t="s">
        <v>255</v>
      </c>
      <c r="G14" s="23">
        <f>VLOOKUP(A14,'T-SMP'!$E$10:$F$59,2,0)</f>
        <v>0</v>
      </c>
      <c r="H14" t="s">
        <v>256</v>
      </c>
      <c r="I14" s="23">
        <f>ROUND(D14/H11* G14,5)</f>
        <v>0</v>
      </c>
      <c r="J14" s="23"/>
    </row>
    <row r="15" spans="1:26" x14ac:dyDescent="0.25">
      <c r="C15" s="24" t="s">
        <v>259</v>
      </c>
      <c r="K15" s="23">
        <f>SUM(I13:I14)</f>
        <v>0</v>
      </c>
    </row>
    <row r="16" spans="1:26" x14ac:dyDescent="0.25">
      <c r="A16" s="16" t="s">
        <v>260</v>
      </c>
    </row>
    <row r="17" spans="1:26" x14ac:dyDescent="0.25">
      <c r="A17" t="s">
        <v>261</v>
      </c>
      <c r="B17" t="s">
        <v>27</v>
      </c>
      <c r="C17" t="s">
        <v>262</v>
      </c>
      <c r="D17" s="48">
        <v>0.3</v>
      </c>
      <c r="E17" t="s">
        <v>254</v>
      </c>
      <c r="F17" t="s">
        <v>255</v>
      </c>
      <c r="G17" s="23">
        <f>VLOOKUP(A17,'T-SMP'!$E$10:$F$59,2,0)</f>
        <v>0</v>
      </c>
      <c r="H17" t="s">
        <v>256</v>
      </c>
      <c r="I17" s="23">
        <f>ROUND(D17/H11* G17,5)</f>
        <v>0</v>
      </c>
      <c r="J17" s="23"/>
    </row>
    <row r="18" spans="1:26" ht="45" x14ac:dyDescent="0.25">
      <c r="A18" t="s">
        <v>263</v>
      </c>
      <c r="B18" t="s">
        <v>27</v>
      </c>
      <c r="C18" s="34" t="s">
        <v>264</v>
      </c>
      <c r="D18" s="48">
        <v>0.4</v>
      </c>
      <c r="E18" t="s">
        <v>254</v>
      </c>
      <c r="F18" t="s">
        <v>255</v>
      </c>
      <c r="G18" s="23">
        <f>VLOOKUP(A18,'T-SMP'!$E$10:$F$59,2,0)</f>
        <v>0</v>
      </c>
      <c r="H18" t="s">
        <v>256</v>
      </c>
      <c r="I18" s="23">
        <f>ROUND(D18/H11* G18,5)</f>
        <v>0</v>
      </c>
      <c r="J18" s="23"/>
    </row>
    <row r="19" spans="1:26" x14ac:dyDescent="0.25">
      <c r="A19" t="s">
        <v>265</v>
      </c>
      <c r="B19" t="s">
        <v>27</v>
      </c>
      <c r="C19" t="s">
        <v>266</v>
      </c>
      <c r="D19" s="48">
        <v>0.44</v>
      </c>
      <c r="E19" t="s">
        <v>254</v>
      </c>
      <c r="F19" t="s">
        <v>255</v>
      </c>
      <c r="G19" s="23">
        <f>VLOOKUP(A19,'T-SMP'!$E$10:$F$59,2,0)</f>
        <v>0</v>
      </c>
      <c r="H19" t="s">
        <v>256</v>
      </c>
      <c r="I19" s="23">
        <f>ROUND(D19/H11* G19,5)</f>
        <v>0</v>
      </c>
      <c r="J19" s="23"/>
    </row>
    <row r="20" spans="1:26" x14ac:dyDescent="0.25">
      <c r="C20" s="24" t="s">
        <v>267</v>
      </c>
      <c r="K20" s="23">
        <f>SUM(I17:I19)</f>
        <v>0</v>
      </c>
    </row>
    <row r="21" spans="1:26" x14ac:dyDescent="0.25">
      <c r="A21" s="16" t="s">
        <v>268</v>
      </c>
    </row>
    <row r="22" spans="1:26" ht="90" x14ac:dyDescent="0.25">
      <c r="A22" t="s">
        <v>269</v>
      </c>
      <c r="B22" t="s">
        <v>270</v>
      </c>
      <c r="C22" s="34" t="s">
        <v>271</v>
      </c>
      <c r="D22" s="48">
        <v>3.5999999999999997E-2</v>
      </c>
      <c r="F22" t="s">
        <v>255</v>
      </c>
      <c r="G22" s="23">
        <f>VLOOKUP(A22,'T-SMP'!$E$10:$F$59,2,0)</f>
        <v>0</v>
      </c>
      <c r="H22" t="s">
        <v>256</v>
      </c>
      <c r="I22" s="23">
        <f>ROUND(D22* G22,5)</f>
        <v>0</v>
      </c>
      <c r="J22" s="23"/>
    </row>
    <row r="23" spans="1:26" ht="90" x14ac:dyDescent="0.25">
      <c r="A23" t="s">
        <v>272</v>
      </c>
      <c r="B23" t="s">
        <v>270</v>
      </c>
      <c r="C23" s="34" t="s">
        <v>273</v>
      </c>
      <c r="D23" s="48">
        <v>0.15</v>
      </c>
      <c r="F23" t="s">
        <v>255</v>
      </c>
      <c r="G23" s="23">
        <f>VLOOKUP(A23,'T-SMP'!$E$10:$F$59,2,0)</f>
        <v>0</v>
      </c>
      <c r="H23" t="s">
        <v>256</v>
      </c>
      <c r="I23" s="23">
        <f>ROUND(D23* G23,5)</f>
        <v>0</v>
      </c>
      <c r="J23" s="23"/>
    </row>
    <row r="24" spans="1:26" x14ac:dyDescent="0.25">
      <c r="C24" s="24" t="s">
        <v>274</v>
      </c>
      <c r="K24" s="23">
        <f>SUM(I22:I23)</f>
        <v>0</v>
      </c>
    </row>
    <row r="26" spans="1:26" x14ac:dyDescent="0.25">
      <c r="C26" s="24" t="s">
        <v>275</v>
      </c>
      <c r="G26">
        <v>1.5</v>
      </c>
      <c r="H26" t="s">
        <v>276</v>
      </c>
      <c r="I26">
        <f>ROUND(G26/100*K15,5)</f>
        <v>0</v>
      </c>
    </row>
    <row r="27" spans="1:26" x14ac:dyDescent="0.25">
      <c r="C27" s="24" t="s">
        <v>277</v>
      </c>
      <c r="K27" s="49">
        <f>SUM(I12:I26)</f>
        <v>0</v>
      </c>
    </row>
    <row r="28" spans="1:26" x14ac:dyDescent="0.25">
      <c r="C28" s="24" t="s">
        <v>278</v>
      </c>
      <c r="K28" s="49">
        <f>SUM(K27:K27)</f>
        <v>0</v>
      </c>
    </row>
    <row r="30" spans="1:26" ht="45" customHeight="1" x14ac:dyDescent="0.25">
      <c r="A30" s="20" t="s">
        <v>279</v>
      </c>
      <c r="B30" s="21" t="s">
        <v>53</v>
      </c>
      <c r="C30" s="59" t="s">
        <v>280</v>
      </c>
      <c r="D30" s="60"/>
      <c r="E30" s="60"/>
      <c r="F30" s="21"/>
      <c r="G30" s="22" t="s">
        <v>250</v>
      </c>
      <c r="H30" s="61">
        <v>1</v>
      </c>
      <c r="I30" s="60"/>
      <c r="J30" s="21" t="str">
        <f>+A30</f>
        <v>E21R1260</v>
      </c>
      <c r="K30" s="47">
        <f>ROUND(K46,2)</f>
        <v>0</v>
      </c>
      <c r="L30" s="21"/>
      <c r="M30" s="21"/>
      <c r="N30" s="21"/>
      <c r="O30" s="21"/>
      <c r="P30" s="21"/>
      <c r="Q30" s="21"/>
      <c r="R30" s="21"/>
      <c r="S30" s="21"/>
      <c r="T30" s="21"/>
      <c r="U30" s="21"/>
      <c r="V30" s="21"/>
      <c r="W30" s="21"/>
      <c r="X30" s="21"/>
      <c r="Y30" s="21"/>
      <c r="Z30" s="21"/>
    </row>
    <row r="31" spans="1:26" x14ac:dyDescent="0.25">
      <c r="A31" s="16" t="s">
        <v>251</v>
      </c>
    </row>
    <row r="32" spans="1:26" x14ac:dyDescent="0.25">
      <c r="A32" t="s">
        <v>252</v>
      </c>
      <c r="B32" t="s">
        <v>27</v>
      </c>
      <c r="C32" t="s">
        <v>253</v>
      </c>
      <c r="D32" s="48">
        <v>0.60299999999999998</v>
      </c>
      <c r="E32" t="s">
        <v>254</v>
      </c>
      <c r="F32" t="s">
        <v>255</v>
      </c>
      <c r="G32" s="23">
        <f>VLOOKUP(A32,'T-SMP'!$E$10:$F$59,2,0)</f>
        <v>0</v>
      </c>
      <c r="H32" t="s">
        <v>256</v>
      </c>
      <c r="I32" s="23">
        <f>ROUND(D32/H30* G32,5)</f>
        <v>0</v>
      </c>
      <c r="J32" s="23"/>
    </row>
    <row r="33" spans="1:26" x14ac:dyDescent="0.25">
      <c r="A33" t="s">
        <v>257</v>
      </c>
      <c r="B33" t="s">
        <v>27</v>
      </c>
      <c r="C33" t="s">
        <v>258</v>
      </c>
      <c r="D33" s="48">
        <v>0.30599999999999999</v>
      </c>
      <c r="E33" t="s">
        <v>254</v>
      </c>
      <c r="F33" t="s">
        <v>255</v>
      </c>
      <c r="G33" s="23">
        <f>VLOOKUP(A33,'T-SMP'!$E$10:$F$59,2,0)</f>
        <v>0</v>
      </c>
      <c r="H33" t="s">
        <v>256</v>
      </c>
      <c r="I33" s="23">
        <f>ROUND(D33/H30* G33,5)</f>
        <v>0</v>
      </c>
      <c r="J33" s="23"/>
    </row>
    <row r="34" spans="1:26" x14ac:dyDescent="0.25">
      <c r="C34" s="24" t="s">
        <v>259</v>
      </c>
      <c r="K34" s="23">
        <f>SUM(I32:I33)</f>
        <v>0</v>
      </c>
    </row>
    <row r="35" spans="1:26" x14ac:dyDescent="0.25">
      <c r="A35" s="16" t="s">
        <v>260</v>
      </c>
    </row>
    <row r="36" spans="1:26" x14ac:dyDescent="0.25">
      <c r="A36" t="s">
        <v>265</v>
      </c>
      <c r="B36" t="s">
        <v>27</v>
      </c>
      <c r="C36" t="s">
        <v>266</v>
      </c>
      <c r="D36" s="48">
        <v>0.23400000000000001</v>
      </c>
      <c r="E36" t="s">
        <v>254</v>
      </c>
      <c r="F36" t="s">
        <v>255</v>
      </c>
      <c r="G36" s="23">
        <f>VLOOKUP(A36,'T-SMP'!$E$10:$F$59,2,0)</f>
        <v>0</v>
      </c>
      <c r="H36" t="s">
        <v>256</v>
      </c>
      <c r="I36" s="23">
        <f>ROUND(D36/H30* G36,5)</f>
        <v>0</v>
      </c>
      <c r="J36" s="23"/>
    </row>
    <row r="37" spans="1:26" x14ac:dyDescent="0.25">
      <c r="A37" t="s">
        <v>281</v>
      </c>
      <c r="B37" t="s">
        <v>27</v>
      </c>
      <c r="C37" t="s">
        <v>282</v>
      </c>
      <c r="D37" s="48">
        <v>0.3</v>
      </c>
      <c r="E37" t="s">
        <v>254</v>
      </c>
      <c r="F37" t="s">
        <v>255</v>
      </c>
      <c r="G37" s="23">
        <f>VLOOKUP(A37,'T-SMP'!$E$10:$F$59,2,0)</f>
        <v>0</v>
      </c>
      <c r="H37" t="s">
        <v>256</v>
      </c>
      <c r="I37" s="23">
        <f>ROUND(D37/H30* G37,5)</f>
        <v>0</v>
      </c>
      <c r="J37" s="23"/>
    </row>
    <row r="38" spans="1:26" x14ac:dyDescent="0.25">
      <c r="C38" s="24" t="s">
        <v>267</v>
      </c>
      <c r="K38" s="23">
        <f>SUM(I36:I37)</f>
        <v>0</v>
      </c>
    </row>
    <row r="39" spans="1:26" x14ac:dyDescent="0.25">
      <c r="A39" s="16" t="s">
        <v>268</v>
      </c>
    </row>
    <row r="40" spans="1:26" ht="90" x14ac:dyDescent="0.25">
      <c r="A40" t="s">
        <v>272</v>
      </c>
      <c r="B40" t="s">
        <v>270</v>
      </c>
      <c r="C40" s="34" t="s">
        <v>273</v>
      </c>
      <c r="D40" s="48">
        <v>0.1</v>
      </c>
      <c r="F40" t="s">
        <v>255</v>
      </c>
      <c r="G40" s="23">
        <f>VLOOKUP(A40,'T-SMP'!$E$10:$F$59,2,0)</f>
        <v>0</v>
      </c>
      <c r="H40" t="s">
        <v>256</v>
      </c>
      <c r="I40" s="23">
        <f>ROUND(D40* G40,5)</f>
        <v>0</v>
      </c>
      <c r="J40" s="23"/>
    </row>
    <row r="41" spans="1:26" ht="90" x14ac:dyDescent="0.25">
      <c r="A41" t="s">
        <v>269</v>
      </c>
      <c r="B41" t="s">
        <v>270</v>
      </c>
      <c r="C41" s="34" t="s">
        <v>271</v>
      </c>
      <c r="D41" s="48">
        <v>0.02</v>
      </c>
      <c r="F41" t="s">
        <v>255</v>
      </c>
      <c r="G41" s="23">
        <f>VLOOKUP(A41,'T-SMP'!$E$10:$F$59,2,0)</f>
        <v>0</v>
      </c>
      <c r="H41" t="s">
        <v>256</v>
      </c>
      <c r="I41" s="23">
        <f>ROUND(D41* G41,5)</f>
        <v>0</v>
      </c>
      <c r="J41" s="23"/>
    </row>
    <row r="42" spans="1:26" x14ac:dyDescent="0.25">
      <c r="C42" s="24" t="s">
        <v>274</v>
      </c>
      <c r="K42" s="23">
        <f>SUM(I40:I41)</f>
        <v>0</v>
      </c>
    </row>
    <row r="44" spans="1:26" x14ac:dyDescent="0.25">
      <c r="C44" s="24" t="s">
        <v>275</v>
      </c>
      <c r="G44">
        <v>1.5</v>
      </c>
      <c r="H44" t="s">
        <v>276</v>
      </c>
      <c r="I44">
        <f>ROUND(G44/100*K34,5)</f>
        <v>0</v>
      </c>
    </row>
    <row r="45" spans="1:26" x14ac:dyDescent="0.25">
      <c r="C45" s="24" t="s">
        <v>277</v>
      </c>
      <c r="K45" s="49">
        <f>SUM(I31:I44)</f>
        <v>0</v>
      </c>
    </row>
    <row r="46" spans="1:26" x14ac:dyDescent="0.25">
      <c r="C46" s="24" t="s">
        <v>278</v>
      </c>
      <c r="K46" s="49">
        <f>SUM(K45:K45)</f>
        <v>0</v>
      </c>
    </row>
    <row r="48" spans="1:26" ht="45" customHeight="1" x14ac:dyDescent="0.25">
      <c r="A48" s="20" t="s">
        <v>283</v>
      </c>
      <c r="B48" s="21" t="s">
        <v>53</v>
      </c>
      <c r="C48" s="59" t="s">
        <v>284</v>
      </c>
      <c r="D48" s="60"/>
      <c r="E48" s="60"/>
      <c r="F48" s="21"/>
      <c r="G48" s="22" t="s">
        <v>250</v>
      </c>
      <c r="H48" s="61">
        <v>1</v>
      </c>
      <c r="I48" s="60"/>
      <c r="J48" s="21" t="str">
        <f>+A48</f>
        <v>E21R12D0</v>
      </c>
      <c r="K48" s="47">
        <f>ROUND(K65,2)</f>
        <v>0</v>
      </c>
      <c r="L48" s="21"/>
      <c r="M48" s="21"/>
      <c r="N48" s="21"/>
      <c r="O48" s="21"/>
      <c r="P48" s="21"/>
      <c r="Q48" s="21"/>
      <c r="R48" s="21"/>
      <c r="S48" s="21"/>
      <c r="T48" s="21"/>
      <c r="U48" s="21"/>
      <c r="V48" s="21"/>
      <c r="W48" s="21"/>
      <c r="X48" s="21"/>
      <c r="Y48" s="21"/>
      <c r="Z48" s="21"/>
    </row>
    <row r="49" spans="1:11" x14ac:dyDescent="0.25">
      <c r="A49" s="16" t="s">
        <v>251</v>
      </c>
    </row>
    <row r="50" spans="1:11" x14ac:dyDescent="0.25">
      <c r="A50" t="s">
        <v>252</v>
      </c>
      <c r="B50" t="s">
        <v>27</v>
      </c>
      <c r="C50" t="s">
        <v>253</v>
      </c>
      <c r="D50" s="48">
        <v>0.96</v>
      </c>
      <c r="E50" t="s">
        <v>254</v>
      </c>
      <c r="F50" t="s">
        <v>255</v>
      </c>
      <c r="G50" s="23">
        <f>VLOOKUP(A50,'T-SMP'!$E$10:$F$59,2,0)</f>
        <v>0</v>
      </c>
      <c r="H50" t="s">
        <v>256</v>
      </c>
      <c r="I50" s="23">
        <f>ROUND(D50/H48* G50,5)</f>
        <v>0</v>
      </c>
      <c r="J50" s="23"/>
    </row>
    <row r="51" spans="1:11" x14ac:dyDescent="0.25">
      <c r="A51" t="s">
        <v>257</v>
      </c>
      <c r="B51" t="s">
        <v>27</v>
      </c>
      <c r="C51" t="s">
        <v>258</v>
      </c>
      <c r="D51" s="48">
        <v>0.48</v>
      </c>
      <c r="E51" t="s">
        <v>254</v>
      </c>
      <c r="F51" t="s">
        <v>255</v>
      </c>
      <c r="G51" s="23">
        <f>VLOOKUP(A51,'T-SMP'!$E$10:$F$59,2,0)</f>
        <v>0</v>
      </c>
      <c r="H51" t="s">
        <v>256</v>
      </c>
      <c r="I51" s="23">
        <f>ROUND(D51/H48* G51,5)</f>
        <v>0</v>
      </c>
      <c r="J51" s="23"/>
    </row>
    <row r="52" spans="1:11" x14ac:dyDescent="0.25">
      <c r="C52" s="24" t="s">
        <v>259</v>
      </c>
      <c r="K52" s="23">
        <f>SUM(I50:I51)</f>
        <v>0</v>
      </c>
    </row>
    <row r="53" spans="1:11" x14ac:dyDescent="0.25">
      <c r="A53" s="16" t="s">
        <v>260</v>
      </c>
    </row>
    <row r="54" spans="1:11" x14ac:dyDescent="0.25">
      <c r="A54" t="s">
        <v>261</v>
      </c>
      <c r="B54" t="s">
        <v>27</v>
      </c>
      <c r="C54" t="s">
        <v>262</v>
      </c>
      <c r="D54" s="48">
        <v>0.2</v>
      </c>
      <c r="E54" t="s">
        <v>254</v>
      </c>
      <c r="F54" t="s">
        <v>255</v>
      </c>
      <c r="G54" s="23">
        <f>VLOOKUP(A54,'T-SMP'!$E$10:$F$59,2,0)</f>
        <v>0</v>
      </c>
      <c r="H54" t="s">
        <v>256</v>
      </c>
      <c r="I54" s="23">
        <f>ROUND(D54/H48* G54,5)</f>
        <v>0</v>
      </c>
      <c r="J54" s="23"/>
    </row>
    <row r="55" spans="1:11" x14ac:dyDescent="0.25">
      <c r="A55" t="s">
        <v>265</v>
      </c>
      <c r="B55" t="s">
        <v>27</v>
      </c>
      <c r="C55" t="s">
        <v>266</v>
      </c>
      <c r="D55" s="48">
        <v>2.4</v>
      </c>
      <c r="E55" t="s">
        <v>254</v>
      </c>
      <c r="F55" t="s">
        <v>255</v>
      </c>
      <c r="G55" s="23">
        <f>VLOOKUP(A55,'T-SMP'!$E$10:$F$59,2,0)</f>
        <v>0</v>
      </c>
      <c r="H55" t="s">
        <v>256</v>
      </c>
      <c r="I55" s="23">
        <f>ROUND(D55/H48* G55,5)</f>
        <v>0</v>
      </c>
      <c r="J55" s="23"/>
    </row>
    <row r="56" spans="1:11" ht="45" x14ac:dyDescent="0.25">
      <c r="A56" t="s">
        <v>285</v>
      </c>
      <c r="B56" t="s">
        <v>27</v>
      </c>
      <c r="C56" s="34" t="s">
        <v>286</v>
      </c>
      <c r="D56" s="48">
        <v>0.9</v>
      </c>
      <c r="E56" t="s">
        <v>254</v>
      </c>
      <c r="F56" t="s">
        <v>255</v>
      </c>
      <c r="G56" s="23">
        <f>VLOOKUP(A56,'T-SMP'!$E$10:$F$59,2,0)</f>
        <v>0</v>
      </c>
      <c r="H56" t="s">
        <v>256</v>
      </c>
      <c r="I56" s="23">
        <f>ROUND(D56/H48* G56,5)</f>
        <v>0</v>
      </c>
      <c r="J56" s="23"/>
    </row>
    <row r="57" spans="1:11" x14ac:dyDescent="0.25">
      <c r="C57" s="24" t="s">
        <v>267</v>
      </c>
      <c r="K57" s="23">
        <f>SUM(I54:I56)</f>
        <v>0</v>
      </c>
    </row>
    <row r="58" spans="1:11" x14ac:dyDescent="0.25">
      <c r="A58" s="16" t="s">
        <v>268</v>
      </c>
    </row>
    <row r="59" spans="1:11" ht="90" x14ac:dyDescent="0.25">
      <c r="A59" t="s">
        <v>269</v>
      </c>
      <c r="B59" t="s">
        <v>270</v>
      </c>
      <c r="C59" s="34" t="s">
        <v>271</v>
      </c>
      <c r="D59" s="48">
        <v>0.9</v>
      </c>
      <c r="F59" t="s">
        <v>255</v>
      </c>
      <c r="G59" s="23">
        <f>VLOOKUP(A59,'T-SMP'!$E$10:$F$59,2,0)</f>
        <v>0</v>
      </c>
      <c r="H59" t="s">
        <v>256</v>
      </c>
      <c r="I59" s="23">
        <f>ROUND(D59* G59,5)</f>
        <v>0</v>
      </c>
      <c r="J59" s="23"/>
    </row>
    <row r="60" spans="1:11" ht="90" x14ac:dyDescent="0.25">
      <c r="A60" t="s">
        <v>272</v>
      </c>
      <c r="B60" t="s">
        <v>270</v>
      </c>
      <c r="C60" s="34" t="s">
        <v>273</v>
      </c>
      <c r="D60" s="48">
        <v>0.5</v>
      </c>
      <c r="F60" t="s">
        <v>255</v>
      </c>
      <c r="G60" s="23">
        <f>VLOOKUP(A60,'T-SMP'!$E$10:$F$59,2,0)</f>
        <v>0</v>
      </c>
      <c r="H60" t="s">
        <v>256</v>
      </c>
      <c r="I60" s="23">
        <f>ROUND(D60* G60,5)</f>
        <v>0</v>
      </c>
      <c r="J60" s="23"/>
    </row>
    <row r="61" spans="1:11" x14ac:dyDescent="0.25">
      <c r="C61" s="24" t="s">
        <v>274</v>
      </c>
      <c r="K61" s="23">
        <f>SUM(I59:I60)</f>
        <v>0</v>
      </c>
    </row>
    <row r="63" spans="1:11" x14ac:dyDescent="0.25">
      <c r="C63" s="24" t="s">
        <v>275</v>
      </c>
      <c r="G63">
        <v>1.5</v>
      </c>
      <c r="H63" t="s">
        <v>276</v>
      </c>
      <c r="I63">
        <f>ROUND(G63/100*K52,5)</f>
        <v>0</v>
      </c>
    </row>
    <row r="64" spans="1:11" x14ac:dyDescent="0.25">
      <c r="C64" s="24" t="s">
        <v>277</v>
      </c>
      <c r="K64" s="49">
        <f>SUM(I49:I63)</f>
        <v>0</v>
      </c>
    </row>
    <row r="65" spans="1:26" x14ac:dyDescent="0.25">
      <c r="C65" s="24" t="s">
        <v>278</v>
      </c>
      <c r="K65" s="49">
        <f>SUM(K64:K64)</f>
        <v>0</v>
      </c>
    </row>
    <row r="67" spans="1:26" ht="45" customHeight="1" x14ac:dyDescent="0.25">
      <c r="A67" s="20" t="s">
        <v>287</v>
      </c>
      <c r="B67" s="21" t="s">
        <v>53</v>
      </c>
      <c r="C67" s="59" t="s">
        <v>288</v>
      </c>
      <c r="D67" s="60"/>
      <c r="E67" s="60"/>
      <c r="F67" s="21"/>
      <c r="G67" s="22" t="s">
        <v>250</v>
      </c>
      <c r="H67" s="61">
        <v>1</v>
      </c>
      <c r="I67" s="60"/>
      <c r="J67" s="21" t="str">
        <f>+A67</f>
        <v>E21R12F0</v>
      </c>
      <c r="K67" s="47">
        <f>ROUND(K84,2)</f>
        <v>0</v>
      </c>
      <c r="L67" s="21"/>
      <c r="M67" s="21"/>
      <c r="N67" s="21"/>
      <c r="O67" s="21"/>
      <c r="P67" s="21"/>
      <c r="Q67" s="21"/>
      <c r="R67" s="21"/>
      <c r="S67" s="21"/>
      <c r="T67" s="21"/>
      <c r="U67" s="21"/>
      <c r="V67" s="21"/>
      <c r="W67" s="21"/>
      <c r="X67" s="21"/>
      <c r="Y67" s="21"/>
      <c r="Z67" s="21"/>
    </row>
    <row r="68" spans="1:26" x14ac:dyDescent="0.25">
      <c r="A68" s="16" t="s">
        <v>251</v>
      </c>
    </row>
    <row r="69" spans="1:26" x14ac:dyDescent="0.25">
      <c r="A69" t="s">
        <v>252</v>
      </c>
      <c r="B69" t="s">
        <v>27</v>
      </c>
      <c r="C69" t="s">
        <v>253</v>
      </c>
      <c r="D69" s="48">
        <v>2.66</v>
      </c>
      <c r="E69" t="s">
        <v>254</v>
      </c>
      <c r="F69" t="s">
        <v>255</v>
      </c>
      <c r="G69" s="23">
        <f>VLOOKUP(A69,'T-SMP'!$E$10:$F$59,2,0)</f>
        <v>0</v>
      </c>
      <c r="H69" t="s">
        <v>256</v>
      </c>
      <c r="I69" s="23">
        <f>ROUND(D69/H67* G69,5)</f>
        <v>0</v>
      </c>
      <c r="J69" s="23"/>
    </row>
    <row r="70" spans="1:26" x14ac:dyDescent="0.25">
      <c r="A70" t="s">
        <v>257</v>
      </c>
      <c r="B70" t="s">
        <v>27</v>
      </c>
      <c r="C70" t="s">
        <v>258</v>
      </c>
      <c r="D70" s="48">
        <v>1.8</v>
      </c>
      <c r="E70" t="s">
        <v>254</v>
      </c>
      <c r="F70" t="s">
        <v>255</v>
      </c>
      <c r="G70" s="23">
        <f>VLOOKUP(A70,'T-SMP'!$E$10:$F$59,2,0)</f>
        <v>0</v>
      </c>
      <c r="H70" t="s">
        <v>256</v>
      </c>
      <c r="I70" s="23">
        <f>ROUND(D70/H67* G70,5)</f>
        <v>0</v>
      </c>
      <c r="J70" s="23"/>
    </row>
    <row r="71" spans="1:26" x14ac:dyDescent="0.25">
      <c r="C71" s="24" t="s">
        <v>259</v>
      </c>
      <c r="K71" s="23">
        <f>SUM(I69:I70)</f>
        <v>0</v>
      </c>
    </row>
    <row r="72" spans="1:26" x14ac:dyDescent="0.25">
      <c r="A72" s="16" t="s">
        <v>260</v>
      </c>
    </row>
    <row r="73" spans="1:26" x14ac:dyDescent="0.25">
      <c r="A73" t="s">
        <v>265</v>
      </c>
      <c r="B73" t="s">
        <v>27</v>
      </c>
      <c r="C73" t="s">
        <v>266</v>
      </c>
      <c r="D73" s="48">
        <v>10.7</v>
      </c>
      <c r="E73" t="s">
        <v>254</v>
      </c>
      <c r="F73" t="s">
        <v>255</v>
      </c>
      <c r="G73" s="23">
        <f>VLOOKUP(A73,'T-SMP'!$E$10:$F$59,2,0)</f>
        <v>0</v>
      </c>
      <c r="H73" t="s">
        <v>256</v>
      </c>
      <c r="I73" s="23">
        <f>ROUND(D73/H67* G73,5)</f>
        <v>0</v>
      </c>
      <c r="J73" s="23"/>
    </row>
    <row r="74" spans="1:26" ht="45" x14ac:dyDescent="0.25">
      <c r="A74" t="s">
        <v>289</v>
      </c>
      <c r="B74" t="s">
        <v>27</v>
      </c>
      <c r="C74" s="34" t="s">
        <v>290</v>
      </c>
      <c r="D74" s="48">
        <v>4</v>
      </c>
      <c r="E74" t="s">
        <v>254</v>
      </c>
      <c r="F74" t="s">
        <v>255</v>
      </c>
      <c r="G74" s="23">
        <f>VLOOKUP(A74,'T-SMP'!$E$10:$F$59,2,0)</f>
        <v>0</v>
      </c>
      <c r="H74" t="s">
        <v>256</v>
      </c>
      <c r="I74" s="23">
        <f>ROUND(D74/H67* G74,5)</f>
        <v>0</v>
      </c>
      <c r="J74" s="23"/>
    </row>
    <row r="75" spans="1:26" x14ac:dyDescent="0.25">
      <c r="A75" t="s">
        <v>261</v>
      </c>
      <c r="B75" t="s">
        <v>27</v>
      </c>
      <c r="C75" t="s">
        <v>262</v>
      </c>
      <c r="D75" s="48">
        <v>0.3</v>
      </c>
      <c r="E75" t="s">
        <v>254</v>
      </c>
      <c r="F75" t="s">
        <v>255</v>
      </c>
      <c r="G75" s="23">
        <f>VLOOKUP(A75,'T-SMP'!$E$10:$F$59,2,0)</f>
        <v>0</v>
      </c>
      <c r="H75" t="s">
        <v>256</v>
      </c>
      <c r="I75" s="23">
        <f>ROUND(D75/H67* G75,5)</f>
        <v>0</v>
      </c>
      <c r="J75" s="23"/>
    </row>
    <row r="76" spans="1:26" x14ac:dyDescent="0.25">
      <c r="C76" s="24" t="s">
        <v>267</v>
      </c>
      <c r="K76" s="23">
        <f>SUM(I73:I75)</f>
        <v>0</v>
      </c>
    </row>
    <row r="77" spans="1:26" x14ac:dyDescent="0.25">
      <c r="A77" s="16" t="s">
        <v>268</v>
      </c>
    </row>
    <row r="78" spans="1:26" ht="90" x14ac:dyDescent="0.25">
      <c r="A78" t="s">
        <v>269</v>
      </c>
      <c r="B78" t="s">
        <v>270</v>
      </c>
      <c r="C78" s="34" t="s">
        <v>271</v>
      </c>
      <c r="D78" s="48">
        <v>1.2</v>
      </c>
      <c r="F78" t="s">
        <v>255</v>
      </c>
      <c r="G78" s="23">
        <f>VLOOKUP(A78,'T-SMP'!$E$10:$F$59,2,0)</f>
        <v>0</v>
      </c>
      <c r="H78" t="s">
        <v>256</v>
      </c>
      <c r="I78" s="23">
        <f>ROUND(D78* G78,5)</f>
        <v>0</v>
      </c>
      <c r="J78" s="23"/>
    </row>
    <row r="79" spans="1:26" ht="90" x14ac:dyDescent="0.25">
      <c r="A79" t="s">
        <v>272</v>
      </c>
      <c r="B79" t="s">
        <v>270</v>
      </c>
      <c r="C79" s="34" t="s">
        <v>273</v>
      </c>
      <c r="D79" s="48">
        <v>1</v>
      </c>
      <c r="F79" t="s">
        <v>255</v>
      </c>
      <c r="G79" s="23">
        <f>VLOOKUP(A79,'T-SMP'!$E$10:$F$59,2,0)</f>
        <v>0</v>
      </c>
      <c r="H79" t="s">
        <v>256</v>
      </c>
      <c r="I79" s="23">
        <f>ROUND(D79* G79,5)</f>
        <v>0</v>
      </c>
      <c r="J79" s="23"/>
    </row>
    <row r="80" spans="1:26" x14ac:dyDescent="0.25">
      <c r="C80" s="24" t="s">
        <v>274</v>
      </c>
      <c r="K80" s="23">
        <f>SUM(I78:I79)</f>
        <v>0</v>
      </c>
    </row>
    <row r="82" spans="1:26" x14ac:dyDescent="0.25">
      <c r="C82" s="24" t="s">
        <v>275</v>
      </c>
      <c r="G82">
        <v>1.5</v>
      </c>
      <c r="H82" t="s">
        <v>276</v>
      </c>
      <c r="I82">
        <f>ROUND(G82/100*K71,5)</f>
        <v>0</v>
      </c>
    </row>
    <row r="83" spans="1:26" x14ac:dyDescent="0.25">
      <c r="C83" s="24" t="s">
        <v>277</v>
      </c>
      <c r="K83" s="49">
        <f>SUM(I68:I82)</f>
        <v>0</v>
      </c>
    </row>
    <row r="84" spans="1:26" x14ac:dyDescent="0.25">
      <c r="C84" s="24" t="s">
        <v>278</v>
      </c>
      <c r="K84" s="49">
        <f>SUM(K83:K83)</f>
        <v>0</v>
      </c>
    </row>
    <row r="86" spans="1:26" ht="45" customHeight="1" x14ac:dyDescent="0.25">
      <c r="A86" s="20" t="s">
        <v>291</v>
      </c>
      <c r="B86" s="21" t="s">
        <v>53</v>
      </c>
      <c r="C86" s="59" t="s">
        <v>292</v>
      </c>
      <c r="D86" s="60"/>
      <c r="E86" s="60"/>
      <c r="F86" s="21"/>
      <c r="G86" s="22" t="s">
        <v>250</v>
      </c>
      <c r="H86" s="61">
        <v>1</v>
      </c>
      <c r="I86" s="60"/>
      <c r="J86" s="21" t="str">
        <f>+A86</f>
        <v>E21RGI02</v>
      </c>
      <c r="K86" s="47">
        <f>ROUND(K101,2)</f>
        <v>0</v>
      </c>
      <c r="L86" s="21"/>
      <c r="M86" s="21"/>
      <c r="N86" s="21"/>
      <c r="O86" s="21"/>
      <c r="P86" s="21"/>
      <c r="Q86" s="21"/>
      <c r="R86" s="21"/>
      <c r="S86" s="21"/>
      <c r="T86" s="21"/>
      <c r="U86" s="21"/>
      <c r="V86" s="21"/>
      <c r="W86" s="21"/>
      <c r="X86" s="21"/>
      <c r="Y86" s="21"/>
      <c r="Z86" s="21"/>
    </row>
    <row r="87" spans="1:26" x14ac:dyDescent="0.25">
      <c r="A87" s="16" t="s">
        <v>251</v>
      </c>
    </row>
    <row r="88" spans="1:26" x14ac:dyDescent="0.25">
      <c r="A88" t="s">
        <v>252</v>
      </c>
      <c r="B88" t="s">
        <v>27</v>
      </c>
      <c r="C88" t="s">
        <v>253</v>
      </c>
      <c r="D88" s="48">
        <v>0.44</v>
      </c>
      <c r="E88" t="s">
        <v>254</v>
      </c>
      <c r="F88" t="s">
        <v>255</v>
      </c>
      <c r="G88" s="23">
        <f>VLOOKUP(A88,'T-SMP'!$E$10:$F$59,2,0)</f>
        <v>0</v>
      </c>
      <c r="H88" t="s">
        <v>256</v>
      </c>
      <c r="I88" s="23">
        <f>ROUND(D88/H86* G88,5)</f>
        <v>0</v>
      </c>
      <c r="J88" s="23"/>
    </row>
    <row r="89" spans="1:26" x14ac:dyDescent="0.25">
      <c r="A89" t="s">
        <v>257</v>
      </c>
      <c r="B89" t="s">
        <v>27</v>
      </c>
      <c r="C89" t="s">
        <v>258</v>
      </c>
      <c r="D89" s="48">
        <v>0.1</v>
      </c>
      <c r="E89" t="s">
        <v>254</v>
      </c>
      <c r="F89" t="s">
        <v>255</v>
      </c>
      <c r="G89" s="23">
        <f>VLOOKUP(A89,'T-SMP'!$E$10:$F$59,2,0)</f>
        <v>0</v>
      </c>
      <c r="H89" t="s">
        <v>256</v>
      </c>
      <c r="I89" s="23">
        <f>ROUND(D89/H86* G89,5)</f>
        <v>0</v>
      </c>
      <c r="J89" s="23"/>
    </row>
    <row r="90" spans="1:26" x14ac:dyDescent="0.25">
      <c r="C90" s="24" t="s">
        <v>259</v>
      </c>
      <c r="K90" s="23">
        <f>SUM(I88:I89)</f>
        <v>0</v>
      </c>
    </row>
    <row r="91" spans="1:26" x14ac:dyDescent="0.25">
      <c r="A91" s="16" t="s">
        <v>260</v>
      </c>
    </row>
    <row r="92" spans="1:26" x14ac:dyDescent="0.25">
      <c r="A92" t="s">
        <v>293</v>
      </c>
      <c r="B92" t="s">
        <v>27</v>
      </c>
      <c r="C92" t="s">
        <v>294</v>
      </c>
      <c r="D92" s="48">
        <v>0.25359999999999999</v>
      </c>
      <c r="E92" t="s">
        <v>254</v>
      </c>
      <c r="F92" t="s">
        <v>255</v>
      </c>
      <c r="G92" s="23">
        <f>VLOOKUP(A92,'T-SMP'!$E$10:$F$59,2,0)</f>
        <v>0</v>
      </c>
      <c r="H92" t="s">
        <v>256</v>
      </c>
      <c r="I92" s="23">
        <f>ROUND(D92/H86* G92,5)</f>
        <v>0</v>
      </c>
      <c r="J92" s="23"/>
    </row>
    <row r="93" spans="1:26" x14ac:dyDescent="0.25">
      <c r="A93" t="s">
        <v>281</v>
      </c>
      <c r="B93" t="s">
        <v>27</v>
      </c>
      <c r="C93" t="s">
        <v>282</v>
      </c>
      <c r="D93" s="48">
        <v>0.13200000000000001</v>
      </c>
      <c r="E93" t="s">
        <v>254</v>
      </c>
      <c r="F93" t="s">
        <v>255</v>
      </c>
      <c r="G93" s="23">
        <f>VLOOKUP(A93,'T-SMP'!$E$10:$F$59,2,0)</f>
        <v>0</v>
      </c>
      <c r="H93" t="s">
        <v>256</v>
      </c>
      <c r="I93" s="23">
        <f>ROUND(D93/H86* G93,5)</f>
        <v>0</v>
      </c>
      <c r="J93" s="23"/>
    </row>
    <row r="94" spans="1:26" x14ac:dyDescent="0.25">
      <c r="C94" s="24" t="s">
        <v>267</v>
      </c>
      <c r="K94" s="23">
        <f>SUM(I92:I93)</f>
        <v>0</v>
      </c>
    </row>
    <row r="95" spans="1:26" x14ac:dyDescent="0.25">
      <c r="A95" s="16" t="s">
        <v>268</v>
      </c>
    </row>
    <row r="96" spans="1:26" ht="90" x14ac:dyDescent="0.25">
      <c r="A96" t="s">
        <v>269</v>
      </c>
      <c r="B96" t="s">
        <v>270</v>
      </c>
      <c r="C96" s="34" t="s">
        <v>271</v>
      </c>
      <c r="D96" s="48">
        <v>0.2</v>
      </c>
      <c r="F96" t="s">
        <v>255</v>
      </c>
      <c r="G96" s="23">
        <f>VLOOKUP(A96,'T-SMP'!$E$10:$F$59,2,0)</f>
        <v>0</v>
      </c>
      <c r="H96" t="s">
        <v>256</v>
      </c>
      <c r="I96" s="23">
        <f>ROUND(D96* G96,5)</f>
        <v>0</v>
      </c>
      <c r="J96" s="23"/>
    </row>
    <row r="97" spans="1:26" x14ac:dyDescent="0.25">
      <c r="C97" s="24" t="s">
        <v>274</v>
      </c>
      <c r="K97" s="23">
        <f>SUM(I96:I96)</f>
        <v>0</v>
      </c>
    </row>
    <row r="99" spans="1:26" x14ac:dyDescent="0.25">
      <c r="C99" s="24" t="s">
        <v>275</v>
      </c>
      <c r="G99">
        <v>1.5</v>
      </c>
      <c r="H99" t="s">
        <v>276</v>
      </c>
      <c r="I99">
        <f>ROUND(G99/100*K90,5)</f>
        <v>0</v>
      </c>
    </row>
    <row r="100" spans="1:26" x14ac:dyDescent="0.25">
      <c r="C100" s="24" t="s">
        <v>277</v>
      </c>
      <c r="K100" s="49">
        <f>SUM(I87:I99)</f>
        <v>0</v>
      </c>
    </row>
    <row r="101" spans="1:26" x14ac:dyDescent="0.25">
      <c r="C101" s="24" t="s">
        <v>278</v>
      </c>
      <c r="K101" s="49">
        <f>SUM(K100:K100)</f>
        <v>0</v>
      </c>
    </row>
    <row r="103" spans="1:26" ht="45" customHeight="1" x14ac:dyDescent="0.25">
      <c r="A103" s="20" t="s">
        <v>295</v>
      </c>
      <c r="B103" s="21" t="s">
        <v>53</v>
      </c>
      <c r="C103" s="59" t="s">
        <v>296</v>
      </c>
      <c r="D103" s="60"/>
      <c r="E103" s="60"/>
      <c r="F103" s="21"/>
      <c r="G103" s="22" t="s">
        <v>250</v>
      </c>
      <c r="H103" s="61">
        <v>1</v>
      </c>
      <c r="I103" s="60"/>
      <c r="J103" s="21" t="str">
        <f>+A103</f>
        <v>ER71124J</v>
      </c>
      <c r="K103" s="47">
        <f>ROUND(K114,2)</f>
        <v>0</v>
      </c>
      <c r="L103" s="21"/>
      <c r="M103" s="21"/>
      <c r="N103" s="21"/>
      <c r="O103" s="21"/>
      <c r="P103" s="21"/>
      <c r="Q103" s="21"/>
      <c r="R103" s="21"/>
      <c r="S103" s="21"/>
      <c r="T103" s="21"/>
      <c r="U103" s="21"/>
      <c r="V103" s="21"/>
      <c r="W103" s="21"/>
      <c r="X103" s="21"/>
      <c r="Y103" s="21"/>
      <c r="Z103" s="21"/>
    </row>
    <row r="104" spans="1:26" x14ac:dyDescent="0.25">
      <c r="A104" s="16" t="s">
        <v>251</v>
      </c>
    </row>
    <row r="105" spans="1:26" x14ac:dyDescent="0.25">
      <c r="A105" t="s">
        <v>257</v>
      </c>
      <c r="B105" t="s">
        <v>27</v>
      </c>
      <c r="C105" t="s">
        <v>258</v>
      </c>
      <c r="D105" s="48">
        <v>5.5E-2</v>
      </c>
      <c r="E105" t="s">
        <v>254</v>
      </c>
      <c r="F105" t="s">
        <v>255</v>
      </c>
      <c r="G105" s="23">
        <f>VLOOKUP(A105,'T-SMP'!$E$10:$F$59,2,0)</f>
        <v>0</v>
      </c>
      <c r="H105" t="s">
        <v>256</v>
      </c>
      <c r="I105" s="23">
        <f>ROUND(D105/H103* G105,5)</f>
        <v>0</v>
      </c>
      <c r="J105" s="23"/>
    </row>
    <row r="106" spans="1:26" x14ac:dyDescent="0.25">
      <c r="A106" t="s">
        <v>252</v>
      </c>
      <c r="B106" t="s">
        <v>27</v>
      </c>
      <c r="C106" t="s">
        <v>253</v>
      </c>
      <c r="D106" s="48">
        <v>5.2999999999999999E-2</v>
      </c>
      <c r="E106" t="s">
        <v>254</v>
      </c>
      <c r="F106" t="s">
        <v>255</v>
      </c>
      <c r="G106" s="23">
        <f>VLOOKUP(A106,'T-SMP'!$E$10:$F$59,2,0)</f>
        <v>0</v>
      </c>
      <c r="H106" t="s">
        <v>256</v>
      </c>
      <c r="I106" s="23">
        <f>ROUND(D106/H103* G106,5)</f>
        <v>0</v>
      </c>
      <c r="J106" s="23"/>
    </row>
    <row r="107" spans="1:26" x14ac:dyDescent="0.25">
      <c r="C107" s="24" t="s">
        <v>259</v>
      </c>
      <c r="K107" s="23">
        <f>SUM(I105:I106)</f>
        <v>0</v>
      </c>
    </row>
    <row r="108" spans="1:26" x14ac:dyDescent="0.25">
      <c r="A108" s="16" t="s">
        <v>268</v>
      </c>
    </row>
    <row r="109" spans="1:26" x14ac:dyDescent="0.25">
      <c r="A109" t="s">
        <v>297</v>
      </c>
      <c r="B109" t="s">
        <v>270</v>
      </c>
      <c r="C109" t="s">
        <v>298</v>
      </c>
      <c r="D109" s="48">
        <v>0.01</v>
      </c>
      <c r="F109" t="s">
        <v>255</v>
      </c>
      <c r="G109" s="23">
        <f>VLOOKUP(A109,'T-SMP'!$E$10:$F$59,2,0)</f>
        <v>0</v>
      </c>
      <c r="H109" t="s">
        <v>256</v>
      </c>
      <c r="I109" s="23">
        <f>ROUND(D109* G109,5)</f>
        <v>0</v>
      </c>
      <c r="J109" s="23"/>
    </row>
    <row r="110" spans="1:26" x14ac:dyDescent="0.25">
      <c r="C110" s="24" t="s">
        <v>274</v>
      </c>
      <c r="K110" s="23">
        <f>SUM(I109:I109)</f>
        <v>0</v>
      </c>
    </row>
    <row r="112" spans="1:26" x14ac:dyDescent="0.25">
      <c r="C112" s="24" t="s">
        <v>275</v>
      </c>
      <c r="G112">
        <v>1.5</v>
      </c>
      <c r="H112" t="s">
        <v>276</v>
      </c>
      <c r="I112">
        <f>ROUND(G112/100*K107,5)</f>
        <v>0</v>
      </c>
    </row>
    <row r="113" spans="1:26" x14ac:dyDescent="0.25">
      <c r="C113" s="24" t="s">
        <v>277</v>
      </c>
      <c r="K113" s="49">
        <f>SUM(I104:I112)</f>
        <v>0</v>
      </c>
    </row>
    <row r="114" spans="1:26" x14ac:dyDescent="0.25">
      <c r="C114" s="24" t="s">
        <v>278</v>
      </c>
      <c r="K114" s="49">
        <f>SUM(K113:K113)</f>
        <v>0</v>
      </c>
    </row>
    <row r="116" spans="1:26" ht="45" customHeight="1" x14ac:dyDescent="0.25">
      <c r="A116" s="20" t="s">
        <v>299</v>
      </c>
      <c r="B116" s="21" t="s">
        <v>53</v>
      </c>
      <c r="C116" s="59" t="s">
        <v>300</v>
      </c>
      <c r="D116" s="60"/>
      <c r="E116" s="60"/>
      <c r="F116" s="21"/>
      <c r="G116" s="22" t="s">
        <v>250</v>
      </c>
      <c r="H116" s="61">
        <v>1</v>
      </c>
      <c r="I116" s="60"/>
      <c r="J116" s="21" t="str">
        <f>+A116</f>
        <v>FI_ARB06</v>
      </c>
      <c r="K116" s="47">
        <f>ROUND(K130,2)</f>
        <v>0</v>
      </c>
      <c r="L116" s="21"/>
      <c r="M116" s="21"/>
      <c r="N116" s="21"/>
      <c r="O116" s="21"/>
      <c r="P116" s="21"/>
      <c r="Q116" s="21"/>
      <c r="R116" s="21"/>
      <c r="S116" s="21"/>
      <c r="T116" s="21"/>
      <c r="U116" s="21"/>
      <c r="V116" s="21"/>
      <c r="W116" s="21"/>
      <c r="X116" s="21"/>
      <c r="Y116" s="21"/>
      <c r="Z116" s="21"/>
    </row>
    <row r="117" spans="1:26" x14ac:dyDescent="0.25">
      <c r="A117" s="16" t="s">
        <v>251</v>
      </c>
    </row>
    <row r="118" spans="1:26" x14ac:dyDescent="0.25">
      <c r="A118" t="s">
        <v>252</v>
      </c>
      <c r="B118" t="s">
        <v>27</v>
      </c>
      <c r="C118" t="s">
        <v>253</v>
      </c>
      <c r="D118" s="48">
        <v>0.15</v>
      </c>
      <c r="E118" t="s">
        <v>254</v>
      </c>
      <c r="F118" t="s">
        <v>255</v>
      </c>
      <c r="G118" s="23">
        <f>VLOOKUP(A118,'T-SMP'!$E$10:$F$59,2,0)</f>
        <v>0</v>
      </c>
      <c r="H118" t="s">
        <v>256</v>
      </c>
      <c r="I118" s="23">
        <f>ROUND(D118/H116* G118,5)</f>
        <v>0</v>
      </c>
      <c r="J118" s="23"/>
    </row>
    <row r="119" spans="1:26" x14ac:dyDescent="0.25">
      <c r="C119" s="24" t="s">
        <v>259</v>
      </c>
      <c r="K119" s="23">
        <f>SUM(I118:I118)</f>
        <v>0</v>
      </c>
    </row>
    <row r="120" spans="1:26" x14ac:dyDescent="0.25">
      <c r="A120" s="16" t="s">
        <v>260</v>
      </c>
    </row>
    <row r="121" spans="1:26" x14ac:dyDescent="0.25">
      <c r="A121" t="s">
        <v>261</v>
      </c>
      <c r="B121" t="s">
        <v>27</v>
      </c>
      <c r="C121" t="s">
        <v>262</v>
      </c>
      <c r="D121" s="48">
        <v>0.08</v>
      </c>
      <c r="E121" t="s">
        <v>254</v>
      </c>
      <c r="F121" t="s">
        <v>255</v>
      </c>
      <c r="G121" s="23">
        <f>VLOOKUP(A121,'T-SMP'!$E$10:$F$59,2,0)</f>
        <v>0</v>
      </c>
      <c r="H121" t="s">
        <v>256</v>
      </c>
      <c r="I121" s="23">
        <f>ROUND(D121/H116* G121,5)</f>
        <v>0</v>
      </c>
      <c r="J121" s="23"/>
    </row>
    <row r="122" spans="1:26" ht="30" x14ac:dyDescent="0.25">
      <c r="A122" t="s">
        <v>301</v>
      </c>
      <c r="B122" t="s">
        <v>27</v>
      </c>
      <c r="C122" s="34" t="s">
        <v>302</v>
      </c>
      <c r="D122" s="48">
        <v>0.15</v>
      </c>
      <c r="E122" t="s">
        <v>254</v>
      </c>
      <c r="F122" t="s">
        <v>255</v>
      </c>
      <c r="G122" s="23">
        <f>VLOOKUP(A122,'T-SMP'!$E$10:$F$59,2,0)</f>
        <v>0</v>
      </c>
      <c r="H122" t="s">
        <v>256</v>
      </c>
      <c r="I122" s="23">
        <f>ROUND(D122/H116* G122,5)</f>
        <v>0</v>
      </c>
      <c r="J122" s="23"/>
    </row>
    <row r="123" spans="1:26" x14ac:dyDescent="0.25">
      <c r="C123" s="24" t="s">
        <v>267</v>
      </c>
      <c r="K123" s="23">
        <f>SUM(I121:I122)</f>
        <v>0</v>
      </c>
    </row>
    <row r="124" spans="1:26" x14ac:dyDescent="0.25">
      <c r="A124" s="16" t="s">
        <v>268</v>
      </c>
    </row>
    <row r="125" spans="1:26" ht="90" x14ac:dyDescent="0.25">
      <c r="A125" t="s">
        <v>272</v>
      </c>
      <c r="B125" t="s">
        <v>270</v>
      </c>
      <c r="C125" s="34" t="s">
        <v>273</v>
      </c>
      <c r="D125" s="48">
        <v>0.02</v>
      </c>
      <c r="F125" t="s">
        <v>255</v>
      </c>
      <c r="G125" s="23">
        <f>VLOOKUP(A125,'T-SMP'!$E$10:$F$59,2,0)</f>
        <v>0</v>
      </c>
      <c r="H125" t="s">
        <v>256</v>
      </c>
      <c r="I125" s="23">
        <f>ROUND(D125* G125,5)</f>
        <v>0</v>
      </c>
      <c r="J125" s="23"/>
    </row>
    <row r="126" spans="1:26" x14ac:dyDescent="0.25">
      <c r="C126" s="24" t="s">
        <v>274</v>
      </c>
      <c r="K126" s="23">
        <f>SUM(I125:I125)</f>
        <v>0</v>
      </c>
    </row>
    <row r="128" spans="1:26" x14ac:dyDescent="0.25">
      <c r="C128" s="24" t="s">
        <v>275</v>
      </c>
      <c r="G128">
        <v>1.5</v>
      </c>
      <c r="H128" t="s">
        <v>276</v>
      </c>
      <c r="I128">
        <f>ROUND(G128/100*K119,5)</f>
        <v>0</v>
      </c>
    </row>
    <row r="129" spans="1:26" x14ac:dyDescent="0.25">
      <c r="C129" s="24" t="s">
        <v>277</v>
      </c>
      <c r="K129" s="49">
        <f>SUM(I117:I128)</f>
        <v>0</v>
      </c>
    </row>
    <row r="130" spans="1:26" x14ac:dyDescent="0.25">
      <c r="C130" s="24" t="s">
        <v>278</v>
      </c>
      <c r="K130" s="49">
        <f>SUM(K129:K129)</f>
        <v>0</v>
      </c>
    </row>
    <row r="132" spans="1:26" ht="45" customHeight="1" x14ac:dyDescent="0.25">
      <c r="A132" s="20" t="s">
        <v>303</v>
      </c>
      <c r="B132" s="21" t="s">
        <v>34</v>
      </c>
      <c r="C132" s="59" t="s">
        <v>304</v>
      </c>
      <c r="D132" s="60"/>
      <c r="E132" s="60"/>
      <c r="F132" s="21"/>
      <c r="G132" s="22" t="s">
        <v>250</v>
      </c>
      <c r="H132" s="61">
        <v>1</v>
      </c>
      <c r="I132" s="60"/>
      <c r="J132" s="21" t="str">
        <f>+A132</f>
        <v>FR26GI01</v>
      </c>
      <c r="K132" s="47">
        <f>ROUND(K145,2)</f>
        <v>0</v>
      </c>
      <c r="L132" s="21"/>
      <c r="M132" s="21"/>
      <c r="N132" s="21"/>
      <c r="O132" s="21"/>
      <c r="P132" s="21"/>
      <c r="Q132" s="21"/>
      <c r="R132" s="21"/>
      <c r="S132" s="21"/>
      <c r="T132" s="21"/>
      <c r="U132" s="21"/>
      <c r="V132" s="21"/>
      <c r="W132" s="21"/>
      <c r="X132" s="21"/>
      <c r="Y132" s="21"/>
      <c r="Z132" s="21"/>
    </row>
    <row r="133" spans="1:26" x14ac:dyDescent="0.25">
      <c r="A133" s="16" t="s">
        <v>251</v>
      </c>
    </row>
    <row r="134" spans="1:26" x14ac:dyDescent="0.25">
      <c r="A134" t="s">
        <v>252</v>
      </c>
      <c r="B134" t="s">
        <v>27</v>
      </c>
      <c r="C134" t="s">
        <v>253</v>
      </c>
      <c r="D134" s="48">
        <v>0.05</v>
      </c>
      <c r="E134" t="s">
        <v>254</v>
      </c>
      <c r="F134" t="s">
        <v>255</v>
      </c>
      <c r="G134" s="23">
        <f>VLOOKUP(A134,'T-SMP'!$E$10:$F$59,2,0)</f>
        <v>0</v>
      </c>
      <c r="H134" t="s">
        <v>256</v>
      </c>
      <c r="I134" s="23">
        <f>ROUND(D134/H132* G134,5)</f>
        <v>0</v>
      </c>
      <c r="J134" s="23"/>
    </row>
    <row r="135" spans="1:26" x14ac:dyDescent="0.25">
      <c r="C135" s="24" t="s">
        <v>259</v>
      </c>
      <c r="K135" s="23">
        <f>SUM(I134:I134)</f>
        <v>0</v>
      </c>
    </row>
    <row r="136" spans="1:26" x14ac:dyDescent="0.25">
      <c r="A136" s="16" t="s">
        <v>260</v>
      </c>
    </row>
    <row r="137" spans="1:26" x14ac:dyDescent="0.25">
      <c r="A137" t="s">
        <v>281</v>
      </c>
      <c r="B137" t="s">
        <v>27</v>
      </c>
      <c r="C137" t="s">
        <v>282</v>
      </c>
      <c r="D137" s="48">
        <v>1E-3</v>
      </c>
      <c r="E137" t="s">
        <v>254</v>
      </c>
      <c r="F137" t="s">
        <v>255</v>
      </c>
      <c r="G137" s="23">
        <f>VLOOKUP(A137,'T-SMP'!$E$10:$F$59,2,0)</f>
        <v>0</v>
      </c>
      <c r="H137" t="s">
        <v>256</v>
      </c>
      <c r="I137" s="23">
        <f>ROUND(D137/H132* G137,5)</f>
        <v>0</v>
      </c>
      <c r="J137" s="23"/>
    </row>
    <row r="138" spans="1:26" x14ac:dyDescent="0.25">
      <c r="C138" s="24" t="s">
        <v>267</v>
      </c>
      <c r="K138" s="23">
        <f>SUM(I137:I137)</f>
        <v>0</v>
      </c>
    </row>
    <row r="139" spans="1:26" x14ac:dyDescent="0.25">
      <c r="A139" s="16" t="s">
        <v>268</v>
      </c>
    </row>
    <row r="140" spans="1:26" ht="90" x14ac:dyDescent="0.25">
      <c r="A140" t="s">
        <v>272</v>
      </c>
      <c r="B140" t="s">
        <v>270</v>
      </c>
      <c r="C140" s="34" t="s">
        <v>273</v>
      </c>
      <c r="D140" s="48">
        <v>1E-3</v>
      </c>
      <c r="F140" t="s">
        <v>255</v>
      </c>
      <c r="G140" s="23">
        <f>VLOOKUP(A140,'T-SMP'!$E$10:$F$59,2,0)</f>
        <v>0</v>
      </c>
      <c r="H140" t="s">
        <v>256</v>
      </c>
      <c r="I140" s="23">
        <f>ROUND(D140* G140,5)</f>
        <v>0</v>
      </c>
      <c r="J140" s="23"/>
    </row>
    <row r="141" spans="1:26" x14ac:dyDescent="0.25">
      <c r="C141" s="24" t="s">
        <v>274</v>
      </c>
      <c r="K141" s="23">
        <f>SUM(I140:I140)</f>
        <v>0</v>
      </c>
    </row>
    <row r="143" spans="1:26" x14ac:dyDescent="0.25">
      <c r="C143" s="24" t="s">
        <v>275</v>
      </c>
      <c r="G143">
        <v>1.5</v>
      </c>
      <c r="H143" t="s">
        <v>276</v>
      </c>
      <c r="I143">
        <f>ROUND(G143/100*K135,5)</f>
        <v>0</v>
      </c>
    </row>
    <row r="144" spans="1:26" x14ac:dyDescent="0.25">
      <c r="C144" s="24" t="s">
        <v>277</v>
      </c>
      <c r="K144" s="49">
        <f>SUM(I133:I143)</f>
        <v>0</v>
      </c>
    </row>
    <row r="145" spans="1:26" x14ac:dyDescent="0.25">
      <c r="C145" s="24" t="s">
        <v>278</v>
      </c>
      <c r="K145" s="49">
        <f>SUM(K144:K144)</f>
        <v>0</v>
      </c>
    </row>
    <row r="147" spans="1:26" ht="45" customHeight="1" x14ac:dyDescent="0.25">
      <c r="A147" s="20" t="s">
        <v>305</v>
      </c>
      <c r="B147" s="21" t="s">
        <v>34</v>
      </c>
      <c r="C147" s="59" t="s">
        <v>306</v>
      </c>
      <c r="D147" s="60"/>
      <c r="E147" s="60"/>
      <c r="F147" s="21"/>
      <c r="G147" s="22" t="s">
        <v>250</v>
      </c>
      <c r="H147" s="61">
        <v>1</v>
      </c>
      <c r="I147" s="60"/>
      <c r="J147" s="21" t="str">
        <f>+A147</f>
        <v>FR3A4010</v>
      </c>
      <c r="K147" s="47">
        <f>ROUND(K158,2)</f>
        <v>0</v>
      </c>
      <c r="L147" s="21"/>
      <c r="M147" s="21"/>
      <c r="N147" s="21"/>
      <c r="O147" s="21"/>
      <c r="P147" s="21"/>
      <c r="Q147" s="21"/>
      <c r="R147" s="21"/>
      <c r="S147" s="21"/>
      <c r="T147" s="21"/>
      <c r="U147" s="21"/>
      <c r="V147" s="21"/>
      <c r="W147" s="21"/>
      <c r="X147" s="21"/>
      <c r="Y147" s="21"/>
      <c r="Z147" s="21"/>
    </row>
    <row r="148" spans="1:26" x14ac:dyDescent="0.25">
      <c r="A148" s="16" t="s">
        <v>251</v>
      </c>
    </row>
    <row r="149" spans="1:26" x14ac:dyDescent="0.25">
      <c r="A149" t="s">
        <v>252</v>
      </c>
      <c r="B149" t="s">
        <v>27</v>
      </c>
      <c r="C149" t="s">
        <v>253</v>
      </c>
      <c r="D149" s="48">
        <v>3.0000000000000001E-3</v>
      </c>
      <c r="E149" t="s">
        <v>254</v>
      </c>
      <c r="F149" t="s">
        <v>255</v>
      </c>
      <c r="G149" s="23">
        <f>VLOOKUP(A149,'T-SMP'!$E$10:$F$59,2,0)</f>
        <v>0</v>
      </c>
      <c r="H149" t="s">
        <v>256</v>
      </c>
      <c r="I149" s="23">
        <f>ROUND(D149/H147* G149,5)</f>
        <v>0</v>
      </c>
      <c r="J149" s="23"/>
    </row>
    <row r="150" spans="1:26" x14ac:dyDescent="0.25">
      <c r="A150" t="s">
        <v>257</v>
      </c>
      <c r="B150" t="s">
        <v>27</v>
      </c>
      <c r="C150" t="s">
        <v>258</v>
      </c>
      <c r="D150" s="48">
        <v>3.0000000000000001E-3</v>
      </c>
      <c r="E150" t="s">
        <v>254</v>
      </c>
      <c r="F150" t="s">
        <v>255</v>
      </c>
      <c r="G150" s="23">
        <f>VLOOKUP(A150,'T-SMP'!$E$10:$F$59,2,0)</f>
        <v>0</v>
      </c>
      <c r="H150" t="s">
        <v>256</v>
      </c>
      <c r="I150" s="23">
        <f>ROUND(D150/H147* G150,5)</f>
        <v>0</v>
      </c>
      <c r="J150" s="23"/>
    </row>
    <row r="151" spans="1:26" x14ac:dyDescent="0.25">
      <c r="C151" s="24" t="s">
        <v>259</v>
      </c>
      <c r="K151" s="23">
        <f>SUM(I149:I150)</f>
        <v>0</v>
      </c>
    </row>
    <row r="152" spans="1:26" x14ac:dyDescent="0.25">
      <c r="A152" s="16" t="s">
        <v>268</v>
      </c>
    </row>
    <row r="153" spans="1:26" ht="30" x14ac:dyDescent="0.25">
      <c r="A153" t="s">
        <v>307</v>
      </c>
      <c r="B153" t="s">
        <v>308</v>
      </c>
      <c r="C153" s="34" t="s">
        <v>309</v>
      </c>
      <c r="D153" s="48">
        <v>0.05</v>
      </c>
      <c r="F153" t="s">
        <v>255</v>
      </c>
      <c r="G153" s="23">
        <f>VLOOKUP(A153,'T-SMP'!$E$10:$F$59,2,0)</f>
        <v>0</v>
      </c>
      <c r="H153" t="s">
        <v>256</v>
      </c>
      <c r="I153" s="23">
        <f>ROUND(D153* G153,5)</f>
        <v>0</v>
      </c>
      <c r="J153" s="23"/>
    </row>
    <row r="154" spans="1:26" x14ac:dyDescent="0.25">
      <c r="C154" s="24" t="s">
        <v>274</v>
      </c>
      <c r="K154" s="23">
        <f>SUM(I153:I153)</f>
        <v>0</v>
      </c>
    </row>
    <row r="156" spans="1:26" x14ac:dyDescent="0.25">
      <c r="C156" s="24" t="s">
        <v>275</v>
      </c>
      <c r="G156">
        <v>1.5</v>
      </c>
      <c r="H156" t="s">
        <v>276</v>
      </c>
      <c r="I156">
        <f>ROUND(G156/100*K151,5)</f>
        <v>0</v>
      </c>
    </row>
    <row r="157" spans="1:26" x14ac:dyDescent="0.25">
      <c r="C157" s="24" t="s">
        <v>277</v>
      </c>
      <c r="K157" s="49">
        <f>SUM(I148:I156)</f>
        <v>0</v>
      </c>
    </row>
    <row r="158" spans="1:26" x14ac:dyDescent="0.25">
      <c r="C158" s="24" t="s">
        <v>278</v>
      </c>
      <c r="K158" s="49">
        <f>SUM(K157:K157)</f>
        <v>0</v>
      </c>
    </row>
    <row r="160" spans="1:26" ht="45" customHeight="1" x14ac:dyDescent="0.25">
      <c r="A160" s="20" t="s">
        <v>310</v>
      </c>
      <c r="B160" s="21" t="s">
        <v>53</v>
      </c>
      <c r="C160" s="59" t="s">
        <v>311</v>
      </c>
      <c r="D160" s="60"/>
      <c r="E160" s="60"/>
      <c r="F160" s="21"/>
      <c r="G160" s="22" t="s">
        <v>250</v>
      </c>
      <c r="H160" s="61">
        <v>1</v>
      </c>
      <c r="I160" s="60"/>
      <c r="J160" s="21" t="str">
        <f>+A160</f>
        <v>FRE6GI01</v>
      </c>
      <c r="K160" s="47">
        <f>ROUND(K175,2)</f>
        <v>0</v>
      </c>
      <c r="L160" s="21"/>
      <c r="M160" s="21"/>
      <c r="N160" s="21"/>
      <c r="O160" s="21"/>
      <c r="P160" s="21"/>
      <c r="Q160" s="21"/>
      <c r="R160" s="21"/>
      <c r="S160" s="21"/>
      <c r="T160" s="21"/>
      <c r="U160" s="21"/>
      <c r="V160" s="21"/>
      <c r="W160" s="21"/>
      <c r="X160" s="21"/>
      <c r="Y160" s="21"/>
      <c r="Z160" s="21"/>
    </row>
    <row r="161" spans="1:11" x14ac:dyDescent="0.25">
      <c r="A161" s="16" t="s">
        <v>251</v>
      </c>
    </row>
    <row r="162" spans="1:11" x14ac:dyDescent="0.25">
      <c r="A162" t="s">
        <v>312</v>
      </c>
      <c r="B162" t="s">
        <v>27</v>
      </c>
      <c r="C162" t="s">
        <v>313</v>
      </c>
      <c r="D162" s="48">
        <v>0.35</v>
      </c>
      <c r="E162" t="s">
        <v>254</v>
      </c>
      <c r="F162" t="s">
        <v>255</v>
      </c>
      <c r="G162" s="23">
        <f>VLOOKUP(A162,'T-SMP'!$E$10:$F$59,2,0)</f>
        <v>0</v>
      </c>
      <c r="H162" t="s">
        <v>256</v>
      </c>
      <c r="I162" s="23">
        <f>ROUND(D162/H160* G162,5)</f>
        <v>0</v>
      </c>
      <c r="J162" s="23"/>
    </row>
    <row r="163" spans="1:11" x14ac:dyDescent="0.25">
      <c r="A163" t="s">
        <v>252</v>
      </c>
      <c r="B163" t="s">
        <v>27</v>
      </c>
      <c r="C163" t="s">
        <v>253</v>
      </c>
      <c r="D163" s="48">
        <v>0.35</v>
      </c>
      <c r="E163" t="s">
        <v>254</v>
      </c>
      <c r="F163" t="s">
        <v>255</v>
      </c>
      <c r="G163" s="23">
        <f>VLOOKUP(A163,'T-SMP'!$E$10:$F$59,2,0)</f>
        <v>0</v>
      </c>
      <c r="H163" t="s">
        <v>256</v>
      </c>
      <c r="I163" s="23">
        <f>ROUND(D163/H160* G163,5)</f>
        <v>0</v>
      </c>
      <c r="J163" s="23"/>
    </row>
    <row r="164" spans="1:11" x14ac:dyDescent="0.25">
      <c r="C164" s="24" t="s">
        <v>259</v>
      </c>
      <c r="K164" s="23">
        <f>SUM(I162:I163)</f>
        <v>0</v>
      </c>
    </row>
    <row r="165" spans="1:11" x14ac:dyDescent="0.25">
      <c r="A165" s="16" t="s">
        <v>260</v>
      </c>
    </row>
    <row r="166" spans="1:11" x14ac:dyDescent="0.25">
      <c r="A166" t="s">
        <v>265</v>
      </c>
      <c r="B166" t="s">
        <v>27</v>
      </c>
      <c r="C166" t="s">
        <v>266</v>
      </c>
      <c r="D166" s="48">
        <v>0.35</v>
      </c>
      <c r="E166" t="s">
        <v>254</v>
      </c>
      <c r="F166" t="s">
        <v>255</v>
      </c>
      <c r="G166" s="23">
        <f>VLOOKUP(A166,'T-SMP'!$E$10:$F$59,2,0)</f>
        <v>0</v>
      </c>
      <c r="H166" t="s">
        <v>256</v>
      </c>
      <c r="I166" s="23">
        <f>ROUND(D166/H160* G166,5)</f>
        <v>0</v>
      </c>
      <c r="J166" s="23"/>
    </row>
    <row r="167" spans="1:11" x14ac:dyDescent="0.25">
      <c r="A167" t="s">
        <v>281</v>
      </c>
      <c r="B167" t="s">
        <v>27</v>
      </c>
      <c r="C167" t="s">
        <v>282</v>
      </c>
      <c r="D167" s="48">
        <v>0.15</v>
      </c>
      <c r="E167" t="s">
        <v>254</v>
      </c>
      <c r="F167" t="s">
        <v>255</v>
      </c>
      <c r="G167" s="23">
        <f>VLOOKUP(A167,'T-SMP'!$E$10:$F$59,2,0)</f>
        <v>0</v>
      </c>
      <c r="H167" t="s">
        <v>256</v>
      </c>
      <c r="I167" s="23">
        <f>ROUND(D167/H160* G167,5)</f>
        <v>0</v>
      </c>
      <c r="J167" s="23"/>
    </row>
    <row r="168" spans="1:11" x14ac:dyDescent="0.25">
      <c r="C168" s="24" t="s">
        <v>267</v>
      </c>
      <c r="K168" s="23">
        <f>SUM(I166:I167)</f>
        <v>0</v>
      </c>
    </row>
    <row r="169" spans="1:11" x14ac:dyDescent="0.25">
      <c r="A169" s="16" t="s">
        <v>268</v>
      </c>
    </row>
    <row r="170" spans="1:11" ht="90" x14ac:dyDescent="0.25">
      <c r="A170" t="s">
        <v>272</v>
      </c>
      <c r="B170" t="s">
        <v>270</v>
      </c>
      <c r="C170" s="34" t="s">
        <v>273</v>
      </c>
      <c r="D170" s="48">
        <v>0.02</v>
      </c>
      <c r="F170" t="s">
        <v>255</v>
      </c>
      <c r="G170" s="23">
        <f>VLOOKUP(A170,'T-SMP'!$E$10:$F$59,2,0)</f>
        <v>0</v>
      </c>
      <c r="H170" t="s">
        <v>256</v>
      </c>
      <c r="I170" s="23">
        <f>ROUND(D170* G170,5)</f>
        <v>0</v>
      </c>
      <c r="J170" s="23"/>
    </row>
    <row r="171" spans="1:11" x14ac:dyDescent="0.25">
      <c r="C171" s="24" t="s">
        <v>274</v>
      </c>
      <c r="K171" s="23">
        <f>SUM(I170:I170)</f>
        <v>0</v>
      </c>
    </row>
    <row r="173" spans="1:11" x14ac:dyDescent="0.25">
      <c r="C173" s="24" t="s">
        <v>275</v>
      </c>
      <c r="G173">
        <v>1.5</v>
      </c>
      <c r="H173" t="s">
        <v>276</v>
      </c>
      <c r="I173">
        <f>ROUND(G173/100*K164,5)</f>
        <v>0</v>
      </c>
    </row>
    <row r="174" spans="1:11" x14ac:dyDescent="0.25">
      <c r="C174" s="24" t="s">
        <v>277</v>
      </c>
      <c r="K174" s="49">
        <f>SUM(I161:I173)</f>
        <v>0</v>
      </c>
    </row>
    <row r="175" spans="1:11" x14ac:dyDescent="0.25">
      <c r="C175" s="24" t="s">
        <v>278</v>
      </c>
      <c r="K175" s="49">
        <f>SUM(K174:K174)</f>
        <v>0</v>
      </c>
    </row>
    <row r="177" spans="1:26" ht="45" customHeight="1" x14ac:dyDescent="0.25">
      <c r="A177" s="20" t="s">
        <v>314</v>
      </c>
      <c r="B177" s="21" t="s">
        <v>53</v>
      </c>
      <c r="C177" s="59" t="s">
        <v>315</v>
      </c>
      <c r="D177" s="60"/>
      <c r="E177" s="60"/>
      <c r="F177" s="21"/>
      <c r="G177" s="22" t="s">
        <v>250</v>
      </c>
      <c r="H177" s="61">
        <v>1</v>
      </c>
      <c r="I177" s="60"/>
      <c r="J177" s="21" t="str">
        <f>+A177</f>
        <v>FRE6GI07</v>
      </c>
      <c r="K177" s="47">
        <f>ROUND(K187,2)</f>
        <v>0</v>
      </c>
      <c r="L177" s="21"/>
      <c r="M177" s="21"/>
      <c r="N177" s="21"/>
      <c r="O177" s="21"/>
      <c r="P177" s="21"/>
      <c r="Q177" s="21"/>
      <c r="R177" s="21"/>
      <c r="S177" s="21"/>
      <c r="T177" s="21"/>
      <c r="U177" s="21"/>
      <c r="V177" s="21"/>
      <c r="W177" s="21"/>
      <c r="X177" s="21"/>
      <c r="Y177" s="21"/>
      <c r="Z177" s="21"/>
    </row>
    <row r="178" spans="1:26" x14ac:dyDescent="0.25">
      <c r="A178" s="16" t="s">
        <v>251</v>
      </c>
    </row>
    <row r="179" spans="1:26" x14ac:dyDescent="0.25">
      <c r="A179" t="s">
        <v>252</v>
      </c>
      <c r="B179" t="s">
        <v>27</v>
      </c>
      <c r="C179" t="s">
        <v>253</v>
      </c>
      <c r="D179" s="48">
        <v>0.15</v>
      </c>
      <c r="E179" t="s">
        <v>254</v>
      </c>
      <c r="F179" t="s">
        <v>255</v>
      </c>
      <c r="G179" s="23">
        <f>VLOOKUP(A179,'T-SMP'!$E$10:$F$59,2,0)</f>
        <v>0</v>
      </c>
      <c r="H179" t="s">
        <v>256</v>
      </c>
      <c r="I179" s="23">
        <f>ROUND(D179/H177* G179,5)</f>
        <v>0</v>
      </c>
      <c r="J179" s="23"/>
    </row>
    <row r="180" spans="1:26" x14ac:dyDescent="0.25">
      <c r="C180" s="24" t="s">
        <v>259</v>
      </c>
      <c r="K180" s="23">
        <f>SUM(I179:I179)</f>
        <v>0</v>
      </c>
    </row>
    <row r="181" spans="1:26" x14ac:dyDescent="0.25">
      <c r="A181" s="16" t="s">
        <v>268</v>
      </c>
    </row>
    <row r="182" spans="1:26" ht="90" x14ac:dyDescent="0.25">
      <c r="A182" t="s">
        <v>272</v>
      </c>
      <c r="B182" t="s">
        <v>270</v>
      </c>
      <c r="C182" s="34" t="s">
        <v>273</v>
      </c>
      <c r="D182" s="48">
        <v>2E-3</v>
      </c>
      <c r="F182" t="s">
        <v>255</v>
      </c>
      <c r="G182" s="23">
        <f>VLOOKUP(A182,'T-SMP'!$E$10:$F$59,2,0)</f>
        <v>0</v>
      </c>
      <c r="H182" t="s">
        <v>256</v>
      </c>
      <c r="I182" s="23">
        <f>ROUND(D182* G182,5)</f>
        <v>0</v>
      </c>
      <c r="J182" s="23"/>
    </row>
    <row r="183" spans="1:26" x14ac:dyDescent="0.25">
      <c r="C183" s="24" t="s">
        <v>274</v>
      </c>
      <c r="K183" s="23">
        <f>SUM(I182:I182)</f>
        <v>0</v>
      </c>
    </row>
    <row r="185" spans="1:26" x14ac:dyDescent="0.25">
      <c r="C185" s="24" t="s">
        <v>275</v>
      </c>
      <c r="G185">
        <v>1.5</v>
      </c>
      <c r="H185" t="s">
        <v>276</v>
      </c>
      <c r="I185">
        <f>ROUND(G185/100*K180,5)</f>
        <v>0</v>
      </c>
    </row>
    <row r="186" spans="1:26" x14ac:dyDescent="0.25">
      <c r="C186" s="24" t="s">
        <v>277</v>
      </c>
      <c r="K186" s="49">
        <f>SUM(I178:I185)</f>
        <v>0</v>
      </c>
    </row>
    <row r="187" spans="1:26" x14ac:dyDescent="0.25">
      <c r="C187" s="24" t="s">
        <v>278</v>
      </c>
      <c r="K187" s="49">
        <f>SUM(K186:K186)</f>
        <v>0</v>
      </c>
    </row>
    <row r="189" spans="1:26" ht="45" customHeight="1" x14ac:dyDescent="0.25">
      <c r="A189" s="20" t="s">
        <v>316</v>
      </c>
      <c r="B189" s="21" t="s">
        <v>317</v>
      </c>
      <c r="C189" s="59" t="s">
        <v>318</v>
      </c>
      <c r="D189" s="60"/>
      <c r="E189" s="60"/>
      <c r="F189" s="21"/>
      <c r="G189" s="22" t="s">
        <v>250</v>
      </c>
      <c r="H189" s="61">
        <v>1</v>
      </c>
      <c r="I189" s="60"/>
      <c r="J189" s="21" t="str">
        <f>+A189</f>
        <v>FRE6GI08</v>
      </c>
      <c r="K189" s="47">
        <f>ROUND(K204,2)</f>
        <v>0</v>
      </c>
      <c r="L189" s="21"/>
      <c r="M189" s="21"/>
      <c r="N189" s="21"/>
      <c r="O189" s="21"/>
      <c r="P189" s="21"/>
      <c r="Q189" s="21"/>
      <c r="R189" s="21"/>
      <c r="S189" s="21"/>
      <c r="T189" s="21"/>
      <c r="U189" s="21"/>
      <c r="V189" s="21"/>
      <c r="W189" s="21"/>
      <c r="X189" s="21"/>
      <c r="Y189" s="21"/>
      <c r="Z189" s="21"/>
    </row>
    <row r="190" spans="1:26" x14ac:dyDescent="0.25">
      <c r="A190" s="16" t="s">
        <v>251</v>
      </c>
    </row>
    <row r="191" spans="1:26" x14ac:dyDescent="0.25">
      <c r="A191" t="s">
        <v>257</v>
      </c>
      <c r="B191" t="s">
        <v>27</v>
      </c>
      <c r="C191" t="s">
        <v>258</v>
      </c>
      <c r="D191" s="48">
        <v>0.2</v>
      </c>
      <c r="E191" t="s">
        <v>254</v>
      </c>
      <c r="F191" t="s">
        <v>255</v>
      </c>
      <c r="G191" s="23">
        <f>VLOOKUP(A191,'T-SMP'!$E$10:$F$59,2,0)</f>
        <v>0</v>
      </c>
      <c r="H191" t="s">
        <v>256</v>
      </c>
      <c r="I191" s="23">
        <f>ROUND(D191/H189* G191,5)</f>
        <v>0</v>
      </c>
      <c r="J191" s="23"/>
    </row>
    <row r="192" spans="1:26" x14ac:dyDescent="0.25">
      <c r="A192" t="s">
        <v>252</v>
      </c>
      <c r="B192" t="s">
        <v>27</v>
      </c>
      <c r="C192" t="s">
        <v>253</v>
      </c>
      <c r="D192" s="48">
        <v>0.4</v>
      </c>
      <c r="E192" t="s">
        <v>254</v>
      </c>
      <c r="F192" t="s">
        <v>255</v>
      </c>
      <c r="G192" s="23">
        <f>VLOOKUP(A192,'T-SMP'!$E$10:$F$59,2,0)</f>
        <v>0</v>
      </c>
      <c r="H192" t="s">
        <v>256</v>
      </c>
      <c r="I192" s="23">
        <f>ROUND(D192/H189* G192,5)</f>
        <v>0</v>
      </c>
      <c r="J192" s="23"/>
    </row>
    <row r="193" spans="1:26" x14ac:dyDescent="0.25">
      <c r="C193" s="24" t="s">
        <v>259</v>
      </c>
      <c r="K193" s="23">
        <f>SUM(I191:I192)</f>
        <v>0</v>
      </c>
    </row>
    <row r="194" spans="1:26" x14ac:dyDescent="0.25">
      <c r="A194" s="16" t="s">
        <v>260</v>
      </c>
    </row>
    <row r="195" spans="1:26" x14ac:dyDescent="0.25">
      <c r="A195" t="s">
        <v>281</v>
      </c>
      <c r="B195" t="s">
        <v>27</v>
      </c>
      <c r="C195" t="s">
        <v>282</v>
      </c>
      <c r="D195" s="48">
        <v>0.1</v>
      </c>
      <c r="E195" t="s">
        <v>254</v>
      </c>
      <c r="F195" t="s">
        <v>255</v>
      </c>
      <c r="G195" s="23">
        <f>VLOOKUP(A195,'T-SMP'!$E$10:$F$59,2,0)</f>
        <v>0</v>
      </c>
      <c r="H195" t="s">
        <v>256</v>
      </c>
      <c r="I195" s="23">
        <f>ROUND(D195/H189* G195,5)</f>
        <v>0</v>
      </c>
      <c r="J195" s="23"/>
    </row>
    <row r="196" spans="1:26" x14ac:dyDescent="0.25">
      <c r="A196" t="s">
        <v>265</v>
      </c>
      <c r="B196" t="s">
        <v>27</v>
      </c>
      <c r="C196" t="s">
        <v>266</v>
      </c>
      <c r="D196" s="48">
        <v>0.4</v>
      </c>
      <c r="E196" t="s">
        <v>254</v>
      </c>
      <c r="F196" t="s">
        <v>255</v>
      </c>
      <c r="G196" s="23">
        <f>VLOOKUP(A196,'T-SMP'!$E$10:$F$59,2,0)</f>
        <v>0</v>
      </c>
      <c r="H196" t="s">
        <v>256</v>
      </c>
      <c r="I196" s="23">
        <f>ROUND(D196/H189* G196,5)</f>
        <v>0</v>
      </c>
      <c r="J196" s="23"/>
    </row>
    <row r="197" spans="1:26" x14ac:dyDescent="0.25">
      <c r="C197" s="24" t="s">
        <v>267</v>
      </c>
      <c r="K197" s="23">
        <f>SUM(I195:I196)</f>
        <v>0</v>
      </c>
    </row>
    <row r="198" spans="1:26" x14ac:dyDescent="0.25">
      <c r="A198" s="16" t="s">
        <v>268</v>
      </c>
    </row>
    <row r="199" spans="1:26" ht="90" x14ac:dyDescent="0.25">
      <c r="A199" t="s">
        <v>272</v>
      </c>
      <c r="B199" t="s">
        <v>270</v>
      </c>
      <c r="C199" s="34" t="s">
        <v>273</v>
      </c>
      <c r="D199" s="48">
        <v>0.01</v>
      </c>
      <c r="F199" t="s">
        <v>255</v>
      </c>
      <c r="G199" s="23">
        <f>VLOOKUP(A199,'T-SMP'!$E$10:$F$59,2,0)</f>
        <v>0</v>
      </c>
      <c r="H199" t="s">
        <v>256</v>
      </c>
      <c r="I199" s="23">
        <f>ROUND(D199* G199,5)</f>
        <v>0</v>
      </c>
      <c r="J199" s="23"/>
    </row>
    <row r="200" spans="1:26" x14ac:dyDescent="0.25">
      <c r="C200" s="24" t="s">
        <v>274</v>
      </c>
      <c r="K200" s="23">
        <f>SUM(I199:I199)</f>
        <v>0</v>
      </c>
    </row>
    <row r="202" spans="1:26" x14ac:dyDescent="0.25">
      <c r="C202" s="24" t="s">
        <v>275</v>
      </c>
      <c r="G202">
        <v>1.5</v>
      </c>
      <c r="H202" t="s">
        <v>276</v>
      </c>
      <c r="I202">
        <f>ROUND(G202/100*K193,5)</f>
        <v>0</v>
      </c>
    </row>
    <row r="203" spans="1:26" x14ac:dyDescent="0.25">
      <c r="C203" s="24" t="s">
        <v>277</v>
      </c>
      <c r="K203" s="49">
        <f>SUM(I190:I202)</f>
        <v>0</v>
      </c>
    </row>
    <row r="204" spans="1:26" x14ac:dyDescent="0.25">
      <c r="C204" s="24" t="s">
        <v>278</v>
      </c>
      <c r="K204" s="49">
        <f>SUM(K203:K203)</f>
        <v>0</v>
      </c>
    </row>
    <row r="206" spans="1:26" ht="45" customHeight="1" x14ac:dyDescent="0.25">
      <c r="A206" s="20" t="s">
        <v>319</v>
      </c>
      <c r="B206" s="21" t="s">
        <v>53</v>
      </c>
      <c r="C206" s="59" t="s">
        <v>320</v>
      </c>
      <c r="D206" s="60"/>
      <c r="E206" s="60"/>
      <c r="F206" s="21"/>
      <c r="G206" s="22" t="s">
        <v>250</v>
      </c>
      <c r="H206" s="61">
        <v>1</v>
      </c>
      <c r="I206" s="60"/>
      <c r="J206" s="21" t="str">
        <f>+A206</f>
        <v>FRE6GI10</v>
      </c>
      <c r="K206" s="47">
        <f>ROUND(K222,2)</f>
        <v>0</v>
      </c>
      <c r="L206" s="21"/>
      <c r="M206" s="21"/>
      <c r="N206" s="21"/>
      <c r="O206" s="21"/>
      <c r="P206" s="21"/>
      <c r="Q206" s="21"/>
      <c r="R206" s="21"/>
      <c r="S206" s="21"/>
      <c r="T206" s="21"/>
      <c r="U206" s="21"/>
      <c r="V206" s="21"/>
      <c r="W206" s="21"/>
      <c r="X206" s="21"/>
      <c r="Y206" s="21"/>
      <c r="Z206" s="21"/>
    </row>
    <row r="207" spans="1:26" x14ac:dyDescent="0.25">
      <c r="A207" s="16" t="s">
        <v>251</v>
      </c>
    </row>
    <row r="208" spans="1:26" x14ac:dyDescent="0.25">
      <c r="A208" t="s">
        <v>257</v>
      </c>
      <c r="B208" t="s">
        <v>27</v>
      </c>
      <c r="C208" t="s">
        <v>258</v>
      </c>
      <c r="D208" s="48">
        <v>1.3</v>
      </c>
      <c r="E208" t="s">
        <v>254</v>
      </c>
      <c r="F208" t="s">
        <v>255</v>
      </c>
      <c r="G208" s="23">
        <f>VLOOKUP(A208,'T-SMP'!$E$10:$F$59,2,0)</f>
        <v>0</v>
      </c>
      <c r="H208" t="s">
        <v>256</v>
      </c>
      <c r="I208" s="23">
        <f>ROUND(D208/H206* G208,5)</f>
        <v>0</v>
      </c>
      <c r="J208" s="23"/>
    </row>
    <row r="209" spans="1:26" x14ac:dyDescent="0.25">
      <c r="A209" t="s">
        <v>252</v>
      </c>
      <c r="B209" t="s">
        <v>27</v>
      </c>
      <c r="C209" t="s">
        <v>253</v>
      </c>
      <c r="D209" s="48">
        <v>0.7</v>
      </c>
      <c r="E209" t="s">
        <v>254</v>
      </c>
      <c r="F209" t="s">
        <v>255</v>
      </c>
      <c r="G209" s="23">
        <f>VLOOKUP(A209,'T-SMP'!$E$10:$F$59,2,0)</f>
        <v>0</v>
      </c>
      <c r="H209" t="s">
        <v>256</v>
      </c>
      <c r="I209" s="23">
        <f>ROUND(D209/H206* G209,5)</f>
        <v>0</v>
      </c>
      <c r="J209" s="23"/>
    </row>
    <row r="210" spans="1:26" x14ac:dyDescent="0.25">
      <c r="C210" s="24" t="s">
        <v>259</v>
      </c>
      <c r="K210" s="23">
        <f>SUM(I208:I209)</f>
        <v>0</v>
      </c>
    </row>
    <row r="211" spans="1:26" x14ac:dyDescent="0.25">
      <c r="A211" s="16" t="s">
        <v>260</v>
      </c>
    </row>
    <row r="212" spans="1:26" x14ac:dyDescent="0.25">
      <c r="A212" t="s">
        <v>265</v>
      </c>
      <c r="B212" t="s">
        <v>27</v>
      </c>
      <c r="C212" t="s">
        <v>266</v>
      </c>
      <c r="D212" s="48">
        <v>1.3</v>
      </c>
      <c r="E212" t="s">
        <v>254</v>
      </c>
      <c r="F212" t="s">
        <v>255</v>
      </c>
      <c r="G212" s="23">
        <f>VLOOKUP(A212,'T-SMP'!$E$10:$F$59,2,0)</f>
        <v>0</v>
      </c>
      <c r="H212" t="s">
        <v>256</v>
      </c>
      <c r="I212" s="23">
        <f>ROUND(D212/H206* G212,5)</f>
        <v>0</v>
      </c>
      <c r="J212" s="23"/>
    </row>
    <row r="213" spans="1:26" x14ac:dyDescent="0.25">
      <c r="A213" t="s">
        <v>261</v>
      </c>
      <c r="B213" t="s">
        <v>27</v>
      </c>
      <c r="C213" t="s">
        <v>262</v>
      </c>
      <c r="D213" s="48">
        <v>0.9</v>
      </c>
      <c r="E213" t="s">
        <v>254</v>
      </c>
      <c r="F213" t="s">
        <v>255</v>
      </c>
      <c r="G213" s="23">
        <f>VLOOKUP(A213,'T-SMP'!$E$10:$F$59,2,0)</f>
        <v>0</v>
      </c>
      <c r="H213" t="s">
        <v>256</v>
      </c>
      <c r="I213" s="23">
        <f>ROUND(D213/H206* G213,5)</f>
        <v>0</v>
      </c>
      <c r="J213" s="23"/>
    </row>
    <row r="214" spans="1:26" x14ac:dyDescent="0.25">
      <c r="C214" s="24" t="s">
        <v>267</v>
      </c>
      <c r="K214" s="23">
        <f>SUM(I212:I213)</f>
        <v>0</v>
      </c>
    </row>
    <row r="215" spans="1:26" x14ac:dyDescent="0.25">
      <c r="A215" s="16" t="s">
        <v>268</v>
      </c>
    </row>
    <row r="216" spans="1:26" ht="90" x14ac:dyDescent="0.25">
      <c r="A216" t="s">
        <v>272</v>
      </c>
      <c r="B216" t="s">
        <v>270</v>
      </c>
      <c r="C216" s="34" t="s">
        <v>273</v>
      </c>
      <c r="D216" s="48">
        <v>0.5</v>
      </c>
      <c r="F216" t="s">
        <v>255</v>
      </c>
      <c r="G216" s="23">
        <f>VLOOKUP(A216,'T-SMP'!$E$10:$F$59,2,0)</f>
        <v>0</v>
      </c>
      <c r="H216" t="s">
        <v>256</v>
      </c>
      <c r="I216" s="23">
        <f>ROUND(D216* G216,5)</f>
        <v>0</v>
      </c>
      <c r="J216" s="23"/>
    </row>
    <row r="217" spans="1:26" ht="90" x14ac:dyDescent="0.25">
      <c r="A217" t="s">
        <v>269</v>
      </c>
      <c r="B217" t="s">
        <v>270</v>
      </c>
      <c r="C217" s="34" t="s">
        <v>271</v>
      </c>
      <c r="D217" s="48">
        <v>1.5</v>
      </c>
      <c r="F217" t="s">
        <v>255</v>
      </c>
      <c r="G217" s="23">
        <f>VLOOKUP(A217,'T-SMP'!$E$10:$F$59,2,0)</f>
        <v>0</v>
      </c>
      <c r="H217" t="s">
        <v>256</v>
      </c>
      <c r="I217" s="23">
        <f>ROUND(D217* G217,5)</f>
        <v>0</v>
      </c>
      <c r="J217" s="23"/>
    </row>
    <row r="218" spans="1:26" x14ac:dyDescent="0.25">
      <c r="C218" s="24" t="s">
        <v>274</v>
      </c>
      <c r="K218" s="23">
        <f>SUM(I216:I217)</f>
        <v>0</v>
      </c>
    </row>
    <row r="220" spans="1:26" x14ac:dyDescent="0.25">
      <c r="C220" s="24" t="s">
        <v>275</v>
      </c>
      <c r="G220">
        <v>1.5</v>
      </c>
      <c r="H220" t="s">
        <v>276</v>
      </c>
      <c r="I220">
        <f>ROUND(G220/100*K210,5)</f>
        <v>0</v>
      </c>
    </row>
    <row r="221" spans="1:26" x14ac:dyDescent="0.25">
      <c r="C221" s="24" t="s">
        <v>277</v>
      </c>
      <c r="K221" s="49">
        <f>SUM(I207:I220)</f>
        <v>0</v>
      </c>
    </row>
    <row r="222" spans="1:26" x14ac:dyDescent="0.25">
      <c r="C222" s="24" t="s">
        <v>278</v>
      </c>
      <c r="K222" s="49">
        <f>SUM(K221:K221)</f>
        <v>0</v>
      </c>
    </row>
    <row r="224" spans="1:26" ht="45" customHeight="1" x14ac:dyDescent="0.25">
      <c r="A224" s="20" t="s">
        <v>321</v>
      </c>
      <c r="B224" s="21" t="s">
        <v>53</v>
      </c>
      <c r="C224" s="59" t="s">
        <v>322</v>
      </c>
      <c r="D224" s="60"/>
      <c r="E224" s="60"/>
      <c r="F224" s="21"/>
      <c r="G224" s="22" t="s">
        <v>250</v>
      </c>
      <c r="H224" s="61">
        <v>1</v>
      </c>
      <c r="I224" s="60"/>
      <c r="J224" s="21" t="str">
        <f>+A224</f>
        <v>FRE6GI11</v>
      </c>
      <c r="K224" s="47">
        <f>ROUND(K240,2)</f>
        <v>0</v>
      </c>
      <c r="L224" s="21"/>
      <c r="M224" s="21"/>
      <c r="N224" s="21"/>
      <c r="O224" s="21"/>
      <c r="P224" s="21"/>
      <c r="Q224" s="21"/>
      <c r="R224" s="21"/>
      <c r="S224" s="21"/>
      <c r="T224" s="21"/>
      <c r="U224" s="21"/>
      <c r="V224" s="21"/>
      <c r="W224" s="21"/>
      <c r="X224" s="21"/>
      <c r="Y224" s="21"/>
      <c r="Z224" s="21"/>
    </row>
    <row r="225" spans="1:11" x14ac:dyDescent="0.25">
      <c r="A225" s="16" t="s">
        <v>251</v>
      </c>
    </row>
    <row r="226" spans="1:11" x14ac:dyDescent="0.25">
      <c r="A226" t="s">
        <v>252</v>
      </c>
      <c r="B226" t="s">
        <v>27</v>
      </c>
      <c r="C226" t="s">
        <v>253</v>
      </c>
      <c r="D226" s="48">
        <v>1.7</v>
      </c>
      <c r="E226" t="s">
        <v>254</v>
      </c>
      <c r="F226" t="s">
        <v>255</v>
      </c>
      <c r="G226" s="23">
        <f>VLOOKUP(A226,'T-SMP'!$E$10:$F$59,2,0)</f>
        <v>0</v>
      </c>
      <c r="H226" t="s">
        <v>256</v>
      </c>
      <c r="I226" s="23">
        <f>ROUND(D226/H224* G226,5)</f>
        <v>0</v>
      </c>
      <c r="J226" s="23"/>
    </row>
    <row r="227" spans="1:11" x14ac:dyDescent="0.25">
      <c r="A227" t="s">
        <v>257</v>
      </c>
      <c r="B227" t="s">
        <v>27</v>
      </c>
      <c r="C227" t="s">
        <v>258</v>
      </c>
      <c r="D227" s="48">
        <v>1.2</v>
      </c>
      <c r="E227" t="s">
        <v>254</v>
      </c>
      <c r="F227" t="s">
        <v>255</v>
      </c>
      <c r="G227" s="23">
        <f>VLOOKUP(A227,'T-SMP'!$E$10:$F$59,2,0)</f>
        <v>0</v>
      </c>
      <c r="H227" t="s">
        <v>256</v>
      </c>
      <c r="I227" s="23">
        <f>ROUND(D227/H224* G227,5)</f>
        <v>0</v>
      </c>
      <c r="J227" s="23"/>
    </row>
    <row r="228" spans="1:11" x14ac:dyDescent="0.25">
      <c r="C228" s="24" t="s">
        <v>259</v>
      </c>
      <c r="K228" s="23">
        <f>SUM(I226:I227)</f>
        <v>0</v>
      </c>
    </row>
    <row r="229" spans="1:11" x14ac:dyDescent="0.25">
      <c r="A229" s="16" t="s">
        <v>260</v>
      </c>
    </row>
    <row r="230" spans="1:11" x14ac:dyDescent="0.25">
      <c r="A230" t="s">
        <v>261</v>
      </c>
      <c r="B230" t="s">
        <v>27</v>
      </c>
      <c r="C230" t="s">
        <v>262</v>
      </c>
      <c r="D230" s="48">
        <v>0.3</v>
      </c>
      <c r="E230" t="s">
        <v>254</v>
      </c>
      <c r="F230" t="s">
        <v>255</v>
      </c>
      <c r="G230" s="23">
        <f>VLOOKUP(A230,'T-SMP'!$E$10:$F$59,2,0)</f>
        <v>0</v>
      </c>
      <c r="H230" t="s">
        <v>256</v>
      </c>
      <c r="I230" s="23">
        <f>ROUND(D230/H224* G230,5)</f>
        <v>0</v>
      </c>
      <c r="J230" s="23"/>
    </row>
    <row r="231" spans="1:11" x14ac:dyDescent="0.25">
      <c r="A231" t="s">
        <v>265</v>
      </c>
      <c r="B231" t="s">
        <v>27</v>
      </c>
      <c r="C231" t="s">
        <v>266</v>
      </c>
      <c r="D231" s="48">
        <v>6.2</v>
      </c>
      <c r="E231" t="s">
        <v>254</v>
      </c>
      <c r="F231" t="s">
        <v>255</v>
      </c>
      <c r="G231" s="23">
        <f>VLOOKUP(A231,'T-SMP'!$E$10:$F$59,2,0)</f>
        <v>0</v>
      </c>
      <c r="H231" t="s">
        <v>256</v>
      </c>
      <c r="I231" s="23">
        <f>ROUND(D231/H224* G231,5)</f>
        <v>0</v>
      </c>
      <c r="J231" s="23"/>
    </row>
    <row r="232" spans="1:11" x14ac:dyDescent="0.25">
      <c r="C232" s="24" t="s">
        <v>267</v>
      </c>
      <c r="K232" s="23">
        <f>SUM(I230:I231)</f>
        <v>0</v>
      </c>
    </row>
    <row r="233" spans="1:11" x14ac:dyDescent="0.25">
      <c r="A233" s="16" t="s">
        <v>268</v>
      </c>
    </row>
    <row r="234" spans="1:11" ht="90" x14ac:dyDescent="0.25">
      <c r="A234" t="s">
        <v>272</v>
      </c>
      <c r="B234" t="s">
        <v>270</v>
      </c>
      <c r="C234" s="34" t="s">
        <v>273</v>
      </c>
      <c r="D234" s="48">
        <v>1</v>
      </c>
      <c r="F234" t="s">
        <v>255</v>
      </c>
      <c r="G234" s="23">
        <f>VLOOKUP(A234,'T-SMP'!$E$10:$F$59,2,0)</f>
        <v>0</v>
      </c>
      <c r="H234" t="s">
        <v>256</v>
      </c>
      <c r="I234" s="23">
        <f>ROUND(D234* G234,5)</f>
        <v>0</v>
      </c>
      <c r="J234" s="23"/>
    </row>
    <row r="235" spans="1:11" ht="90" x14ac:dyDescent="0.25">
      <c r="A235" t="s">
        <v>269</v>
      </c>
      <c r="B235" t="s">
        <v>270</v>
      </c>
      <c r="C235" s="34" t="s">
        <v>271</v>
      </c>
      <c r="D235" s="48">
        <v>1.2</v>
      </c>
      <c r="F235" t="s">
        <v>255</v>
      </c>
      <c r="G235" s="23">
        <f>VLOOKUP(A235,'T-SMP'!$E$10:$F$59,2,0)</f>
        <v>0</v>
      </c>
      <c r="H235" t="s">
        <v>256</v>
      </c>
      <c r="I235" s="23">
        <f>ROUND(D235* G235,5)</f>
        <v>0</v>
      </c>
      <c r="J235" s="23"/>
    </row>
    <row r="236" spans="1:11" x14ac:dyDescent="0.25">
      <c r="C236" s="24" t="s">
        <v>274</v>
      </c>
      <c r="K236" s="23">
        <f>SUM(I234:I235)</f>
        <v>0</v>
      </c>
    </row>
    <row r="238" spans="1:11" x14ac:dyDescent="0.25">
      <c r="C238" s="24" t="s">
        <v>275</v>
      </c>
      <c r="G238">
        <v>1.5</v>
      </c>
      <c r="H238" t="s">
        <v>276</v>
      </c>
      <c r="I238">
        <f>ROUND(G238/100*K228,5)</f>
        <v>0</v>
      </c>
    </row>
    <row r="239" spans="1:11" x14ac:dyDescent="0.25">
      <c r="C239" s="24" t="s">
        <v>277</v>
      </c>
      <c r="K239" s="49">
        <f>SUM(I225:I238)</f>
        <v>0</v>
      </c>
    </row>
    <row r="240" spans="1:11" x14ac:dyDescent="0.25">
      <c r="C240" s="24" t="s">
        <v>278</v>
      </c>
      <c r="K240" s="49">
        <f>SUM(K239:K239)</f>
        <v>0</v>
      </c>
    </row>
    <row r="242" spans="1:26" ht="45" customHeight="1" x14ac:dyDescent="0.25">
      <c r="A242" s="20" t="s">
        <v>323</v>
      </c>
      <c r="B242" s="21" t="s">
        <v>53</v>
      </c>
      <c r="C242" s="59" t="s">
        <v>324</v>
      </c>
      <c r="D242" s="60"/>
      <c r="E242" s="60"/>
      <c r="F242" s="21"/>
      <c r="G242" s="22" t="s">
        <v>250</v>
      </c>
      <c r="H242" s="61">
        <v>1</v>
      </c>
      <c r="I242" s="60"/>
      <c r="J242" s="21" t="str">
        <f>+A242</f>
        <v>FRL21013</v>
      </c>
      <c r="K242" s="47">
        <f>ROUND(K256,2)</f>
        <v>0</v>
      </c>
      <c r="L242" s="21"/>
      <c r="M242" s="21"/>
      <c r="N242" s="21"/>
      <c r="O242" s="21"/>
      <c r="P242" s="21"/>
      <c r="Q242" s="21"/>
      <c r="R242" s="21"/>
      <c r="S242" s="21"/>
      <c r="T242" s="21"/>
      <c r="U242" s="21"/>
      <c r="V242" s="21"/>
      <c r="W242" s="21"/>
      <c r="X242" s="21"/>
      <c r="Y242" s="21"/>
      <c r="Z242" s="21"/>
    </row>
    <row r="243" spans="1:26" x14ac:dyDescent="0.25">
      <c r="A243" s="16" t="s">
        <v>251</v>
      </c>
    </row>
    <row r="244" spans="1:26" x14ac:dyDescent="0.25">
      <c r="A244" t="s">
        <v>257</v>
      </c>
      <c r="B244" t="s">
        <v>27</v>
      </c>
      <c r="C244" t="s">
        <v>258</v>
      </c>
      <c r="D244" s="48">
        <v>0.1</v>
      </c>
      <c r="E244" t="s">
        <v>254</v>
      </c>
      <c r="F244" t="s">
        <v>255</v>
      </c>
      <c r="G244" s="23">
        <f>VLOOKUP(A244,'T-SMP'!$E$10:$F$59,2,0)</f>
        <v>0</v>
      </c>
      <c r="H244" t="s">
        <v>256</v>
      </c>
      <c r="I244" s="23">
        <f>ROUND(D244/H242* G244,5)</f>
        <v>0</v>
      </c>
      <c r="J244" s="23"/>
    </row>
    <row r="245" spans="1:26" x14ac:dyDescent="0.25">
      <c r="A245" t="s">
        <v>252</v>
      </c>
      <c r="B245" t="s">
        <v>27</v>
      </c>
      <c r="C245" t="s">
        <v>253</v>
      </c>
      <c r="D245" s="48">
        <v>0.2</v>
      </c>
      <c r="E245" t="s">
        <v>254</v>
      </c>
      <c r="F245" t="s">
        <v>255</v>
      </c>
      <c r="G245" s="23">
        <f>VLOOKUP(A245,'T-SMP'!$E$10:$F$59,2,0)</f>
        <v>0</v>
      </c>
      <c r="H245" t="s">
        <v>256</v>
      </c>
      <c r="I245" s="23">
        <f>ROUND(D245/H242* G245,5)</f>
        <v>0</v>
      </c>
      <c r="J245" s="23"/>
    </row>
    <row r="246" spans="1:26" x14ac:dyDescent="0.25">
      <c r="C246" s="24" t="s">
        <v>259</v>
      </c>
      <c r="K246" s="23">
        <f>SUM(I244:I245)</f>
        <v>0</v>
      </c>
    </row>
    <row r="247" spans="1:26" x14ac:dyDescent="0.25">
      <c r="A247" s="16" t="s">
        <v>260</v>
      </c>
    </row>
    <row r="248" spans="1:26" ht="30" x14ac:dyDescent="0.25">
      <c r="A248" t="s">
        <v>325</v>
      </c>
      <c r="B248" t="s">
        <v>27</v>
      </c>
      <c r="C248" s="34" t="s">
        <v>326</v>
      </c>
      <c r="D248" s="48">
        <v>0.2</v>
      </c>
      <c r="E248" t="s">
        <v>254</v>
      </c>
      <c r="F248" t="s">
        <v>255</v>
      </c>
      <c r="G248" s="23">
        <f>VLOOKUP(A248,'T-SMP'!$E$10:$F$59,2,0)</f>
        <v>0</v>
      </c>
      <c r="H248" t="s">
        <v>256</v>
      </c>
      <c r="I248" s="23">
        <f>ROUND(D248/H242* G248,5)</f>
        <v>0</v>
      </c>
      <c r="J248" s="23"/>
    </row>
    <row r="249" spans="1:26" x14ac:dyDescent="0.25">
      <c r="C249" s="24" t="s">
        <v>267</v>
      </c>
      <c r="K249" s="23">
        <f>SUM(I248:I248)</f>
        <v>0</v>
      </c>
    </row>
    <row r="250" spans="1:26" x14ac:dyDescent="0.25">
      <c r="A250" s="16" t="s">
        <v>268</v>
      </c>
    </row>
    <row r="251" spans="1:26" x14ac:dyDescent="0.25">
      <c r="A251" t="s">
        <v>327</v>
      </c>
      <c r="B251" t="s">
        <v>308</v>
      </c>
      <c r="C251" t="s">
        <v>328</v>
      </c>
      <c r="D251" s="48">
        <v>0.25</v>
      </c>
      <c r="F251" t="s">
        <v>255</v>
      </c>
      <c r="G251" s="23">
        <f>VLOOKUP(A251,'T-SMP'!$E$10:$F$59,2,0)</f>
        <v>0</v>
      </c>
      <c r="H251" t="s">
        <v>256</v>
      </c>
      <c r="I251" s="23">
        <f>ROUND(D251* G251,5)</f>
        <v>0</v>
      </c>
      <c r="J251" s="23"/>
    </row>
    <row r="252" spans="1:26" x14ac:dyDescent="0.25">
      <c r="C252" s="24" t="s">
        <v>274</v>
      </c>
      <c r="K252" s="23">
        <f>SUM(I251:I251)</f>
        <v>0</v>
      </c>
    </row>
    <row r="254" spans="1:26" x14ac:dyDescent="0.25">
      <c r="C254" s="24" t="s">
        <v>275</v>
      </c>
      <c r="G254">
        <v>1.5</v>
      </c>
      <c r="H254" t="s">
        <v>276</v>
      </c>
      <c r="I254">
        <f>ROUND(G254/100*K246,5)</f>
        <v>0</v>
      </c>
    </row>
    <row r="255" spans="1:26" x14ac:dyDescent="0.25">
      <c r="C255" s="24" t="s">
        <v>277</v>
      </c>
      <c r="K255" s="49">
        <f>SUM(I243:I254)</f>
        <v>0</v>
      </c>
    </row>
    <row r="256" spans="1:26" x14ac:dyDescent="0.25">
      <c r="C256" s="24" t="s">
        <v>278</v>
      </c>
      <c r="K256" s="49">
        <f>SUM(K255:K255)</f>
        <v>0</v>
      </c>
    </row>
    <row r="258" spans="1:26" ht="45" customHeight="1" x14ac:dyDescent="0.25">
      <c r="A258" s="20" t="s">
        <v>329</v>
      </c>
      <c r="B258" s="21" t="s">
        <v>53</v>
      </c>
      <c r="C258" s="59" t="s">
        <v>330</v>
      </c>
      <c r="D258" s="60"/>
      <c r="E258" s="60"/>
      <c r="F258" s="21"/>
      <c r="G258" s="22" t="s">
        <v>250</v>
      </c>
      <c r="H258" s="61">
        <v>1</v>
      </c>
      <c r="I258" s="60"/>
      <c r="J258" s="21" t="str">
        <f>+A258</f>
        <v>FRL21GI01</v>
      </c>
      <c r="K258" s="47">
        <f>ROUND(K272,2)</f>
        <v>0</v>
      </c>
      <c r="L258" s="21"/>
      <c r="M258" s="21"/>
      <c r="N258" s="21"/>
      <c r="O258" s="21"/>
      <c r="P258" s="21"/>
      <c r="Q258" s="21"/>
      <c r="R258" s="21"/>
      <c r="S258" s="21"/>
      <c r="T258" s="21"/>
      <c r="U258" s="21"/>
      <c r="V258" s="21"/>
      <c r="W258" s="21"/>
      <c r="X258" s="21"/>
      <c r="Y258" s="21"/>
      <c r="Z258" s="21"/>
    </row>
    <row r="259" spans="1:26" x14ac:dyDescent="0.25">
      <c r="A259" s="16" t="s">
        <v>251</v>
      </c>
    </row>
    <row r="260" spans="1:26" x14ac:dyDescent="0.25">
      <c r="A260" t="s">
        <v>252</v>
      </c>
      <c r="B260" t="s">
        <v>27</v>
      </c>
      <c r="C260" t="s">
        <v>253</v>
      </c>
      <c r="D260" s="48">
        <v>0.05</v>
      </c>
      <c r="E260" t="s">
        <v>254</v>
      </c>
      <c r="F260" t="s">
        <v>255</v>
      </c>
      <c r="G260" s="23">
        <f>VLOOKUP(A260,'T-SMP'!$E$10:$F$59,2,0)</f>
        <v>0</v>
      </c>
      <c r="H260" t="s">
        <v>256</v>
      </c>
      <c r="I260" s="23">
        <f>ROUND(D260/H258* G260,5)</f>
        <v>0</v>
      </c>
      <c r="J260" s="23"/>
    </row>
    <row r="261" spans="1:26" x14ac:dyDescent="0.25">
      <c r="A261" t="s">
        <v>257</v>
      </c>
      <c r="B261" t="s">
        <v>27</v>
      </c>
      <c r="C261" t="s">
        <v>258</v>
      </c>
      <c r="D261" s="48">
        <v>0.05</v>
      </c>
      <c r="E261" t="s">
        <v>254</v>
      </c>
      <c r="F261" t="s">
        <v>255</v>
      </c>
      <c r="G261" s="23">
        <f>VLOOKUP(A261,'T-SMP'!$E$10:$F$59,2,0)</f>
        <v>0</v>
      </c>
      <c r="H261" t="s">
        <v>256</v>
      </c>
      <c r="I261" s="23">
        <f>ROUND(D261/H258* G261,5)</f>
        <v>0</v>
      </c>
      <c r="J261" s="23"/>
    </row>
    <row r="262" spans="1:26" x14ac:dyDescent="0.25">
      <c r="C262" s="24" t="s">
        <v>259</v>
      </c>
      <c r="K262" s="23">
        <f>SUM(I260:I261)</f>
        <v>0</v>
      </c>
    </row>
    <row r="263" spans="1:26" x14ac:dyDescent="0.25">
      <c r="A263" s="16" t="s">
        <v>260</v>
      </c>
    </row>
    <row r="264" spans="1:26" ht="30" x14ac:dyDescent="0.25">
      <c r="A264" t="s">
        <v>325</v>
      </c>
      <c r="B264" t="s">
        <v>27</v>
      </c>
      <c r="C264" s="34" t="s">
        <v>326</v>
      </c>
      <c r="D264" s="48">
        <v>2.5000000000000001E-2</v>
      </c>
      <c r="E264" t="s">
        <v>254</v>
      </c>
      <c r="F264" t="s">
        <v>255</v>
      </c>
      <c r="G264" s="23">
        <f>VLOOKUP(A264,'T-SMP'!$E$10:$F$59,2,0)</f>
        <v>0</v>
      </c>
      <c r="H264" t="s">
        <v>256</v>
      </c>
      <c r="I264" s="23">
        <f>ROUND(D264/H258* G264,5)</f>
        <v>0</v>
      </c>
      <c r="J264" s="23"/>
    </row>
    <row r="265" spans="1:26" x14ac:dyDescent="0.25">
      <c r="C265" s="24" t="s">
        <v>267</v>
      </c>
      <c r="K265" s="23">
        <f>SUM(I264:I264)</f>
        <v>0</v>
      </c>
    </row>
    <row r="266" spans="1:26" x14ac:dyDescent="0.25">
      <c r="A266" s="16" t="s">
        <v>268</v>
      </c>
    </row>
    <row r="267" spans="1:26" x14ac:dyDescent="0.25">
      <c r="A267" t="s">
        <v>327</v>
      </c>
      <c r="B267" t="s">
        <v>308</v>
      </c>
      <c r="C267" t="s">
        <v>328</v>
      </c>
      <c r="D267" s="48">
        <v>1E-3</v>
      </c>
      <c r="F267" t="s">
        <v>255</v>
      </c>
      <c r="G267" s="23">
        <f>VLOOKUP(A267,'T-SMP'!$E$10:$F$59,2,0)</f>
        <v>0</v>
      </c>
      <c r="H267" t="s">
        <v>256</v>
      </c>
      <c r="I267" s="23">
        <f>ROUND(D267* G267,5)</f>
        <v>0</v>
      </c>
      <c r="J267" s="23"/>
    </row>
    <row r="268" spans="1:26" x14ac:dyDescent="0.25">
      <c r="C268" s="24" t="s">
        <v>274</v>
      </c>
      <c r="K268" s="23">
        <f>SUM(I267:I267)</f>
        <v>0</v>
      </c>
    </row>
    <row r="270" spans="1:26" x14ac:dyDescent="0.25">
      <c r="C270" s="24" t="s">
        <v>275</v>
      </c>
      <c r="G270">
        <v>1.5</v>
      </c>
      <c r="H270" t="s">
        <v>276</v>
      </c>
      <c r="I270">
        <f>ROUND(G270/100*K262,5)</f>
        <v>0</v>
      </c>
    </row>
    <row r="271" spans="1:26" x14ac:dyDescent="0.25">
      <c r="C271" s="24" t="s">
        <v>277</v>
      </c>
      <c r="K271" s="49">
        <f>SUM(I259:I270)</f>
        <v>0</v>
      </c>
    </row>
    <row r="272" spans="1:26" x14ac:dyDescent="0.25">
      <c r="C272" s="24" t="s">
        <v>278</v>
      </c>
      <c r="K272" s="49">
        <f>SUM(K271:K271)</f>
        <v>0</v>
      </c>
    </row>
    <row r="274" spans="1:26" ht="45" customHeight="1" x14ac:dyDescent="0.25">
      <c r="A274" s="20" t="s">
        <v>331</v>
      </c>
      <c r="B274" s="21" t="s">
        <v>53</v>
      </c>
      <c r="C274" s="59" t="s">
        <v>332</v>
      </c>
      <c r="D274" s="60"/>
      <c r="E274" s="60"/>
      <c r="F274" s="21"/>
      <c r="G274" s="22" t="s">
        <v>250</v>
      </c>
      <c r="H274" s="61">
        <v>1</v>
      </c>
      <c r="I274" s="60"/>
      <c r="J274" s="21" t="str">
        <f>+A274</f>
        <v>FRL21GI02</v>
      </c>
      <c r="K274" s="47">
        <f>ROUND(K282,2)</f>
        <v>0</v>
      </c>
      <c r="L274" s="21"/>
      <c r="M274" s="21"/>
      <c r="N274" s="21"/>
      <c r="O274" s="21"/>
      <c r="P274" s="21"/>
      <c r="Q274" s="21"/>
      <c r="R274" s="21"/>
      <c r="S274" s="21"/>
      <c r="T274" s="21"/>
      <c r="U274" s="21"/>
      <c r="V274" s="21"/>
      <c r="W274" s="21"/>
      <c r="X274" s="21"/>
      <c r="Y274" s="21"/>
      <c r="Z274" s="21"/>
    </row>
    <row r="275" spans="1:26" x14ac:dyDescent="0.25">
      <c r="A275" s="16" t="s">
        <v>251</v>
      </c>
    </row>
    <row r="276" spans="1:26" x14ac:dyDescent="0.25">
      <c r="A276" t="s">
        <v>257</v>
      </c>
      <c r="B276" t="s">
        <v>27</v>
      </c>
      <c r="C276" t="s">
        <v>258</v>
      </c>
      <c r="D276" s="48">
        <v>0.15</v>
      </c>
      <c r="E276" t="s">
        <v>254</v>
      </c>
      <c r="F276" t="s">
        <v>255</v>
      </c>
      <c r="G276" s="23">
        <f>VLOOKUP(A276,'T-SMP'!$E$10:$F$59,2,0)</f>
        <v>0</v>
      </c>
      <c r="H276" t="s">
        <v>256</v>
      </c>
      <c r="I276" s="23">
        <f>ROUND(D276/H274* G276,5)</f>
        <v>0</v>
      </c>
      <c r="J276" s="23"/>
    </row>
    <row r="277" spans="1:26" x14ac:dyDescent="0.25">
      <c r="A277" t="s">
        <v>252</v>
      </c>
      <c r="B277" t="s">
        <v>27</v>
      </c>
      <c r="C277" t="s">
        <v>253</v>
      </c>
      <c r="D277" s="48">
        <v>0.1</v>
      </c>
      <c r="E277" t="s">
        <v>254</v>
      </c>
      <c r="F277" t="s">
        <v>255</v>
      </c>
      <c r="G277" s="23">
        <f>VLOOKUP(A277,'T-SMP'!$E$10:$F$59,2,0)</f>
        <v>0</v>
      </c>
      <c r="H277" t="s">
        <v>256</v>
      </c>
      <c r="I277" s="23">
        <f>ROUND(D277/H274* G277,5)</f>
        <v>0</v>
      </c>
      <c r="J277" s="23"/>
    </row>
    <row r="278" spans="1:26" x14ac:dyDescent="0.25">
      <c r="C278" s="24" t="s">
        <v>259</v>
      </c>
      <c r="K278" s="23">
        <f>SUM(I276:I277)</f>
        <v>0</v>
      </c>
    </row>
    <row r="280" spans="1:26" x14ac:dyDescent="0.25">
      <c r="C280" s="24" t="s">
        <v>275</v>
      </c>
      <c r="G280">
        <v>1.5</v>
      </c>
      <c r="H280" t="s">
        <v>276</v>
      </c>
      <c r="I280">
        <f>ROUND(G280/100*K278,5)</f>
        <v>0</v>
      </c>
    </row>
    <row r="281" spans="1:26" x14ac:dyDescent="0.25">
      <c r="C281" s="24" t="s">
        <v>277</v>
      </c>
      <c r="K281" s="49">
        <f>SUM(I275:I280)</f>
        <v>0</v>
      </c>
    </row>
    <row r="282" spans="1:26" x14ac:dyDescent="0.25">
      <c r="C282" s="24" t="s">
        <v>278</v>
      </c>
      <c r="K282" s="49">
        <f>SUM(K281:K281)</f>
        <v>0</v>
      </c>
    </row>
    <row r="284" spans="1:26" ht="45" customHeight="1" x14ac:dyDescent="0.25">
      <c r="A284" s="20" t="s">
        <v>333</v>
      </c>
      <c r="B284" s="21" t="s">
        <v>53</v>
      </c>
      <c r="C284" s="59" t="s">
        <v>334</v>
      </c>
      <c r="D284" s="60"/>
      <c r="E284" s="60"/>
      <c r="F284" s="21"/>
      <c r="G284" s="22" t="s">
        <v>250</v>
      </c>
      <c r="H284" s="61">
        <v>1</v>
      </c>
      <c r="I284" s="60"/>
      <c r="J284" s="21" t="str">
        <f>+A284</f>
        <v>FRL21GI03</v>
      </c>
      <c r="K284" s="47">
        <f>ROUND(K295,2)</f>
        <v>0</v>
      </c>
      <c r="L284" s="21"/>
      <c r="M284" s="21"/>
      <c r="N284" s="21"/>
      <c r="O284" s="21"/>
      <c r="P284" s="21"/>
      <c r="Q284" s="21"/>
      <c r="R284" s="21"/>
      <c r="S284" s="21"/>
      <c r="T284" s="21"/>
      <c r="U284" s="21"/>
      <c r="V284" s="21"/>
      <c r="W284" s="21"/>
      <c r="X284" s="21"/>
      <c r="Y284" s="21"/>
      <c r="Z284" s="21"/>
    </row>
    <row r="285" spans="1:26" x14ac:dyDescent="0.25">
      <c r="A285" s="16" t="s">
        <v>251</v>
      </c>
    </row>
    <row r="286" spans="1:26" x14ac:dyDescent="0.25">
      <c r="A286" t="s">
        <v>257</v>
      </c>
      <c r="B286" t="s">
        <v>27</v>
      </c>
      <c r="C286" t="s">
        <v>258</v>
      </c>
      <c r="D286" s="48">
        <v>0.15</v>
      </c>
      <c r="E286" t="s">
        <v>254</v>
      </c>
      <c r="F286" t="s">
        <v>255</v>
      </c>
      <c r="G286" s="23">
        <f>VLOOKUP(A286,'T-SMP'!$E$10:$F$59,2,0)</f>
        <v>0</v>
      </c>
      <c r="H286" t="s">
        <v>256</v>
      </c>
      <c r="I286" s="23">
        <f>ROUND(D286/H284* G286,5)</f>
        <v>0</v>
      </c>
      <c r="J286" s="23"/>
    </row>
    <row r="287" spans="1:26" x14ac:dyDescent="0.25">
      <c r="A287" t="s">
        <v>252</v>
      </c>
      <c r="B287" t="s">
        <v>27</v>
      </c>
      <c r="C287" t="s">
        <v>253</v>
      </c>
      <c r="D287" s="48">
        <v>0.15</v>
      </c>
      <c r="E287" t="s">
        <v>254</v>
      </c>
      <c r="F287" t="s">
        <v>255</v>
      </c>
      <c r="G287" s="23">
        <f>VLOOKUP(A287,'T-SMP'!$E$10:$F$59,2,0)</f>
        <v>0</v>
      </c>
      <c r="H287" t="s">
        <v>256</v>
      </c>
      <c r="I287" s="23">
        <f>ROUND(D287/H284* G287,5)</f>
        <v>0</v>
      </c>
      <c r="J287" s="23"/>
    </row>
    <row r="288" spans="1:26" x14ac:dyDescent="0.25">
      <c r="C288" s="24" t="s">
        <v>259</v>
      </c>
      <c r="K288" s="23">
        <f>SUM(I286:I287)</f>
        <v>0</v>
      </c>
    </row>
    <row r="289" spans="1:26" x14ac:dyDescent="0.25">
      <c r="A289" s="16" t="s">
        <v>260</v>
      </c>
    </row>
    <row r="290" spans="1:26" ht="45" x14ac:dyDescent="0.25">
      <c r="A290" t="s">
        <v>263</v>
      </c>
      <c r="B290" t="s">
        <v>27</v>
      </c>
      <c r="C290" s="34" t="s">
        <v>264</v>
      </c>
      <c r="D290" s="48">
        <v>0.25</v>
      </c>
      <c r="E290" t="s">
        <v>254</v>
      </c>
      <c r="F290" t="s">
        <v>255</v>
      </c>
      <c r="G290" s="23">
        <f>VLOOKUP(A290,'T-SMP'!$E$10:$F$59,2,0)</f>
        <v>0</v>
      </c>
      <c r="H290" t="s">
        <v>256</v>
      </c>
      <c r="I290" s="23">
        <f>ROUND(D290/H284* G290,5)</f>
        <v>0</v>
      </c>
      <c r="J290" s="23"/>
    </row>
    <row r="291" spans="1:26" x14ac:dyDescent="0.25">
      <c r="C291" s="24" t="s">
        <v>267</v>
      </c>
      <c r="K291" s="23">
        <f>SUM(I290:I290)</f>
        <v>0</v>
      </c>
    </row>
    <row r="293" spans="1:26" x14ac:dyDescent="0.25">
      <c r="C293" s="24" t="s">
        <v>275</v>
      </c>
      <c r="G293">
        <v>1.5</v>
      </c>
      <c r="H293" t="s">
        <v>276</v>
      </c>
      <c r="I293">
        <f>ROUND(G293/100*K288,5)</f>
        <v>0</v>
      </c>
    </row>
    <row r="294" spans="1:26" x14ac:dyDescent="0.25">
      <c r="C294" s="24" t="s">
        <v>277</v>
      </c>
      <c r="K294" s="49">
        <f>SUM(I285:I293)</f>
        <v>0</v>
      </c>
    </row>
    <row r="295" spans="1:26" x14ac:dyDescent="0.25">
      <c r="C295" s="24" t="s">
        <v>278</v>
      </c>
      <c r="K295" s="49">
        <f>SUM(K294:K294)</f>
        <v>0</v>
      </c>
    </row>
    <row r="297" spans="1:26" ht="45" customHeight="1" x14ac:dyDescent="0.25">
      <c r="A297" s="20" t="s">
        <v>335</v>
      </c>
      <c r="B297" s="21" t="s">
        <v>53</v>
      </c>
      <c r="C297" s="59" t="s">
        <v>336</v>
      </c>
      <c r="D297" s="60"/>
      <c r="E297" s="60"/>
      <c r="F297" s="21"/>
      <c r="G297" s="22" t="s">
        <v>250</v>
      </c>
      <c r="H297" s="61">
        <v>1</v>
      </c>
      <c r="I297" s="60"/>
      <c r="J297" s="21" t="str">
        <f>+A297</f>
        <v>FRL21GI04</v>
      </c>
      <c r="K297" s="47">
        <f>ROUND(K311,2)</f>
        <v>0</v>
      </c>
      <c r="L297" s="21"/>
      <c r="M297" s="21"/>
      <c r="N297" s="21"/>
      <c r="O297" s="21"/>
      <c r="P297" s="21"/>
      <c r="Q297" s="21"/>
      <c r="R297" s="21"/>
      <c r="S297" s="21"/>
      <c r="T297" s="21"/>
      <c r="U297" s="21"/>
      <c r="V297" s="21"/>
      <c r="W297" s="21"/>
      <c r="X297" s="21"/>
      <c r="Y297" s="21"/>
      <c r="Z297" s="21"/>
    </row>
    <row r="298" spans="1:26" x14ac:dyDescent="0.25">
      <c r="A298" s="16" t="s">
        <v>251</v>
      </c>
    </row>
    <row r="299" spans="1:26" x14ac:dyDescent="0.25">
      <c r="A299" t="s">
        <v>257</v>
      </c>
      <c r="B299" t="s">
        <v>27</v>
      </c>
      <c r="C299" t="s">
        <v>258</v>
      </c>
      <c r="D299" s="48">
        <v>0.15</v>
      </c>
      <c r="E299" t="s">
        <v>254</v>
      </c>
      <c r="F299" t="s">
        <v>255</v>
      </c>
      <c r="G299" s="23">
        <f>VLOOKUP(A299,'T-SMP'!$E$10:$F$59,2,0)</f>
        <v>0</v>
      </c>
      <c r="H299" t="s">
        <v>256</v>
      </c>
      <c r="I299" s="23">
        <f>ROUND(D299/H297* G299,5)</f>
        <v>0</v>
      </c>
      <c r="J299" s="23"/>
    </row>
    <row r="300" spans="1:26" x14ac:dyDescent="0.25">
      <c r="A300" t="s">
        <v>252</v>
      </c>
      <c r="B300" t="s">
        <v>27</v>
      </c>
      <c r="C300" t="s">
        <v>253</v>
      </c>
      <c r="D300" s="48">
        <v>0.15</v>
      </c>
      <c r="E300" t="s">
        <v>254</v>
      </c>
      <c r="F300" t="s">
        <v>255</v>
      </c>
      <c r="G300" s="23">
        <f>VLOOKUP(A300,'T-SMP'!$E$10:$F$59,2,0)</f>
        <v>0</v>
      </c>
      <c r="H300" t="s">
        <v>256</v>
      </c>
      <c r="I300" s="23">
        <f>ROUND(D300/H297* G300,5)</f>
        <v>0</v>
      </c>
      <c r="J300" s="23"/>
    </row>
    <row r="301" spans="1:26" x14ac:dyDescent="0.25">
      <c r="C301" s="24" t="s">
        <v>259</v>
      </c>
      <c r="K301" s="23">
        <f>SUM(I299:I300)</f>
        <v>0</v>
      </c>
    </row>
    <row r="302" spans="1:26" x14ac:dyDescent="0.25">
      <c r="A302" s="16" t="s">
        <v>260</v>
      </c>
    </row>
    <row r="303" spans="1:26" ht="45" x14ac:dyDescent="0.25">
      <c r="A303" t="s">
        <v>263</v>
      </c>
      <c r="B303" t="s">
        <v>27</v>
      </c>
      <c r="C303" s="34" t="s">
        <v>264</v>
      </c>
      <c r="D303" s="48">
        <v>0.35</v>
      </c>
      <c r="E303" t="s">
        <v>254</v>
      </c>
      <c r="F303" t="s">
        <v>255</v>
      </c>
      <c r="G303" s="23">
        <f>VLOOKUP(A303,'T-SMP'!$E$10:$F$59,2,0)</f>
        <v>0</v>
      </c>
      <c r="H303" t="s">
        <v>256</v>
      </c>
      <c r="I303" s="23">
        <f>ROUND(D303/H297* G303,5)</f>
        <v>0</v>
      </c>
      <c r="J303" s="23"/>
    </row>
    <row r="304" spans="1:26" x14ac:dyDescent="0.25">
      <c r="C304" s="24" t="s">
        <v>267</v>
      </c>
      <c r="K304" s="23">
        <f>SUM(I303:I303)</f>
        <v>0</v>
      </c>
    </row>
    <row r="305" spans="1:26" x14ac:dyDescent="0.25">
      <c r="A305" s="16" t="s">
        <v>268</v>
      </c>
    </row>
    <row r="306" spans="1:26" ht="90" x14ac:dyDescent="0.25">
      <c r="A306" t="s">
        <v>272</v>
      </c>
      <c r="B306" t="s">
        <v>270</v>
      </c>
      <c r="C306" s="34" t="s">
        <v>273</v>
      </c>
      <c r="D306" s="48">
        <v>0.01</v>
      </c>
      <c r="F306" t="s">
        <v>255</v>
      </c>
      <c r="G306" s="23">
        <f>VLOOKUP(A306,'T-SMP'!$E$10:$F$59,2,0)</f>
        <v>0</v>
      </c>
      <c r="H306" t="s">
        <v>256</v>
      </c>
      <c r="I306" s="23">
        <f>ROUND(D306* G306,5)</f>
        <v>0</v>
      </c>
      <c r="J306" s="23"/>
    </row>
    <row r="307" spans="1:26" x14ac:dyDescent="0.25">
      <c r="C307" s="24" t="s">
        <v>274</v>
      </c>
      <c r="K307" s="23">
        <f>SUM(I306:I306)</f>
        <v>0</v>
      </c>
    </row>
    <row r="309" spans="1:26" x14ac:dyDescent="0.25">
      <c r="C309" s="24" t="s">
        <v>275</v>
      </c>
      <c r="G309">
        <v>1.5</v>
      </c>
      <c r="H309" t="s">
        <v>276</v>
      </c>
      <c r="I309">
        <f>ROUND(G309/100*K301,5)</f>
        <v>0</v>
      </c>
    </row>
    <row r="310" spans="1:26" x14ac:dyDescent="0.25">
      <c r="C310" s="24" t="s">
        <v>277</v>
      </c>
      <c r="K310" s="49">
        <f>SUM(I298:I309)</f>
        <v>0</v>
      </c>
    </row>
    <row r="311" spans="1:26" x14ac:dyDescent="0.25">
      <c r="C311" s="24" t="s">
        <v>278</v>
      </c>
      <c r="K311" s="49">
        <f>SUM(K310:K310)</f>
        <v>0</v>
      </c>
    </row>
    <row r="313" spans="1:26" ht="45" customHeight="1" x14ac:dyDescent="0.25">
      <c r="A313" s="20" t="s">
        <v>337</v>
      </c>
      <c r="B313" s="21" t="s">
        <v>53</v>
      </c>
      <c r="C313" s="59" t="s">
        <v>338</v>
      </c>
      <c r="D313" s="60"/>
      <c r="E313" s="60"/>
      <c r="F313" s="21"/>
      <c r="G313" s="22" t="s">
        <v>250</v>
      </c>
      <c r="H313" s="61">
        <v>1</v>
      </c>
      <c r="I313" s="60"/>
      <c r="J313" s="21" t="str">
        <f>+A313</f>
        <v>FRL21GI05</v>
      </c>
      <c r="K313" s="47">
        <f>ROUND(K327,2)</f>
        <v>0</v>
      </c>
      <c r="L313" s="21"/>
      <c r="M313" s="21"/>
      <c r="N313" s="21"/>
      <c r="O313" s="21"/>
      <c r="P313" s="21"/>
      <c r="Q313" s="21"/>
      <c r="R313" s="21"/>
      <c r="S313" s="21"/>
      <c r="T313" s="21"/>
      <c r="U313" s="21"/>
      <c r="V313" s="21"/>
      <c r="W313" s="21"/>
      <c r="X313" s="21"/>
      <c r="Y313" s="21"/>
      <c r="Z313" s="21"/>
    </row>
    <row r="314" spans="1:26" x14ac:dyDescent="0.25">
      <c r="A314" s="16" t="s">
        <v>251</v>
      </c>
    </row>
    <row r="315" spans="1:26" x14ac:dyDescent="0.25">
      <c r="A315" t="s">
        <v>257</v>
      </c>
      <c r="B315" t="s">
        <v>27</v>
      </c>
      <c r="C315" t="s">
        <v>258</v>
      </c>
      <c r="D315" s="48">
        <v>7.0000000000000007E-2</v>
      </c>
      <c r="E315" t="s">
        <v>254</v>
      </c>
      <c r="F315" t="s">
        <v>255</v>
      </c>
      <c r="G315" s="23">
        <f>VLOOKUP(A315,'T-SMP'!$E$10:$F$59,2,0)</f>
        <v>0</v>
      </c>
      <c r="H315" t="s">
        <v>256</v>
      </c>
      <c r="I315" s="23">
        <f>ROUND(D315/H313* G315,5)</f>
        <v>0</v>
      </c>
      <c r="J315" s="23"/>
    </row>
    <row r="316" spans="1:26" x14ac:dyDescent="0.25">
      <c r="A316" t="s">
        <v>252</v>
      </c>
      <c r="B316" t="s">
        <v>27</v>
      </c>
      <c r="C316" t="s">
        <v>253</v>
      </c>
      <c r="D316" s="48">
        <v>7.0000000000000007E-2</v>
      </c>
      <c r="E316" t="s">
        <v>254</v>
      </c>
      <c r="F316" t="s">
        <v>255</v>
      </c>
      <c r="G316" s="23">
        <f>VLOOKUP(A316,'T-SMP'!$E$10:$F$59,2,0)</f>
        <v>0</v>
      </c>
      <c r="H316" t="s">
        <v>256</v>
      </c>
      <c r="I316" s="23">
        <f>ROUND(D316/H313* G316,5)</f>
        <v>0</v>
      </c>
      <c r="J316" s="23"/>
    </row>
    <row r="317" spans="1:26" x14ac:dyDescent="0.25">
      <c r="C317" s="24" t="s">
        <v>259</v>
      </c>
      <c r="K317" s="23">
        <f>SUM(I315:I316)</f>
        <v>0</v>
      </c>
    </row>
    <row r="318" spans="1:26" x14ac:dyDescent="0.25">
      <c r="A318" s="16" t="s">
        <v>260</v>
      </c>
    </row>
    <row r="319" spans="1:26" ht="30" x14ac:dyDescent="0.25">
      <c r="A319" t="s">
        <v>325</v>
      </c>
      <c r="B319" t="s">
        <v>27</v>
      </c>
      <c r="C319" s="34" t="s">
        <v>326</v>
      </c>
      <c r="D319" s="48">
        <v>0.02</v>
      </c>
      <c r="E319" t="s">
        <v>254</v>
      </c>
      <c r="F319" t="s">
        <v>255</v>
      </c>
      <c r="G319" s="23">
        <f>VLOOKUP(A319,'T-SMP'!$E$10:$F$59,2,0)</f>
        <v>0</v>
      </c>
      <c r="H319" t="s">
        <v>256</v>
      </c>
      <c r="I319" s="23">
        <f>ROUND(D319/H313* G319,5)</f>
        <v>0</v>
      </c>
      <c r="J319" s="23"/>
    </row>
    <row r="320" spans="1:26" x14ac:dyDescent="0.25">
      <c r="C320" s="24" t="s">
        <v>267</v>
      </c>
      <c r="K320" s="23">
        <f>SUM(I319:I319)</f>
        <v>0</v>
      </c>
    </row>
    <row r="321" spans="1:26" x14ac:dyDescent="0.25">
      <c r="A321" s="16" t="s">
        <v>268</v>
      </c>
    </row>
    <row r="322" spans="1:26" x14ac:dyDescent="0.25">
      <c r="A322" t="s">
        <v>327</v>
      </c>
      <c r="B322" t="s">
        <v>308</v>
      </c>
      <c r="C322" t="s">
        <v>328</v>
      </c>
      <c r="D322" s="48">
        <v>2E-3</v>
      </c>
      <c r="F322" t="s">
        <v>255</v>
      </c>
      <c r="G322" s="23">
        <f>VLOOKUP(A322,'T-SMP'!$E$10:$F$59,2,0)</f>
        <v>0</v>
      </c>
      <c r="H322" t="s">
        <v>256</v>
      </c>
      <c r="I322" s="23">
        <f>ROUND(D322* G322,5)</f>
        <v>0</v>
      </c>
      <c r="J322" s="23"/>
    </row>
    <row r="323" spans="1:26" x14ac:dyDescent="0.25">
      <c r="C323" s="24" t="s">
        <v>274</v>
      </c>
      <c r="K323" s="23">
        <f>SUM(I322:I322)</f>
        <v>0</v>
      </c>
    </row>
    <row r="325" spans="1:26" x14ac:dyDescent="0.25">
      <c r="C325" s="24" t="s">
        <v>275</v>
      </c>
      <c r="G325">
        <v>1.5</v>
      </c>
      <c r="H325" t="s">
        <v>276</v>
      </c>
      <c r="I325">
        <f>ROUND(G325/100*K317,5)</f>
        <v>0</v>
      </c>
    </row>
    <row r="326" spans="1:26" x14ac:dyDescent="0.25">
      <c r="C326" s="24" t="s">
        <v>277</v>
      </c>
      <c r="K326" s="49">
        <f>SUM(I314:I325)</f>
        <v>0</v>
      </c>
    </row>
    <row r="327" spans="1:26" x14ac:dyDescent="0.25">
      <c r="C327" s="24" t="s">
        <v>278</v>
      </c>
      <c r="K327" s="49">
        <f>SUM(K326:K326)</f>
        <v>0</v>
      </c>
    </row>
    <row r="329" spans="1:26" ht="45" customHeight="1" x14ac:dyDescent="0.25">
      <c r="A329" s="20" t="s">
        <v>339</v>
      </c>
      <c r="B329" s="21" t="s">
        <v>53</v>
      </c>
      <c r="C329" s="59" t="s">
        <v>340</v>
      </c>
      <c r="D329" s="60"/>
      <c r="E329" s="60"/>
      <c r="F329" s="21"/>
      <c r="G329" s="22" t="s">
        <v>250</v>
      </c>
      <c r="H329" s="61">
        <v>1</v>
      </c>
      <c r="I329" s="60"/>
      <c r="J329" s="21" t="str">
        <f>+A329</f>
        <v>FRL21GI08</v>
      </c>
      <c r="K329" s="47">
        <f>ROUND(K343,2)</f>
        <v>0</v>
      </c>
      <c r="L329" s="21"/>
      <c r="M329" s="21"/>
      <c r="N329" s="21"/>
      <c r="O329" s="21"/>
      <c r="P329" s="21"/>
      <c r="Q329" s="21"/>
      <c r="R329" s="21"/>
      <c r="S329" s="21"/>
      <c r="T329" s="21"/>
      <c r="U329" s="21"/>
      <c r="V329" s="21"/>
      <c r="W329" s="21"/>
      <c r="X329" s="21"/>
      <c r="Y329" s="21"/>
      <c r="Z329" s="21"/>
    </row>
    <row r="330" spans="1:26" x14ac:dyDescent="0.25">
      <c r="A330" s="16" t="s">
        <v>251</v>
      </c>
    </row>
    <row r="331" spans="1:26" x14ac:dyDescent="0.25">
      <c r="A331" t="s">
        <v>257</v>
      </c>
      <c r="B331" t="s">
        <v>27</v>
      </c>
      <c r="C331" t="s">
        <v>258</v>
      </c>
      <c r="D331" s="48">
        <v>7.0000000000000007E-2</v>
      </c>
      <c r="E331" t="s">
        <v>254</v>
      </c>
      <c r="F331" t="s">
        <v>255</v>
      </c>
      <c r="G331" s="23">
        <f>VLOOKUP(A331,'T-SMP'!$E$10:$F$59,2,0)</f>
        <v>0</v>
      </c>
      <c r="H331" t="s">
        <v>256</v>
      </c>
      <c r="I331" s="23">
        <f>ROUND(D331/H329* G331,5)</f>
        <v>0</v>
      </c>
      <c r="J331" s="23"/>
    </row>
    <row r="332" spans="1:26" x14ac:dyDescent="0.25">
      <c r="A332" t="s">
        <v>252</v>
      </c>
      <c r="B332" t="s">
        <v>27</v>
      </c>
      <c r="C332" t="s">
        <v>253</v>
      </c>
      <c r="D332" s="48">
        <v>7.0000000000000007E-2</v>
      </c>
      <c r="E332" t="s">
        <v>254</v>
      </c>
      <c r="F332" t="s">
        <v>255</v>
      </c>
      <c r="G332" s="23">
        <f>VLOOKUP(A332,'T-SMP'!$E$10:$F$59,2,0)</f>
        <v>0</v>
      </c>
      <c r="H332" t="s">
        <v>256</v>
      </c>
      <c r="I332" s="23">
        <f>ROUND(D332/H329* G332,5)</f>
        <v>0</v>
      </c>
      <c r="J332" s="23"/>
    </row>
    <row r="333" spans="1:26" x14ac:dyDescent="0.25">
      <c r="C333" s="24" t="s">
        <v>259</v>
      </c>
      <c r="K333" s="23">
        <f>SUM(I331:I332)</f>
        <v>0</v>
      </c>
    </row>
    <row r="334" spans="1:26" x14ac:dyDescent="0.25">
      <c r="A334" s="16" t="s">
        <v>260</v>
      </c>
    </row>
    <row r="335" spans="1:26" x14ac:dyDescent="0.25">
      <c r="A335" t="s">
        <v>341</v>
      </c>
      <c r="B335" t="s">
        <v>27</v>
      </c>
      <c r="C335" t="s">
        <v>342</v>
      </c>
      <c r="D335" s="48">
        <v>3.5000000000000003E-2</v>
      </c>
      <c r="E335" t="s">
        <v>254</v>
      </c>
      <c r="F335" t="s">
        <v>255</v>
      </c>
      <c r="G335" s="23">
        <f>VLOOKUP(A335,'T-SMP'!$E$10:$F$59,2,0)</f>
        <v>0</v>
      </c>
      <c r="H335" t="s">
        <v>256</v>
      </c>
      <c r="I335" s="23">
        <f>ROUND(D335/H329* G335,5)</f>
        <v>0</v>
      </c>
      <c r="J335" s="23"/>
    </row>
    <row r="336" spans="1:26" x14ac:dyDescent="0.25">
      <c r="C336" s="24" t="s">
        <v>267</v>
      </c>
      <c r="K336" s="23">
        <f>SUM(I335:I335)</f>
        <v>0</v>
      </c>
    </row>
    <row r="337" spans="1:26" x14ac:dyDescent="0.25">
      <c r="A337" s="16" t="s">
        <v>268</v>
      </c>
    </row>
    <row r="338" spans="1:26" x14ac:dyDescent="0.25">
      <c r="A338" t="s">
        <v>327</v>
      </c>
      <c r="B338" t="s">
        <v>308</v>
      </c>
      <c r="C338" t="s">
        <v>328</v>
      </c>
      <c r="D338" s="48">
        <v>2E-3</v>
      </c>
      <c r="F338" t="s">
        <v>255</v>
      </c>
      <c r="G338" s="23">
        <f>VLOOKUP(A338,'T-SMP'!$E$10:$F$59,2,0)</f>
        <v>0</v>
      </c>
      <c r="H338" t="s">
        <v>256</v>
      </c>
      <c r="I338" s="23">
        <f>ROUND(D338* G338,5)</f>
        <v>0</v>
      </c>
      <c r="J338" s="23"/>
    </row>
    <row r="339" spans="1:26" x14ac:dyDescent="0.25">
      <c r="C339" s="24" t="s">
        <v>274</v>
      </c>
      <c r="K339" s="23">
        <f>SUM(I338:I338)</f>
        <v>0</v>
      </c>
    </row>
    <row r="341" spans="1:26" x14ac:dyDescent="0.25">
      <c r="C341" s="24" t="s">
        <v>275</v>
      </c>
      <c r="G341">
        <v>1.5</v>
      </c>
      <c r="H341" t="s">
        <v>276</v>
      </c>
      <c r="I341">
        <f>ROUND(G341/100*K333,5)</f>
        <v>0</v>
      </c>
    </row>
    <row r="342" spans="1:26" x14ac:dyDescent="0.25">
      <c r="C342" s="24" t="s">
        <v>277</v>
      </c>
      <c r="K342" s="49">
        <f>SUM(I330:I341)</f>
        <v>0</v>
      </c>
    </row>
    <row r="343" spans="1:26" x14ac:dyDescent="0.25">
      <c r="C343" s="24" t="s">
        <v>278</v>
      </c>
      <c r="K343" s="49">
        <f>SUM(K342:K342)</f>
        <v>0</v>
      </c>
    </row>
    <row r="345" spans="1:26" ht="45" customHeight="1" x14ac:dyDescent="0.25">
      <c r="A345" s="20" t="s">
        <v>343</v>
      </c>
      <c r="B345" s="21" t="s">
        <v>34</v>
      </c>
      <c r="C345" s="59" t="s">
        <v>173</v>
      </c>
      <c r="D345" s="60"/>
      <c r="E345" s="60"/>
      <c r="F345" s="21"/>
      <c r="G345" s="22" t="s">
        <v>250</v>
      </c>
      <c r="H345" s="61">
        <v>1</v>
      </c>
      <c r="I345" s="60"/>
      <c r="J345" s="21" t="str">
        <f>+A345</f>
        <v>GI_PARET01</v>
      </c>
      <c r="K345" s="47">
        <f>ROUND(K355,2)</f>
        <v>0</v>
      </c>
      <c r="L345" s="21"/>
      <c r="M345" s="21"/>
      <c r="N345" s="21"/>
      <c r="O345" s="21"/>
      <c r="P345" s="21"/>
      <c r="Q345" s="21"/>
      <c r="R345" s="21"/>
      <c r="S345" s="21"/>
      <c r="T345" s="21"/>
      <c r="U345" s="21"/>
      <c r="V345" s="21"/>
      <c r="W345" s="21"/>
      <c r="X345" s="21"/>
      <c r="Y345" s="21"/>
      <c r="Z345" s="21"/>
    </row>
    <row r="346" spans="1:26" x14ac:dyDescent="0.25">
      <c r="A346" s="16" t="s">
        <v>251</v>
      </c>
    </row>
    <row r="347" spans="1:26" x14ac:dyDescent="0.25">
      <c r="A347" t="s">
        <v>252</v>
      </c>
      <c r="B347" t="s">
        <v>27</v>
      </c>
      <c r="C347" t="s">
        <v>253</v>
      </c>
      <c r="D347" s="48">
        <v>0.01</v>
      </c>
      <c r="E347" t="s">
        <v>254</v>
      </c>
      <c r="F347" t="s">
        <v>255</v>
      </c>
      <c r="G347" s="23">
        <f>VLOOKUP(A347,'T-SMP'!$E$10:$F$59,2,0)</f>
        <v>0</v>
      </c>
      <c r="H347" t="s">
        <v>256</v>
      </c>
      <c r="I347" s="23">
        <f>ROUND(D347/H345* G347,5)</f>
        <v>0</v>
      </c>
      <c r="J347" s="23"/>
    </row>
    <row r="348" spans="1:26" x14ac:dyDescent="0.25">
      <c r="C348" s="24" t="s">
        <v>259</v>
      </c>
      <c r="K348" s="23">
        <f>SUM(I347:I347)</f>
        <v>0</v>
      </c>
    </row>
    <row r="349" spans="1:26" x14ac:dyDescent="0.25">
      <c r="A349" s="16" t="s">
        <v>260</v>
      </c>
    </row>
    <row r="350" spans="1:26" ht="30" x14ac:dyDescent="0.25">
      <c r="A350" t="s">
        <v>344</v>
      </c>
      <c r="B350" t="s">
        <v>27</v>
      </c>
      <c r="C350" s="34" t="s">
        <v>345</v>
      </c>
      <c r="D350" s="48">
        <v>0.01</v>
      </c>
      <c r="E350" t="s">
        <v>254</v>
      </c>
      <c r="F350" t="s">
        <v>255</v>
      </c>
      <c r="G350" s="23">
        <f>VLOOKUP(A350,'T-SMP'!$E$10:$F$59,2,0)</f>
        <v>0</v>
      </c>
      <c r="H350" t="s">
        <v>256</v>
      </c>
      <c r="I350" s="23">
        <f>ROUND(D350/H345* G350,5)</f>
        <v>0</v>
      </c>
      <c r="J350" s="23"/>
    </row>
    <row r="351" spans="1:26" x14ac:dyDescent="0.25">
      <c r="C351" s="24" t="s">
        <v>267</v>
      </c>
      <c r="K351" s="23">
        <f>SUM(I350:I350)</f>
        <v>0</v>
      </c>
    </row>
    <row r="353" spans="1:26" x14ac:dyDescent="0.25">
      <c r="C353" s="24" t="s">
        <v>275</v>
      </c>
      <c r="G353">
        <v>1.5</v>
      </c>
      <c r="H353" t="s">
        <v>276</v>
      </c>
      <c r="I353">
        <f>ROUND(G353/100*K348,5)</f>
        <v>0</v>
      </c>
    </row>
    <row r="354" spans="1:26" x14ac:dyDescent="0.25">
      <c r="C354" s="24" t="s">
        <v>277</v>
      </c>
      <c r="K354" s="49">
        <f>SUM(I346:I353)</f>
        <v>0</v>
      </c>
    </row>
    <row r="355" spans="1:26" x14ac:dyDescent="0.25">
      <c r="C355" s="24" t="s">
        <v>278</v>
      </c>
      <c r="K355" s="49">
        <f>SUM(K354:K354)</f>
        <v>0</v>
      </c>
    </row>
    <row r="357" spans="1:26" ht="45" customHeight="1" x14ac:dyDescent="0.25">
      <c r="A357" s="20" t="s">
        <v>346</v>
      </c>
      <c r="B357" s="21" t="s">
        <v>53</v>
      </c>
      <c r="C357" s="59" t="s">
        <v>347</v>
      </c>
      <c r="D357" s="60"/>
      <c r="E357" s="60"/>
      <c r="F357" s="21"/>
      <c r="G357" s="22" t="s">
        <v>250</v>
      </c>
      <c r="H357" s="61">
        <v>1</v>
      </c>
      <c r="I357" s="60"/>
      <c r="J357" s="21" t="str">
        <f>+A357</f>
        <v>P21R0-92H0</v>
      </c>
      <c r="K357" s="47">
        <f>ROUND(K374,2)</f>
        <v>0</v>
      </c>
      <c r="L357" s="21"/>
      <c r="M357" s="21"/>
      <c r="N357" s="21"/>
      <c r="O357" s="21"/>
      <c r="P357" s="21"/>
      <c r="Q357" s="21"/>
      <c r="R357" s="21"/>
      <c r="S357" s="21"/>
      <c r="T357" s="21"/>
      <c r="U357" s="21"/>
      <c r="V357" s="21"/>
      <c r="W357" s="21"/>
      <c r="X357" s="21"/>
      <c r="Y357" s="21"/>
      <c r="Z357" s="21"/>
    </row>
    <row r="358" spans="1:26" x14ac:dyDescent="0.25">
      <c r="A358" s="16" t="s">
        <v>251</v>
      </c>
    </row>
    <row r="359" spans="1:26" x14ac:dyDescent="0.25">
      <c r="A359" t="s">
        <v>252</v>
      </c>
      <c r="B359" t="s">
        <v>27</v>
      </c>
      <c r="C359" t="s">
        <v>253</v>
      </c>
      <c r="D359" s="48">
        <v>1</v>
      </c>
      <c r="E359" t="s">
        <v>254</v>
      </c>
      <c r="F359" t="s">
        <v>255</v>
      </c>
      <c r="G359" s="23">
        <f>VLOOKUP(A359,'T-SMP'!$E$10:$F$59,2,0)</f>
        <v>0</v>
      </c>
      <c r="H359" t="s">
        <v>256</v>
      </c>
      <c r="I359" s="23">
        <f>ROUND(D359/H357* G359,5)</f>
        <v>0</v>
      </c>
      <c r="J359" s="23"/>
    </row>
    <row r="360" spans="1:26" x14ac:dyDescent="0.25">
      <c r="A360" t="s">
        <v>348</v>
      </c>
      <c r="B360" t="s">
        <v>27</v>
      </c>
      <c r="C360" t="s">
        <v>349</v>
      </c>
      <c r="D360" s="48">
        <v>2</v>
      </c>
      <c r="E360" t="s">
        <v>254</v>
      </c>
      <c r="F360" t="s">
        <v>255</v>
      </c>
      <c r="G360" s="23">
        <f>VLOOKUP(A360,'T-SMP'!$E$10:$F$59,2,0)</f>
        <v>0</v>
      </c>
      <c r="H360" t="s">
        <v>256</v>
      </c>
      <c r="I360" s="23">
        <f>ROUND(D360/H357* G360,5)</f>
        <v>0</v>
      </c>
      <c r="J360" s="23"/>
    </row>
    <row r="361" spans="1:26" x14ac:dyDescent="0.25">
      <c r="C361" s="24" t="s">
        <v>259</v>
      </c>
      <c r="K361" s="23">
        <f>SUM(I359:I360)</f>
        <v>0</v>
      </c>
    </row>
    <row r="362" spans="1:26" x14ac:dyDescent="0.25">
      <c r="A362" s="16" t="s">
        <v>260</v>
      </c>
    </row>
    <row r="363" spans="1:26" x14ac:dyDescent="0.25">
      <c r="A363" t="s">
        <v>350</v>
      </c>
      <c r="B363" t="s">
        <v>27</v>
      </c>
      <c r="C363" t="s">
        <v>351</v>
      </c>
      <c r="D363" s="48">
        <v>1.1000000000000001</v>
      </c>
      <c r="E363" t="s">
        <v>254</v>
      </c>
      <c r="F363" t="s">
        <v>255</v>
      </c>
      <c r="G363" s="23">
        <f>VLOOKUP(A363,'T-SMP'!$E$10:$F$59,2,0)</f>
        <v>0</v>
      </c>
      <c r="H363" t="s">
        <v>256</v>
      </c>
      <c r="I363" s="23">
        <f>ROUND(D363/H357* G363,5)</f>
        <v>0</v>
      </c>
      <c r="J363" s="23"/>
    </row>
    <row r="364" spans="1:26" ht="30" x14ac:dyDescent="0.25">
      <c r="A364" t="s">
        <v>352</v>
      </c>
      <c r="B364" t="s">
        <v>27</v>
      </c>
      <c r="C364" s="34" t="s">
        <v>353</v>
      </c>
      <c r="D364" s="48">
        <v>1.05</v>
      </c>
      <c r="E364" t="s">
        <v>254</v>
      </c>
      <c r="F364" t="s">
        <v>255</v>
      </c>
      <c r="G364" s="23">
        <f>VLOOKUP(A364,'T-SMP'!$E$10:$F$59,2,0)</f>
        <v>0</v>
      </c>
      <c r="H364" t="s">
        <v>256</v>
      </c>
      <c r="I364" s="23">
        <f>ROUND(D364/H357* G364,5)</f>
        <v>0</v>
      </c>
      <c r="J364" s="23"/>
    </row>
    <row r="365" spans="1:26" x14ac:dyDescent="0.25">
      <c r="A365" t="s">
        <v>265</v>
      </c>
      <c r="B365" t="s">
        <v>27</v>
      </c>
      <c r="C365" t="s">
        <v>266</v>
      </c>
      <c r="D365" s="48">
        <v>2</v>
      </c>
      <c r="E365" t="s">
        <v>254</v>
      </c>
      <c r="F365" t="s">
        <v>255</v>
      </c>
      <c r="G365" s="23">
        <f>VLOOKUP(A365,'T-SMP'!$E$10:$F$59,2,0)</f>
        <v>0</v>
      </c>
      <c r="H365" t="s">
        <v>256</v>
      </c>
      <c r="I365" s="23">
        <f>ROUND(D365/H357* G365,5)</f>
        <v>0</v>
      </c>
      <c r="J365" s="23"/>
    </row>
    <row r="366" spans="1:26" x14ac:dyDescent="0.25">
      <c r="C366" s="24" t="s">
        <v>267</v>
      </c>
      <c r="K366" s="23">
        <f>SUM(I363:I365)</f>
        <v>0</v>
      </c>
    </row>
    <row r="367" spans="1:26" x14ac:dyDescent="0.25">
      <c r="A367" s="16" t="s">
        <v>268</v>
      </c>
    </row>
    <row r="368" spans="1:26" ht="90" x14ac:dyDescent="0.25">
      <c r="A368" t="s">
        <v>269</v>
      </c>
      <c r="B368" t="s">
        <v>270</v>
      </c>
      <c r="C368" s="34" t="s">
        <v>271</v>
      </c>
      <c r="D368" s="48">
        <v>0.43</v>
      </c>
      <c r="F368" t="s">
        <v>255</v>
      </c>
      <c r="G368" s="23">
        <f>VLOOKUP(A368,'T-SMP'!$E$10:$F$59,2,0)</f>
        <v>0</v>
      </c>
      <c r="H368" t="s">
        <v>256</v>
      </c>
      <c r="I368" s="23">
        <f>ROUND(D368* G368,5)</f>
        <v>0</v>
      </c>
      <c r="J368" s="23"/>
    </row>
    <row r="369" spans="1:26" ht="90" x14ac:dyDescent="0.25">
      <c r="A369" t="s">
        <v>272</v>
      </c>
      <c r="B369" t="s">
        <v>270</v>
      </c>
      <c r="C369" s="34" t="s">
        <v>273</v>
      </c>
      <c r="D369" s="48">
        <v>0.15</v>
      </c>
      <c r="F369" t="s">
        <v>255</v>
      </c>
      <c r="G369" s="23">
        <f>VLOOKUP(A369,'T-SMP'!$E$10:$F$59,2,0)</f>
        <v>0</v>
      </c>
      <c r="H369" t="s">
        <v>256</v>
      </c>
      <c r="I369" s="23">
        <f>ROUND(D369* G369,5)</f>
        <v>0</v>
      </c>
      <c r="J369" s="23"/>
    </row>
    <row r="370" spans="1:26" x14ac:dyDescent="0.25">
      <c r="C370" s="24" t="s">
        <v>274</v>
      </c>
      <c r="K370" s="23">
        <f>SUM(I368:I369)</f>
        <v>0</v>
      </c>
    </row>
    <row r="372" spans="1:26" x14ac:dyDescent="0.25">
      <c r="C372" s="24" t="s">
        <v>275</v>
      </c>
      <c r="G372">
        <v>1.5</v>
      </c>
      <c r="H372" t="s">
        <v>276</v>
      </c>
      <c r="I372">
        <f>ROUND(G372/100*K361,5)</f>
        <v>0</v>
      </c>
    </row>
    <row r="373" spans="1:26" x14ac:dyDescent="0.25">
      <c r="C373" s="24" t="s">
        <v>277</v>
      </c>
      <c r="K373" s="49">
        <f>SUM(I358:I372)</f>
        <v>0</v>
      </c>
    </row>
    <row r="374" spans="1:26" x14ac:dyDescent="0.25">
      <c r="C374" s="24" t="s">
        <v>278</v>
      </c>
      <c r="K374" s="49">
        <f>SUM(K373:K373)</f>
        <v>0</v>
      </c>
    </row>
    <row r="376" spans="1:26" ht="45" customHeight="1" x14ac:dyDescent="0.25">
      <c r="A376" s="20" t="s">
        <v>354</v>
      </c>
      <c r="B376" s="21" t="s">
        <v>53</v>
      </c>
      <c r="C376" s="59" t="s">
        <v>355</v>
      </c>
      <c r="D376" s="60"/>
      <c r="E376" s="60"/>
      <c r="F376" s="21"/>
      <c r="G376" s="22" t="s">
        <v>250</v>
      </c>
      <c r="H376" s="61">
        <v>1</v>
      </c>
      <c r="I376" s="60"/>
      <c r="J376" s="21" t="str">
        <f>+A376</f>
        <v>P21R0-92HW</v>
      </c>
      <c r="K376" s="47">
        <f>ROUND(K392,2)</f>
        <v>0</v>
      </c>
      <c r="L376" s="21"/>
      <c r="M376" s="21"/>
      <c r="N376" s="21"/>
      <c r="O376" s="21"/>
      <c r="P376" s="21"/>
      <c r="Q376" s="21"/>
      <c r="R376" s="21"/>
      <c r="S376" s="21"/>
      <c r="T376" s="21"/>
      <c r="U376" s="21"/>
      <c r="V376" s="21"/>
      <c r="W376" s="21"/>
      <c r="X376" s="21"/>
      <c r="Y376" s="21"/>
      <c r="Z376" s="21"/>
    </row>
    <row r="377" spans="1:26" x14ac:dyDescent="0.25">
      <c r="A377" s="16" t="s">
        <v>251</v>
      </c>
    </row>
    <row r="378" spans="1:26" x14ac:dyDescent="0.25">
      <c r="A378" t="s">
        <v>252</v>
      </c>
      <c r="B378" t="s">
        <v>27</v>
      </c>
      <c r="C378" t="s">
        <v>253</v>
      </c>
      <c r="D378" s="48">
        <v>1</v>
      </c>
      <c r="E378" t="s">
        <v>254</v>
      </c>
      <c r="F378" t="s">
        <v>255</v>
      </c>
      <c r="G378" s="23">
        <f>VLOOKUP(A378,'T-SMP'!$E$10:$F$59,2,0)</f>
        <v>0</v>
      </c>
      <c r="H378" t="s">
        <v>256</v>
      </c>
      <c r="I378" s="23">
        <f>ROUND(D378/H376* G378,5)</f>
        <v>0</v>
      </c>
      <c r="J378" s="23"/>
    </row>
    <row r="379" spans="1:26" ht="30" x14ac:dyDescent="0.25">
      <c r="A379" t="s">
        <v>348</v>
      </c>
      <c r="B379" t="s">
        <v>27</v>
      </c>
      <c r="C379" s="34" t="s">
        <v>349</v>
      </c>
      <c r="D379" s="48">
        <v>2</v>
      </c>
      <c r="E379" t="s">
        <v>254</v>
      </c>
      <c r="F379" t="s">
        <v>255</v>
      </c>
      <c r="G379" s="23">
        <f>VLOOKUP(A379,'T-SMP'!$E$10:$F$59,2,0)</f>
        <v>0</v>
      </c>
      <c r="H379" t="s">
        <v>256</v>
      </c>
      <c r="I379" s="23">
        <f>ROUND(D379/H376* G379,5)</f>
        <v>0</v>
      </c>
      <c r="J379" s="23"/>
    </row>
    <row r="380" spans="1:26" x14ac:dyDescent="0.25">
      <c r="C380" s="24" t="s">
        <v>259</v>
      </c>
      <c r="K380" s="23">
        <f>SUM(I378:I379)</f>
        <v>0</v>
      </c>
    </row>
    <row r="381" spans="1:26" x14ac:dyDescent="0.25">
      <c r="A381" s="16" t="s">
        <v>260</v>
      </c>
    </row>
    <row r="382" spans="1:26" x14ac:dyDescent="0.25">
      <c r="A382" t="s">
        <v>350</v>
      </c>
      <c r="B382" t="s">
        <v>27</v>
      </c>
      <c r="C382" t="s">
        <v>351</v>
      </c>
      <c r="D382" s="48">
        <v>1</v>
      </c>
      <c r="E382" t="s">
        <v>254</v>
      </c>
      <c r="F382" t="s">
        <v>255</v>
      </c>
      <c r="G382" s="23">
        <f>VLOOKUP(A382,'T-SMP'!$E$10:$F$59,2,0)</f>
        <v>0</v>
      </c>
      <c r="H382" t="s">
        <v>256</v>
      </c>
      <c r="I382" s="23">
        <f>ROUND(D382/H376* G382,5)</f>
        <v>0</v>
      </c>
      <c r="J382" s="23"/>
    </row>
    <row r="383" spans="1:26" x14ac:dyDescent="0.25">
      <c r="A383" t="s">
        <v>265</v>
      </c>
      <c r="B383" t="s">
        <v>27</v>
      </c>
      <c r="C383" t="s">
        <v>266</v>
      </c>
      <c r="D383" s="48">
        <v>2</v>
      </c>
      <c r="E383" t="s">
        <v>254</v>
      </c>
      <c r="F383" t="s">
        <v>255</v>
      </c>
      <c r="G383" s="23">
        <f>VLOOKUP(A383,'T-SMP'!$E$10:$F$59,2,0)</f>
        <v>0</v>
      </c>
      <c r="H383" t="s">
        <v>256</v>
      </c>
      <c r="I383" s="23">
        <f>ROUND(D383/H376* G383,5)</f>
        <v>0</v>
      </c>
      <c r="J383" s="23"/>
    </row>
    <row r="384" spans="1:26" x14ac:dyDescent="0.25">
      <c r="C384" s="24" t="s">
        <v>267</v>
      </c>
      <c r="K384" s="23">
        <f>SUM(I382:I383)</f>
        <v>0</v>
      </c>
    </row>
    <row r="385" spans="1:26" x14ac:dyDescent="0.25">
      <c r="A385" s="16" t="s">
        <v>268</v>
      </c>
    </row>
    <row r="386" spans="1:26" ht="90" x14ac:dyDescent="0.25">
      <c r="A386" t="s">
        <v>272</v>
      </c>
      <c r="B386" t="s">
        <v>270</v>
      </c>
      <c r="C386" s="34" t="s">
        <v>273</v>
      </c>
      <c r="D386" s="48">
        <v>0.15</v>
      </c>
      <c r="F386" t="s">
        <v>255</v>
      </c>
      <c r="G386" s="23">
        <f>VLOOKUP(A386,'T-SMP'!$E$10:$F$59,2,0)</f>
        <v>0</v>
      </c>
      <c r="H386" t="s">
        <v>256</v>
      </c>
      <c r="I386" s="23">
        <f>ROUND(D386* G386,5)</f>
        <v>0</v>
      </c>
      <c r="J386" s="23"/>
    </row>
    <row r="387" spans="1:26" ht="90" x14ac:dyDescent="0.25">
      <c r="A387" t="s">
        <v>269</v>
      </c>
      <c r="B387" t="s">
        <v>270</v>
      </c>
      <c r="C387" s="34" t="s">
        <v>271</v>
      </c>
      <c r="D387" s="48">
        <v>0.36</v>
      </c>
      <c r="F387" t="s">
        <v>255</v>
      </c>
      <c r="G387" s="23">
        <f>VLOOKUP(A387,'T-SMP'!$E$10:$F$59,2,0)</f>
        <v>0</v>
      </c>
      <c r="H387" t="s">
        <v>256</v>
      </c>
      <c r="I387" s="23">
        <f>ROUND(D387* G387,5)</f>
        <v>0</v>
      </c>
      <c r="J387" s="23"/>
    </row>
    <row r="388" spans="1:26" x14ac:dyDescent="0.25">
      <c r="C388" s="24" t="s">
        <v>274</v>
      </c>
      <c r="K388" s="23">
        <f>SUM(I386:I387)</f>
        <v>0</v>
      </c>
    </row>
    <row r="390" spans="1:26" x14ac:dyDescent="0.25">
      <c r="C390" s="24" t="s">
        <v>275</v>
      </c>
      <c r="G390">
        <v>1.5</v>
      </c>
      <c r="H390" t="s">
        <v>276</v>
      </c>
      <c r="I390">
        <f>ROUND(G390/100*K380,5)</f>
        <v>0</v>
      </c>
    </row>
    <row r="391" spans="1:26" x14ac:dyDescent="0.25">
      <c r="C391" s="24" t="s">
        <v>277</v>
      </c>
      <c r="K391" s="49">
        <f>SUM(I377:I390)</f>
        <v>0</v>
      </c>
    </row>
    <row r="392" spans="1:26" x14ac:dyDescent="0.25">
      <c r="C392" s="24" t="s">
        <v>278</v>
      </c>
      <c r="K392" s="49">
        <f>SUM(K391:K391)</f>
        <v>0</v>
      </c>
    </row>
    <row r="394" spans="1:26" ht="45" customHeight="1" x14ac:dyDescent="0.25">
      <c r="A394" s="20" t="s">
        <v>356</v>
      </c>
      <c r="B394" s="21" t="s">
        <v>159</v>
      </c>
      <c r="C394" s="59" t="s">
        <v>357</v>
      </c>
      <c r="D394" s="60"/>
      <c r="E394" s="60"/>
      <c r="F394" s="21"/>
      <c r="G394" s="22" t="s">
        <v>250</v>
      </c>
      <c r="H394" s="61">
        <v>1</v>
      </c>
      <c r="I394" s="60"/>
      <c r="J394" s="21" t="str">
        <f>+A394</f>
        <v>PRE91-TLMK</v>
      </c>
      <c r="K394" s="47">
        <f>ROUND(K405,2)</f>
        <v>0</v>
      </c>
      <c r="L394" s="21"/>
      <c r="M394" s="21"/>
      <c r="N394" s="21"/>
      <c r="O394" s="21"/>
      <c r="P394" s="21"/>
      <c r="Q394" s="21"/>
      <c r="R394" s="21"/>
      <c r="S394" s="21"/>
      <c r="T394" s="21"/>
      <c r="U394" s="21"/>
      <c r="V394" s="21"/>
      <c r="W394" s="21"/>
      <c r="X394" s="21"/>
      <c r="Y394" s="21"/>
      <c r="Z394" s="21"/>
    </row>
    <row r="395" spans="1:26" x14ac:dyDescent="0.25">
      <c r="A395" s="16" t="s">
        <v>251</v>
      </c>
    </row>
    <row r="396" spans="1:26" x14ac:dyDescent="0.25">
      <c r="A396" t="s">
        <v>257</v>
      </c>
      <c r="B396" t="s">
        <v>27</v>
      </c>
      <c r="C396" t="s">
        <v>258</v>
      </c>
      <c r="D396" s="48">
        <v>28</v>
      </c>
      <c r="E396" t="s">
        <v>254</v>
      </c>
      <c r="F396" t="s">
        <v>255</v>
      </c>
      <c r="G396" s="23">
        <f>VLOOKUP(A396,'T-SMP'!$E$10:$F$59,2,0)</f>
        <v>0</v>
      </c>
      <c r="H396" t="s">
        <v>256</v>
      </c>
      <c r="I396" s="23">
        <f>ROUND(D396/H394* G396,5)</f>
        <v>0</v>
      </c>
      <c r="J396" s="23"/>
    </row>
    <row r="397" spans="1:26" x14ac:dyDescent="0.25">
      <c r="C397" s="24" t="s">
        <v>259</v>
      </c>
      <c r="K397" s="23">
        <f>SUM(I396:I396)</f>
        <v>0</v>
      </c>
    </row>
    <row r="398" spans="1:26" x14ac:dyDescent="0.25">
      <c r="A398" s="16" t="s">
        <v>260</v>
      </c>
    </row>
    <row r="399" spans="1:26" ht="45" x14ac:dyDescent="0.25">
      <c r="A399" t="s">
        <v>358</v>
      </c>
      <c r="B399" t="s">
        <v>27</v>
      </c>
      <c r="C399" s="34" t="s">
        <v>359</v>
      </c>
      <c r="D399" s="48">
        <v>18</v>
      </c>
      <c r="E399" t="s">
        <v>254</v>
      </c>
      <c r="F399" t="s">
        <v>255</v>
      </c>
      <c r="G399" s="23">
        <f>VLOOKUP(A399,'T-SMP'!$E$10:$F$59,2,0)</f>
        <v>0</v>
      </c>
      <c r="H399" t="s">
        <v>256</v>
      </c>
      <c r="I399" s="23">
        <f>ROUND(D399/H394* G399,5)</f>
        <v>0</v>
      </c>
      <c r="J399" s="23"/>
    </row>
    <row r="400" spans="1:26" x14ac:dyDescent="0.25">
      <c r="A400" t="s">
        <v>265</v>
      </c>
      <c r="B400" t="s">
        <v>27</v>
      </c>
      <c r="C400" t="s">
        <v>266</v>
      </c>
      <c r="D400" s="48">
        <v>28</v>
      </c>
      <c r="E400" t="s">
        <v>254</v>
      </c>
      <c r="F400" t="s">
        <v>255</v>
      </c>
      <c r="G400" s="23">
        <f>VLOOKUP(A400,'T-SMP'!$E$10:$F$59,2,0)</f>
        <v>0</v>
      </c>
      <c r="H400" t="s">
        <v>256</v>
      </c>
      <c r="I400" s="23">
        <f>ROUND(D400/H394* G400,5)</f>
        <v>0</v>
      </c>
      <c r="J400" s="23"/>
    </row>
    <row r="401" spans="1:26" x14ac:dyDescent="0.25">
      <c r="C401" s="24" t="s">
        <v>267</v>
      </c>
      <c r="K401" s="23">
        <f>SUM(I399:I400)</f>
        <v>0</v>
      </c>
    </row>
    <row r="403" spans="1:26" x14ac:dyDescent="0.25">
      <c r="C403" s="24" t="s">
        <v>275</v>
      </c>
      <c r="G403">
        <v>1.5</v>
      </c>
      <c r="H403" t="s">
        <v>276</v>
      </c>
      <c r="I403">
        <f>ROUND(G403/100*K397,5)</f>
        <v>0</v>
      </c>
    </row>
    <row r="404" spans="1:26" x14ac:dyDescent="0.25">
      <c r="C404" s="24" t="s">
        <v>277</v>
      </c>
      <c r="K404" s="49">
        <f>SUM(I395:I403)</f>
        <v>0</v>
      </c>
    </row>
    <row r="405" spans="1:26" x14ac:dyDescent="0.25">
      <c r="C405" s="24" t="s">
        <v>278</v>
      </c>
      <c r="K405" s="49">
        <f>SUM(K404:K404)</f>
        <v>0</v>
      </c>
    </row>
    <row r="407" spans="1:26" ht="45" customHeight="1" x14ac:dyDescent="0.25">
      <c r="A407" s="20" t="s">
        <v>360</v>
      </c>
      <c r="B407" s="21" t="s">
        <v>159</v>
      </c>
      <c r="C407" s="59" t="s">
        <v>361</v>
      </c>
      <c r="D407" s="60"/>
      <c r="E407" s="60"/>
      <c r="F407" s="21"/>
      <c r="G407" s="22" t="s">
        <v>250</v>
      </c>
      <c r="H407" s="61">
        <v>1</v>
      </c>
      <c r="I407" s="60"/>
      <c r="J407" s="21" t="str">
        <f>+A407</f>
        <v>PRE91-TLML</v>
      </c>
      <c r="K407" s="47">
        <f>ROUND(K418,2)</f>
        <v>0</v>
      </c>
      <c r="L407" s="21"/>
      <c r="M407" s="21"/>
      <c r="N407" s="21"/>
      <c r="O407" s="21"/>
      <c r="P407" s="21"/>
      <c r="Q407" s="21"/>
      <c r="R407" s="21"/>
      <c r="S407" s="21"/>
      <c r="T407" s="21"/>
      <c r="U407" s="21"/>
      <c r="V407" s="21"/>
      <c r="W407" s="21"/>
      <c r="X407" s="21"/>
      <c r="Y407" s="21"/>
      <c r="Z407" s="21"/>
    </row>
    <row r="408" spans="1:26" x14ac:dyDescent="0.25">
      <c r="A408" s="16" t="s">
        <v>251</v>
      </c>
    </row>
    <row r="409" spans="1:26" x14ac:dyDescent="0.25">
      <c r="A409" t="s">
        <v>257</v>
      </c>
      <c r="B409" t="s">
        <v>27</v>
      </c>
      <c r="C409" t="s">
        <v>258</v>
      </c>
      <c r="D409" s="48">
        <v>19</v>
      </c>
      <c r="E409" t="s">
        <v>254</v>
      </c>
      <c r="F409" t="s">
        <v>255</v>
      </c>
      <c r="G409" s="23">
        <f>VLOOKUP(A409,'T-SMP'!$E$10:$F$59,2,0)</f>
        <v>0</v>
      </c>
      <c r="H409" t="s">
        <v>256</v>
      </c>
      <c r="I409" s="23">
        <f>ROUND(D409/H407* G409,5)</f>
        <v>0</v>
      </c>
      <c r="J409" s="23"/>
    </row>
    <row r="410" spans="1:26" x14ac:dyDescent="0.25">
      <c r="C410" s="24" t="s">
        <v>259</v>
      </c>
      <c r="K410" s="23">
        <f>SUM(I409:I409)</f>
        <v>0</v>
      </c>
    </row>
    <row r="411" spans="1:26" x14ac:dyDescent="0.25">
      <c r="A411" s="16" t="s">
        <v>260</v>
      </c>
    </row>
    <row r="412" spans="1:26" x14ac:dyDescent="0.25">
      <c r="A412" t="s">
        <v>265</v>
      </c>
      <c r="B412" t="s">
        <v>27</v>
      </c>
      <c r="C412" t="s">
        <v>266</v>
      </c>
      <c r="D412" s="48">
        <v>19</v>
      </c>
      <c r="E412" t="s">
        <v>254</v>
      </c>
      <c r="F412" t="s">
        <v>255</v>
      </c>
      <c r="G412" s="23">
        <f>VLOOKUP(A412,'T-SMP'!$E$10:$F$59,2,0)</f>
        <v>0</v>
      </c>
      <c r="H412" t="s">
        <v>256</v>
      </c>
      <c r="I412" s="23">
        <f>ROUND(D412/H407* G412,5)</f>
        <v>0</v>
      </c>
      <c r="J412" s="23"/>
    </row>
    <row r="413" spans="1:26" ht="45" x14ac:dyDescent="0.25">
      <c r="A413" t="s">
        <v>358</v>
      </c>
      <c r="B413" t="s">
        <v>27</v>
      </c>
      <c r="C413" s="34" t="s">
        <v>359</v>
      </c>
      <c r="D413" s="48">
        <v>11</v>
      </c>
      <c r="E413" t="s">
        <v>254</v>
      </c>
      <c r="F413" t="s">
        <v>255</v>
      </c>
      <c r="G413" s="23">
        <f>VLOOKUP(A413,'T-SMP'!$E$10:$F$59,2,0)</f>
        <v>0</v>
      </c>
      <c r="H413" t="s">
        <v>256</v>
      </c>
      <c r="I413" s="23">
        <f>ROUND(D413/H407* G413,5)</f>
        <v>0</v>
      </c>
      <c r="J413" s="23"/>
    </row>
    <row r="414" spans="1:26" x14ac:dyDescent="0.25">
      <c r="C414" s="24" t="s">
        <v>267</v>
      </c>
      <c r="K414" s="23">
        <f>SUM(I412:I413)</f>
        <v>0</v>
      </c>
    </row>
    <row r="416" spans="1:26" x14ac:dyDescent="0.25">
      <c r="C416" s="24" t="s">
        <v>275</v>
      </c>
      <c r="G416">
        <v>1.5</v>
      </c>
      <c r="H416" t="s">
        <v>276</v>
      </c>
      <c r="I416">
        <f>ROUND(G416/100*K410,5)</f>
        <v>0</v>
      </c>
    </row>
    <row r="417" spans="1:26" x14ac:dyDescent="0.25">
      <c r="C417" s="24" t="s">
        <v>277</v>
      </c>
      <c r="K417" s="49">
        <f>SUM(I408:I416)</f>
        <v>0</v>
      </c>
    </row>
    <row r="418" spans="1:26" x14ac:dyDescent="0.25">
      <c r="C418" s="24" t="s">
        <v>278</v>
      </c>
      <c r="K418" s="49">
        <f>SUM(K417:K417)</f>
        <v>0</v>
      </c>
    </row>
    <row r="420" spans="1:26" ht="45" customHeight="1" x14ac:dyDescent="0.25">
      <c r="A420" s="20" t="s">
        <v>362</v>
      </c>
      <c r="B420" s="21" t="s">
        <v>159</v>
      </c>
      <c r="C420" s="59" t="s">
        <v>363</v>
      </c>
      <c r="D420" s="60"/>
      <c r="E420" s="60"/>
      <c r="F420" s="21"/>
      <c r="G420" s="22" t="s">
        <v>250</v>
      </c>
      <c r="H420" s="61">
        <v>1</v>
      </c>
      <c r="I420" s="60"/>
      <c r="J420" s="21" t="str">
        <f>+A420</f>
        <v>PRE91-TLMN</v>
      </c>
      <c r="K420" s="47">
        <f>ROUND(K431,2)</f>
        <v>0</v>
      </c>
      <c r="L420" s="21"/>
      <c r="M420" s="21"/>
      <c r="N420" s="21"/>
      <c r="O420" s="21"/>
      <c r="P420" s="21"/>
      <c r="Q420" s="21"/>
      <c r="R420" s="21"/>
      <c r="S420" s="21"/>
      <c r="T420" s="21"/>
      <c r="U420" s="21"/>
      <c r="V420" s="21"/>
      <c r="W420" s="21"/>
      <c r="X420" s="21"/>
      <c r="Y420" s="21"/>
      <c r="Z420" s="21"/>
    </row>
    <row r="421" spans="1:26" x14ac:dyDescent="0.25">
      <c r="A421" s="16" t="s">
        <v>251</v>
      </c>
    </row>
    <row r="422" spans="1:26" x14ac:dyDescent="0.25">
      <c r="A422" t="s">
        <v>252</v>
      </c>
      <c r="B422" t="s">
        <v>27</v>
      </c>
      <c r="C422" t="s">
        <v>253</v>
      </c>
      <c r="D422" s="48">
        <v>133</v>
      </c>
      <c r="E422" t="s">
        <v>254</v>
      </c>
      <c r="F422" t="s">
        <v>255</v>
      </c>
      <c r="G422" s="23">
        <f>VLOOKUP(A422,'T-SMP'!$E$10:$F$59,2,0)</f>
        <v>0</v>
      </c>
      <c r="H422" t="s">
        <v>256</v>
      </c>
      <c r="I422" s="23">
        <f>ROUND(D422/H420* G422,5)</f>
        <v>0</v>
      </c>
      <c r="J422" s="23"/>
    </row>
    <row r="423" spans="1:26" x14ac:dyDescent="0.25">
      <c r="C423" s="24" t="s">
        <v>259</v>
      </c>
      <c r="K423" s="23">
        <f>SUM(I422:I422)</f>
        <v>0</v>
      </c>
    </row>
    <row r="424" spans="1:26" x14ac:dyDescent="0.25">
      <c r="A424" s="16" t="s">
        <v>260</v>
      </c>
    </row>
    <row r="425" spans="1:26" x14ac:dyDescent="0.25">
      <c r="A425" t="s">
        <v>265</v>
      </c>
      <c r="B425" t="s">
        <v>27</v>
      </c>
      <c r="C425" t="s">
        <v>266</v>
      </c>
      <c r="D425" s="48">
        <v>19</v>
      </c>
      <c r="E425" t="s">
        <v>254</v>
      </c>
      <c r="F425" t="s">
        <v>255</v>
      </c>
      <c r="G425" s="23">
        <f>VLOOKUP(A425,'T-SMP'!$E$10:$F$59,2,0)</f>
        <v>0</v>
      </c>
      <c r="H425" t="s">
        <v>256</v>
      </c>
      <c r="I425" s="23">
        <f>ROUND(D425/H420* G425,5)</f>
        <v>0</v>
      </c>
      <c r="J425" s="23"/>
    </row>
    <row r="426" spans="1:26" ht="75" x14ac:dyDescent="0.25">
      <c r="A426" t="s">
        <v>364</v>
      </c>
      <c r="B426" t="s">
        <v>27</v>
      </c>
      <c r="C426" s="34" t="s">
        <v>365</v>
      </c>
      <c r="D426" s="48">
        <v>4</v>
      </c>
      <c r="E426" t="s">
        <v>254</v>
      </c>
      <c r="F426" t="s">
        <v>255</v>
      </c>
      <c r="G426" s="23">
        <f>VLOOKUP(A426,'T-SMP'!$E$10:$F$59,2,0)</f>
        <v>0</v>
      </c>
      <c r="H426" t="s">
        <v>256</v>
      </c>
      <c r="I426" s="23">
        <f>ROUND(D426/H420* G426,5)</f>
        <v>0</v>
      </c>
      <c r="J426" s="23"/>
    </row>
    <row r="427" spans="1:26" x14ac:dyDescent="0.25">
      <c r="C427" s="24" t="s">
        <v>267</v>
      </c>
      <c r="K427" s="23">
        <f>SUM(I425:I426)</f>
        <v>0</v>
      </c>
    </row>
    <row r="429" spans="1:26" x14ac:dyDescent="0.25">
      <c r="C429" s="24" t="s">
        <v>275</v>
      </c>
      <c r="G429">
        <v>1.5</v>
      </c>
      <c r="H429" t="s">
        <v>276</v>
      </c>
      <c r="I429">
        <f>ROUND(G429/100*K423,5)</f>
        <v>0</v>
      </c>
    </row>
    <row r="430" spans="1:26" x14ac:dyDescent="0.25">
      <c r="C430" s="24" t="s">
        <v>277</v>
      </c>
      <c r="K430" s="49">
        <f>SUM(I421:I429)</f>
        <v>0</v>
      </c>
    </row>
    <row r="431" spans="1:26" x14ac:dyDescent="0.25">
      <c r="C431" s="24" t="s">
        <v>278</v>
      </c>
      <c r="K431" s="49">
        <f>SUM(K430:K430)</f>
        <v>0</v>
      </c>
    </row>
    <row r="433" spans="1:26" ht="45" customHeight="1" x14ac:dyDescent="0.25">
      <c r="A433" s="20" t="s">
        <v>366</v>
      </c>
      <c r="B433" s="21" t="s">
        <v>159</v>
      </c>
      <c r="C433" s="59" t="s">
        <v>367</v>
      </c>
      <c r="D433" s="60"/>
      <c r="E433" s="60"/>
      <c r="F433" s="21"/>
      <c r="G433" s="22" t="s">
        <v>250</v>
      </c>
      <c r="H433" s="61">
        <v>1</v>
      </c>
      <c r="I433" s="60"/>
      <c r="J433" s="21" t="str">
        <f>+A433</f>
        <v>PRE91-TLMP</v>
      </c>
      <c r="K433" s="47">
        <f>ROUND(K444,2)</f>
        <v>0</v>
      </c>
      <c r="L433" s="21"/>
      <c r="M433" s="21"/>
      <c r="N433" s="21"/>
      <c r="O433" s="21"/>
      <c r="P433" s="21"/>
      <c r="Q433" s="21"/>
      <c r="R433" s="21"/>
      <c r="S433" s="21"/>
      <c r="T433" s="21"/>
      <c r="U433" s="21"/>
      <c r="V433" s="21"/>
      <c r="W433" s="21"/>
      <c r="X433" s="21"/>
      <c r="Y433" s="21"/>
      <c r="Z433" s="21"/>
    </row>
    <row r="434" spans="1:26" x14ac:dyDescent="0.25">
      <c r="A434" s="16" t="s">
        <v>251</v>
      </c>
    </row>
    <row r="435" spans="1:26" x14ac:dyDescent="0.25">
      <c r="A435" t="s">
        <v>252</v>
      </c>
      <c r="B435" t="s">
        <v>27</v>
      </c>
      <c r="C435" t="s">
        <v>253</v>
      </c>
      <c r="D435" s="48">
        <v>87.5</v>
      </c>
      <c r="E435" t="s">
        <v>254</v>
      </c>
      <c r="F435" t="s">
        <v>255</v>
      </c>
      <c r="G435" s="23">
        <f>VLOOKUP(A435,'T-SMP'!$E$10:$F$59,2,0)</f>
        <v>0</v>
      </c>
      <c r="H435" t="s">
        <v>256</v>
      </c>
      <c r="I435" s="23">
        <f>ROUND(D435/H433* G435,5)</f>
        <v>0</v>
      </c>
      <c r="J435" s="23"/>
    </row>
    <row r="436" spans="1:26" x14ac:dyDescent="0.25">
      <c r="C436" s="24" t="s">
        <v>259</v>
      </c>
      <c r="K436" s="23">
        <f>SUM(I435:I435)</f>
        <v>0</v>
      </c>
    </row>
    <row r="437" spans="1:26" x14ac:dyDescent="0.25">
      <c r="A437" s="16" t="s">
        <v>260</v>
      </c>
    </row>
    <row r="438" spans="1:26" ht="75" x14ac:dyDescent="0.25">
      <c r="A438" t="s">
        <v>364</v>
      </c>
      <c r="B438" t="s">
        <v>27</v>
      </c>
      <c r="C438" s="34" t="s">
        <v>365</v>
      </c>
      <c r="D438" s="48">
        <v>4</v>
      </c>
      <c r="E438" t="s">
        <v>254</v>
      </c>
      <c r="F438" t="s">
        <v>255</v>
      </c>
      <c r="G438" s="23">
        <f>VLOOKUP(A438,'T-SMP'!$E$10:$F$59,2,0)</f>
        <v>0</v>
      </c>
      <c r="H438" t="s">
        <v>256</v>
      </c>
      <c r="I438" s="23">
        <f>ROUND(D438/H433* G438,5)</f>
        <v>0</v>
      </c>
      <c r="J438" s="23"/>
    </row>
    <row r="439" spans="1:26" x14ac:dyDescent="0.25">
      <c r="A439" t="s">
        <v>265</v>
      </c>
      <c r="B439" t="s">
        <v>27</v>
      </c>
      <c r="C439" t="s">
        <v>266</v>
      </c>
      <c r="D439" s="48">
        <v>12.5</v>
      </c>
      <c r="E439" t="s">
        <v>254</v>
      </c>
      <c r="F439" t="s">
        <v>255</v>
      </c>
      <c r="G439" s="23">
        <f>VLOOKUP(A439,'T-SMP'!$E$10:$F$59,2,0)</f>
        <v>0</v>
      </c>
      <c r="H439" t="s">
        <v>256</v>
      </c>
      <c r="I439" s="23">
        <f>ROUND(D439/H433* G439,5)</f>
        <v>0</v>
      </c>
      <c r="J439" s="23"/>
    </row>
    <row r="440" spans="1:26" x14ac:dyDescent="0.25">
      <c r="C440" s="24" t="s">
        <v>267</v>
      </c>
      <c r="K440" s="23">
        <f>SUM(I438:I439)</f>
        <v>0</v>
      </c>
    </row>
    <row r="442" spans="1:26" x14ac:dyDescent="0.25">
      <c r="C442" s="24" t="s">
        <v>275</v>
      </c>
      <c r="G442">
        <v>1.5</v>
      </c>
      <c r="H442" t="s">
        <v>276</v>
      </c>
      <c r="I442">
        <f>ROUND(G442/100*K436,5)</f>
        <v>0</v>
      </c>
    </row>
    <row r="443" spans="1:26" x14ac:dyDescent="0.25">
      <c r="C443" s="24" t="s">
        <v>277</v>
      </c>
      <c r="K443" s="49">
        <f>SUM(I434:I442)</f>
        <v>0</v>
      </c>
    </row>
    <row r="444" spans="1:26" x14ac:dyDescent="0.25">
      <c r="C444" s="24" t="s">
        <v>278</v>
      </c>
      <c r="K444" s="49">
        <f>SUM(K443:K443)</f>
        <v>0</v>
      </c>
    </row>
    <row r="446" spans="1:26" ht="45" customHeight="1" x14ac:dyDescent="0.25">
      <c r="A446" s="20" t="s">
        <v>368</v>
      </c>
      <c r="B446" s="21" t="s">
        <v>159</v>
      </c>
      <c r="C446" s="59" t="s">
        <v>369</v>
      </c>
      <c r="D446" s="60"/>
      <c r="E446" s="60"/>
      <c r="F446" s="21"/>
      <c r="G446" s="22" t="s">
        <v>250</v>
      </c>
      <c r="H446" s="61">
        <v>1</v>
      </c>
      <c r="I446" s="60"/>
      <c r="J446" s="21" t="str">
        <f>+A446</f>
        <v>PRE91-TLMQ</v>
      </c>
      <c r="K446" s="47">
        <f>ROUND(K457,2)</f>
        <v>0</v>
      </c>
      <c r="L446" s="21"/>
      <c r="M446" s="21"/>
      <c r="N446" s="21"/>
      <c r="O446" s="21"/>
      <c r="P446" s="21"/>
      <c r="Q446" s="21"/>
      <c r="R446" s="21"/>
      <c r="S446" s="21"/>
      <c r="T446" s="21"/>
      <c r="U446" s="21"/>
      <c r="V446" s="21"/>
      <c r="W446" s="21"/>
      <c r="X446" s="21"/>
      <c r="Y446" s="21"/>
      <c r="Z446" s="21"/>
    </row>
    <row r="447" spans="1:26" x14ac:dyDescent="0.25">
      <c r="A447" s="16" t="s">
        <v>251</v>
      </c>
    </row>
    <row r="448" spans="1:26" x14ac:dyDescent="0.25">
      <c r="A448" t="s">
        <v>252</v>
      </c>
      <c r="B448" t="s">
        <v>27</v>
      </c>
      <c r="C448" t="s">
        <v>253</v>
      </c>
      <c r="D448" s="48">
        <v>204.5</v>
      </c>
      <c r="E448" t="s">
        <v>254</v>
      </c>
      <c r="F448" t="s">
        <v>255</v>
      </c>
      <c r="G448" s="23">
        <f>VLOOKUP(A448,'T-SMP'!$E$10:$F$59,2,0)</f>
        <v>0</v>
      </c>
      <c r="H448" t="s">
        <v>256</v>
      </c>
      <c r="I448" s="23">
        <f>ROUND(D448/H446* G448,5)</f>
        <v>0</v>
      </c>
      <c r="J448" s="23"/>
    </row>
    <row r="449" spans="1:26" x14ac:dyDescent="0.25">
      <c r="C449" s="24" t="s">
        <v>259</v>
      </c>
      <c r="K449" s="23">
        <f>SUM(I448:I448)</f>
        <v>0</v>
      </c>
    </row>
    <row r="450" spans="1:26" x14ac:dyDescent="0.25">
      <c r="A450" s="16" t="s">
        <v>260</v>
      </c>
    </row>
    <row r="451" spans="1:26" ht="75" x14ac:dyDescent="0.25">
      <c r="A451" t="s">
        <v>364</v>
      </c>
      <c r="B451" t="s">
        <v>27</v>
      </c>
      <c r="C451" s="34" t="s">
        <v>365</v>
      </c>
      <c r="D451" s="48">
        <v>4</v>
      </c>
      <c r="E451" t="s">
        <v>254</v>
      </c>
      <c r="F451" t="s">
        <v>255</v>
      </c>
      <c r="G451" s="23">
        <f>VLOOKUP(A451,'T-SMP'!$E$10:$F$59,2,0)</f>
        <v>0</v>
      </c>
      <c r="H451" t="s">
        <v>256</v>
      </c>
      <c r="I451" s="23">
        <f>ROUND(D451/H446* G451,5)</f>
        <v>0</v>
      </c>
      <c r="J451" s="23"/>
    </row>
    <row r="452" spans="1:26" x14ac:dyDescent="0.25">
      <c r="A452" t="s">
        <v>265</v>
      </c>
      <c r="B452" t="s">
        <v>27</v>
      </c>
      <c r="C452" t="s">
        <v>266</v>
      </c>
      <c r="D452" s="48">
        <v>27.5</v>
      </c>
      <c r="E452" t="s">
        <v>254</v>
      </c>
      <c r="F452" t="s">
        <v>255</v>
      </c>
      <c r="G452" s="23">
        <f>VLOOKUP(A452,'T-SMP'!$E$10:$F$59,2,0)</f>
        <v>0</v>
      </c>
      <c r="H452" t="s">
        <v>256</v>
      </c>
      <c r="I452" s="23">
        <f>ROUND(D452/H446* G452,5)</f>
        <v>0</v>
      </c>
      <c r="J452" s="23"/>
    </row>
    <row r="453" spans="1:26" x14ac:dyDescent="0.25">
      <c r="C453" s="24" t="s">
        <v>267</v>
      </c>
      <c r="K453" s="23">
        <f>SUM(I451:I452)</f>
        <v>0</v>
      </c>
    </row>
    <row r="455" spans="1:26" x14ac:dyDescent="0.25">
      <c r="C455" s="24" t="s">
        <v>275</v>
      </c>
      <c r="G455">
        <v>1.5</v>
      </c>
      <c r="H455" t="s">
        <v>276</v>
      </c>
      <c r="I455">
        <f>ROUND(G455/100*K449,5)</f>
        <v>0</v>
      </c>
    </row>
    <row r="456" spans="1:26" x14ac:dyDescent="0.25">
      <c r="C456" s="24" t="s">
        <v>277</v>
      </c>
      <c r="K456" s="49">
        <f>SUM(I447:I455)</f>
        <v>0</v>
      </c>
    </row>
    <row r="457" spans="1:26" x14ac:dyDescent="0.25">
      <c r="C457" s="24" t="s">
        <v>278</v>
      </c>
      <c r="K457" s="49">
        <f>SUM(K456:K456)</f>
        <v>0</v>
      </c>
    </row>
    <row r="459" spans="1:26" ht="45" customHeight="1" x14ac:dyDescent="0.25">
      <c r="A459" s="20" t="s">
        <v>370</v>
      </c>
      <c r="B459" s="21" t="s">
        <v>17</v>
      </c>
      <c r="C459" s="59" t="s">
        <v>371</v>
      </c>
      <c r="D459" s="60"/>
      <c r="E459" s="60"/>
      <c r="F459" s="21"/>
      <c r="G459" s="22" t="s">
        <v>250</v>
      </c>
      <c r="H459" s="61">
        <v>1</v>
      </c>
      <c r="I459" s="60"/>
      <c r="J459" s="21" t="str">
        <f>+A459</f>
        <v>PRELZ-I7ZN</v>
      </c>
      <c r="K459" s="47">
        <f>ROUND(K470,2)</f>
        <v>0</v>
      </c>
      <c r="L459" s="21"/>
      <c r="M459" s="21"/>
      <c r="N459" s="21"/>
      <c r="O459" s="21"/>
      <c r="P459" s="21"/>
      <c r="Q459" s="21"/>
      <c r="R459" s="21"/>
      <c r="S459" s="21"/>
      <c r="T459" s="21"/>
      <c r="U459" s="21"/>
      <c r="V459" s="21"/>
      <c r="W459" s="21"/>
      <c r="X459" s="21"/>
      <c r="Y459" s="21"/>
      <c r="Z459" s="21"/>
    </row>
    <row r="460" spans="1:26" x14ac:dyDescent="0.25">
      <c r="A460" s="16" t="s">
        <v>251</v>
      </c>
    </row>
    <row r="461" spans="1:26" x14ac:dyDescent="0.25">
      <c r="A461" t="s">
        <v>257</v>
      </c>
      <c r="B461" t="s">
        <v>27</v>
      </c>
      <c r="C461" t="s">
        <v>258</v>
      </c>
      <c r="D461" s="48">
        <v>1.17E-2</v>
      </c>
      <c r="E461" t="s">
        <v>254</v>
      </c>
      <c r="F461" t="s">
        <v>255</v>
      </c>
      <c r="G461" s="23">
        <f>VLOOKUP(A461,'T-SMP'!$E$10:$F$59,2,0)</f>
        <v>0</v>
      </c>
      <c r="H461" t="s">
        <v>256</v>
      </c>
      <c r="I461" s="23">
        <f>ROUND(D461/H459* G461,5)</f>
        <v>0</v>
      </c>
      <c r="J461" s="23"/>
    </row>
    <row r="462" spans="1:26" x14ac:dyDescent="0.25">
      <c r="C462" s="24" t="s">
        <v>259</v>
      </c>
      <c r="K462" s="23">
        <f>SUM(I461:I461)</f>
        <v>0</v>
      </c>
    </row>
    <row r="463" spans="1:26" x14ac:dyDescent="0.25">
      <c r="A463" s="16" t="s">
        <v>260</v>
      </c>
    </row>
    <row r="464" spans="1:26" ht="30" x14ac:dyDescent="0.25">
      <c r="A464" t="s">
        <v>372</v>
      </c>
      <c r="B464" t="s">
        <v>27</v>
      </c>
      <c r="C464" s="34" t="s">
        <v>373</v>
      </c>
      <c r="D464" s="48">
        <v>6.6699999999999995E-2</v>
      </c>
      <c r="E464" t="s">
        <v>254</v>
      </c>
      <c r="F464" t="s">
        <v>255</v>
      </c>
      <c r="G464" s="23">
        <f>VLOOKUP(A464,'T-SMP'!$E$10:$F$59,2,0)</f>
        <v>0</v>
      </c>
      <c r="H464" t="s">
        <v>256</v>
      </c>
      <c r="I464" s="23">
        <f>ROUND(D464/H459* G464,5)</f>
        <v>0</v>
      </c>
      <c r="J464" s="23"/>
    </row>
    <row r="465" spans="1:26" x14ac:dyDescent="0.25">
      <c r="A465" t="s">
        <v>374</v>
      </c>
      <c r="B465" t="s">
        <v>27</v>
      </c>
      <c r="C465" t="s">
        <v>375</v>
      </c>
      <c r="D465" s="48">
        <v>2.6700000000000002E-2</v>
      </c>
      <c r="E465" t="s">
        <v>254</v>
      </c>
      <c r="F465" t="s">
        <v>255</v>
      </c>
      <c r="G465" s="23">
        <f>VLOOKUP(A465,'T-SMP'!$E$10:$F$59,2,0)</f>
        <v>0</v>
      </c>
      <c r="H465" t="s">
        <v>256</v>
      </c>
      <c r="I465" s="23">
        <f>ROUND(D465/H459* G465,5)</f>
        <v>0</v>
      </c>
      <c r="J465" s="23"/>
    </row>
    <row r="466" spans="1:26" x14ac:dyDescent="0.25">
      <c r="C466" s="24" t="s">
        <v>267</v>
      </c>
      <c r="K466" s="23">
        <f>SUM(I464:I465)</f>
        <v>0</v>
      </c>
    </row>
    <row r="468" spans="1:26" x14ac:dyDescent="0.25">
      <c r="C468" s="24" t="s">
        <v>275</v>
      </c>
      <c r="G468">
        <v>1.5</v>
      </c>
      <c r="H468" t="s">
        <v>276</v>
      </c>
      <c r="I468">
        <f>ROUND(G468/100*K462,5)</f>
        <v>0</v>
      </c>
    </row>
    <row r="469" spans="1:26" x14ac:dyDescent="0.25">
      <c r="C469" s="24" t="s">
        <v>277</v>
      </c>
      <c r="K469" s="49">
        <f>SUM(I460:I468)</f>
        <v>0</v>
      </c>
    </row>
    <row r="470" spans="1:26" x14ac:dyDescent="0.25">
      <c r="C470" s="24" t="s">
        <v>278</v>
      </c>
      <c r="K470" s="49">
        <f>SUM(K469:K469)</f>
        <v>0</v>
      </c>
    </row>
    <row r="472" spans="1:26" ht="45" customHeight="1" x14ac:dyDescent="0.25">
      <c r="A472" s="20" t="s">
        <v>376</v>
      </c>
      <c r="B472" s="21" t="s">
        <v>34</v>
      </c>
      <c r="C472" s="59" t="s">
        <v>377</v>
      </c>
      <c r="D472" s="60"/>
      <c r="E472" s="60"/>
      <c r="F472" s="21"/>
      <c r="G472" s="22" t="s">
        <v>250</v>
      </c>
      <c r="H472" s="61">
        <v>1</v>
      </c>
      <c r="I472" s="60"/>
      <c r="J472" s="21" t="str">
        <f>+A472</f>
        <v>PRH0-ALT1</v>
      </c>
      <c r="K472" s="47">
        <f>ROUND(K482,2)</f>
        <v>0</v>
      </c>
      <c r="L472" s="21"/>
      <c r="M472" s="21"/>
      <c r="N472" s="21"/>
      <c r="O472" s="21"/>
      <c r="P472" s="21"/>
      <c r="Q472" s="21"/>
      <c r="R472" s="21"/>
      <c r="S472" s="21"/>
      <c r="T472" s="21"/>
      <c r="U472" s="21"/>
      <c r="V472" s="21"/>
      <c r="W472" s="21"/>
      <c r="X472" s="21"/>
      <c r="Y472" s="21"/>
      <c r="Z472" s="21"/>
    </row>
    <row r="473" spans="1:26" x14ac:dyDescent="0.25">
      <c r="A473" s="16" t="s">
        <v>251</v>
      </c>
    </row>
    <row r="474" spans="1:26" x14ac:dyDescent="0.25">
      <c r="A474" t="s">
        <v>252</v>
      </c>
      <c r="B474" t="s">
        <v>27</v>
      </c>
      <c r="C474" t="s">
        <v>253</v>
      </c>
      <c r="D474" s="48">
        <v>3.0000000000000001E-3</v>
      </c>
      <c r="E474" t="s">
        <v>254</v>
      </c>
      <c r="F474" t="s">
        <v>255</v>
      </c>
      <c r="G474" s="23">
        <f>VLOOKUP(A474,'T-SMP'!$E$10:$F$59,2,0)</f>
        <v>0</v>
      </c>
      <c r="H474" t="s">
        <v>256</v>
      </c>
      <c r="I474" s="23">
        <f>ROUND(D474/H472* G474,5)</f>
        <v>0</v>
      </c>
      <c r="J474" s="23"/>
    </row>
    <row r="475" spans="1:26" x14ac:dyDescent="0.25">
      <c r="C475" s="24" t="s">
        <v>259</v>
      </c>
      <c r="K475" s="23">
        <f>SUM(I474:I474)</f>
        <v>0</v>
      </c>
    </row>
    <row r="476" spans="1:26" x14ac:dyDescent="0.25">
      <c r="A476" s="16" t="s">
        <v>260</v>
      </c>
    </row>
    <row r="477" spans="1:26" ht="30" x14ac:dyDescent="0.25">
      <c r="A477" t="s">
        <v>378</v>
      </c>
      <c r="B477" t="s">
        <v>27</v>
      </c>
      <c r="C477" s="34" t="s">
        <v>379</v>
      </c>
      <c r="D477" s="48">
        <v>3.0000000000000001E-3</v>
      </c>
      <c r="E477" t="s">
        <v>254</v>
      </c>
      <c r="F477" t="s">
        <v>255</v>
      </c>
      <c r="G477" s="23">
        <f>VLOOKUP(A477,'T-SMP'!$E$10:$F$59,2,0)</f>
        <v>0</v>
      </c>
      <c r="H477" t="s">
        <v>256</v>
      </c>
      <c r="I477" s="23">
        <f>ROUND(D477/H472* G477,5)</f>
        <v>0</v>
      </c>
      <c r="J477" s="23"/>
    </row>
    <row r="478" spans="1:26" x14ac:dyDescent="0.25">
      <c r="C478" s="24" t="s">
        <v>267</v>
      </c>
      <c r="K478" s="23">
        <f>SUM(I477:I477)</f>
        <v>0</v>
      </c>
    </row>
    <row r="480" spans="1:26" x14ac:dyDescent="0.25">
      <c r="C480" s="24" t="s">
        <v>275</v>
      </c>
      <c r="G480">
        <v>1.5</v>
      </c>
      <c r="H480" t="s">
        <v>276</v>
      </c>
      <c r="I480">
        <f>ROUND(G480/100*K475,5)</f>
        <v>0</v>
      </c>
    </row>
    <row r="481" spans="1:26" x14ac:dyDescent="0.25">
      <c r="C481" s="24" t="s">
        <v>277</v>
      </c>
      <c r="K481" s="49">
        <f>SUM(I473:I480)</f>
        <v>0</v>
      </c>
    </row>
    <row r="482" spans="1:26" x14ac:dyDescent="0.25">
      <c r="C482" s="24" t="s">
        <v>278</v>
      </c>
      <c r="K482" s="49">
        <f>SUM(K481:K481)</f>
        <v>0</v>
      </c>
    </row>
    <row r="484" spans="1:26" ht="45" customHeight="1" x14ac:dyDescent="0.25">
      <c r="A484" s="20" t="s">
        <v>380</v>
      </c>
      <c r="B484" s="21" t="s">
        <v>34</v>
      </c>
      <c r="C484" s="59" t="s">
        <v>381</v>
      </c>
      <c r="D484" s="60"/>
      <c r="E484" s="60"/>
      <c r="F484" s="21"/>
      <c r="G484" s="22" t="s">
        <v>250</v>
      </c>
      <c r="H484" s="61">
        <v>1</v>
      </c>
      <c r="I484" s="60"/>
      <c r="J484" s="21" t="str">
        <f>+A484</f>
        <v>PRH0-ALT3</v>
      </c>
      <c r="K484" s="47">
        <f>ROUND(K494,2)</f>
        <v>0</v>
      </c>
      <c r="L484" s="21"/>
      <c r="M484" s="21"/>
      <c r="N484" s="21"/>
      <c r="O484" s="21"/>
      <c r="P484" s="21"/>
      <c r="Q484" s="21"/>
      <c r="R484" s="21"/>
      <c r="S484" s="21"/>
      <c r="T484" s="21"/>
      <c r="U484" s="21"/>
      <c r="V484" s="21"/>
      <c r="W484" s="21"/>
      <c r="X484" s="21"/>
      <c r="Y484" s="21"/>
      <c r="Z484" s="21"/>
    </row>
    <row r="485" spans="1:26" x14ac:dyDescent="0.25">
      <c r="A485" s="16" t="s">
        <v>251</v>
      </c>
    </row>
    <row r="486" spans="1:26" x14ac:dyDescent="0.25">
      <c r="A486" t="s">
        <v>252</v>
      </c>
      <c r="B486" t="s">
        <v>27</v>
      </c>
      <c r="C486" t="s">
        <v>253</v>
      </c>
      <c r="D486" s="48">
        <v>3.0000000000000001E-3</v>
      </c>
      <c r="E486" t="s">
        <v>254</v>
      </c>
      <c r="F486" t="s">
        <v>255</v>
      </c>
      <c r="G486" s="23">
        <f>VLOOKUP(A486,'T-SMP'!$E$10:$F$59,2,0)</f>
        <v>0</v>
      </c>
      <c r="H486" t="s">
        <v>256</v>
      </c>
      <c r="I486" s="23">
        <f>ROUND(D486/H484* G486,5)</f>
        <v>0</v>
      </c>
      <c r="J486" s="23"/>
    </row>
    <row r="487" spans="1:26" x14ac:dyDescent="0.25">
      <c r="C487" s="24" t="s">
        <v>259</v>
      </c>
      <c r="K487" s="23">
        <f>SUM(I486:I486)</f>
        <v>0</v>
      </c>
    </row>
    <row r="488" spans="1:26" x14ac:dyDescent="0.25">
      <c r="A488" s="16" t="s">
        <v>260</v>
      </c>
    </row>
    <row r="489" spans="1:26" ht="30" x14ac:dyDescent="0.25">
      <c r="A489" t="s">
        <v>378</v>
      </c>
      <c r="B489" t="s">
        <v>27</v>
      </c>
      <c r="C489" s="34" t="s">
        <v>379</v>
      </c>
      <c r="D489" s="48">
        <v>2E-3</v>
      </c>
      <c r="E489" t="s">
        <v>254</v>
      </c>
      <c r="F489" t="s">
        <v>255</v>
      </c>
      <c r="G489" s="23">
        <f>VLOOKUP(A489,'T-SMP'!$E$10:$F$59,2,0)</f>
        <v>0</v>
      </c>
      <c r="H489" t="s">
        <v>256</v>
      </c>
      <c r="I489" s="23">
        <f>ROUND(D489/H484* G489,5)</f>
        <v>0</v>
      </c>
      <c r="J489" s="23"/>
    </row>
    <row r="490" spans="1:26" x14ac:dyDescent="0.25">
      <c r="C490" s="24" t="s">
        <v>267</v>
      </c>
      <c r="K490" s="23">
        <f>SUM(I489:I489)</f>
        <v>0</v>
      </c>
    </row>
    <row r="492" spans="1:26" x14ac:dyDescent="0.25">
      <c r="C492" s="24" t="s">
        <v>275</v>
      </c>
      <c r="G492">
        <v>1.5</v>
      </c>
      <c r="H492" t="s">
        <v>276</v>
      </c>
      <c r="I492">
        <f>ROUND(G492/100*K487,5)</f>
        <v>0</v>
      </c>
    </row>
    <row r="493" spans="1:26" x14ac:dyDescent="0.25">
      <c r="C493" s="24" t="s">
        <v>277</v>
      </c>
      <c r="K493" s="49">
        <f>SUM(I485:I492)</f>
        <v>0</v>
      </c>
    </row>
    <row r="494" spans="1:26" x14ac:dyDescent="0.25">
      <c r="C494" s="24" t="s">
        <v>278</v>
      </c>
      <c r="K494" s="49">
        <f>SUM(K493:K493)</f>
        <v>0</v>
      </c>
    </row>
    <row r="496" spans="1:26" ht="45" customHeight="1" x14ac:dyDescent="0.25">
      <c r="A496" s="20" t="s">
        <v>382</v>
      </c>
      <c r="B496" s="21" t="s">
        <v>136</v>
      </c>
      <c r="C496" s="59" t="s">
        <v>383</v>
      </c>
      <c r="D496" s="60"/>
      <c r="E496" s="60"/>
      <c r="F496" s="21"/>
      <c r="G496" s="22" t="s">
        <v>250</v>
      </c>
      <c r="H496" s="61">
        <v>1</v>
      </c>
      <c r="I496" s="60"/>
      <c r="J496" s="21" t="str">
        <f>+A496</f>
        <v>PRH0-RTA1</v>
      </c>
      <c r="K496" s="47">
        <f>ROUND(K507,2)</f>
        <v>0</v>
      </c>
      <c r="L496" s="21"/>
      <c r="M496" s="21"/>
      <c r="N496" s="21"/>
      <c r="O496" s="21"/>
      <c r="P496" s="21"/>
      <c r="Q496" s="21"/>
      <c r="R496" s="21"/>
      <c r="S496" s="21"/>
      <c r="T496" s="21"/>
      <c r="U496" s="21"/>
      <c r="V496" s="21"/>
      <c r="W496" s="21"/>
      <c r="X496" s="21"/>
      <c r="Y496" s="21"/>
      <c r="Z496" s="21"/>
    </row>
    <row r="497" spans="1:26" x14ac:dyDescent="0.25">
      <c r="A497" s="16" t="s">
        <v>251</v>
      </c>
    </row>
    <row r="498" spans="1:26" x14ac:dyDescent="0.25">
      <c r="A498" t="s">
        <v>252</v>
      </c>
      <c r="B498" t="s">
        <v>27</v>
      </c>
      <c r="C498" t="s">
        <v>253</v>
      </c>
      <c r="D498" s="48">
        <v>3.2000000000000002E-3</v>
      </c>
      <c r="E498" t="s">
        <v>254</v>
      </c>
      <c r="F498" t="s">
        <v>255</v>
      </c>
      <c r="G498" s="23">
        <f>VLOOKUP(A498,'T-SMP'!$E$10:$F$59,2,0)</f>
        <v>0</v>
      </c>
      <c r="H498" t="s">
        <v>256</v>
      </c>
      <c r="I498" s="23">
        <f>ROUND(D498/H496* G498,5)</f>
        <v>0</v>
      </c>
      <c r="J498" s="23"/>
    </row>
    <row r="499" spans="1:26" x14ac:dyDescent="0.25">
      <c r="C499" s="24" t="s">
        <v>259</v>
      </c>
      <c r="K499" s="23">
        <f>SUM(I498:I498)</f>
        <v>0</v>
      </c>
    </row>
    <row r="500" spans="1:26" x14ac:dyDescent="0.25">
      <c r="A500" s="16" t="s">
        <v>260</v>
      </c>
    </row>
    <row r="501" spans="1:26" ht="30" x14ac:dyDescent="0.25">
      <c r="A501" t="s">
        <v>378</v>
      </c>
      <c r="B501" t="s">
        <v>27</v>
      </c>
      <c r="C501" s="34" t="s">
        <v>379</v>
      </c>
      <c r="D501" s="48">
        <v>3.2000000000000002E-3</v>
      </c>
      <c r="E501" t="s">
        <v>254</v>
      </c>
      <c r="F501" t="s">
        <v>255</v>
      </c>
      <c r="G501" s="23">
        <f>VLOOKUP(A501,'T-SMP'!$E$10:$F$59,2,0)</f>
        <v>0</v>
      </c>
      <c r="H501" t="s">
        <v>256</v>
      </c>
      <c r="I501" s="23">
        <f>ROUND(D501/H496* G501,5)</f>
        <v>0</v>
      </c>
      <c r="J501" s="23"/>
    </row>
    <row r="502" spans="1:26" x14ac:dyDescent="0.25">
      <c r="A502" t="s">
        <v>265</v>
      </c>
      <c r="B502" t="s">
        <v>27</v>
      </c>
      <c r="C502" t="s">
        <v>266</v>
      </c>
      <c r="D502" s="48">
        <v>3.0000000000000001E-3</v>
      </c>
      <c r="E502" t="s">
        <v>254</v>
      </c>
      <c r="F502" t="s">
        <v>255</v>
      </c>
      <c r="G502" s="23">
        <f>VLOOKUP(A502,'T-SMP'!$E$10:$F$59,2,0)</f>
        <v>0</v>
      </c>
      <c r="H502" t="s">
        <v>256</v>
      </c>
      <c r="I502" s="23">
        <f>ROUND(D502/H496* G502,5)</f>
        <v>0</v>
      </c>
      <c r="J502" s="23"/>
    </row>
    <row r="503" spans="1:26" x14ac:dyDescent="0.25">
      <c r="C503" s="24" t="s">
        <v>267</v>
      </c>
      <c r="K503" s="23">
        <f>SUM(I501:I502)</f>
        <v>0</v>
      </c>
    </row>
    <row r="505" spans="1:26" x14ac:dyDescent="0.25">
      <c r="C505" s="24" t="s">
        <v>275</v>
      </c>
      <c r="G505">
        <v>1.5</v>
      </c>
      <c r="H505" t="s">
        <v>276</v>
      </c>
      <c r="I505">
        <f>ROUND(G505/100*K499,5)</f>
        <v>0</v>
      </c>
    </row>
    <row r="506" spans="1:26" x14ac:dyDescent="0.25">
      <c r="C506" s="24" t="s">
        <v>277</v>
      </c>
      <c r="K506" s="49">
        <f>SUM(I497:I505)</f>
        <v>0</v>
      </c>
    </row>
    <row r="507" spans="1:26" x14ac:dyDescent="0.25">
      <c r="C507" s="24" t="s">
        <v>278</v>
      </c>
      <c r="K507" s="49">
        <f>SUM(K506:K506)</f>
        <v>0</v>
      </c>
    </row>
    <row r="509" spans="1:26" ht="45" customHeight="1" x14ac:dyDescent="0.25">
      <c r="A509" s="20" t="s">
        <v>384</v>
      </c>
      <c r="B509" s="21" t="s">
        <v>34</v>
      </c>
      <c r="C509" s="59" t="s">
        <v>385</v>
      </c>
      <c r="D509" s="60"/>
      <c r="E509" s="60"/>
      <c r="F509" s="21"/>
      <c r="G509" s="22" t="s">
        <v>250</v>
      </c>
      <c r="H509" s="61">
        <v>1</v>
      </c>
      <c r="I509" s="60"/>
      <c r="J509" s="21" t="str">
        <f>+A509</f>
        <v>PRIH-HBH5</v>
      </c>
      <c r="K509" s="47">
        <f>ROUND(K521,2)</f>
        <v>0</v>
      </c>
      <c r="L509" s="21"/>
      <c r="M509" s="21"/>
      <c r="N509" s="21"/>
      <c r="O509" s="21"/>
      <c r="P509" s="21"/>
      <c r="Q509" s="21"/>
      <c r="R509" s="21"/>
      <c r="S509" s="21"/>
      <c r="T509" s="21"/>
      <c r="U509" s="21"/>
      <c r="V509" s="21"/>
      <c r="W509" s="21"/>
      <c r="X509" s="21"/>
      <c r="Y509" s="21"/>
      <c r="Z509" s="21"/>
    </row>
    <row r="510" spans="1:26" x14ac:dyDescent="0.25">
      <c r="A510" s="16" t="s">
        <v>251</v>
      </c>
    </row>
    <row r="511" spans="1:26" x14ac:dyDescent="0.25">
      <c r="A511" t="s">
        <v>252</v>
      </c>
      <c r="B511" t="s">
        <v>27</v>
      </c>
      <c r="C511" t="s">
        <v>253</v>
      </c>
      <c r="D511" s="48">
        <v>0.2</v>
      </c>
      <c r="E511" t="s">
        <v>254</v>
      </c>
      <c r="F511" t="s">
        <v>255</v>
      </c>
      <c r="G511" s="23">
        <f>VLOOKUP(A511,'T-SMP'!$E$10:$F$59,2,0)</f>
        <v>0</v>
      </c>
      <c r="H511" t="s">
        <v>256</v>
      </c>
      <c r="I511" s="23">
        <f>ROUND(D511/H509* G511,5)</f>
        <v>0</v>
      </c>
      <c r="J511" s="23"/>
    </row>
    <row r="512" spans="1:26" x14ac:dyDescent="0.25">
      <c r="A512" t="s">
        <v>257</v>
      </c>
      <c r="B512" t="s">
        <v>27</v>
      </c>
      <c r="C512" t="s">
        <v>258</v>
      </c>
      <c r="D512" s="48">
        <v>2.5000000000000001E-2</v>
      </c>
      <c r="E512" t="s">
        <v>254</v>
      </c>
      <c r="F512" t="s">
        <v>255</v>
      </c>
      <c r="G512" s="23">
        <f>VLOOKUP(A512,'T-SMP'!$E$10:$F$59,2,0)</f>
        <v>0</v>
      </c>
      <c r="H512" t="s">
        <v>256</v>
      </c>
      <c r="I512" s="23">
        <f>ROUND(D512/H509* G512,5)</f>
        <v>0</v>
      </c>
      <c r="J512" s="23"/>
    </row>
    <row r="513" spans="1:26" x14ac:dyDescent="0.25">
      <c r="C513" s="24" t="s">
        <v>259</v>
      </c>
      <c r="K513" s="23">
        <f>SUM(I511:I512)</f>
        <v>0</v>
      </c>
    </row>
    <row r="514" spans="1:26" x14ac:dyDescent="0.25">
      <c r="A514" s="16" t="s">
        <v>260</v>
      </c>
    </row>
    <row r="515" spans="1:26" ht="30" x14ac:dyDescent="0.25">
      <c r="A515" t="s">
        <v>386</v>
      </c>
      <c r="B515" t="s">
        <v>27</v>
      </c>
      <c r="C515" s="34" t="s">
        <v>387</v>
      </c>
      <c r="D515" s="48">
        <v>3.7999999999999999E-2</v>
      </c>
      <c r="E515" t="s">
        <v>254</v>
      </c>
      <c r="F515" t="s">
        <v>255</v>
      </c>
      <c r="G515" s="23">
        <f>VLOOKUP(A515,'T-SMP'!$E$10:$F$59,2,0)</f>
        <v>0</v>
      </c>
      <c r="H515" t="s">
        <v>256</v>
      </c>
      <c r="I515" s="23">
        <f>ROUND(D515/H509* G515,5)</f>
        <v>0</v>
      </c>
      <c r="J515" s="23"/>
    </row>
    <row r="516" spans="1:26" ht="30" x14ac:dyDescent="0.25">
      <c r="A516" t="s">
        <v>388</v>
      </c>
      <c r="B516" t="s">
        <v>27</v>
      </c>
      <c r="C516" s="34" t="s">
        <v>389</v>
      </c>
      <c r="D516" s="48">
        <v>2.5000000000000001E-2</v>
      </c>
      <c r="E516" t="s">
        <v>254</v>
      </c>
      <c r="F516" t="s">
        <v>255</v>
      </c>
      <c r="G516" s="23">
        <f>VLOOKUP(A516,'T-SMP'!$E$10:$F$59,2,0)</f>
        <v>0</v>
      </c>
      <c r="H516" t="s">
        <v>256</v>
      </c>
      <c r="I516" s="23">
        <f>ROUND(D516/H509* G516,5)</f>
        <v>0</v>
      </c>
      <c r="J516" s="23"/>
    </row>
    <row r="517" spans="1:26" x14ac:dyDescent="0.25">
      <c r="C517" s="24" t="s">
        <v>267</v>
      </c>
      <c r="K517" s="23">
        <f>SUM(I515:I516)</f>
        <v>0</v>
      </c>
    </row>
    <row r="519" spans="1:26" x14ac:dyDescent="0.25">
      <c r="C519" s="24" t="s">
        <v>275</v>
      </c>
      <c r="G519">
        <v>1.5</v>
      </c>
      <c r="H519" t="s">
        <v>276</v>
      </c>
      <c r="I519">
        <f>ROUND(G519/100*K513,5)</f>
        <v>0</v>
      </c>
    </row>
    <row r="520" spans="1:26" x14ac:dyDescent="0.25">
      <c r="C520" s="24" t="s">
        <v>277</v>
      </c>
      <c r="K520" s="49">
        <f>SUM(I510:I519)</f>
        <v>0</v>
      </c>
    </row>
    <row r="521" spans="1:26" x14ac:dyDescent="0.25">
      <c r="C521" s="24" t="s">
        <v>278</v>
      </c>
      <c r="K521" s="49">
        <f>SUM(K520:K520)</f>
        <v>0</v>
      </c>
    </row>
    <row r="523" spans="1:26" ht="45" customHeight="1" x14ac:dyDescent="0.25">
      <c r="A523" s="20" t="s">
        <v>158</v>
      </c>
      <c r="B523" s="21" t="s">
        <v>159</v>
      </c>
      <c r="C523" s="59" t="s">
        <v>160</v>
      </c>
      <c r="D523" s="60"/>
      <c r="E523" s="60"/>
      <c r="F523" s="21"/>
      <c r="G523" s="22" t="s">
        <v>250</v>
      </c>
      <c r="H523" s="61">
        <v>1</v>
      </c>
      <c r="I523" s="60"/>
      <c r="J523" s="21" t="str">
        <f>+A523</f>
        <v>FGI_612342</v>
      </c>
      <c r="K523" s="47">
        <f>ROUND(K539,2)</f>
        <v>0</v>
      </c>
      <c r="L523" s="21"/>
      <c r="M523" s="21"/>
      <c r="N523" s="21"/>
      <c r="O523" s="21"/>
      <c r="P523" s="21"/>
      <c r="Q523" s="21"/>
      <c r="R523" s="21"/>
      <c r="S523" s="21"/>
      <c r="T523" s="21"/>
      <c r="U523" s="21"/>
      <c r="V523" s="21"/>
      <c r="W523" s="21"/>
      <c r="X523" s="21"/>
      <c r="Y523" s="21"/>
      <c r="Z523" s="21"/>
    </row>
    <row r="524" spans="1:26" x14ac:dyDescent="0.25">
      <c r="A524" s="16" t="s">
        <v>251</v>
      </c>
    </row>
    <row r="525" spans="1:26" x14ac:dyDescent="0.25">
      <c r="A525" t="s">
        <v>252</v>
      </c>
      <c r="B525" t="s">
        <v>27</v>
      </c>
      <c r="C525" t="s">
        <v>253</v>
      </c>
      <c r="D525" s="48">
        <v>15.5</v>
      </c>
      <c r="E525" t="s">
        <v>254</v>
      </c>
      <c r="F525" t="s">
        <v>255</v>
      </c>
      <c r="G525" s="23">
        <f>VLOOKUP(A525,'T-SMP'!$E$10:$F$59,2,0)</f>
        <v>0</v>
      </c>
      <c r="H525" t="s">
        <v>256</v>
      </c>
      <c r="I525" s="23">
        <f>ROUND(D525/H523* G525,5)</f>
        <v>0</v>
      </c>
      <c r="J525" s="23"/>
    </row>
    <row r="526" spans="1:26" x14ac:dyDescent="0.25">
      <c r="A526" t="s">
        <v>257</v>
      </c>
      <c r="B526" t="s">
        <v>27</v>
      </c>
      <c r="C526" t="s">
        <v>258</v>
      </c>
      <c r="D526" s="48">
        <v>15.5</v>
      </c>
      <c r="E526" t="s">
        <v>254</v>
      </c>
      <c r="F526" t="s">
        <v>255</v>
      </c>
      <c r="G526" s="23">
        <f>VLOOKUP(A526,'T-SMP'!$E$10:$F$59,2,0)</f>
        <v>0</v>
      </c>
      <c r="H526" t="s">
        <v>256</v>
      </c>
      <c r="I526" s="23">
        <f>ROUND(D526/H523* G526,5)</f>
        <v>0</v>
      </c>
      <c r="J526" s="23"/>
    </row>
    <row r="527" spans="1:26" x14ac:dyDescent="0.25">
      <c r="C527" s="24" t="s">
        <v>259</v>
      </c>
      <c r="K527" s="23">
        <f>SUM(I525:I526)</f>
        <v>0</v>
      </c>
    </row>
    <row r="528" spans="1:26" x14ac:dyDescent="0.25">
      <c r="A528" s="16" t="s">
        <v>260</v>
      </c>
    </row>
    <row r="529" spans="1:26" x14ac:dyDescent="0.25">
      <c r="A529" t="s">
        <v>341</v>
      </c>
      <c r="B529" t="s">
        <v>27</v>
      </c>
      <c r="C529" t="s">
        <v>342</v>
      </c>
      <c r="D529" s="48">
        <v>0.5</v>
      </c>
      <c r="E529" t="s">
        <v>254</v>
      </c>
      <c r="F529" t="s">
        <v>255</v>
      </c>
      <c r="G529" s="23">
        <f>VLOOKUP(A529,'T-SMP'!$E$10:$F$59,2,0)</f>
        <v>0</v>
      </c>
      <c r="H529" t="s">
        <v>256</v>
      </c>
      <c r="I529" s="23">
        <f>ROUND(D529/H523* G529,5)</f>
        <v>0</v>
      </c>
      <c r="J529" s="23"/>
    </row>
    <row r="530" spans="1:26" x14ac:dyDescent="0.25">
      <c r="C530" s="24" t="s">
        <v>267</v>
      </c>
      <c r="K530" s="23">
        <f>SUM(I529:I529)</f>
        <v>0</v>
      </c>
    </row>
    <row r="531" spans="1:26" x14ac:dyDescent="0.25">
      <c r="A531" s="16" t="s">
        <v>268</v>
      </c>
    </row>
    <row r="532" spans="1:26" ht="30" x14ac:dyDescent="0.25">
      <c r="A532" t="s">
        <v>390</v>
      </c>
      <c r="B532" t="s">
        <v>53</v>
      </c>
      <c r="C532" s="34" t="s">
        <v>391</v>
      </c>
      <c r="D532" s="48">
        <v>60</v>
      </c>
      <c r="F532" t="s">
        <v>255</v>
      </c>
      <c r="G532" s="23">
        <f>VLOOKUP(A532,'T-SMP'!$E$10:$F$59,2,0)</f>
        <v>0</v>
      </c>
      <c r="H532" t="s">
        <v>256</v>
      </c>
      <c r="I532" s="23">
        <f>ROUND(D532* G532,5)</f>
        <v>0</v>
      </c>
      <c r="J532" s="23"/>
    </row>
    <row r="533" spans="1:26" x14ac:dyDescent="0.25">
      <c r="A533" t="s">
        <v>392</v>
      </c>
      <c r="B533" t="s">
        <v>17</v>
      </c>
      <c r="C533" t="s">
        <v>393</v>
      </c>
      <c r="D533" s="48">
        <v>1</v>
      </c>
      <c r="F533" t="s">
        <v>255</v>
      </c>
      <c r="G533" s="23">
        <f>VLOOKUP(A533,'T-SMP'!$E$10:$F$59,2,0)</f>
        <v>0</v>
      </c>
      <c r="H533" t="s">
        <v>256</v>
      </c>
      <c r="I533" s="23">
        <f>ROUND(D533* G533,5)</f>
        <v>0</v>
      </c>
      <c r="J533" s="23"/>
    </row>
    <row r="534" spans="1:26" ht="60" x14ac:dyDescent="0.25">
      <c r="A534" t="s">
        <v>394</v>
      </c>
      <c r="B534" t="s">
        <v>53</v>
      </c>
      <c r="C534" s="34" t="s">
        <v>395</v>
      </c>
      <c r="D534" s="48">
        <v>60</v>
      </c>
      <c r="F534" t="s">
        <v>255</v>
      </c>
      <c r="G534" s="23">
        <f>VLOOKUP(A534,'T-SMP'!$E$10:$F$59,2,0)</f>
        <v>0</v>
      </c>
      <c r="H534" t="s">
        <v>256</v>
      </c>
      <c r="I534" s="23">
        <f>ROUND(D534* G534,5)</f>
        <v>0</v>
      </c>
      <c r="J534" s="23"/>
    </row>
    <row r="535" spans="1:26" x14ac:dyDescent="0.25">
      <c r="C535" s="24" t="s">
        <v>274</v>
      </c>
      <c r="K535" s="23">
        <f>SUM(I532:I534)</f>
        <v>0</v>
      </c>
    </row>
    <row r="537" spans="1:26" x14ac:dyDescent="0.25">
      <c r="C537" s="24" t="s">
        <v>275</v>
      </c>
      <c r="G537">
        <v>1.5</v>
      </c>
      <c r="H537" t="s">
        <v>276</v>
      </c>
      <c r="I537">
        <f>ROUND(G537/100*K527,5)</f>
        <v>0</v>
      </c>
    </row>
    <row r="538" spans="1:26" x14ac:dyDescent="0.25">
      <c r="C538" s="24" t="s">
        <v>277</v>
      </c>
      <c r="K538" s="49">
        <f>SUM(I524:I537)</f>
        <v>0</v>
      </c>
    </row>
    <row r="539" spans="1:26" x14ac:dyDescent="0.25">
      <c r="C539" s="24" t="s">
        <v>278</v>
      </c>
      <c r="K539" s="49">
        <f>SUM(K538:K538)</f>
        <v>0</v>
      </c>
    </row>
    <row r="541" spans="1:26" ht="45" customHeight="1" x14ac:dyDescent="0.25">
      <c r="A541" s="20" t="s">
        <v>142</v>
      </c>
      <c r="B541" s="21" t="s">
        <v>53</v>
      </c>
      <c r="C541" s="59" t="s">
        <v>143</v>
      </c>
      <c r="D541" s="60"/>
      <c r="E541" s="60"/>
      <c r="F541" s="21"/>
      <c r="G541" s="22" t="s">
        <v>250</v>
      </c>
      <c r="H541" s="61">
        <v>1</v>
      </c>
      <c r="I541" s="60"/>
      <c r="J541" s="21" t="str">
        <f>+A541</f>
        <v>FR612342</v>
      </c>
      <c r="K541" s="47">
        <f>ROUND(K559,2)</f>
        <v>0</v>
      </c>
      <c r="L541" s="21"/>
      <c r="M541" s="21"/>
      <c r="N541" s="21"/>
      <c r="O541" s="21"/>
      <c r="P541" s="21"/>
      <c r="Q541" s="21"/>
      <c r="R541" s="21"/>
      <c r="S541" s="21"/>
      <c r="T541" s="21"/>
      <c r="U541" s="21"/>
      <c r="V541" s="21"/>
      <c r="W541" s="21"/>
      <c r="X541" s="21"/>
      <c r="Y541" s="21"/>
      <c r="Z541" s="21"/>
    </row>
    <row r="542" spans="1:26" x14ac:dyDescent="0.25">
      <c r="A542" s="16" t="s">
        <v>251</v>
      </c>
    </row>
    <row r="543" spans="1:26" x14ac:dyDescent="0.25">
      <c r="A543" t="s">
        <v>257</v>
      </c>
      <c r="B543" t="s">
        <v>27</v>
      </c>
      <c r="C543" t="s">
        <v>258</v>
      </c>
      <c r="D543" s="48">
        <v>0.2</v>
      </c>
      <c r="E543" t="s">
        <v>254</v>
      </c>
      <c r="F543" t="s">
        <v>255</v>
      </c>
      <c r="G543" s="23">
        <f>VLOOKUP(A543,'T-SMP'!$E$10:$F$59,2,0)</f>
        <v>0</v>
      </c>
      <c r="H543" t="s">
        <v>256</v>
      </c>
      <c r="I543" s="23">
        <f>ROUND(D543/H541* G543,5)</f>
        <v>0</v>
      </c>
      <c r="J543" s="23"/>
    </row>
    <row r="544" spans="1:26" x14ac:dyDescent="0.25">
      <c r="A544" t="s">
        <v>252</v>
      </c>
      <c r="B544" t="s">
        <v>27</v>
      </c>
      <c r="C544" t="s">
        <v>253</v>
      </c>
      <c r="D544" s="48">
        <v>0.4</v>
      </c>
      <c r="E544" t="s">
        <v>254</v>
      </c>
      <c r="F544" t="s">
        <v>255</v>
      </c>
      <c r="G544" s="23">
        <f>VLOOKUP(A544,'T-SMP'!$E$10:$F$59,2,0)</f>
        <v>0</v>
      </c>
      <c r="H544" t="s">
        <v>256</v>
      </c>
      <c r="I544" s="23">
        <f>ROUND(D544/H541* G544,5)</f>
        <v>0</v>
      </c>
      <c r="J544" s="23"/>
    </row>
    <row r="545" spans="1:11" x14ac:dyDescent="0.25">
      <c r="C545" s="24" t="s">
        <v>259</v>
      </c>
      <c r="K545" s="23">
        <f>SUM(I543:I544)</f>
        <v>0</v>
      </c>
    </row>
    <row r="546" spans="1:11" x14ac:dyDescent="0.25">
      <c r="A546" s="16" t="s">
        <v>260</v>
      </c>
    </row>
    <row r="547" spans="1:11" x14ac:dyDescent="0.25">
      <c r="A547" t="s">
        <v>281</v>
      </c>
      <c r="B547" t="s">
        <v>27</v>
      </c>
      <c r="C547" t="s">
        <v>282</v>
      </c>
      <c r="D547" s="48">
        <v>0.13200000000000001</v>
      </c>
      <c r="E547" t="s">
        <v>254</v>
      </c>
      <c r="F547" t="s">
        <v>255</v>
      </c>
      <c r="G547" s="23">
        <f>VLOOKUP(A547,'T-SMP'!$E$10:$F$59,2,0)</f>
        <v>0</v>
      </c>
      <c r="H547" t="s">
        <v>256</v>
      </c>
      <c r="I547" s="23">
        <f>ROUND(D547/H541* G547,5)</f>
        <v>0</v>
      </c>
      <c r="J547" s="23"/>
    </row>
    <row r="548" spans="1:11" x14ac:dyDescent="0.25">
      <c r="A548" t="s">
        <v>293</v>
      </c>
      <c r="B548" t="s">
        <v>27</v>
      </c>
      <c r="C548" t="s">
        <v>294</v>
      </c>
      <c r="D548" s="48">
        <v>0.25359999999999999</v>
      </c>
      <c r="E548" t="s">
        <v>254</v>
      </c>
      <c r="F548" t="s">
        <v>255</v>
      </c>
      <c r="G548" s="23">
        <f>VLOOKUP(A548,'T-SMP'!$E$10:$F$59,2,0)</f>
        <v>0</v>
      </c>
      <c r="H548" t="s">
        <v>256</v>
      </c>
      <c r="I548" s="23">
        <f>ROUND(D548/H541* G548,5)</f>
        <v>0</v>
      </c>
      <c r="J548" s="23"/>
    </row>
    <row r="549" spans="1:11" x14ac:dyDescent="0.25">
      <c r="A549" t="s">
        <v>341</v>
      </c>
      <c r="B549" t="s">
        <v>27</v>
      </c>
      <c r="C549" t="s">
        <v>342</v>
      </c>
      <c r="D549" s="48">
        <v>0.11</v>
      </c>
      <c r="E549" t="s">
        <v>254</v>
      </c>
      <c r="F549" t="s">
        <v>255</v>
      </c>
      <c r="G549" s="23">
        <f>VLOOKUP(A549,'T-SMP'!$E$10:$F$59,2,0)</f>
        <v>0</v>
      </c>
      <c r="H549" t="s">
        <v>256</v>
      </c>
      <c r="I549" s="23">
        <f>ROUND(D549/H541* G549,5)</f>
        <v>0</v>
      </c>
      <c r="J549" s="23"/>
    </row>
    <row r="550" spans="1:11" x14ac:dyDescent="0.25">
      <c r="C550" s="24" t="s">
        <v>267</v>
      </c>
      <c r="K550" s="23">
        <f>SUM(I547:I549)</f>
        <v>0</v>
      </c>
    </row>
    <row r="551" spans="1:11" x14ac:dyDescent="0.25">
      <c r="A551" s="16" t="s">
        <v>268</v>
      </c>
    </row>
    <row r="552" spans="1:11" x14ac:dyDescent="0.25">
      <c r="A552" t="s">
        <v>297</v>
      </c>
      <c r="B552" t="s">
        <v>270</v>
      </c>
      <c r="C552" t="s">
        <v>298</v>
      </c>
      <c r="D552" s="48">
        <v>0.189</v>
      </c>
      <c r="F552" t="s">
        <v>255</v>
      </c>
      <c r="G552" s="23">
        <f>VLOOKUP(A552,'T-SMP'!$E$10:$F$59,2,0)</f>
        <v>0</v>
      </c>
      <c r="H552" t="s">
        <v>256</v>
      </c>
      <c r="I552" s="23">
        <f>ROUND(D552* G552,5)</f>
        <v>0</v>
      </c>
      <c r="J552" s="23"/>
    </row>
    <row r="553" spans="1:11" x14ac:dyDescent="0.25">
      <c r="A553" t="s">
        <v>392</v>
      </c>
      <c r="B553" t="s">
        <v>17</v>
      </c>
      <c r="C553" t="s">
        <v>393</v>
      </c>
      <c r="D553" s="48">
        <v>0.12</v>
      </c>
      <c r="F553" t="s">
        <v>255</v>
      </c>
      <c r="G553" s="23">
        <f>VLOOKUP(A553,'T-SMP'!$E$10:$F$59,2,0)</f>
        <v>0</v>
      </c>
      <c r="H553" t="s">
        <v>256</v>
      </c>
      <c r="I553" s="23">
        <f>ROUND(D553* G553,5)</f>
        <v>0</v>
      </c>
      <c r="J553" s="23"/>
    </row>
    <row r="554" spans="1:11" ht="30" x14ac:dyDescent="0.25">
      <c r="A554" t="s">
        <v>396</v>
      </c>
      <c r="B554" t="s">
        <v>17</v>
      </c>
      <c r="C554" s="34" t="s">
        <v>397</v>
      </c>
      <c r="D554" s="48">
        <v>5.3999999999999999E-2</v>
      </c>
      <c r="F554" t="s">
        <v>255</v>
      </c>
      <c r="G554" s="23">
        <f>VLOOKUP(A554,'T-SMP'!$E$10:$F$59,2,0)</f>
        <v>0</v>
      </c>
      <c r="H554" t="s">
        <v>256</v>
      </c>
      <c r="I554" s="23">
        <f>ROUND(D554* G554,5)</f>
        <v>0</v>
      </c>
      <c r="J554" s="23"/>
    </row>
    <row r="555" spans="1:11" x14ac:dyDescent="0.25">
      <c r="C555" s="24" t="s">
        <v>274</v>
      </c>
      <c r="K555" s="23">
        <f>SUM(I552:I554)</f>
        <v>0</v>
      </c>
    </row>
    <row r="557" spans="1:11" x14ac:dyDescent="0.25">
      <c r="C557" s="24" t="s">
        <v>275</v>
      </c>
      <c r="G557">
        <v>1.5</v>
      </c>
      <c r="H557" t="s">
        <v>276</v>
      </c>
      <c r="I557">
        <f>ROUND(G557/100*K545,5)</f>
        <v>0</v>
      </c>
    </row>
    <row r="558" spans="1:11" x14ac:dyDescent="0.25">
      <c r="C558" s="24" t="s">
        <v>277</v>
      </c>
      <c r="K558" s="49">
        <f>SUM(I542:I557)</f>
        <v>0</v>
      </c>
    </row>
    <row r="559" spans="1:11" x14ac:dyDescent="0.25">
      <c r="C559" s="24" t="s">
        <v>278</v>
      </c>
      <c r="K559" s="49">
        <f>SUM(K558:K558)</f>
        <v>0</v>
      </c>
    </row>
    <row r="561" spans="1:26" ht="45" customHeight="1" x14ac:dyDescent="0.25">
      <c r="A561" s="20" t="s">
        <v>107</v>
      </c>
      <c r="B561" s="21" t="s">
        <v>53</v>
      </c>
      <c r="C561" s="59" t="s">
        <v>108</v>
      </c>
      <c r="D561" s="60"/>
      <c r="E561" s="60"/>
      <c r="F561" s="21"/>
      <c r="G561" s="22" t="s">
        <v>250</v>
      </c>
      <c r="H561" s="61">
        <v>1</v>
      </c>
      <c r="I561" s="60"/>
      <c r="J561" s="21" t="str">
        <f>+A561</f>
        <v>FRE6GI02</v>
      </c>
      <c r="K561" s="47">
        <f>ROUND(K577,2)</f>
        <v>0</v>
      </c>
      <c r="L561" s="21"/>
      <c r="M561" s="21"/>
      <c r="N561" s="21"/>
      <c r="O561" s="21"/>
      <c r="P561" s="21"/>
      <c r="Q561" s="21"/>
      <c r="R561" s="21"/>
      <c r="S561" s="21"/>
      <c r="T561" s="21"/>
      <c r="U561" s="21"/>
      <c r="V561" s="21"/>
      <c r="W561" s="21"/>
      <c r="X561" s="21"/>
      <c r="Y561" s="21"/>
      <c r="Z561" s="21"/>
    </row>
    <row r="562" spans="1:26" x14ac:dyDescent="0.25">
      <c r="A562" s="16" t="s">
        <v>251</v>
      </c>
    </row>
    <row r="563" spans="1:26" x14ac:dyDescent="0.25">
      <c r="A563" t="s">
        <v>252</v>
      </c>
      <c r="B563" t="s">
        <v>27</v>
      </c>
      <c r="C563" t="s">
        <v>253</v>
      </c>
      <c r="D563" s="48">
        <v>0.5</v>
      </c>
      <c r="E563" t="s">
        <v>254</v>
      </c>
      <c r="F563" t="s">
        <v>255</v>
      </c>
      <c r="G563" s="23">
        <f>VLOOKUP(A563,'T-SMP'!$E$10:$F$59,2,0)</f>
        <v>0</v>
      </c>
      <c r="H563" t="s">
        <v>256</v>
      </c>
      <c r="I563" s="23">
        <f>ROUND(D563/H561* G563,5)</f>
        <v>0</v>
      </c>
      <c r="J563" s="23"/>
    </row>
    <row r="564" spans="1:26" x14ac:dyDescent="0.25">
      <c r="A564" t="s">
        <v>312</v>
      </c>
      <c r="B564" t="s">
        <v>27</v>
      </c>
      <c r="C564" t="s">
        <v>313</v>
      </c>
      <c r="D564" s="48">
        <v>1</v>
      </c>
      <c r="E564" t="s">
        <v>254</v>
      </c>
      <c r="F564" t="s">
        <v>255</v>
      </c>
      <c r="G564" s="23">
        <f>VLOOKUP(A564,'T-SMP'!$E$10:$F$59,2,0)</f>
        <v>0</v>
      </c>
      <c r="H564" t="s">
        <v>256</v>
      </c>
      <c r="I564" s="23">
        <f>ROUND(D564/H561* G564,5)</f>
        <v>0</v>
      </c>
      <c r="J564" s="23"/>
    </row>
    <row r="565" spans="1:26" x14ac:dyDescent="0.25">
      <c r="C565" s="24" t="s">
        <v>259</v>
      </c>
      <c r="K565" s="23">
        <f>SUM(I563:I564)</f>
        <v>0</v>
      </c>
    </row>
    <row r="566" spans="1:26" x14ac:dyDescent="0.25">
      <c r="A566" s="16" t="s">
        <v>260</v>
      </c>
    </row>
    <row r="567" spans="1:26" x14ac:dyDescent="0.25">
      <c r="A567" t="s">
        <v>281</v>
      </c>
      <c r="B567" t="s">
        <v>27</v>
      </c>
      <c r="C567" t="s">
        <v>282</v>
      </c>
      <c r="D567" s="48">
        <v>0.08</v>
      </c>
      <c r="E567" t="s">
        <v>254</v>
      </c>
      <c r="F567" t="s">
        <v>255</v>
      </c>
      <c r="G567" s="23">
        <f>VLOOKUP(A567,'T-SMP'!$E$10:$F$59,2,0)</f>
        <v>0</v>
      </c>
      <c r="H567" t="s">
        <v>256</v>
      </c>
      <c r="I567" s="23">
        <f>ROUND(D567/H561* G567,5)</f>
        <v>0</v>
      </c>
      <c r="J567" s="23"/>
    </row>
    <row r="568" spans="1:26" x14ac:dyDescent="0.25">
      <c r="A568" t="s">
        <v>265</v>
      </c>
      <c r="B568" t="s">
        <v>27</v>
      </c>
      <c r="C568" t="s">
        <v>266</v>
      </c>
      <c r="D568" s="48">
        <v>1</v>
      </c>
      <c r="E568" t="s">
        <v>254</v>
      </c>
      <c r="F568" t="s">
        <v>255</v>
      </c>
      <c r="G568" s="23">
        <f>VLOOKUP(A568,'T-SMP'!$E$10:$F$59,2,0)</f>
        <v>0</v>
      </c>
      <c r="H568" t="s">
        <v>256</v>
      </c>
      <c r="I568" s="23">
        <f>ROUND(D568/H561* G568,5)</f>
        <v>0</v>
      </c>
      <c r="J568" s="23"/>
    </row>
    <row r="569" spans="1:26" ht="45" x14ac:dyDescent="0.25">
      <c r="A569" t="s">
        <v>263</v>
      </c>
      <c r="B569" t="s">
        <v>27</v>
      </c>
      <c r="C569" s="34" t="s">
        <v>264</v>
      </c>
      <c r="D569" s="48">
        <v>1</v>
      </c>
      <c r="E569" t="s">
        <v>254</v>
      </c>
      <c r="F569" t="s">
        <v>255</v>
      </c>
      <c r="G569" s="23">
        <f>VLOOKUP(A569,'T-SMP'!$E$10:$F$59,2,0)</f>
        <v>0</v>
      </c>
      <c r="H569" t="s">
        <v>256</v>
      </c>
      <c r="I569" s="23">
        <f>ROUND(D569/H561* G569,5)</f>
        <v>0</v>
      </c>
      <c r="J569" s="23"/>
    </row>
    <row r="570" spans="1:26" x14ac:dyDescent="0.25">
      <c r="C570" s="24" t="s">
        <v>267</v>
      </c>
      <c r="K570" s="23">
        <f>SUM(I567:I569)</f>
        <v>0</v>
      </c>
    </row>
    <row r="571" spans="1:26" x14ac:dyDescent="0.25">
      <c r="A571" s="16" t="s">
        <v>268</v>
      </c>
    </row>
    <row r="572" spans="1:26" ht="90" x14ac:dyDescent="0.25">
      <c r="A572" t="s">
        <v>272</v>
      </c>
      <c r="B572" t="s">
        <v>270</v>
      </c>
      <c r="C572" s="34" t="s">
        <v>273</v>
      </c>
      <c r="D572" s="48">
        <v>0.02</v>
      </c>
      <c r="F572" t="s">
        <v>255</v>
      </c>
      <c r="G572" s="23">
        <f>VLOOKUP(A572,'T-SMP'!$E$10:$F$59,2,0)</f>
        <v>0</v>
      </c>
      <c r="H572" t="s">
        <v>256</v>
      </c>
      <c r="I572" s="23">
        <f>ROUND(D572* G572,5)</f>
        <v>0</v>
      </c>
      <c r="J572" s="23"/>
    </row>
    <row r="573" spans="1:26" x14ac:dyDescent="0.25">
      <c r="C573" s="24" t="s">
        <v>274</v>
      </c>
      <c r="K573" s="23">
        <f>SUM(I572:I572)</f>
        <v>0</v>
      </c>
    </row>
    <row r="575" spans="1:26" x14ac:dyDescent="0.25">
      <c r="C575" s="24" t="s">
        <v>275</v>
      </c>
      <c r="G575">
        <v>1.5</v>
      </c>
      <c r="H575" t="s">
        <v>276</v>
      </c>
      <c r="I575">
        <f>ROUND(G575/100*K565,5)</f>
        <v>0</v>
      </c>
    </row>
    <row r="576" spans="1:26" x14ac:dyDescent="0.25">
      <c r="C576" s="24" t="s">
        <v>277</v>
      </c>
      <c r="K576" s="49">
        <f>SUM(I562:I575)</f>
        <v>0</v>
      </c>
    </row>
    <row r="577" spans="1:26" x14ac:dyDescent="0.25">
      <c r="C577" s="24" t="s">
        <v>278</v>
      </c>
      <c r="K577" s="49">
        <f>SUM(K576:K576)</f>
        <v>0</v>
      </c>
    </row>
    <row r="579" spans="1:26" ht="45" customHeight="1" x14ac:dyDescent="0.25">
      <c r="A579" s="20" t="s">
        <v>109</v>
      </c>
      <c r="B579" s="21" t="s">
        <v>53</v>
      </c>
      <c r="C579" s="59" t="s">
        <v>110</v>
      </c>
      <c r="D579" s="60"/>
      <c r="E579" s="60"/>
      <c r="F579" s="21"/>
      <c r="G579" s="22" t="s">
        <v>250</v>
      </c>
      <c r="H579" s="61">
        <v>1</v>
      </c>
      <c r="I579" s="60"/>
      <c r="J579" s="21" t="str">
        <f>+A579</f>
        <v>FRE6GI04</v>
      </c>
      <c r="K579" s="47">
        <f>ROUND(K595,2)</f>
        <v>0</v>
      </c>
      <c r="L579" s="21"/>
      <c r="M579" s="21"/>
      <c r="N579" s="21"/>
      <c r="O579" s="21"/>
      <c r="P579" s="21"/>
      <c r="Q579" s="21"/>
      <c r="R579" s="21"/>
      <c r="S579" s="21"/>
      <c r="T579" s="21"/>
      <c r="U579" s="21"/>
      <c r="V579" s="21"/>
      <c r="W579" s="21"/>
      <c r="X579" s="21"/>
      <c r="Y579" s="21"/>
      <c r="Z579" s="21"/>
    </row>
    <row r="580" spans="1:26" x14ac:dyDescent="0.25">
      <c r="A580" s="16" t="s">
        <v>251</v>
      </c>
    </row>
    <row r="581" spans="1:26" x14ac:dyDescent="0.25">
      <c r="A581" t="s">
        <v>252</v>
      </c>
      <c r="B581" t="s">
        <v>27</v>
      </c>
      <c r="C581" t="s">
        <v>253</v>
      </c>
      <c r="D581" s="48">
        <v>0.9</v>
      </c>
      <c r="E581" t="s">
        <v>254</v>
      </c>
      <c r="F581" t="s">
        <v>255</v>
      </c>
      <c r="G581" s="23">
        <f>VLOOKUP(A581,'T-SMP'!$E$10:$F$59,2,0)</f>
        <v>0</v>
      </c>
      <c r="H581" t="s">
        <v>256</v>
      </c>
      <c r="I581" s="23">
        <f>ROUND(D581/H579* G581,5)</f>
        <v>0</v>
      </c>
      <c r="J581" s="23"/>
    </row>
    <row r="582" spans="1:26" x14ac:dyDescent="0.25">
      <c r="A582" t="s">
        <v>312</v>
      </c>
      <c r="B582" t="s">
        <v>27</v>
      </c>
      <c r="C582" t="s">
        <v>313</v>
      </c>
      <c r="D582" s="48">
        <v>1.5</v>
      </c>
      <c r="E582" t="s">
        <v>254</v>
      </c>
      <c r="F582" t="s">
        <v>255</v>
      </c>
      <c r="G582" s="23">
        <f>VLOOKUP(A582,'T-SMP'!$E$10:$F$59,2,0)</f>
        <v>0</v>
      </c>
      <c r="H582" t="s">
        <v>256</v>
      </c>
      <c r="I582" s="23">
        <f>ROUND(D582/H579* G582,5)</f>
        <v>0</v>
      </c>
      <c r="J582" s="23"/>
    </row>
    <row r="583" spans="1:26" x14ac:dyDescent="0.25">
      <c r="C583" s="24" t="s">
        <v>259</v>
      </c>
      <c r="K583" s="23">
        <f>SUM(I581:I582)</f>
        <v>0</v>
      </c>
    </row>
    <row r="584" spans="1:26" x14ac:dyDescent="0.25">
      <c r="A584" s="16" t="s">
        <v>260</v>
      </c>
    </row>
    <row r="585" spans="1:26" x14ac:dyDescent="0.25">
      <c r="A585" t="s">
        <v>265</v>
      </c>
      <c r="B585" t="s">
        <v>27</v>
      </c>
      <c r="C585" t="s">
        <v>266</v>
      </c>
      <c r="D585" s="48">
        <v>2</v>
      </c>
      <c r="E585" t="s">
        <v>254</v>
      </c>
      <c r="F585" t="s">
        <v>255</v>
      </c>
      <c r="G585" s="23">
        <f>VLOOKUP(A585,'T-SMP'!$E$10:$F$59,2,0)</f>
        <v>0</v>
      </c>
      <c r="H585" t="s">
        <v>256</v>
      </c>
      <c r="I585" s="23">
        <f>ROUND(D585/H579* G585,5)</f>
        <v>0</v>
      </c>
      <c r="J585" s="23"/>
    </row>
    <row r="586" spans="1:26" ht="45" x14ac:dyDescent="0.25">
      <c r="A586" t="s">
        <v>285</v>
      </c>
      <c r="B586" t="s">
        <v>27</v>
      </c>
      <c r="C586" s="34" t="s">
        <v>286</v>
      </c>
      <c r="D586" s="48">
        <v>1</v>
      </c>
      <c r="E586" t="s">
        <v>254</v>
      </c>
      <c r="F586" t="s">
        <v>255</v>
      </c>
      <c r="G586" s="23">
        <f>VLOOKUP(A586,'T-SMP'!$E$10:$F$59,2,0)</f>
        <v>0</v>
      </c>
      <c r="H586" t="s">
        <v>256</v>
      </c>
      <c r="I586" s="23">
        <f>ROUND(D586/H579* G586,5)</f>
        <v>0</v>
      </c>
      <c r="J586" s="23"/>
    </row>
    <row r="587" spans="1:26" x14ac:dyDescent="0.25">
      <c r="A587" t="s">
        <v>281</v>
      </c>
      <c r="B587" t="s">
        <v>27</v>
      </c>
      <c r="C587" t="s">
        <v>282</v>
      </c>
      <c r="D587" s="48">
        <v>0.5</v>
      </c>
      <c r="E587" t="s">
        <v>254</v>
      </c>
      <c r="F587" t="s">
        <v>255</v>
      </c>
      <c r="G587" s="23">
        <f>VLOOKUP(A587,'T-SMP'!$E$10:$F$59,2,0)</f>
        <v>0</v>
      </c>
      <c r="H587" t="s">
        <v>256</v>
      </c>
      <c r="I587" s="23">
        <f>ROUND(D587/H579* G587,5)</f>
        <v>0</v>
      </c>
      <c r="J587" s="23"/>
    </row>
    <row r="588" spans="1:26" x14ac:dyDescent="0.25">
      <c r="C588" s="24" t="s">
        <v>267</v>
      </c>
      <c r="K588" s="23">
        <f>SUM(I585:I587)</f>
        <v>0</v>
      </c>
    </row>
    <row r="589" spans="1:26" x14ac:dyDescent="0.25">
      <c r="A589" s="16" t="s">
        <v>268</v>
      </c>
    </row>
    <row r="590" spans="1:26" ht="90" x14ac:dyDescent="0.25">
      <c r="A590" t="s">
        <v>272</v>
      </c>
      <c r="B590" t="s">
        <v>270</v>
      </c>
      <c r="C590" s="34" t="s">
        <v>273</v>
      </c>
      <c r="D590" s="48">
        <v>0.5</v>
      </c>
      <c r="F590" t="s">
        <v>255</v>
      </c>
      <c r="G590" s="23">
        <f>VLOOKUP(A590,'T-SMP'!$E$10:$F$59,2,0)</f>
        <v>0</v>
      </c>
      <c r="H590" t="s">
        <v>256</v>
      </c>
      <c r="I590" s="23">
        <f>ROUND(D590* G590,5)</f>
        <v>0</v>
      </c>
      <c r="J590" s="23"/>
    </row>
    <row r="591" spans="1:26" x14ac:dyDescent="0.25">
      <c r="C591" s="24" t="s">
        <v>274</v>
      </c>
      <c r="K591" s="23">
        <f>SUM(I590:I590)</f>
        <v>0</v>
      </c>
    </row>
    <row r="593" spans="1:26" x14ac:dyDescent="0.25">
      <c r="C593" s="24" t="s">
        <v>275</v>
      </c>
      <c r="G593">
        <v>1.5</v>
      </c>
      <c r="H593" t="s">
        <v>276</v>
      </c>
      <c r="I593">
        <f>ROUND(G593/100*K583,5)</f>
        <v>0</v>
      </c>
    </row>
    <row r="594" spans="1:26" x14ac:dyDescent="0.25">
      <c r="C594" s="24" t="s">
        <v>277</v>
      </c>
      <c r="K594" s="49">
        <f>SUM(I580:I593)</f>
        <v>0</v>
      </c>
    </row>
    <row r="595" spans="1:26" x14ac:dyDescent="0.25">
      <c r="C595" s="24" t="s">
        <v>278</v>
      </c>
      <c r="K595" s="49">
        <f>SUM(K594:K594)</f>
        <v>0</v>
      </c>
    </row>
    <row r="597" spans="1:26" ht="45" customHeight="1" x14ac:dyDescent="0.25">
      <c r="A597" s="20" t="s">
        <v>111</v>
      </c>
      <c r="B597" s="21" t="s">
        <v>53</v>
      </c>
      <c r="C597" s="59" t="s">
        <v>112</v>
      </c>
      <c r="D597" s="60"/>
      <c r="E597" s="60"/>
      <c r="F597" s="21"/>
      <c r="G597" s="22" t="s">
        <v>250</v>
      </c>
      <c r="H597" s="61">
        <v>1</v>
      </c>
      <c r="I597" s="60"/>
      <c r="J597" s="21" t="str">
        <f>+A597</f>
        <v>FRE6GI05</v>
      </c>
      <c r="K597" s="47">
        <f>ROUND(K613,2)</f>
        <v>0</v>
      </c>
      <c r="L597" s="21"/>
      <c r="M597" s="21"/>
      <c r="N597" s="21"/>
      <c r="O597" s="21"/>
      <c r="P597" s="21"/>
      <c r="Q597" s="21"/>
      <c r="R597" s="21"/>
      <c r="S597" s="21"/>
      <c r="T597" s="21"/>
      <c r="U597" s="21"/>
      <c r="V597" s="21"/>
      <c r="W597" s="21"/>
      <c r="X597" s="21"/>
      <c r="Y597" s="21"/>
      <c r="Z597" s="21"/>
    </row>
    <row r="598" spans="1:26" x14ac:dyDescent="0.25">
      <c r="A598" s="16" t="s">
        <v>251</v>
      </c>
    </row>
    <row r="599" spans="1:26" x14ac:dyDescent="0.25">
      <c r="A599" t="s">
        <v>252</v>
      </c>
      <c r="B599" t="s">
        <v>27</v>
      </c>
      <c r="C599" t="s">
        <v>253</v>
      </c>
      <c r="D599" s="48">
        <v>1.3</v>
      </c>
      <c r="E599" t="s">
        <v>254</v>
      </c>
      <c r="F599" t="s">
        <v>255</v>
      </c>
      <c r="G599" s="23">
        <f>VLOOKUP(A599,'T-SMP'!$E$10:$F$59,2,0)</f>
        <v>0</v>
      </c>
      <c r="H599" t="s">
        <v>256</v>
      </c>
      <c r="I599" s="23">
        <f>ROUND(D599/H597* G599,5)</f>
        <v>0</v>
      </c>
      <c r="J599" s="23"/>
    </row>
    <row r="600" spans="1:26" x14ac:dyDescent="0.25">
      <c r="A600" t="s">
        <v>312</v>
      </c>
      <c r="B600" t="s">
        <v>27</v>
      </c>
      <c r="C600" t="s">
        <v>313</v>
      </c>
      <c r="D600" s="48">
        <v>2</v>
      </c>
      <c r="E600" t="s">
        <v>254</v>
      </c>
      <c r="F600" t="s">
        <v>255</v>
      </c>
      <c r="G600" s="23">
        <f>VLOOKUP(A600,'T-SMP'!$E$10:$F$59,2,0)</f>
        <v>0</v>
      </c>
      <c r="H600" t="s">
        <v>256</v>
      </c>
      <c r="I600" s="23">
        <f>ROUND(D600/H597* G600,5)</f>
        <v>0</v>
      </c>
      <c r="J600" s="23"/>
    </row>
    <row r="601" spans="1:26" x14ac:dyDescent="0.25">
      <c r="C601" s="24" t="s">
        <v>259</v>
      </c>
      <c r="K601" s="23">
        <f>SUM(I599:I600)</f>
        <v>0</v>
      </c>
    </row>
    <row r="602" spans="1:26" x14ac:dyDescent="0.25">
      <c r="A602" s="16" t="s">
        <v>260</v>
      </c>
    </row>
    <row r="603" spans="1:26" x14ac:dyDescent="0.25">
      <c r="A603" t="s">
        <v>261</v>
      </c>
      <c r="B603" t="s">
        <v>27</v>
      </c>
      <c r="C603" t="s">
        <v>262</v>
      </c>
      <c r="D603" s="48">
        <v>1</v>
      </c>
      <c r="E603" t="s">
        <v>254</v>
      </c>
      <c r="F603" t="s">
        <v>255</v>
      </c>
      <c r="G603" s="23">
        <f>VLOOKUP(A603,'T-SMP'!$E$10:$F$59,2,0)</f>
        <v>0</v>
      </c>
      <c r="H603" t="s">
        <v>256</v>
      </c>
      <c r="I603" s="23">
        <f>ROUND(D603/H597* G603,5)</f>
        <v>0</v>
      </c>
      <c r="J603" s="23"/>
    </row>
    <row r="604" spans="1:26" ht="45" x14ac:dyDescent="0.25">
      <c r="A604" t="s">
        <v>285</v>
      </c>
      <c r="B604" t="s">
        <v>27</v>
      </c>
      <c r="C604" s="34" t="s">
        <v>286</v>
      </c>
      <c r="D604" s="48">
        <v>2</v>
      </c>
      <c r="E604" t="s">
        <v>254</v>
      </c>
      <c r="F604" t="s">
        <v>255</v>
      </c>
      <c r="G604" s="23">
        <f>VLOOKUP(A604,'T-SMP'!$E$10:$F$59,2,0)</f>
        <v>0</v>
      </c>
      <c r="H604" t="s">
        <v>256</v>
      </c>
      <c r="I604" s="23">
        <f>ROUND(D604/H597* G604,5)</f>
        <v>0</v>
      </c>
      <c r="J604" s="23"/>
    </row>
    <row r="605" spans="1:26" x14ac:dyDescent="0.25">
      <c r="A605" t="s">
        <v>265</v>
      </c>
      <c r="B605" t="s">
        <v>27</v>
      </c>
      <c r="C605" t="s">
        <v>266</v>
      </c>
      <c r="D605" s="48">
        <v>2</v>
      </c>
      <c r="E605" t="s">
        <v>254</v>
      </c>
      <c r="F605" t="s">
        <v>255</v>
      </c>
      <c r="G605" s="23">
        <f>VLOOKUP(A605,'T-SMP'!$E$10:$F$59,2,0)</f>
        <v>0</v>
      </c>
      <c r="H605" t="s">
        <v>256</v>
      </c>
      <c r="I605" s="23">
        <f>ROUND(D605/H597* G605,5)</f>
        <v>0</v>
      </c>
      <c r="J605" s="23"/>
    </row>
    <row r="606" spans="1:26" x14ac:dyDescent="0.25">
      <c r="C606" s="24" t="s">
        <v>267</v>
      </c>
      <c r="K606" s="23">
        <f>SUM(I603:I605)</f>
        <v>0</v>
      </c>
    </row>
    <row r="607" spans="1:26" x14ac:dyDescent="0.25">
      <c r="A607" s="16" t="s">
        <v>268</v>
      </c>
    </row>
    <row r="608" spans="1:26" ht="90" x14ac:dyDescent="0.25">
      <c r="A608" t="s">
        <v>272</v>
      </c>
      <c r="B608" t="s">
        <v>270</v>
      </c>
      <c r="C608" s="34" t="s">
        <v>273</v>
      </c>
      <c r="D608" s="48">
        <v>0.5</v>
      </c>
      <c r="F608" t="s">
        <v>255</v>
      </c>
      <c r="G608" s="23">
        <f>VLOOKUP(A608,'T-SMP'!$E$10:$F$59,2,0)</f>
        <v>0</v>
      </c>
      <c r="H608" t="s">
        <v>256</v>
      </c>
      <c r="I608" s="23">
        <f>ROUND(D608* G608,5)</f>
        <v>0</v>
      </c>
      <c r="J608" s="23"/>
    </row>
    <row r="609" spans="1:26" x14ac:dyDescent="0.25">
      <c r="C609" s="24" t="s">
        <v>274</v>
      </c>
      <c r="K609" s="23">
        <f>SUM(I608:I608)</f>
        <v>0</v>
      </c>
    </row>
    <row r="611" spans="1:26" x14ac:dyDescent="0.25">
      <c r="C611" s="24" t="s">
        <v>275</v>
      </c>
      <c r="G611">
        <v>1.5</v>
      </c>
      <c r="H611" t="s">
        <v>276</v>
      </c>
      <c r="I611">
        <f>ROUND(G611/100*K601,5)</f>
        <v>0</v>
      </c>
    </row>
    <row r="612" spans="1:26" x14ac:dyDescent="0.25">
      <c r="C612" s="24" t="s">
        <v>277</v>
      </c>
      <c r="K612" s="49">
        <f>SUM(I598:I611)</f>
        <v>0</v>
      </c>
    </row>
    <row r="613" spans="1:26" x14ac:dyDescent="0.25">
      <c r="C613" s="24" t="s">
        <v>278</v>
      </c>
      <c r="K613" s="49">
        <f>SUM(K612:K612)</f>
        <v>0</v>
      </c>
    </row>
    <row r="615" spans="1:26" ht="45" customHeight="1" x14ac:dyDescent="0.25">
      <c r="A615" s="20" t="s">
        <v>119</v>
      </c>
      <c r="B615" s="21" t="s">
        <v>53</v>
      </c>
      <c r="C615" s="59" t="s">
        <v>120</v>
      </c>
      <c r="D615" s="60"/>
      <c r="E615" s="60"/>
      <c r="F615" s="21"/>
      <c r="G615" s="22" t="s">
        <v>250</v>
      </c>
      <c r="H615" s="61">
        <v>1</v>
      </c>
      <c r="I615" s="60"/>
      <c r="J615" s="21" t="str">
        <f>+A615</f>
        <v>FRE6GI09</v>
      </c>
      <c r="K615" s="47">
        <f>ROUND(K630,2)</f>
        <v>0</v>
      </c>
      <c r="L615" s="21"/>
      <c r="M615" s="21"/>
      <c r="N615" s="21"/>
      <c r="O615" s="21"/>
      <c r="P615" s="21"/>
      <c r="Q615" s="21"/>
      <c r="R615" s="21"/>
      <c r="S615" s="21"/>
      <c r="T615" s="21"/>
      <c r="U615" s="21"/>
      <c r="V615" s="21"/>
      <c r="W615" s="21"/>
      <c r="X615" s="21"/>
      <c r="Y615" s="21"/>
      <c r="Z615" s="21"/>
    </row>
    <row r="616" spans="1:26" x14ac:dyDescent="0.25">
      <c r="A616" s="16" t="s">
        <v>251</v>
      </c>
    </row>
    <row r="617" spans="1:26" x14ac:dyDescent="0.25">
      <c r="A617" t="s">
        <v>252</v>
      </c>
      <c r="B617" t="s">
        <v>27</v>
      </c>
      <c r="C617" t="s">
        <v>253</v>
      </c>
      <c r="D617" s="48">
        <v>0.25</v>
      </c>
      <c r="E617" t="s">
        <v>254</v>
      </c>
      <c r="F617" t="s">
        <v>255</v>
      </c>
      <c r="G617" s="23">
        <f>VLOOKUP(A617,'T-SMP'!$E$10:$F$59,2,0)</f>
        <v>0</v>
      </c>
      <c r="H617" t="s">
        <v>256</v>
      </c>
      <c r="I617" s="23">
        <f>ROUND(D617/H615* G617,5)</f>
        <v>0</v>
      </c>
      <c r="J617" s="23"/>
    </row>
    <row r="618" spans="1:26" x14ac:dyDescent="0.25">
      <c r="A618" t="s">
        <v>257</v>
      </c>
      <c r="B618" t="s">
        <v>27</v>
      </c>
      <c r="C618" t="s">
        <v>258</v>
      </c>
      <c r="D618" s="48">
        <v>0.25</v>
      </c>
      <c r="E618" t="s">
        <v>254</v>
      </c>
      <c r="F618" t="s">
        <v>255</v>
      </c>
      <c r="G618" s="23">
        <f>VLOOKUP(A618,'T-SMP'!$E$10:$F$59,2,0)</f>
        <v>0</v>
      </c>
      <c r="H618" t="s">
        <v>256</v>
      </c>
      <c r="I618" s="23">
        <f>ROUND(D618/H615* G618,5)</f>
        <v>0</v>
      </c>
      <c r="J618" s="23"/>
    </row>
    <row r="619" spans="1:26" x14ac:dyDescent="0.25">
      <c r="C619" s="24" t="s">
        <v>259</v>
      </c>
      <c r="K619" s="23">
        <f>SUM(I617:I618)</f>
        <v>0</v>
      </c>
    </row>
    <row r="620" spans="1:26" x14ac:dyDescent="0.25">
      <c r="A620" s="16" t="s">
        <v>260</v>
      </c>
    </row>
    <row r="621" spans="1:26" x14ac:dyDescent="0.25">
      <c r="A621" t="s">
        <v>265</v>
      </c>
      <c r="B621" t="s">
        <v>27</v>
      </c>
      <c r="C621" t="s">
        <v>266</v>
      </c>
      <c r="D621" s="48">
        <v>0.25</v>
      </c>
      <c r="E621" t="s">
        <v>254</v>
      </c>
      <c r="F621" t="s">
        <v>255</v>
      </c>
      <c r="G621" s="23">
        <f>VLOOKUP(A621,'T-SMP'!$E$10:$F$59,2,0)</f>
        <v>0</v>
      </c>
      <c r="H621" t="s">
        <v>256</v>
      </c>
      <c r="I621" s="23">
        <f>ROUND(D621/H615* G621,5)</f>
        <v>0</v>
      </c>
      <c r="J621" s="23"/>
    </row>
    <row r="622" spans="1:26" x14ac:dyDescent="0.25">
      <c r="A622" t="s">
        <v>281</v>
      </c>
      <c r="B622" t="s">
        <v>27</v>
      </c>
      <c r="C622" t="s">
        <v>282</v>
      </c>
      <c r="D622" s="48">
        <v>0.25</v>
      </c>
      <c r="E622" t="s">
        <v>254</v>
      </c>
      <c r="F622" t="s">
        <v>255</v>
      </c>
      <c r="G622" s="23">
        <f>VLOOKUP(A622,'T-SMP'!$E$10:$F$59,2,0)</f>
        <v>0</v>
      </c>
      <c r="H622" t="s">
        <v>256</v>
      </c>
      <c r="I622" s="23">
        <f>ROUND(D622/H615* G622,5)</f>
        <v>0</v>
      </c>
      <c r="J622" s="23"/>
    </row>
    <row r="623" spans="1:26" x14ac:dyDescent="0.25">
      <c r="C623" s="24" t="s">
        <v>267</v>
      </c>
      <c r="K623" s="23">
        <f>SUM(I621:I622)</f>
        <v>0</v>
      </c>
    </row>
    <row r="624" spans="1:26" x14ac:dyDescent="0.25">
      <c r="A624" s="16" t="s">
        <v>268</v>
      </c>
    </row>
    <row r="625" spans="1:26" ht="90" x14ac:dyDescent="0.25">
      <c r="A625" t="s">
        <v>272</v>
      </c>
      <c r="B625" t="s">
        <v>270</v>
      </c>
      <c r="C625" s="34" t="s">
        <v>273</v>
      </c>
      <c r="D625" s="48">
        <v>0.02</v>
      </c>
      <c r="F625" t="s">
        <v>255</v>
      </c>
      <c r="G625" s="23">
        <f>VLOOKUP(A625,'T-SMP'!$E$10:$F$59,2,0)</f>
        <v>0</v>
      </c>
      <c r="H625" t="s">
        <v>256</v>
      </c>
      <c r="I625" s="23">
        <f>ROUND(D625* G625,5)</f>
        <v>0</v>
      </c>
      <c r="J625" s="23"/>
    </row>
    <row r="626" spans="1:26" x14ac:dyDescent="0.25">
      <c r="C626" s="24" t="s">
        <v>274</v>
      </c>
      <c r="K626" s="23">
        <f>SUM(I625:I625)</f>
        <v>0</v>
      </c>
    </row>
    <row r="628" spans="1:26" x14ac:dyDescent="0.25">
      <c r="C628" s="24" t="s">
        <v>275</v>
      </c>
      <c r="G628">
        <v>1.5</v>
      </c>
      <c r="H628" t="s">
        <v>276</v>
      </c>
      <c r="I628">
        <f>ROUND(G628/100*K619,5)</f>
        <v>0</v>
      </c>
    </row>
    <row r="629" spans="1:26" x14ac:dyDescent="0.25">
      <c r="C629" s="24" t="s">
        <v>277</v>
      </c>
      <c r="K629" s="49">
        <f>SUM(I616:I628)</f>
        <v>0</v>
      </c>
    </row>
    <row r="630" spans="1:26" x14ac:dyDescent="0.25">
      <c r="C630" s="24" t="s">
        <v>278</v>
      </c>
      <c r="K630" s="49">
        <f>SUM(K629:K629)</f>
        <v>0</v>
      </c>
    </row>
    <row r="632" spans="1:26" ht="45" customHeight="1" x14ac:dyDescent="0.25">
      <c r="A632" s="20" t="s">
        <v>144</v>
      </c>
      <c r="B632" s="21" t="s">
        <v>53</v>
      </c>
      <c r="C632" s="59" t="s">
        <v>145</v>
      </c>
      <c r="D632" s="60"/>
      <c r="E632" s="60"/>
      <c r="F632" s="21"/>
      <c r="G632" s="22" t="s">
        <v>250</v>
      </c>
      <c r="H632" s="61">
        <v>1</v>
      </c>
      <c r="I632" s="60"/>
      <c r="J632" s="21" t="str">
        <f>+A632</f>
        <v>FRF13195</v>
      </c>
      <c r="K632" s="47">
        <f>ROUND(K645,2)</f>
        <v>0</v>
      </c>
      <c r="L632" s="21"/>
      <c r="M632" s="21"/>
      <c r="N632" s="21"/>
      <c r="O632" s="21"/>
      <c r="P632" s="21"/>
      <c r="Q632" s="21"/>
      <c r="R632" s="21"/>
      <c r="S632" s="21"/>
      <c r="T632" s="21"/>
      <c r="U632" s="21"/>
      <c r="V632" s="21"/>
      <c r="W632" s="21"/>
      <c r="X632" s="21"/>
      <c r="Y632" s="21"/>
      <c r="Z632" s="21"/>
    </row>
    <row r="633" spans="1:26" x14ac:dyDescent="0.25">
      <c r="A633" s="16" t="s">
        <v>251</v>
      </c>
    </row>
    <row r="634" spans="1:26" x14ac:dyDescent="0.25">
      <c r="A634" t="s">
        <v>252</v>
      </c>
      <c r="B634" t="s">
        <v>27</v>
      </c>
      <c r="C634" t="s">
        <v>253</v>
      </c>
      <c r="D634" s="48">
        <v>0.03</v>
      </c>
      <c r="E634" t="s">
        <v>254</v>
      </c>
      <c r="F634" t="s">
        <v>255</v>
      </c>
      <c r="G634" s="23">
        <f>VLOOKUP(A634,'T-SMP'!$E$10:$F$59,2,0)</f>
        <v>0</v>
      </c>
      <c r="H634" t="s">
        <v>256</v>
      </c>
      <c r="I634" s="23">
        <f>ROUND(D634/H632* G634,5)</f>
        <v>0</v>
      </c>
      <c r="J634" s="23"/>
    </row>
    <row r="635" spans="1:26" x14ac:dyDescent="0.25">
      <c r="C635" s="24" t="s">
        <v>259</v>
      </c>
      <c r="K635" s="23">
        <f>SUM(I634:I634)</f>
        <v>0</v>
      </c>
    </row>
    <row r="636" spans="1:26" x14ac:dyDescent="0.25">
      <c r="A636" s="16" t="s">
        <v>260</v>
      </c>
    </row>
    <row r="637" spans="1:26" x14ac:dyDescent="0.25">
      <c r="A637" t="s">
        <v>341</v>
      </c>
      <c r="B637" t="s">
        <v>27</v>
      </c>
      <c r="C637" t="s">
        <v>342</v>
      </c>
      <c r="D637" s="48">
        <v>0.03</v>
      </c>
      <c r="E637" t="s">
        <v>254</v>
      </c>
      <c r="F637" t="s">
        <v>255</v>
      </c>
      <c r="G637" s="23">
        <f>VLOOKUP(A637,'T-SMP'!$E$10:$F$59,2,0)</f>
        <v>0</v>
      </c>
      <c r="H637" t="s">
        <v>256</v>
      </c>
      <c r="I637" s="23">
        <f>ROUND(D637/H632* G637,5)</f>
        <v>0</v>
      </c>
      <c r="J637" s="23"/>
    </row>
    <row r="638" spans="1:26" x14ac:dyDescent="0.25">
      <c r="C638" s="24" t="s">
        <v>267</v>
      </c>
      <c r="K638" s="23">
        <f>SUM(I637:I637)</f>
        <v>0</v>
      </c>
    </row>
    <row r="639" spans="1:26" x14ac:dyDescent="0.25">
      <c r="A639" s="16" t="s">
        <v>268</v>
      </c>
    </row>
    <row r="640" spans="1:26" x14ac:dyDescent="0.25">
      <c r="A640" t="s">
        <v>392</v>
      </c>
      <c r="B640" t="s">
        <v>17</v>
      </c>
      <c r="C640" t="s">
        <v>393</v>
      </c>
      <c r="D640" s="48">
        <v>0.03</v>
      </c>
      <c r="F640" t="s">
        <v>255</v>
      </c>
      <c r="G640" s="23">
        <f>VLOOKUP(A640,'T-SMP'!$E$10:$F$59,2,0)</f>
        <v>0</v>
      </c>
      <c r="H640" t="s">
        <v>256</v>
      </c>
      <c r="I640" s="23">
        <f>ROUND(D640* G640,5)</f>
        <v>0</v>
      </c>
      <c r="J640" s="23"/>
    </row>
    <row r="641" spans="1:26" x14ac:dyDescent="0.25">
      <c r="C641" s="24" t="s">
        <v>274</v>
      </c>
      <c r="K641" s="23">
        <f>SUM(I640:I640)</f>
        <v>0</v>
      </c>
    </row>
    <row r="643" spans="1:26" x14ac:dyDescent="0.25">
      <c r="C643" s="24" t="s">
        <v>275</v>
      </c>
      <c r="G643">
        <v>1.5</v>
      </c>
      <c r="H643" t="s">
        <v>276</v>
      </c>
      <c r="I643">
        <f>ROUND(G643/100*K635,5)</f>
        <v>0</v>
      </c>
    </row>
    <row r="644" spans="1:26" x14ac:dyDescent="0.25">
      <c r="C644" s="24" t="s">
        <v>277</v>
      </c>
      <c r="K644" s="49">
        <f>SUM(I633:I643)</f>
        <v>0</v>
      </c>
    </row>
    <row r="645" spans="1:26" x14ac:dyDescent="0.25">
      <c r="C645" s="24" t="s">
        <v>278</v>
      </c>
      <c r="K645" s="49">
        <f>SUM(K644:K644)</f>
        <v>0</v>
      </c>
    </row>
    <row r="647" spans="1:26" ht="45" customHeight="1" x14ac:dyDescent="0.25">
      <c r="A647" s="20" t="s">
        <v>135</v>
      </c>
      <c r="B647" s="21" t="s">
        <v>136</v>
      </c>
      <c r="C647" s="59" t="s">
        <v>137</v>
      </c>
      <c r="D647" s="60"/>
      <c r="E647" s="60"/>
      <c r="F647" s="21"/>
      <c r="G647" s="22" t="s">
        <v>250</v>
      </c>
      <c r="H647" s="61">
        <v>1</v>
      </c>
      <c r="I647" s="60"/>
      <c r="J647" s="21" t="str">
        <f>+A647</f>
        <v>FRI2U052</v>
      </c>
      <c r="K647" s="47">
        <f>ROUND(K662,2)</f>
        <v>0</v>
      </c>
      <c r="L647" s="21"/>
      <c r="M647" s="21"/>
      <c r="N647" s="21"/>
      <c r="O647" s="21"/>
      <c r="P647" s="21"/>
      <c r="Q647" s="21"/>
      <c r="R647" s="21"/>
      <c r="S647" s="21"/>
      <c r="T647" s="21"/>
      <c r="U647" s="21"/>
      <c r="V647" s="21"/>
      <c r="W647" s="21"/>
      <c r="X647" s="21"/>
      <c r="Y647" s="21"/>
      <c r="Z647" s="21"/>
    </row>
    <row r="648" spans="1:26" x14ac:dyDescent="0.25">
      <c r="A648" s="16" t="s">
        <v>251</v>
      </c>
    </row>
    <row r="649" spans="1:26" x14ac:dyDescent="0.25">
      <c r="A649" t="s">
        <v>252</v>
      </c>
      <c r="B649" t="s">
        <v>27</v>
      </c>
      <c r="C649" t="s">
        <v>253</v>
      </c>
      <c r="D649" s="48">
        <v>1</v>
      </c>
      <c r="E649" t="s">
        <v>254</v>
      </c>
      <c r="F649" t="s">
        <v>255</v>
      </c>
      <c r="G649" s="23">
        <f>VLOOKUP(A649,'T-SMP'!$E$10:$F$59,2,0)</f>
        <v>0</v>
      </c>
      <c r="H649" t="s">
        <v>256</v>
      </c>
      <c r="I649" s="23">
        <f>ROUND(D649/H647* G649,5)</f>
        <v>0</v>
      </c>
      <c r="J649" s="23"/>
    </row>
    <row r="650" spans="1:26" x14ac:dyDescent="0.25">
      <c r="A650" t="s">
        <v>257</v>
      </c>
      <c r="B650" t="s">
        <v>27</v>
      </c>
      <c r="C650" t="s">
        <v>258</v>
      </c>
      <c r="D650" s="48">
        <v>0.3</v>
      </c>
      <c r="E650" t="s">
        <v>254</v>
      </c>
      <c r="F650" t="s">
        <v>255</v>
      </c>
      <c r="G650" s="23">
        <f>VLOOKUP(A650,'T-SMP'!$E$10:$F$59,2,0)</f>
        <v>0</v>
      </c>
      <c r="H650" t="s">
        <v>256</v>
      </c>
      <c r="I650" s="23">
        <f>ROUND(D650/H647* G650,5)</f>
        <v>0</v>
      </c>
      <c r="J650" s="23"/>
    </row>
    <row r="651" spans="1:26" x14ac:dyDescent="0.25">
      <c r="C651" s="24" t="s">
        <v>259</v>
      </c>
      <c r="K651" s="23">
        <f>SUM(I649:I650)</f>
        <v>0</v>
      </c>
    </row>
    <row r="652" spans="1:26" x14ac:dyDescent="0.25">
      <c r="A652" s="16" t="s">
        <v>260</v>
      </c>
    </row>
    <row r="653" spans="1:26" ht="30" x14ac:dyDescent="0.25">
      <c r="A653" t="s">
        <v>398</v>
      </c>
      <c r="B653" t="s">
        <v>27</v>
      </c>
      <c r="C653" s="34" t="s">
        <v>399</v>
      </c>
      <c r="D653" s="48">
        <v>0.2</v>
      </c>
      <c r="E653" t="s">
        <v>254</v>
      </c>
      <c r="F653" t="s">
        <v>255</v>
      </c>
      <c r="G653" s="23">
        <f>VLOOKUP(A653,'T-SMP'!$E$10:$F$59,2,0)</f>
        <v>0</v>
      </c>
      <c r="H653" t="s">
        <v>256</v>
      </c>
      <c r="I653" s="23">
        <f>ROUND(D653/H647* G653,5)</f>
        <v>0</v>
      </c>
      <c r="J653" s="23"/>
    </row>
    <row r="654" spans="1:26" x14ac:dyDescent="0.25">
      <c r="C654" s="24" t="s">
        <v>267</v>
      </c>
      <c r="K654" s="23">
        <f>SUM(I653:I653)</f>
        <v>0</v>
      </c>
    </row>
    <row r="655" spans="1:26" x14ac:dyDescent="0.25">
      <c r="A655" s="16" t="s">
        <v>268</v>
      </c>
    </row>
    <row r="656" spans="1:26" ht="30" x14ac:dyDescent="0.25">
      <c r="A656" t="s">
        <v>400</v>
      </c>
      <c r="B656" t="s">
        <v>308</v>
      </c>
      <c r="C656" s="34" t="s">
        <v>401</v>
      </c>
      <c r="D656" s="48">
        <v>0.6</v>
      </c>
      <c r="F656" t="s">
        <v>255</v>
      </c>
      <c r="G656" s="23">
        <f>VLOOKUP(A656,'T-SMP'!$E$10:$F$59,2,0)</f>
        <v>0</v>
      </c>
      <c r="H656" t="s">
        <v>256</v>
      </c>
      <c r="I656" s="23">
        <f>ROUND(D656* G656,5)</f>
        <v>0</v>
      </c>
      <c r="J656" s="23"/>
    </row>
    <row r="657" spans="1:26" x14ac:dyDescent="0.25">
      <c r="A657" t="s">
        <v>402</v>
      </c>
      <c r="B657" t="s">
        <v>308</v>
      </c>
      <c r="C657" t="s">
        <v>403</v>
      </c>
      <c r="D657" s="48">
        <v>0.2</v>
      </c>
      <c r="F657" t="s">
        <v>255</v>
      </c>
      <c r="G657" s="23">
        <f>VLOOKUP(A657,'T-SMP'!$E$10:$F$59,2,0)</f>
        <v>0</v>
      </c>
      <c r="H657" t="s">
        <v>256</v>
      </c>
      <c r="I657" s="23">
        <f>ROUND(D657* G657,5)</f>
        <v>0</v>
      </c>
      <c r="J657" s="23"/>
    </row>
    <row r="658" spans="1:26" x14ac:dyDescent="0.25">
      <c r="C658" s="24" t="s">
        <v>274</v>
      </c>
      <c r="K658" s="23">
        <f>SUM(I656:I657)</f>
        <v>0</v>
      </c>
    </row>
    <row r="660" spans="1:26" x14ac:dyDescent="0.25">
      <c r="C660" s="24" t="s">
        <v>275</v>
      </c>
      <c r="G660">
        <v>1.5</v>
      </c>
      <c r="H660" t="s">
        <v>276</v>
      </c>
      <c r="I660">
        <f>ROUND(G660/100*K651,5)</f>
        <v>0</v>
      </c>
    </row>
    <row r="661" spans="1:26" x14ac:dyDescent="0.25">
      <c r="C661" s="24" t="s">
        <v>277</v>
      </c>
      <c r="K661" s="49">
        <f>SUM(I648:I660)</f>
        <v>0</v>
      </c>
    </row>
    <row r="662" spans="1:26" x14ac:dyDescent="0.25">
      <c r="C662" s="24" t="s">
        <v>278</v>
      </c>
      <c r="K662" s="49">
        <f>SUM(K661:K661)</f>
        <v>0</v>
      </c>
    </row>
    <row r="664" spans="1:26" ht="45" customHeight="1" x14ac:dyDescent="0.25">
      <c r="A664" s="20" t="s">
        <v>163</v>
      </c>
      <c r="B664" s="21" t="s">
        <v>53</v>
      </c>
      <c r="C664" s="59" t="s">
        <v>164</v>
      </c>
      <c r="D664" s="60"/>
      <c r="E664" s="60"/>
      <c r="F664" s="21"/>
      <c r="G664" s="22" t="s">
        <v>250</v>
      </c>
      <c r="H664" s="61">
        <v>1</v>
      </c>
      <c r="I664" s="60"/>
      <c r="J664" s="21" t="str">
        <f>+A664</f>
        <v>FRI2U053</v>
      </c>
      <c r="K664" s="47">
        <f>ROUND(K676,2)</f>
        <v>0</v>
      </c>
      <c r="L664" s="21"/>
      <c r="M664" s="21"/>
      <c r="N664" s="21"/>
      <c r="O664" s="21"/>
      <c r="P664" s="21"/>
      <c r="Q664" s="21"/>
      <c r="R664" s="21"/>
      <c r="S664" s="21"/>
      <c r="T664" s="21"/>
      <c r="U664" s="21"/>
      <c r="V664" s="21"/>
      <c r="W664" s="21"/>
      <c r="X664" s="21"/>
      <c r="Y664" s="21"/>
      <c r="Z664" s="21"/>
    </row>
    <row r="665" spans="1:26" x14ac:dyDescent="0.25">
      <c r="A665" s="16" t="s">
        <v>251</v>
      </c>
    </row>
    <row r="666" spans="1:26" x14ac:dyDescent="0.25">
      <c r="A666" t="s">
        <v>257</v>
      </c>
      <c r="B666" t="s">
        <v>27</v>
      </c>
      <c r="C666" t="s">
        <v>258</v>
      </c>
      <c r="D666" s="48">
        <v>2.5</v>
      </c>
      <c r="E666" t="s">
        <v>254</v>
      </c>
      <c r="F666" t="s">
        <v>255</v>
      </c>
      <c r="G666" s="23">
        <f>VLOOKUP(A666,'T-SMP'!$E$10:$F$59,2,0)</f>
        <v>0</v>
      </c>
      <c r="H666" t="s">
        <v>256</v>
      </c>
      <c r="I666" s="23">
        <f>ROUND(D666/H664* G666,5)</f>
        <v>0</v>
      </c>
      <c r="J666" s="23"/>
    </row>
    <row r="667" spans="1:26" x14ac:dyDescent="0.25">
      <c r="A667" t="s">
        <v>252</v>
      </c>
      <c r="B667" t="s">
        <v>27</v>
      </c>
      <c r="C667" t="s">
        <v>253</v>
      </c>
      <c r="D667" s="48">
        <v>2.5</v>
      </c>
      <c r="E667" t="s">
        <v>254</v>
      </c>
      <c r="F667" t="s">
        <v>255</v>
      </c>
      <c r="G667" s="23">
        <f>VLOOKUP(A667,'T-SMP'!$E$10:$F$59,2,0)</f>
        <v>0</v>
      </c>
      <c r="H667" t="s">
        <v>256</v>
      </c>
      <c r="I667" s="23">
        <f>ROUND(D667/H664* G667,5)</f>
        <v>0</v>
      </c>
      <c r="J667" s="23"/>
    </row>
    <row r="668" spans="1:26" x14ac:dyDescent="0.25">
      <c r="C668" s="24" t="s">
        <v>259</v>
      </c>
      <c r="K668" s="23">
        <f>SUM(I666:I667)</f>
        <v>0</v>
      </c>
    </row>
    <row r="669" spans="1:26" x14ac:dyDescent="0.25">
      <c r="A669" s="16" t="s">
        <v>260</v>
      </c>
    </row>
    <row r="670" spans="1:26" x14ac:dyDescent="0.25">
      <c r="A670" t="s">
        <v>261</v>
      </c>
      <c r="B670" t="s">
        <v>27</v>
      </c>
      <c r="C670" t="s">
        <v>262</v>
      </c>
      <c r="D670" s="48">
        <v>2.5</v>
      </c>
      <c r="E670" t="s">
        <v>254</v>
      </c>
      <c r="F670" t="s">
        <v>255</v>
      </c>
      <c r="G670" s="23">
        <f>VLOOKUP(A670,'T-SMP'!$E$10:$F$59,2,0)</f>
        <v>0</v>
      </c>
      <c r="H670" t="s">
        <v>256</v>
      </c>
      <c r="I670" s="23">
        <f>ROUND(D670/H664* G670,5)</f>
        <v>0</v>
      </c>
      <c r="J670" s="23"/>
    </row>
    <row r="671" spans="1:26" x14ac:dyDescent="0.25">
      <c r="A671" t="s">
        <v>265</v>
      </c>
      <c r="B671" t="s">
        <v>27</v>
      </c>
      <c r="C671" t="s">
        <v>266</v>
      </c>
      <c r="D671" s="48">
        <v>2.5</v>
      </c>
      <c r="E671" t="s">
        <v>254</v>
      </c>
      <c r="F671" t="s">
        <v>255</v>
      </c>
      <c r="G671" s="23">
        <f>VLOOKUP(A671,'T-SMP'!$E$10:$F$59,2,0)</f>
        <v>0</v>
      </c>
      <c r="H671" t="s">
        <v>256</v>
      </c>
      <c r="I671" s="23">
        <f>ROUND(D671/H664* G671,5)</f>
        <v>0</v>
      </c>
      <c r="J671" s="23"/>
    </row>
    <row r="672" spans="1:26" x14ac:dyDescent="0.25">
      <c r="C672" s="24" t="s">
        <v>267</v>
      </c>
      <c r="K672" s="23">
        <f>SUM(I670:I671)</f>
        <v>0</v>
      </c>
    </row>
    <row r="674" spans="1:26" x14ac:dyDescent="0.25">
      <c r="C674" s="24" t="s">
        <v>275</v>
      </c>
      <c r="G674">
        <v>1.5</v>
      </c>
      <c r="H674" t="s">
        <v>276</v>
      </c>
      <c r="I674">
        <f>ROUND(G674/100*K668,5)</f>
        <v>0</v>
      </c>
    </row>
    <row r="675" spans="1:26" x14ac:dyDescent="0.25">
      <c r="C675" s="24" t="s">
        <v>277</v>
      </c>
      <c r="K675" s="49">
        <f>SUM(I665:I674)</f>
        <v>0</v>
      </c>
    </row>
    <row r="676" spans="1:26" x14ac:dyDescent="0.25">
      <c r="C676" s="24" t="s">
        <v>278</v>
      </c>
      <c r="K676" s="49">
        <f>SUM(K675:K675)</f>
        <v>0</v>
      </c>
    </row>
    <row r="678" spans="1:26" ht="45" customHeight="1" x14ac:dyDescent="0.25">
      <c r="A678" s="20" t="s">
        <v>165</v>
      </c>
      <c r="B678" s="21" t="s">
        <v>53</v>
      </c>
      <c r="C678" s="59" t="s">
        <v>166</v>
      </c>
      <c r="D678" s="60"/>
      <c r="E678" s="60"/>
      <c r="F678" s="21"/>
      <c r="G678" s="22" t="s">
        <v>250</v>
      </c>
      <c r="H678" s="61">
        <v>1</v>
      </c>
      <c r="I678" s="60"/>
      <c r="J678" s="21" t="str">
        <f>+A678</f>
        <v>FRI2U054</v>
      </c>
      <c r="K678" s="47">
        <f>ROUND(K690,2)</f>
        <v>0</v>
      </c>
      <c r="L678" s="21"/>
      <c r="M678" s="21"/>
      <c r="N678" s="21"/>
      <c r="O678" s="21"/>
      <c r="P678" s="21"/>
      <c r="Q678" s="21"/>
      <c r="R678" s="21"/>
      <c r="S678" s="21"/>
      <c r="T678" s="21"/>
      <c r="U678" s="21"/>
      <c r="V678" s="21"/>
      <c r="W678" s="21"/>
      <c r="X678" s="21"/>
      <c r="Y678" s="21"/>
      <c r="Z678" s="21"/>
    </row>
    <row r="679" spans="1:26" x14ac:dyDescent="0.25">
      <c r="A679" s="16" t="s">
        <v>251</v>
      </c>
    </row>
    <row r="680" spans="1:26" x14ac:dyDescent="0.25">
      <c r="A680" t="s">
        <v>257</v>
      </c>
      <c r="B680" t="s">
        <v>27</v>
      </c>
      <c r="C680" t="s">
        <v>258</v>
      </c>
      <c r="D680" s="48">
        <v>7.0000000000000007E-2</v>
      </c>
      <c r="E680" t="s">
        <v>254</v>
      </c>
      <c r="F680" t="s">
        <v>255</v>
      </c>
      <c r="G680" s="23">
        <f>VLOOKUP(A680,'T-SMP'!$E$10:$F$59,2,0)</f>
        <v>0</v>
      </c>
      <c r="H680" t="s">
        <v>256</v>
      </c>
      <c r="I680" s="23">
        <f>ROUND(D680/H678* G680,5)</f>
        <v>0</v>
      </c>
      <c r="J680" s="23"/>
    </row>
    <row r="681" spans="1:26" x14ac:dyDescent="0.25">
      <c r="A681" t="s">
        <v>252</v>
      </c>
      <c r="B681" t="s">
        <v>27</v>
      </c>
      <c r="C681" t="s">
        <v>253</v>
      </c>
      <c r="D681" s="48">
        <v>7.0000000000000007E-2</v>
      </c>
      <c r="E681" t="s">
        <v>254</v>
      </c>
      <c r="F681" t="s">
        <v>255</v>
      </c>
      <c r="G681" s="23">
        <f>VLOOKUP(A681,'T-SMP'!$E$10:$F$59,2,0)</f>
        <v>0</v>
      </c>
      <c r="H681" t="s">
        <v>256</v>
      </c>
      <c r="I681" s="23">
        <f>ROUND(D681/H678* G681,5)</f>
        <v>0</v>
      </c>
      <c r="J681" s="23"/>
    </row>
    <row r="682" spans="1:26" x14ac:dyDescent="0.25">
      <c r="C682" s="24" t="s">
        <v>259</v>
      </c>
      <c r="K682" s="23">
        <f>SUM(I680:I681)</f>
        <v>0</v>
      </c>
    </row>
    <row r="683" spans="1:26" x14ac:dyDescent="0.25">
      <c r="A683" s="16" t="s">
        <v>260</v>
      </c>
    </row>
    <row r="684" spans="1:26" x14ac:dyDescent="0.25">
      <c r="A684" t="s">
        <v>265</v>
      </c>
      <c r="B684" t="s">
        <v>27</v>
      </c>
      <c r="C684" t="s">
        <v>266</v>
      </c>
      <c r="D684" s="48">
        <v>0.02</v>
      </c>
      <c r="E684" t="s">
        <v>254</v>
      </c>
      <c r="F684" t="s">
        <v>255</v>
      </c>
      <c r="G684" s="23">
        <f>VLOOKUP(A684,'T-SMP'!$E$10:$F$59,2,0)</f>
        <v>0</v>
      </c>
      <c r="H684" t="s">
        <v>256</v>
      </c>
      <c r="I684" s="23">
        <f>ROUND(D684/H678* G684,5)</f>
        <v>0</v>
      </c>
      <c r="J684" s="23"/>
    </row>
    <row r="685" spans="1:26" x14ac:dyDescent="0.25">
      <c r="A685" t="s">
        <v>261</v>
      </c>
      <c r="B685" t="s">
        <v>27</v>
      </c>
      <c r="C685" t="s">
        <v>262</v>
      </c>
      <c r="D685" s="48">
        <v>0.02</v>
      </c>
      <c r="E685" t="s">
        <v>254</v>
      </c>
      <c r="F685" t="s">
        <v>255</v>
      </c>
      <c r="G685" s="23">
        <f>VLOOKUP(A685,'T-SMP'!$E$10:$F$59,2,0)</f>
        <v>0</v>
      </c>
      <c r="H685" t="s">
        <v>256</v>
      </c>
      <c r="I685" s="23">
        <f>ROUND(D685/H678* G685,5)</f>
        <v>0</v>
      </c>
      <c r="J685" s="23"/>
    </row>
    <row r="686" spans="1:26" x14ac:dyDescent="0.25">
      <c r="C686" s="24" t="s">
        <v>267</v>
      </c>
      <c r="K686" s="23">
        <f>SUM(I684:I685)</f>
        <v>0</v>
      </c>
    </row>
    <row r="688" spans="1:26" x14ac:dyDescent="0.25">
      <c r="C688" s="24" t="s">
        <v>275</v>
      </c>
      <c r="G688">
        <v>1.5</v>
      </c>
      <c r="H688" t="s">
        <v>276</v>
      </c>
      <c r="I688">
        <f>ROUND(G688/100*K682,5)</f>
        <v>0</v>
      </c>
    </row>
    <row r="689" spans="1:26" x14ac:dyDescent="0.25">
      <c r="C689" s="24" t="s">
        <v>277</v>
      </c>
      <c r="K689" s="49">
        <f>SUM(I679:I688)</f>
        <v>0</v>
      </c>
    </row>
    <row r="690" spans="1:26" x14ac:dyDescent="0.25">
      <c r="C690" s="24" t="s">
        <v>278</v>
      </c>
      <c r="K690" s="49">
        <f>SUM(K689:K689)</f>
        <v>0</v>
      </c>
    </row>
    <row r="692" spans="1:26" ht="45" customHeight="1" x14ac:dyDescent="0.25">
      <c r="A692" s="20" t="s">
        <v>19</v>
      </c>
      <c r="B692" s="21" t="s">
        <v>20</v>
      </c>
      <c r="C692" s="59" t="s">
        <v>21</v>
      </c>
      <c r="D692" s="60"/>
      <c r="E692" s="60"/>
      <c r="F692" s="21"/>
      <c r="G692" s="22" t="s">
        <v>250</v>
      </c>
      <c r="H692" s="61">
        <v>1</v>
      </c>
      <c r="I692" s="60"/>
      <c r="J692" s="21" t="str">
        <f>+A692</f>
        <v>FRI2U055</v>
      </c>
      <c r="K692" s="47">
        <f>ROUND(K697,2)</f>
        <v>0</v>
      </c>
      <c r="L692" s="21"/>
      <c r="M692" s="21"/>
      <c r="N692" s="21"/>
      <c r="O692" s="21"/>
      <c r="P692" s="21"/>
      <c r="Q692" s="21"/>
      <c r="R692" s="21"/>
      <c r="S692" s="21"/>
      <c r="T692" s="21"/>
      <c r="U692" s="21"/>
      <c r="V692" s="21"/>
      <c r="W692" s="21"/>
      <c r="X692" s="21"/>
      <c r="Y692" s="21"/>
      <c r="Z692" s="21"/>
    </row>
    <row r="693" spans="1:26" x14ac:dyDescent="0.25">
      <c r="A693" s="16" t="s">
        <v>260</v>
      </c>
    </row>
    <row r="694" spans="1:26" ht="30" x14ac:dyDescent="0.25">
      <c r="A694" t="s">
        <v>352</v>
      </c>
      <c r="B694" t="s">
        <v>27</v>
      </c>
      <c r="C694" s="34" t="s">
        <v>353</v>
      </c>
      <c r="D694" s="48">
        <v>2E-3</v>
      </c>
      <c r="E694" t="s">
        <v>254</v>
      </c>
      <c r="F694" t="s">
        <v>255</v>
      </c>
      <c r="G694" s="23">
        <f>VLOOKUP(A694,'T-SMP'!$E$10:$F$59,2,0)</f>
        <v>0</v>
      </c>
      <c r="H694" t="s">
        <v>256</v>
      </c>
      <c r="I694" s="23">
        <f>ROUND(D694/H692* G694,5)</f>
        <v>0</v>
      </c>
      <c r="J694" s="23"/>
    </row>
    <row r="695" spans="1:26" x14ac:dyDescent="0.25">
      <c r="C695" s="24" t="s">
        <v>267</v>
      </c>
      <c r="K695" s="23">
        <f>SUM(I694:I694)</f>
        <v>0</v>
      </c>
    </row>
    <row r="696" spans="1:26" x14ac:dyDescent="0.25">
      <c r="C696" s="24" t="s">
        <v>277</v>
      </c>
      <c r="K696" s="49">
        <f>SUM(I693:I695)</f>
        <v>0</v>
      </c>
    </row>
    <row r="697" spans="1:26" x14ac:dyDescent="0.25">
      <c r="C697" s="24" t="s">
        <v>278</v>
      </c>
      <c r="K697" s="49">
        <f>SUM(K696:K696)</f>
        <v>0</v>
      </c>
    </row>
    <row r="699" spans="1:26" ht="45" customHeight="1" x14ac:dyDescent="0.25">
      <c r="A699" s="20" t="s">
        <v>146</v>
      </c>
      <c r="B699" s="21" t="s">
        <v>53</v>
      </c>
      <c r="C699" s="59" t="s">
        <v>147</v>
      </c>
      <c r="D699" s="60"/>
      <c r="E699" s="60"/>
      <c r="F699" s="21"/>
      <c r="G699" s="22" t="s">
        <v>250</v>
      </c>
      <c r="H699" s="61">
        <v>1</v>
      </c>
      <c r="I699" s="60"/>
      <c r="J699" s="21" t="str">
        <f>+A699</f>
        <v>FRZ22813</v>
      </c>
      <c r="K699" s="47">
        <f>ROUND(K711,2)</f>
        <v>0</v>
      </c>
      <c r="L699" s="21"/>
      <c r="M699" s="21"/>
      <c r="N699" s="21"/>
      <c r="O699" s="21"/>
      <c r="P699" s="21"/>
      <c r="Q699" s="21"/>
      <c r="R699" s="21"/>
      <c r="S699" s="21"/>
      <c r="T699" s="21"/>
      <c r="U699" s="21"/>
      <c r="V699" s="21"/>
      <c r="W699" s="21"/>
      <c r="X699" s="21"/>
      <c r="Y699" s="21"/>
      <c r="Z699" s="21"/>
    </row>
    <row r="700" spans="1:26" x14ac:dyDescent="0.25">
      <c r="A700" s="16" t="s">
        <v>251</v>
      </c>
    </row>
    <row r="701" spans="1:26" x14ac:dyDescent="0.25">
      <c r="A701" t="s">
        <v>252</v>
      </c>
      <c r="B701" t="s">
        <v>27</v>
      </c>
      <c r="C701" t="s">
        <v>253</v>
      </c>
      <c r="D701" s="48">
        <v>0.22800000000000001</v>
      </c>
      <c r="E701" t="s">
        <v>254</v>
      </c>
      <c r="F701" t="s">
        <v>255</v>
      </c>
      <c r="G701" s="23">
        <f>VLOOKUP(A701,'T-SMP'!$E$10:$F$59,2,0)</f>
        <v>0</v>
      </c>
      <c r="H701" t="s">
        <v>256</v>
      </c>
      <c r="I701" s="23">
        <f>ROUND(D701/H699* G701,5)</f>
        <v>0</v>
      </c>
      <c r="J701" s="23"/>
    </row>
    <row r="702" spans="1:26" x14ac:dyDescent="0.25">
      <c r="A702" t="s">
        <v>257</v>
      </c>
      <c r="B702" t="s">
        <v>27</v>
      </c>
      <c r="C702" t="s">
        <v>258</v>
      </c>
      <c r="D702" s="48">
        <v>0.22800000000000001</v>
      </c>
      <c r="E702" t="s">
        <v>254</v>
      </c>
      <c r="F702" t="s">
        <v>255</v>
      </c>
      <c r="G702" s="23">
        <f>VLOOKUP(A702,'T-SMP'!$E$10:$F$59,2,0)</f>
        <v>0</v>
      </c>
      <c r="H702" t="s">
        <v>256</v>
      </c>
      <c r="I702" s="23">
        <f>ROUND(D702/H699* G702,5)</f>
        <v>0</v>
      </c>
      <c r="J702" s="23"/>
    </row>
    <row r="703" spans="1:26" x14ac:dyDescent="0.25">
      <c r="C703" s="24" t="s">
        <v>259</v>
      </c>
      <c r="K703" s="23">
        <f>SUM(I701:I702)</f>
        <v>0</v>
      </c>
    </row>
    <row r="704" spans="1:26" x14ac:dyDescent="0.25">
      <c r="A704" s="16" t="s">
        <v>268</v>
      </c>
    </row>
    <row r="705" spans="1:26" ht="45" x14ac:dyDescent="0.25">
      <c r="A705" t="s">
        <v>404</v>
      </c>
      <c r="B705" t="s">
        <v>53</v>
      </c>
      <c r="C705" s="34" t="s">
        <v>405</v>
      </c>
      <c r="D705" s="48">
        <v>2</v>
      </c>
      <c r="F705" t="s">
        <v>255</v>
      </c>
      <c r="G705" s="23">
        <f>VLOOKUP(A705,'T-SMP'!$E$10:$F$59,2,0)</f>
        <v>0</v>
      </c>
      <c r="H705" t="s">
        <v>256</v>
      </c>
      <c r="I705" s="23">
        <f>ROUND(D705* G705,5)</f>
        <v>0</v>
      </c>
      <c r="J705" s="23"/>
    </row>
    <row r="706" spans="1:26" ht="30" x14ac:dyDescent="0.25">
      <c r="A706" t="s">
        <v>406</v>
      </c>
      <c r="B706" t="s">
        <v>53</v>
      </c>
      <c r="C706" s="34" t="s">
        <v>407</v>
      </c>
      <c r="D706" s="48">
        <v>2</v>
      </c>
      <c r="F706" t="s">
        <v>255</v>
      </c>
      <c r="G706" s="23">
        <f>VLOOKUP(A706,'T-SMP'!$E$10:$F$59,2,0)</f>
        <v>0</v>
      </c>
      <c r="H706" t="s">
        <v>256</v>
      </c>
      <c r="I706" s="23">
        <f>ROUND(D706* G706,5)</f>
        <v>0</v>
      </c>
      <c r="J706" s="23"/>
    </row>
    <row r="707" spans="1:26" x14ac:dyDescent="0.25">
      <c r="C707" s="24" t="s">
        <v>274</v>
      </c>
      <c r="K707" s="23">
        <f>SUM(I705:I706)</f>
        <v>0</v>
      </c>
    </row>
    <row r="709" spans="1:26" x14ac:dyDescent="0.25">
      <c r="C709" s="24" t="s">
        <v>275</v>
      </c>
      <c r="G709">
        <v>1.5</v>
      </c>
      <c r="H709" t="s">
        <v>276</v>
      </c>
      <c r="I709">
        <f>ROUND(G709/100*K703,5)</f>
        <v>0</v>
      </c>
    </row>
    <row r="710" spans="1:26" x14ac:dyDescent="0.25">
      <c r="C710" s="24" t="s">
        <v>277</v>
      </c>
      <c r="K710" s="49">
        <f>SUM(I700:I709)</f>
        <v>0</v>
      </c>
    </row>
    <row r="711" spans="1:26" x14ac:dyDescent="0.25">
      <c r="C711" s="24" t="s">
        <v>278</v>
      </c>
      <c r="K711" s="49">
        <f>SUM(K710:K710)</f>
        <v>0</v>
      </c>
    </row>
    <row r="713" spans="1:26" ht="45" customHeight="1" x14ac:dyDescent="0.25">
      <c r="A713" s="20" t="s">
        <v>26</v>
      </c>
      <c r="B713" s="21" t="s">
        <v>27</v>
      </c>
      <c r="C713" s="59" t="s">
        <v>28</v>
      </c>
      <c r="D713" s="60"/>
      <c r="E713" s="60"/>
      <c r="F713" s="21"/>
      <c r="G713" s="22" t="s">
        <v>250</v>
      </c>
      <c r="H713" s="61">
        <v>1</v>
      </c>
      <c r="I713" s="60"/>
      <c r="J713" s="21" t="str">
        <f>+A713</f>
        <v>GI_AUR01</v>
      </c>
      <c r="K713" s="47">
        <f>ROUND(K727,2)</f>
        <v>0</v>
      </c>
      <c r="L713" s="21"/>
      <c r="M713" s="21"/>
      <c r="N713" s="21"/>
      <c r="O713" s="21"/>
      <c r="P713" s="21"/>
      <c r="Q713" s="21"/>
      <c r="R713" s="21"/>
      <c r="S713" s="21"/>
      <c r="T713" s="21"/>
      <c r="U713" s="21"/>
      <c r="V713" s="21"/>
      <c r="W713" s="21"/>
      <c r="X713" s="21"/>
      <c r="Y713" s="21"/>
      <c r="Z713" s="21"/>
    </row>
    <row r="714" spans="1:26" x14ac:dyDescent="0.25">
      <c r="A714" s="16" t="s">
        <v>251</v>
      </c>
    </row>
    <row r="715" spans="1:26" x14ac:dyDescent="0.25">
      <c r="A715" t="s">
        <v>252</v>
      </c>
      <c r="B715" t="s">
        <v>27</v>
      </c>
      <c r="C715" t="s">
        <v>253</v>
      </c>
      <c r="D715" s="48">
        <v>1</v>
      </c>
      <c r="E715" t="s">
        <v>254</v>
      </c>
      <c r="F715" t="s">
        <v>255</v>
      </c>
      <c r="G715" s="23">
        <f>VLOOKUP(A715,'T-SMP'!$E$10:$F$59,2,0)</f>
        <v>0</v>
      </c>
      <c r="H715" t="s">
        <v>256</v>
      </c>
      <c r="I715" s="23">
        <f>ROUND(D715/H713* G715,5)</f>
        <v>0</v>
      </c>
      <c r="J715" s="23"/>
    </row>
    <row r="716" spans="1:26" x14ac:dyDescent="0.25">
      <c r="C716" s="24" t="s">
        <v>259</v>
      </c>
      <c r="K716" s="23">
        <f>SUM(I715:I715)</f>
        <v>0</v>
      </c>
    </row>
    <row r="717" spans="1:26" x14ac:dyDescent="0.25">
      <c r="A717" s="16" t="s">
        <v>260</v>
      </c>
    </row>
    <row r="718" spans="1:26" x14ac:dyDescent="0.25">
      <c r="A718" t="s">
        <v>261</v>
      </c>
      <c r="B718" t="s">
        <v>27</v>
      </c>
      <c r="C718" t="s">
        <v>262</v>
      </c>
      <c r="D718" s="48">
        <v>2</v>
      </c>
      <c r="E718" t="s">
        <v>254</v>
      </c>
      <c r="F718" t="s">
        <v>255</v>
      </c>
      <c r="G718" s="23">
        <f>VLOOKUP(A718,'T-SMP'!$E$10:$F$59,2,0)</f>
        <v>0</v>
      </c>
      <c r="H718" t="s">
        <v>256</v>
      </c>
      <c r="I718" s="23">
        <f>ROUND(D718/H713* G718,5)</f>
        <v>0</v>
      </c>
      <c r="J718" s="23"/>
    </row>
    <row r="719" spans="1:26" x14ac:dyDescent="0.25">
      <c r="A719" t="s">
        <v>265</v>
      </c>
      <c r="B719" t="s">
        <v>27</v>
      </c>
      <c r="C719" t="s">
        <v>266</v>
      </c>
      <c r="D719" s="48">
        <v>0.1</v>
      </c>
      <c r="E719" t="s">
        <v>254</v>
      </c>
      <c r="F719" t="s">
        <v>255</v>
      </c>
      <c r="G719" s="23">
        <f>VLOOKUP(A719,'T-SMP'!$E$10:$F$59,2,0)</f>
        <v>0</v>
      </c>
      <c r="H719" t="s">
        <v>256</v>
      </c>
      <c r="I719" s="23">
        <f>ROUND(D719/H713* G719,5)</f>
        <v>0</v>
      </c>
      <c r="J719" s="23"/>
    </row>
    <row r="720" spans="1:26" x14ac:dyDescent="0.25">
      <c r="C720" s="24" t="s">
        <v>267</v>
      </c>
      <c r="K720" s="23">
        <f>SUM(I718:I719)</f>
        <v>0</v>
      </c>
    </row>
    <row r="721" spans="1:26" x14ac:dyDescent="0.25">
      <c r="A721" s="16" t="s">
        <v>268</v>
      </c>
    </row>
    <row r="722" spans="1:26" ht="90" x14ac:dyDescent="0.25">
      <c r="A722" t="s">
        <v>272</v>
      </c>
      <c r="B722" t="s">
        <v>270</v>
      </c>
      <c r="C722" s="34" t="s">
        <v>273</v>
      </c>
      <c r="D722" s="48">
        <v>1</v>
      </c>
      <c r="F722" t="s">
        <v>255</v>
      </c>
      <c r="G722" s="23">
        <f>VLOOKUP(A722,'T-SMP'!$E$10:$F$59,2,0)</f>
        <v>0</v>
      </c>
      <c r="H722" t="s">
        <v>256</v>
      </c>
      <c r="I722" s="23">
        <f>ROUND(D722* G722,5)</f>
        <v>0</v>
      </c>
      <c r="J722" s="23"/>
    </row>
    <row r="723" spans="1:26" x14ac:dyDescent="0.25">
      <c r="C723" s="24" t="s">
        <v>274</v>
      </c>
      <c r="K723" s="23">
        <f>SUM(I722:I722)</f>
        <v>0</v>
      </c>
    </row>
    <row r="725" spans="1:26" x14ac:dyDescent="0.25">
      <c r="C725" s="24" t="s">
        <v>275</v>
      </c>
      <c r="G725">
        <v>1.5</v>
      </c>
      <c r="H725" t="s">
        <v>276</v>
      </c>
      <c r="I725">
        <f>ROUND(G725/100*K716,5)</f>
        <v>0</v>
      </c>
    </row>
    <row r="726" spans="1:26" x14ac:dyDescent="0.25">
      <c r="C726" s="24" t="s">
        <v>277</v>
      </c>
      <c r="K726" s="49">
        <f>SUM(I714:I725)</f>
        <v>0</v>
      </c>
    </row>
    <row r="727" spans="1:26" x14ac:dyDescent="0.25">
      <c r="C727" s="24" t="s">
        <v>278</v>
      </c>
      <c r="K727" s="49">
        <f>SUM(K726:K726)</f>
        <v>0</v>
      </c>
    </row>
    <row r="729" spans="1:26" ht="45" customHeight="1" x14ac:dyDescent="0.25">
      <c r="A729" s="20" t="s">
        <v>196</v>
      </c>
      <c r="B729" s="21" t="s">
        <v>27</v>
      </c>
      <c r="C729" s="59" t="s">
        <v>197</v>
      </c>
      <c r="D729" s="60"/>
      <c r="E729" s="60"/>
      <c r="F729" s="21"/>
      <c r="G729" s="22" t="s">
        <v>250</v>
      </c>
      <c r="H729" s="61">
        <v>1</v>
      </c>
      <c r="I729" s="60"/>
      <c r="J729" s="21" t="str">
        <f>+A729</f>
        <v>GI_PONT02</v>
      </c>
      <c r="K729" s="47">
        <f>ROUND(K737,2)</f>
        <v>0</v>
      </c>
      <c r="L729" s="21"/>
      <c r="M729" s="21"/>
      <c r="N729" s="21"/>
      <c r="O729" s="21"/>
      <c r="P729" s="21"/>
      <c r="Q729" s="21"/>
      <c r="R729" s="21"/>
      <c r="S729" s="21"/>
      <c r="T729" s="21"/>
      <c r="U729" s="21"/>
      <c r="V729" s="21"/>
      <c r="W729" s="21"/>
      <c r="X729" s="21"/>
      <c r="Y729" s="21"/>
      <c r="Z729" s="21"/>
    </row>
    <row r="730" spans="1:26" x14ac:dyDescent="0.25">
      <c r="A730" s="16" t="s">
        <v>251</v>
      </c>
    </row>
    <row r="731" spans="1:26" x14ac:dyDescent="0.25">
      <c r="A731" t="s">
        <v>257</v>
      </c>
      <c r="B731" t="s">
        <v>27</v>
      </c>
      <c r="C731" t="s">
        <v>258</v>
      </c>
      <c r="D731" s="48">
        <v>1</v>
      </c>
      <c r="E731" t="s">
        <v>254</v>
      </c>
      <c r="F731" t="s">
        <v>255</v>
      </c>
      <c r="G731" s="23">
        <f>VLOOKUP(A731,'T-SMP'!$E$10:$F$59,2,0)</f>
        <v>0</v>
      </c>
      <c r="H731" t="s">
        <v>256</v>
      </c>
      <c r="I731" s="23">
        <f>ROUND(D731/H729* G731,5)</f>
        <v>0</v>
      </c>
      <c r="J731" s="23"/>
    </row>
    <row r="732" spans="1:26" x14ac:dyDescent="0.25">
      <c r="A732" t="s">
        <v>252</v>
      </c>
      <c r="B732" t="s">
        <v>27</v>
      </c>
      <c r="C732" t="s">
        <v>253</v>
      </c>
      <c r="D732" s="48">
        <v>1</v>
      </c>
      <c r="E732" t="s">
        <v>254</v>
      </c>
      <c r="F732" t="s">
        <v>255</v>
      </c>
      <c r="G732" s="23">
        <f>VLOOKUP(A732,'T-SMP'!$E$10:$F$59,2,0)</f>
        <v>0</v>
      </c>
      <c r="H732" t="s">
        <v>256</v>
      </c>
      <c r="I732" s="23">
        <f>ROUND(D732/H729* G732,5)</f>
        <v>0</v>
      </c>
      <c r="J732" s="23"/>
    </row>
    <row r="733" spans="1:26" x14ac:dyDescent="0.25">
      <c r="C733" s="24" t="s">
        <v>259</v>
      </c>
      <c r="K733" s="23">
        <f>SUM(I731:I732)</f>
        <v>0</v>
      </c>
    </row>
    <row r="735" spans="1:26" x14ac:dyDescent="0.25">
      <c r="C735" s="24" t="s">
        <v>275</v>
      </c>
      <c r="G735">
        <v>1.5</v>
      </c>
      <c r="H735" t="s">
        <v>276</v>
      </c>
      <c r="I735">
        <f>ROUND(G735/100*K733,5)</f>
        <v>0</v>
      </c>
    </row>
    <row r="736" spans="1:26" x14ac:dyDescent="0.25">
      <c r="C736" s="24" t="s">
        <v>277</v>
      </c>
      <c r="K736" s="49">
        <f>SUM(I730:I735)</f>
        <v>0</v>
      </c>
    </row>
    <row r="737" spans="1:26" x14ac:dyDescent="0.25">
      <c r="C737" s="24" t="s">
        <v>278</v>
      </c>
      <c r="K737" s="49">
        <f>SUM(K736:K736)</f>
        <v>0</v>
      </c>
    </row>
    <row r="739" spans="1:26" ht="45" customHeight="1" x14ac:dyDescent="0.25">
      <c r="A739" s="20" t="s">
        <v>206</v>
      </c>
      <c r="B739" s="21" t="s">
        <v>27</v>
      </c>
      <c r="C739" s="59" t="s">
        <v>207</v>
      </c>
      <c r="D739" s="60"/>
      <c r="E739" s="60"/>
      <c r="F739" s="21"/>
      <c r="G739" s="22" t="s">
        <v>250</v>
      </c>
      <c r="H739" s="61">
        <v>1</v>
      </c>
      <c r="I739" s="60"/>
      <c r="J739" s="21" t="str">
        <f>+A739</f>
        <v>GI_PONT03</v>
      </c>
      <c r="K739" s="47">
        <f>ROUND(K747,2)</f>
        <v>0</v>
      </c>
      <c r="L739" s="21"/>
      <c r="M739" s="21"/>
      <c r="N739" s="21"/>
      <c r="O739" s="21"/>
      <c r="P739" s="21"/>
      <c r="Q739" s="21"/>
      <c r="R739" s="21"/>
      <c r="S739" s="21"/>
      <c r="T739" s="21"/>
      <c r="U739" s="21"/>
      <c r="V739" s="21"/>
      <c r="W739" s="21"/>
      <c r="X739" s="21"/>
      <c r="Y739" s="21"/>
      <c r="Z739" s="21"/>
    </row>
    <row r="740" spans="1:26" x14ac:dyDescent="0.25">
      <c r="A740" s="16" t="s">
        <v>251</v>
      </c>
    </row>
    <row r="741" spans="1:26" x14ac:dyDescent="0.25">
      <c r="A741" t="s">
        <v>257</v>
      </c>
      <c r="B741" t="s">
        <v>27</v>
      </c>
      <c r="C741" t="s">
        <v>258</v>
      </c>
      <c r="D741" s="48">
        <v>0.5</v>
      </c>
      <c r="E741" t="s">
        <v>254</v>
      </c>
      <c r="F741" t="s">
        <v>255</v>
      </c>
      <c r="G741" s="23">
        <f>VLOOKUP(A741,'T-SMP'!$E$10:$F$59,2,0)</f>
        <v>0</v>
      </c>
      <c r="H741" t="s">
        <v>256</v>
      </c>
      <c r="I741" s="23">
        <f>ROUND(D741/H739* G741,5)</f>
        <v>0</v>
      </c>
      <c r="J741" s="23"/>
    </row>
    <row r="742" spans="1:26" x14ac:dyDescent="0.25">
      <c r="A742" t="s">
        <v>252</v>
      </c>
      <c r="B742" t="s">
        <v>27</v>
      </c>
      <c r="C742" t="s">
        <v>253</v>
      </c>
      <c r="D742" s="48">
        <v>0.5</v>
      </c>
      <c r="E742" t="s">
        <v>254</v>
      </c>
      <c r="F742" t="s">
        <v>255</v>
      </c>
      <c r="G742" s="23">
        <f>VLOOKUP(A742,'T-SMP'!$E$10:$F$59,2,0)</f>
        <v>0</v>
      </c>
      <c r="H742" t="s">
        <v>256</v>
      </c>
      <c r="I742" s="23">
        <f>ROUND(D742/H739* G742,5)</f>
        <v>0</v>
      </c>
      <c r="J742" s="23"/>
    </row>
    <row r="743" spans="1:26" x14ac:dyDescent="0.25">
      <c r="C743" s="24" t="s">
        <v>259</v>
      </c>
      <c r="K743" s="23">
        <f>SUM(I741:I742)</f>
        <v>0</v>
      </c>
    </row>
    <row r="745" spans="1:26" x14ac:dyDescent="0.25">
      <c r="C745" s="24" t="s">
        <v>275</v>
      </c>
      <c r="G745">
        <v>1.5</v>
      </c>
      <c r="H745" t="s">
        <v>276</v>
      </c>
      <c r="I745">
        <f>ROUND(G745/100*K743,5)</f>
        <v>0</v>
      </c>
    </row>
    <row r="746" spans="1:26" x14ac:dyDescent="0.25">
      <c r="C746" s="24" t="s">
        <v>277</v>
      </c>
      <c r="K746" s="49">
        <f>SUM(I740:I745)</f>
        <v>0</v>
      </c>
    </row>
    <row r="747" spans="1:26" x14ac:dyDescent="0.25">
      <c r="C747" s="24" t="s">
        <v>278</v>
      </c>
      <c r="K747" s="49">
        <f>SUM(K746:K746)</f>
        <v>0</v>
      </c>
    </row>
    <row r="749" spans="1:26" ht="45" customHeight="1" x14ac:dyDescent="0.25">
      <c r="A749" s="20" t="s">
        <v>203</v>
      </c>
      <c r="B749" s="21" t="s">
        <v>34</v>
      </c>
      <c r="C749" s="59" t="s">
        <v>204</v>
      </c>
      <c r="D749" s="60"/>
      <c r="E749" s="60"/>
      <c r="F749" s="21"/>
      <c r="G749" s="22" t="s">
        <v>250</v>
      </c>
      <c r="H749" s="61">
        <v>2.1680000000000001</v>
      </c>
      <c r="I749" s="60"/>
      <c r="J749" s="21" t="str">
        <f>+A749</f>
        <v>GRH1GI01</v>
      </c>
      <c r="K749" s="47">
        <f>ROUND(K764,2)</f>
        <v>0</v>
      </c>
      <c r="L749" s="21"/>
      <c r="M749" s="21"/>
      <c r="N749" s="21"/>
      <c r="O749" s="21"/>
      <c r="P749" s="21"/>
      <c r="Q749" s="21"/>
      <c r="R749" s="21"/>
      <c r="S749" s="21"/>
      <c r="T749" s="21"/>
      <c r="U749" s="21"/>
      <c r="V749" s="21"/>
      <c r="W749" s="21"/>
      <c r="X749" s="21"/>
      <c r="Y749" s="21"/>
      <c r="Z749" s="21"/>
    </row>
    <row r="750" spans="1:26" x14ac:dyDescent="0.25">
      <c r="A750" s="16" t="s">
        <v>251</v>
      </c>
    </row>
    <row r="751" spans="1:26" x14ac:dyDescent="0.25">
      <c r="A751" t="s">
        <v>257</v>
      </c>
      <c r="B751" t="s">
        <v>27</v>
      </c>
      <c r="C751" t="s">
        <v>258</v>
      </c>
      <c r="D751" s="48">
        <v>3.0000000000000001E-3</v>
      </c>
      <c r="E751" t="s">
        <v>254</v>
      </c>
      <c r="F751" t="s">
        <v>255</v>
      </c>
      <c r="G751" s="23">
        <f>VLOOKUP(A751,'T-SMP'!$E$10:$F$59,2,0)</f>
        <v>0</v>
      </c>
      <c r="H751" t="s">
        <v>256</v>
      </c>
      <c r="I751" s="23">
        <f>ROUND(D751/H749* G751,5)</f>
        <v>0</v>
      </c>
      <c r="J751" s="23"/>
    </row>
    <row r="752" spans="1:26" x14ac:dyDescent="0.25">
      <c r="A752" t="s">
        <v>252</v>
      </c>
      <c r="B752" t="s">
        <v>27</v>
      </c>
      <c r="C752" t="s">
        <v>253</v>
      </c>
      <c r="D752" s="48">
        <v>3.0000000000000001E-3</v>
      </c>
      <c r="E752" t="s">
        <v>254</v>
      </c>
      <c r="F752" t="s">
        <v>255</v>
      </c>
      <c r="G752" s="23">
        <f>VLOOKUP(A752,'T-SMP'!$E$10:$F$59,2,0)</f>
        <v>0</v>
      </c>
      <c r="H752" t="s">
        <v>256</v>
      </c>
      <c r="I752" s="23">
        <f>ROUND(D752/H749* G752,5)</f>
        <v>0</v>
      </c>
      <c r="J752" s="23"/>
    </row>
    <row r="753" spans="1:26" x14ac:dyDescent="0.25">
      <c r="C753" s="24" t="s">
        <v>259</v>
      </c>
      <c r="K753" s="23">
        <f>SUM(I751:I752)</f>
        <v>0</v>
      </c>
    </row>
    <row r="754" spans="1:26" x14ac:dyDescent="0.25">
      <c r="A754" s="16" t="s">
        <v>260</v>
      </c>
    </row>
    <row r="755" spans="1:26" x14ac:dyDescent="0.25">
      <c r="A755" t="s">
        <v>281</v>
      </c>
      <c r="B755" t="s">
        <v>27</v>
      </c>
      <c r="C755" t="s">
        <v>282</v>
      </c>
      <c r="D755" s="48">
        <v>1E-3</v>
      </c>
      <c r="E755" t="s">
        <v>254</v>
      </c>
      <c r="F755" t="s">
        <v>255</v>
      </c>
      <c r="G755" s="23">
        <f>VLOOKUP(A755,'T-SMP'!$E$10:$F$59,2,0)</f>
        <v>0</v>
      </c>
      <c r="H755" t="s">
        <v>256</v>
      </c>
      <c r="I755" s="23">
        <f>ROUND(D755/H749* G755,5)</f>
        <v>0</v>
      </c>
      <c r="J755" s="23"/>
    </row>
    <row r="756" spans="1:26" ht="30" x14ac:dyDescent="0.25">
      <c r="A756" t="s">
        <v>344</v>
      </c>
      <c r="B756" t="s">
        <v>27</v>
      </c>
      <c r="C756" s="34" t="s">
        <v>345</v>
      </c>
      <c r="D756" s="48">
        <v>5.0000000000000001E-3</v>
      </c>
      <c r="E756" t="s">
        <v>254</v>
      </c>
      <c r="F756" t="s">
        <v>255</v>
      </c>
      <c r="G756" s="23">
        <f>VLOOKUP(A756,'T-SMP'!$E$10:$F$59,2,0)</f>
        <v>0</v>
      </c>
      <c r="H756" t="s">
        <v>256</v>
      </c>
      <c r="I756" s="23">
        <f>ROUND(D756/H749* G756,5)</f>
        <v>0</v>
      </c>
      <c r="J756" s="23"/>
    </row>
    <row r="757" spans="1:26" x14ac:dyDescent="0.25">
      <c r="C757" s="24" t="s">
        <v>267</v>
      </c>
      <c r="K757" s="23">
        <f>SUM(I755:I756)</f>
        <v>0</v>
      </c>
    </row>
    <row r="758" spans="1:26" x14ac:dyDescent="0.25">
      <c r="A758" s="16" t="s">
        <v>268</v>
      </c>
    </row>
    <row r="759" spans="1:26" ht="90" x14ac:dyDescent="0.25">
      <c r="A759" t="s">
        <v>272</v>
      </c>
      <c r="B759" t="s">
        <v>270</v>
      </c>
      <c r="C759" s="34" t="s">
        <v>273</v>
      </c>
      <c r="D759" s="48">
        <v>1E-4</v>
      </c>
      <c r="F759" t="s">
        <v>255</v>
      </c>
      <c r="G759" s="23">
        <f>VLOOKUP(A759,'T-SMP'!$E$10:$F$59,2,0)</f>
        <v>0</v>
      </c>
      <c r="H759" t="s">
        <v>256</v>
      </c>
      <c r="I759" s="23">
        <f>ROUND(D759* G759,5)</f>
        <v>0</v>
      </c>
      <c r="J759" s="23"/>
    </row>
    <row r="760" spans="1:26" x14ac:dyDescent="0.25">
      <c r="C760" s="24" t="s">
        <v>274</v>
      </c>
      <c r="K760" s="23">
        <f>SUM(I759:I759)</f>
        <v>0</v>
      </c>
    </row>
    <row r="762" spans="1:26" x14ac:dyDescent="0.25">
      <c r="C762" s="24" t="s">
        <v>275</v>
      </c>
      <c r="G762">
        <v>1.5</v>
      </c>
      <c r="H762" t="s">
        <v>276</v>
      </c>
      <c r="I762">
        <f>ROUND(G762/100*K753,5)</f>
        <v>0</v>
      </c>
    </row>
    <row r="763" spans="1:26" x14ac:dyDescent="0.25">
      <c r="C763" s="24" t="s">
        <v>277</v>
      </c>
      <c r="K763" s="49">
        <f>SUM(I750:I762)</f>
        <v>0</v>
      </c>
    </row>
    <row r="764" spans="1:26" x14ac:dyDescent="0.25">
      <c r="C764" s="24" t="s">
        <v>278</v>
      </c>
      <c r="K764" s="49">
        <f>SUM(K763:K763)</f>
        <v>0</v>
      </c>
    </row>
    <row r="766" spans="1:26" ht="45" customHeight="1" x14ac:dyDescent="0.25">
      <c r="A766" s="20" t="s">
        <v>33</v>
      </c>
      <c r="B766" s="21" t="s">
        <v>34</v>
      </c>
      <c r="C766" s="59" t="s">
        <v>35</v>
      </c>
      <c r="D766" s="60"/>
      <c r="E766" s="60"/>
      <c r="F766" s="21"/>
      <c r="G766" s="22" t="s">
        <v>250</v>
      </c>
      <c r="H766" s="61">
        <v>2.1680000000000001</v>
      </c>
      <c r="I766" s="60"/>
      <c r="J766" s="21" t="str">
        <f>+A766</f>
        <v>P1R2-ARD1</v>
      </c>
      <c r="K766" s="47">
        <f>ROUND(K781,2)</f>
        <v>0</v>
      </c>
      <c r="L766" s="21"/>
      <c r="M766" s="21"/>
      <c r="N766" s="21"/>
      <c r="O766" s="21"/>
      <c r="P766" s="21"/>
      <c r="Q766" s="21"/>
      <c r="R766" s="21"/>
      <c r="S766" s="21"/>
      <c r="T766" s="21"/>
      <c r="U766" s="21"/>
      <c r="V766" s="21"/>
      <c r="W766" s="21"/>
      <c r="X766" s="21"/>
      <c r="Y766" s="21"/>
      <c r="Z766" s="21"/>
    </row>
    <row r="767" spans="1:26" x14ac:dyDescent="0.25">
      <c r="A767" s="16" t="s">
        <v>251</v>
      </c>
    </row>
    <row r="768" spans="1:26" x14ac:dyDescent="0.25">
      <c r="A768" t="s">
        <v>257</v>
      </c>
      <c r="B768" t="s">
        <v>27</v>
      </c>
      <c r="C768" t="s">
        <v>258</v>
      </c>
      <c r="D768" s="48">
        <v>3.0000000000000001E-3</v>
      </c>
      <c r="E768" t="s">
        <v>254</v>
      </c>
      <c r="F768" t="s">
        <v>255</v>
      </c>
      <c r="G768" s="23">
        <f>VLOOKUP(A768,'T-SMP'!$E$10:$F$59,2,0)</f>
        <v>0</v>
      </c>
      <c r="H768" t="s">
        <v>256</v>
      </c>
      <c r="I768" s="23">
        <f>ROUND(D768/H766* G768,5)</f>
        <v>0</v>
      </c>
      <c r="J768" s="23"/>
    </row>
    <row r="769" spans="1:26" x14ac:dyDescent="0.25">
      <c r="A769" t="s">
        <v>252</v>
      </c>
      <c r="B769" t="s">
        <v>27</v>
      </c>
      <c r="C769" t="s">
        <v>253</v>
      </c>
      <c r="D769" s="48">
        <v>3.0000000000000001E-3</v>
      </c>
      <c r="E769" t="s">
        <v>254</v>
      </c>
      <c r="F769" t="s">
        <v>255</v>
      </c>
      <c r="G769" s="23">
        <f>VLOOKUP(A769,'T-SMP'!$E$10:$F$59,2,0)</f>
        <v>0</v>
      </c>
      <c r="H769" t="s">
        <v>256</v>
      </c>
      <c r="I769" s="23">
        <f>ROUND(D769/H766* G769,5)</f>
        <v>0</v>
      </c>
      <c r="J769" s="23"/>
    </row>
    <row r="770" spans="1:26" x14ac:dyDescent="0.25">
      <c r="C770" s="24" t="s">
        <v>259</v>
      </c>
      <c r="K770" s="23">
        <f>SUM(I768:I769)</f>
        <v>0</v>
      </c>
    </row>
    <row r="771" spans="1:26" x14ac:dyDescent="0.25">
      <c r="A771" s="16" t="s">
        <v>260</v>
      </c>
    </row>
    <row r="772" spans="1:26" ht="30" x14ac:dyDescent="0.25">
      <c r="A772" t="s">
        <v>344</v>
      </c>
      <c r="B772" t="s">
        <v>27</v>
      </c>
      <c r="C772" s="34" t="s">
        <v>345</v>
      </c>
      <c r="D772" s="48">
        <v>5.0000000000000001E-3</v>
      </c>
      <c r="E772" t="s">
        <v>254</v>
      </c>
      <c r="F772" t="s">
        <v>255</v>
      </c>
      <c r="G772" s="23">
        <f>VLOOKUP(A772,'T-SMP'!$E$10:$F$59,2,0)</f>
        <v>0</v>
      </c>
      <c r="H772" t="s">
        <v>256</v>
      </c>
      <c r="I772" s="23">
        <f>ROUND(D772/H766* G772,5)</f>
        <v>0</v>
      </c>
      <c r="J772" s="23"/>
    </row>
    <row r="773" spans="1:26" x14ac:dyDescent="0.25">
      <c r="A773" t="s">
        <v>281</v>
      </c>
      <c r="B773" t="s">
        <v>27</v>
      </c>
      <c r="C773" t="s">
        <v>282</v>
      </c>
      <c r="D773" s="48">
        <v>1E-3</v>
      </c>
      <c r="E773" t="s">
        <v>254</v>
      </c>
      <c r="F773" t="s">
        <v>255</v>
      </c>
      <c r="G773" s="23">
        <f>VLOOKUP(A773,'T-SMP'!$E$10:$F$59,2,0)</f>
        <v>0</v>
      </c>
      <c r="H773" t="s">
        <v>256</v>
      </c>
      <c r="I773" s="23">
        <f>ROUND(D773/H766* G773,5)</f>
        <v>0</v>
      </c>
      <c r="J773" s="23"/>
    </row>
    <row r="774" spans="1:26" x14ac:dyDescent="0.25">
      <c r="C774" s="24" t="s">
        <v>267</v>
      </c>
      <c r="K774" s="23">
        <f>SUM(I772:I773)</f>
        <v>0</v>
      </c>
    </row>
    <row r="775" spans="1:26" x14ac:dyDescent="0.25">
      <c r="A775" s="16" t="s">
        <v>268</v>
      </c>
    </row>
    <row r="776" spans="1:26" ht="90" x14ac:dyDescent="0.25">
      <c r="A776" t="s">
        <v>272</v>
      </c>
      <c r="B776" t="s">
        <v>270</v>
      </c>
      <c r="C776" s="34" t="s">
        <v>273</v>
      </c>
      <c r="D776" s="48">
        <v>1E-4</v>
      </c>
      <c r="F776" t="s">
        <v>255</v>
      </c>
      <c r="G776" s="23">
        <f>VLOOKUP(A776,'T-SMP'!$E$10:$F$59,2,0)</f>
        <v>0</v>
      </c>
      <c r="H776" t="s">
        <v>256</v>
      </c>
      <c r="I776" s="23">
        <f>ROUND(D776* G776,5)</f>
        <v>0</v>
      </c>
      <c r="J776" s="23"/>
    </row>
    <row r="777" spans="1:26" x14ac:dyDescent="0.25">
      <c r="C777" s="24" t="s">
        <v>274</v>
      </c>
      <c r="K777" s="23">
        <f>SUM(I776:I776)</f>
        <v>0</v>
      </c>
    </row>
    <row r="779" spans="1:26" x14ac:dyDescent="0.25">
      <c r="C779" s="24" t="s">
        <v>275</v>
      </c>
      <c r="G779">
        <v>1.5</v>
      </c>
      <c r="H779" t="s">
        <v>276</v>
      </c>
      <c r="I779">
        <f>ROUND(G779/100*K770,5)</f>
        <v>0</v>
      </c>
    </row>
    <row r="780" spans="1:26" x14ac:dyDescent="0.25">
      <c r="C780" s="24" t="s">
        <v>277</v>
      </c>
      <c r="K780" s="49">
        <f>SUM(I767:I779)</f>
        <v>0</v>
      </c>
    </row>
    <row r="781" spans="1:26" x14ac:dyDescent="0.25">
      <c r="C781" s="24" t="s">
        <v>278</v>
      </c>
      <c r="K781" s="49">
        <f>SUM(K780:K780)</f>
        <v>0</v>
      </c>
    </row>
    <row r="783" spans="1:26" ht="45" customHeight="1" x14ac:dyDescent="0.25">
      <c r="A783" s="20" t="s">
        <v>38</v>
      </c>
      <c r="B783" s="21" t="s">
        <v>34</v>
      </c>
      <c r="C783" s="59" t="s">
        <v>39</v>
      </c>
      <c r="D783" s="60"/>
      <c r="E783" s="60"/>
      <c r="F783" s="21"/>
      <c r="G783" s="22" t="s">
        <v>250</v>
      </c>
      <c r="H783" s="61">
        <v>1</v>
      </c>
      <c r="I783" s="60"/>
      <c r="J783" s="21" t="str">
        <f>+A783</f>
        <v>P1R2-ARD2</v>
      </c>
      <c r="K783" s="47">
        <f>ROUND(K798,2)</f>
        <v>0</v>
      </c>
      <c r="L783" s="21"/>
      <c r="M783" s="21"/>
      <c r="N783" s="21"/>
      <c r="O783" s="21"/>
      <c r="P783" s="21"/>
      <c r="Q783" s="21"/>
      <c r="R783" s="21"/>
      <c r="S783" s="21"/>
      <c r="T783" s="21"/>
      <c r="U783" s="21"/>
      <c r="V783" s="21"/>
      <c r="W783" s="21"/>
      <c r="X783" s="21"/>
      <c r="Y783" s="21"/>
      <c r="Z783" s="21"/>
    </row>
    <row r="784" spans="1:26" x14ac:dyDescent="0.25">
      <c r="A784" s="16" t="s">
        <v>251</v>
      </c>
    </row>
    <row r="785" spans="1:26" x14ac:dyDescent="0.25">
      <c r="A785" t="s">
        <v>257</v>
      </c>
      <c r="B785" t="s">
        <v>27</v>
      </c>
      <c r="C785" t="s">
        <v>258</v>
      </c>
      <c r="D785" s="48">
        <v>2E-3</v>
      </c>
      <c r="E785" t="s">
        <v>254</v>
      </c>
      <c r="F785" t="s">
        <v>255</v>
      </c>
      <c r="G785" s="23">
        <f>VLOOKUP(A785,'T-SMP'!$E$10:$F$59,2,0)</f>
        <v>0</v>
      </c>
      <c r="H785" t="s">
        <v>256</v>
      </c>
      <c r="I785" s="23">
        <f>ROUND(D785/H783* G785,5)</f>
        <v>0</v>
      </c>
      <c r="J785" s="23"/>
    </row>
    <row r="786" spans="1:26" x14ac:dyDescent="0.25">
      <c r="A786" t="s">
        <v>252</v>
      </c>
      <c r="B786" t="s">
        <v>27</v>
      </c>
      <c r="C786" t="s">
        <v>253</v>
      </c>
      <c r="D786" s="48">
        <v>2E-3</v>
      </c>
      <c r="E786" t="s">
        <v>254</v>
      </c>
      <c r="F786" t="s">
        <v>255</v>
      </c>
      <c r="G786" s="23">
        <f>VLOOKUP(A786,'T-SMP'!$E$10:$F$59,2,0)</f>
        <v>0</v>
      </c>
      <c r="H786" t="s">
        <v>256</v>
      </c>
      <c r="I786" s="23">
        <f>ROUND(D786/H783* G786,5)</f>
        <v>0</v>
      </c>
      <c r="J786" s="23"/>
    </row>
    <row r="787" spans="1:26" x14ac:dyDescent="0.25">
      <c r="C787" s="24" t="s">
        <v>259</v>
      </c>
      <c r="K787" s="23">
        <f>SUM(I785:I786)</f>
        <v>0</v>
      </c>
    </row>
    <row r="788" spans="1:26" x14ac:dyDescent="0.25">
      <c r="A788" s="16" t="s">
        <v>260</v>
      </c>
    </row>
    <row r="789" spans="1:26" x14ac:dyDescent="0.25">
      <c r="A789" t="s">
        <v>281</v>
      </c>
      <c r="B789" t="s">
        <v>27</v>
      </c>
      <c r="C789" t="s">
        <v>282</v>
      </c>
      <c r="D789" s="48">
        <v>1E-3</v>
      </c>
      <c r="E789" t="s">
        <v>254</v>
      </c>
      <c r="F789" t="s">
        <v>255</v>
      </c>
      <c r="G789" s="23">
        <f>VLOOKUP(A789,'T-SMP'!$E$10:$F$59,2,0)</f>
        <v>0</v>
      </c>
      <c r="H789" t="s">
        <v>256</v>
      </c>
      <c r="I789" s="23">
        <f>ROUND(D789/H783* G789,5)</f>
        <v>0</v>
      </c>
      <c r="J789" s="23"/>
    </row>
    <row r="790" spans="1:26" ht="30" x14ac:dyDescent="0.25">
      <c r="A790" t="s">
        <v>344</v>
      </c>
      <c r="B790" t="s">
        <v>27</v>
      </c>
      <c r="C790" s="34" t="s">
        <v>345</v>
      </c>
      <c r="D790" s="48">
        <v>5.0000000000000001E-3</v>
      </c>
      <c r="E790" t="s">
        <v>254</v>
      </c>
      <c r="F790" t="s">
        <v>255</v>
      </c>
      <c r="G790" s="23">
        <f>VLOOKUP(A790,'T-SMP'!$E$10:$F$59,2,0)</f>
        <v>0</v>
      </c>
      <c r="H790" t="s">
        <v>256</v>
      </c>
      <c r="I790" s="23">
        <f>ROUND(D790/H783* G790,5)</f>
        <v>0</v>
      </c>
      <c r="J790" s="23"/>
    </row>
    <row r="791" spans="1:26" x14ac:dyDescent="0.25">
      <c r="C791" s="24" t="s">
        <v>267</v>
      </c>
      <c r="K791" s="23">
        <f>SUM(I789:I790)</f>
        <v>0</v>
      </c>
    </row>
    <row r="792" spans="1:26" x14ac:dyDescent="0.25">
      <c r="A792" s="16" t="s">
        <v>268</v>
      </c>
    </row>
    <row r="793" spans="1:26" ht="90" x14ac:dyDescent="0.25">
      <c r="A793" t="s">
        <v>272</v>
      </c>
      <c r="B793" t="s">
        <v>270</v>
      </c>
      <c r="C793" s="34" t="s">
        <v>273</v>
      </c>
      <c r="D793" s="48">
        <v>1E-4</v>
      </c>
      <c r="F793" t="s">
        <v>255</v>
      </c>
      <c r="G793" s="23">
        <f>VLOOKUP(A793,'T-SMP'!$E$10:$F$59,2,0)</f>
        <v>0</v>
      </c>
      <c r="H793" t="s">
        <v>256</v>
      </c>
      <c r="I793" s="23">
        <f>ROUND(D793* G793,5)</f>
        <v>0</v>
      </c>
      <c r="J793" s="23"/>
    </row>
    <row r="794" spans="1:26" x14ac:dyDescent="0.25">
      <c r="C794" s="24" t="s">
        <v>274</v>
      </c>
      <c r="K794" s="23">
        <f>SUM(I793:I793)</f>
        <v>0</v>
      </c>
    </row>
    <row r="796" spans="1:26" x14ac:dyDescent="0.25">
      <c r="C796" s="24" t="s">
        <v>275</v>
      </c>
      <c r="G796">
        <v>1.5</v>
      </c>
      <c r="H796" t="s">
        <v>276</v>
      </c>
      <c r="I796">
        <f>ROUND(G796/100*K787,5)</f>
        <v>0</v>
      </c>
    </row>
    <row r="797" spans="1:26" x14ac:dyDescent="0.25">
      <c r="C797" s="24" t="s">
        <v>277</v>
      </c>
      <c r="K797" s="49">
        <f>SUM(I784:I796)</f>
        <v>0</v>
      </c>
    </row>
    <row r="798" spans="1:26" x14ac:dyDescent="0.25">
      <c r="C798" s="24" t="s">
        <v>278</v>
      </c>
      <c r="K798" s="49">
        <f>SUM(K797:K797)</f>
        <v>0</v>
      </c>
    </row>
    <row r="800" spans="1:26" ht="45" customHeight="1" x14ac:dyDescent="0.25">
      <c r="A800" s="20" t="s">
        <v>117</v>
      </c>
      <c r="B800" s="21" t="s">
        <v>53</v>
      </c>
      <c r="C800" s="59" t="s">
        <v>118</v>
      </c>
      <c r="D800" s="60"/>
      <c r="E800" s="60"/>
      <c r="F800" s="21"/>
      <c r="G800" s="22" t="s">
        <v>250</v>
      </c>
      <c r="H800" s="61">
        <v>1</v>
      </c>
      <c r="I800" s="60"/>
      <c r="J800" s="21" t="str">
        <f>+A800</f>
        <v>P21R0-ARD1</v>
      </c>
      <c r="K800" s="47">
        <f>ROUND(K817,2)</f>
        <v>0</v>
      </c>
      <c r="L800" s="21"/>
      <c r="M800" s="21"/>
      <c r="N800" s="21"/>
      <c r="O800" s="21"/>
      <c r="P800" s="21"/>
      <c r="Q800" s="21"/>
      <c r="R800" s="21"/>
      <c r="S800" s="21"/>
      <c r="T800" s="21"/>
      <c r="U800" s="21"/>
      <c r="V800" s="21"/>
      <c r="W800" s="21"/>
      <c r="X800" s="21"/>
      <c r="Y800" s="21"/>
      <c r="Z800" s="21"/>
    </row>
    <row r="801" spans="1:11" x14ac:dyDescent="0.25">
      <c r="A801" s="16" t="s">
        <v>251</v>
      </c>
    </row>
    <row r="802" spans="1:11" x14ac:dyDescent="0.25">
      <c r="A802" t="s">
        <v>257</v>
      </c>
      <c r="B802" t="s">
        <v>27</v>
      </c>
      <c r="C802" t="s">
        <v>258</v>
      </c>
      <c r="D802" s="48">
        <v>0.30599999999999999</v>
      </c>
      <c r="E802" t="s">
        <v>254</v>
      </c>
      <c r="F802" t="s">
        <v>255</v>
      </c>
      <c r="G802" s="23">
        <f>VLOOKUP(A802,'T-SMP'!$E$10:$F$59,2,0)</f>
        <v>0</v>
      </c>
      <c r="H802" t="s">
        <v>256</v>
      </c>
      <c r="I802" s="23">
        <f>ROUND(D802/H800* G802,5)</f>
        <v>0</v>
      </c>
      <c r="J802" s="23"/>
    </row>
    <row r="803" spans="1:11" x14ac:dyDescent="0.25">
      <c r="A803" t="s">
        <v>252</v>
      </c>
      <c r="B803" t="s">
        <v>27</v>
      </c>
      <c r="C803" t="s">
        <v>253</v>
      </c>
      <c r="D803" s="48">
        <v>0.60299999999999998</v>
      </c>
      <c r="E803" t="s">
        <v>254</v>
      </c>
      <c r="F803" t="s">
        <v>255</v>
      </c>
      <c r="G803" s="23">
        <f>VLOOKUP(A803,'T-SMP'!$E$10:$F$59,2,0)</f>
        <v>0</v>
      </c>
      <c r="H803" t="s">
        <v>256</v>
      </c>
      <c r="I803" s="23">
        <f>ROUND(D803/H800* G803,5)</f>
        <v>0</v>
      </c>
      <c r="J803" s="23"/>
    </row>
    <row r="804" spans="1:11" x14ac:dyDescent="0.25">
      <c r="C804" s="24" t="s">
        <v>259</v>
      </c>
      <c r="K804" s="23">
        <f>SUM(I802:I803)</f>
        <v>0</v>
      </c>
    </row>
    <row r="805" spans="1:11" x14ac:dyDescent="0.25">
      <c r="A805" s="16" t="s">
        <v>260</v>
      </c>
    </row>
    <row r="806" spans="1:11" ht="45" x14ac:dyDescent="0.25">
      <c r="A806" t="s">
        <v>408</v>
      </c>
      <c r="B806" t="s">
        <v>27</v>
      </c>
      <c r="C806" s="34" t="s">
        <v>409</v>
      </c>
      <c r="D806" s="48">
        <v>0.3</v>
      </c>
      <c r="E806" t="s">
        <v>254</v>
      </c>
      <c r="F806" t="s">
        <v>255</v>
      </c>
      <c r="G806" s="23">
        <f>VLOOKUP(A806,'T-SMP'!$E$10:$F$59,2,0)</f>
        <v>0</v>
      </c>
      <c r="H806" t="s">
        <v>256</v>
      </c>
      <c r="I806" s="23">
        <f>ROUND(D806/H800* G806,5)</f>
        <v>0</v>
      </c>
      <c r="J806" s="23"/>
    </row>
    <row r="807" spans="1:11" x14ac:dyDescent="0.25">
      <c r="A807" t="s">
        <v>265</v>
      </c>
      <c r="B807" t="s">
        <v>27</v>
      </c>
      <c r="C807" t="s">
        <v>266</v>
      </c>
      <c r="D807" s="48">
        <v>0.23400000000000001</v>
      </c>
      <c r="E807" t="s">
        <v>254</v>
      </c>
      <c r="F807" t="s">
        <v>255</v>
      </c>
      <c r="G807" s="23">
        <f>VLOOKUP(A807,'T-SMP'!$E$10:$F$59,2,0)</f>
        <v>0</v>
      </c>
      <c r="H807" t="s">
        <v>256</v>
      </c>
      <c r="I807" s="23">
        <f>ROUND(D807/H800* G807,5)</f>
        <v>0</v>
      </c>
      <c r="J807" s="23"/>
    </row>
    <row r="808" spans="1:11" x14ac:dyDescent="0.25">
      <c r="A808" t="s">
        <v>350</v>
      </c>
      <c r="B808" t="s">
        <v>27</v>
      </c>
      <c r="C808" t="s">
        <v>351</v>
      </c>
      <c r="D808" s="48">
        <v>0.3</v>
      </c>
      <c r="E808" t="s">
        <v>254</v>
      </c>
      <c r="F808" t="s">
        <v>255</v>
      </c>
      <c r="G808" s="23">
        <f>VLOOKUP(A808,'T-SMP'!$E$10:$F$59,2,0)</f>
        <v>0</v>
      </c>
      <c r="H808" t="s">
        <v>256</v>
      </c>
      <c r="I808" s="23">
        <f>ROUND(D808/H800* G808,5)</f>
        <v>0</v>
      </c>
      <c r="J808" s="23"/>
    </row>
    <row r="809" spans="1:11" x14ac:dyDescent="0.25">
      <c r="C809" s="24" t="s">
        <v>267</v>
      </c>
      <c r="K809" s="23">
        <f>SUM(I806:I808)</f>
        <v>0</v>
      </c>
    </row>
    <row r="810" spans="1:11" x14ac:dyDescent="0.25">
      <c r="A810" s="16" t="s">
        <v>268</v>
      </c>
    </row>
    <row r="811" spans="1:11" ht="90" x14ac:dyDescent="0.25">
      <c r="A811" t="s">
        <v>272</v>
      </c>
      <c r="B811" t="s">
        <v>270</v>
      </c>
      <c r="C811" s="34" t="s">
        <v>273</v>
      </c>
      <c r="D811" s="48">
        <v>0.1</v>
      </c>
      <c r="F811" t="s">
        <v>255</v>
      </c>
      <c r="G811" s="23">
        <f>VLOOKUP(A811,'T-SMP'!$E$10:$F$59,2,0)</f>
        <v>0</v>
      </c>
      <c r="H811" t="s">
        <v>256</v>
      </c>
      <c r="I811" s="23">
        <f>ROUND(D811* G811,5)</f>
        <v>0</v>
      </c>
      <c r="J811" s="23"/>
    </row>
    <row r="812" spans="1:11" ht="90" x14ac:dyDescent="0.25">
      <c r="A812" t="s">
        <v>269</v>
      </c>
      <c r="B812" t="s">
        <v>270</v>
      </c>
      <c r="C812" s="34" t="s">
        <v>271</v>
      </c>
      <c r="D812" s="48">
        <v>0.02</v>
      </c>
      <c r="F812" t="s">
        <v>255</v>
      </c>
      <c r="G812" s="23">
        <f>VLOOKUP(A812,'T-SMP'!$E$10:$F$59,2,0)</f>
        <v>0</v>
      </c>
      <c r="H812" t="s">
        <v>256</v>
      </c>
      <c r="I812" s="23">
        <f>ROUND(D812* G812,5)</f>
        <v>0</v>
      </c>
      <c r="J812" s="23"/>
    </row>
    <row r="813" spans="1:11" x14ac:dyDescent="0.25">
      <c r="C813" s="24" t="s">
        <v>274</v>
      </c>
      <c r="K813" s="23">
        <f>SUM(I811:I812)</f>
        <v>0</v>
      </c>
    </row>
    <row r="815" spans="1:11" x14ac:dyDescent="0.25">
      <c r="C815" s="24" t="s">
        <v>275</v>
      </c>
      <c r="G815">
        <v>1.5</v>
      </c>
      <c r="H815" t="s">
        <v>276</v>
      </c>
      <c r="I815">
        <f>ROUND(G815/100*K804,5)</f>
        <v>0</v>
      </c>
    </row>
    <row r="816" spans="1:11" x14ac:dyDescent="0.25">
      <c r="C816" s="24" t="s">
        <v>277</v>
      </c>
      <c r="K816" s="49">
        <f>SUM(I801:I815)</f>
        <v>0</v>
      </c>
    </row>
    <row r="817" spans="1:26" x14ac:dyDescent="0.25">
      <c r="C817" s="24" t="s">
        <v>278</v>
      </c>
      <c r="K817" s="49">
        <f>SUM(K816:K816)</f>
        <v>0</v>
      </c>
    </row>
    <row r="819" spans="1:26" ht="45" customHeight="1" x14ac:dyDescent="0.25">
      <c r="A819" s="20" t="s">
        <v>52</v>
      </c>
      <c r="B819" s="21" t="s">
        <v>53</v>
      </c>
      <c r="C819" s="59" t="s">
        <v>54</v>
      </c>
      <c r="D819" s="60"/>
      <c r="E819" s="60"/>
      <c r="F819" s="21"/>
      <c r="G819" s="22" t="s">
        <v>250</v>
      </c>
      <c r="H819" s="61">
        <v>1</v>
      </c>
      <c r="I819" s="60"/>
      <c r="J819" s="21" t="str">
        <f>+A819</f>
        <v>P21R0-ARD2</v>
      </c>
      <c r="K819" s="47">
        <f>ROUND(K835,2)</f>
        <v>0</v>
      </c>
      <c r="L819" s="21"/>
      <c r="M819" s="21"/>
      <c r="N819" s="21"/>
      <c r="O819" s="21"/>
      <c r="P819" s="21"/>
      <c r="Q819" s="21"/>
      <c r="R819" s="21"/>
      <c r="S819" s="21"/>
      <c r="T819" s="21"/>
      <c r="U819" s="21"/>
      <c r="V819" s="21"/>
      <c r="W819" s="21"/>
      <c r="X819" s="21"/>
      <c r="Y819" s="21"/>
      <c r="Z819" s="21"/>
    </row>
    <row r="820" spans="1:26" x14ac:dyDescent="0.25">
      <c r="A820" s="16" t="s">
        <v>251</v>
      </c>
    </row>
    <row r="821" spans="1:26" x14ac:dyDescent="0.25">
      <c r="A821" t="s">
        <v>257</v>
      </c>
      <c r="B821" t="s">
        <v>27</v>
      </c>
      <c r="C821" t="s">
        <v>258</v>
      </c>
      <c r="D821" s="48">
        <v>0.30599999999999999</v>
      </c>
      <c r="E821" t="s">
        <v>254</v>
      </c>
      <c r="F821" t="s">
        <v>255</v>
      </c>
      <c r="G821" s="23">
        <f>VLOOKUP(A821,'T-SMP'!$E$10:$F$59,2,0)</f>
        <v>0</v>
      </c>
      <c r="H821" t="s">
        <v>256</v>
      </c>
      <c r="I821" s="23">
        <f>ROUND(D821/H819* G821,5)</f>
        <v>0</v>
      </c>
      <c r="J821" s="23"/>
    </row>
    <row r="822" spans="1:26" x14ac:dyDescent="0.25">
      <c r="A822" t="s">
        <v>252</v>
      </c>
      <c r="B822" t="s">
        <v>27</v>
      </c>
      <c r="C822" t="s">
        <v>253</v>
      </c>
      <c r="D822" s="48">
        <v>0.60299999999999998</v>
      </c>
      <c r="E822" t="s">
        <v>254</v>
      </c>
      <c r="F822" t="s">
        <v>255</v>
      </c>
      <c r="G822" s="23">
        <f>VLOOKUP(A822,'T-SMP'!$E$10:$F$59,2,0)</f>
        <v>0</v>
      </c>
      <c r="H822" t="s">
        <v>256</v>
      </c>
      <c r="I822" s="23">
        <f>ROUND(D822/H819* G822,5)</f>
        <v>0</v>
      </c>
      <c r="J822" s="23"/>
    </row>
    <row r="823" spans="1:26" x14ac:dyDescent="0.25">
      <c r="C823" s="24" t="s">
        <v>259</v>
      </c>
      <c r="K823" s="23">
        <f>SUM(I821:I822)</f>
        <v>0</v>
      </c>
    </row>
    <row r="824" spans="1:26" x14ac:dyDescent="0.25">
      <c r="A824" s="16" t="s">
        <v>260</v>
      </c>
    </row>
    <row r="825" spans="1:26" x14ac:dyDescent="0.25">
      <c r="A825" t="s">
        <v>350</v>
      </c>
      <c r="B825" t="s">
        <v>27</v>
      </c>
      <c r="C825" t="s">
        <v>351</v>
      </c>
      <c r="D825" s="48">
        <v>0.3</v>
      </c>
      <c r="E825" t="s">
        <v>254</v>
      </c>
      <c r="F825" t="s">
        <v>255</v>
      </c>
      <c r="G825" s="23">
        <f>VLOOKUP(A825,'T-SMP'!$E$10:$F$59,2,0)</f>
        <v>0</v>
      </c>
      <c r="H825" t="s">
        <v>256</v>
      </c>
      <c r="I825" s="23">
        <f>ROUND(D825/H819* G825,5)</f>
        <v>0</v>
      </c>
      <c r="J825" s="23"/>
    </row>
    <row r="826" spans="1:26" x14ac:dyDescent="0.25">
      <c r="A826" t="s">
        <v>265</v>
      </c>
      <c r="B826" t="s">
        <v>27</v>
      </c>
      <c r="C826" t="s">
        <v>266</v>
      </c>
      <c r="D826" s="48">
        <v>0.23400000000000001</v>
      </c>
      <c r="E826" t="s">
        <v>254</v>
      </c>
      <c r="F826" t="s">
        <v>255</v>
      </c>
      <c r="G826" s="23">
        <f>VLOOKUP(A826,'T-SMP'!$E$10:$F$59,2,0)</f>
        <v>0</v>
      </c>
      <c r="H826" t="s">
        <v>256</v>
      </c>
      <c r="I826" s="23">
        <f>ROUND(D826/H819* G826,5)</f>
        <v>0</v>
      </c>
      <c r="J826" s="23"/>
    </row>
    <row r="827" spans="1:26" x14ac:dyDescent="0.25">
      <c r="C827" s="24" t="s">
        <v>267</v>
      </c>
      <c r="K827" s="23">
        <f>SUM(I825:I826)</f>
        <v>0</v>
      </c>
    </row>
    <row r="828" spans="1:26" x14ac:dyDescent="0.25">
      <c r="A828" s="16" t="s">
        <v>268</v>
      </c>
    </row>
    <row r="829" spans="1:26" ht="90" x14ac:dyDescent="0.25">
      <c r="A829" t="s">
        <v>272</v>
      </c>
      <c r="B829" t="s">
        <v>270</v>
      </c>
      <c r="C829" s="34" t="s">
        <v>273</v>
      </c>
      <c r="D829" s="48">
        <v>0.1</v>
      </c>
      <c r="F829" t="s">
        <v>255</v>
      </c>
      <c r="G829" s="23">
        <f>VLOOKUP(A829,'T-SMP'!$E$10:$F$59,2,0)</f>
        <v>0</v>
      </c>
      <c r="H829" t="s">
        <v>256</v>
      </c>
      <c r="I829" s="23">
        <f>ROUND(D829* G829,5)</f>
        <v>0</v>
      </c>
      <c r="J829" s="23"/>
    </row>
    <row r="830" spans="1:26" ht="90" x14ac:dyDescent="0.25">
      <c r="A830" t="s">
        <v>269</v>
      </c>
      <c r="B830" t="s">
        <v>270</v>
      </c>
      <c r="C830" s="34" t="s">
        <v>271</v>
      </c>
      <c r="D830" s="48">
        <v>0.02</v>
      </c>
      <c r="F830" t="s">
        <v>255</v>
      </c>
      <c r="G830" s="23">
        <f>VLOOKUP(A830,'T-SMP'!$E$10:$F$59,2,0)</f>
        <v>0</v>
      </c>
      <c r="H830" t="s">
        <v>256</v>
      </c>
      <c r="I830" s="23">
        <f>ROUND(D830* G830,5)</f>
        <v>0</v>
      </c>
      <c r="J830" s="23"/>
    </row>
    <row r="831" spans="1:26" x14ac:dyDescent="0.25">
      <c r="C831" s="24" t="s">
        <v>274</v>
      </c>
      <c r="K831" s="23">
        <f>SUM(I829:I830)</f>
        <v>0</v>
      </c>
    </row>
    <row r="833" spans="1:26" x14ac:dyDescent="0.25">
      <c r="C833" s="24" t="s">
        <v>275</v>
      </c>
      <c r="G833">
        <v>1.5</v>
      </c>
      <c r="H833" t="s">
        <v>276</v>
      </c>
      <c r="I833">
        <f>ROUND(G833/100*K823,5)</f>
        <v>0</v>
      </c>
    </row>
    <row r="834" spans="1:26" x14ac:dyDescent="0.25">
      <c r="C834" s="24" t="s">
        <v>277</v>
      </c>
      <c r="K834" s="49">
        <f>SUM(I820:I833)</f>
        <v>0</v>
      </c>
    </row>
    <row r="835" spans="1:26" x14ac:dyDescent="0.25">
      <c r="C835" s="24" t="s">
        <v>278</v>
      </c>
      <c r="K835" s="49">
        <f>SUM(K834:K834)</f>
        <v>0</v>
      </c>
    </row>
    <row r="837" spans="1:26" ht="45" customHeight="1" x14ac:dyDescent="0.25">
      <c r="A837" s="20" t="s">
        <v>58</v>
      </c>
      <c r="B837" s="21" t="s">
        <v>53</v>
      </c>
      <c r="C837" s="59" t="s">
        <v>59</v>
      </c>
      <c r="D837" s="60"/>
      <c r="E837" s="60"/>
      <c r="F837" s="21"/>
      <c r="G837" s="22" t="s">
        <v>250</v>
      </c>
      <c r="H837" s="61">
        <v>1</v>
      </c>
      <c r="I837" s="60"/>
      <c r="J837" s="21" t="str">
        <f>+A837</f>
        <v>P21R0-ARD3</v>
      </c>
      <c r="K837" s="47">
        <f>ROUND(K854,2)</f>
        <v>0</v>
      </c>
      <c r="L837" s="21"/>
      <c r="M837" s="21"/>
      <c r="N837" s="21"/>
      <c r="O837" s="21"/>
      <c r="P837" s="21"/>
      <c r="Q837" s="21"/>
      <c r="R837" s="21"/>
      <c r="S837" s="21"/>
      <c r="T837" s="21"/>
      <c r="U837" s="21"/>
      <c r="V837" s="21"/>
      <c r="W837" s="21"/>
      <c r="X837" s="21"/>
      <c r="Y837" s="21"/>
      <c r="Z837" s="21"/>
    </row>
    <row r="838" spans="1:26" x14ac:dyDescent="0.25">
      <c r="A838" s="16" t="s">
        <v>251</v>
      </c>
    </row>
    <row r="839" spans="1:26" x14ac:dyDescent="0.25">
      <c r="A839" t="s">
        <v>257</v>
      </c>
      <c r="B839" t="s">
        <v>27</v>
      </c>
      <c r="C839" t="s">
        <v>258</v>
      </c>
      <c r="D839" s="48">
        <v>0.37</v>
      </c>
      <c r="E839" t="s">
        <v>254</v>
      </c>
      <c r="F839" t="s">
        <v>255</v>
      </c>
      <c r="G839" s="23">
        <f>VLOOKUP(A839,'T-SMP'!$E$10:$F$59,2,0)</f>
        <v>0</v>
      </c>
      <c r="H839" t="s">
        <v>256</v>
      </c>
      <c r="I839" s="23">
        <f>ROUND(D839/H837* G839,5)</f>
        <v>0</v>
      </c>
      <c r="J839" s="23"/>
    </row>
    <row r="840" spans="1:26" x14ac:dyDescent="0.25">
      <c r="A840" t="s">
        <v>252</v>
      </c>
      <c r="B840" t="s">
        <v>27</v>
      </c>
      <c r="C840" t="s">
        <v>253</v>
      </c>
      <c r="D840" s="48">
        <v>0.60299999999999998</v>
      </c>
      <c r="E840" t="s">
        <v>254</v>
      </c>
      <c r="F840" t="s">
        <v>255</v>
      </c>
      <c r="G840" s="23">
        <f>VLOOKUP(A840,'T-SMP'!$E$10:$F$59,2,0)</f>
        <v>0</v>
      </c>
      <c r="H840" t="s">
        <v>256</v>
      </c>
      <c r="I840" s="23">
        <f>ROUND(D840/H837* G840,5)</f>
        <v>0</v>
      </c>
      <c r="J840" s="23"/>
    </row>
    <row r="841" spans="1:26" x14ac:dyDescent="0.25">
      <c r="C841" s="24" t="s">
        <v>259</v>
      </c>
      <c r="K841" s="23">
        <f>SUM(I839:I840)</f>
        <v>0</v>
      </c>
    </row>
    <row r="842" spans="1:26" x14ac:dyDescent="0.25">
      <c r="A842" s="16" t="s">
        <v>260</v>
      </c>
    </row>
    <row r="843" spans="1:26" x14ac:dyDescent="0.25">
      <c r="A843" t="s">
        <v>265</v>
      </c>
      <c r="B843" t="s">
        <v>27</v>
      </c>
      <c r="C843" t="s">
        <v>266</v>
      </c>
      <c r="D843" s="48">
        <v>0.44</v>
      </c>
      <c r="E843" t="s">
        <v>254</v>
      </c>
      <c r="F843" t="s">
        <v>255</v>
      </c>
      <c r="G843" s="23">
        <f>VLOOKUP(A843,'T-SMP'!$E$10:$F$59,2,0)</f>
        <v>0</v>
      </c>
      <c r="H843" t="s">
        <v>256</v>
      </c>
      <c r="I843" s="23">
        <f>ROUND(D843/H837* G843,5)</f>
        <v>0</v>
      </c>
      <c r="J843" s="23"/>
    </row>
    <row r="844" spans="1:26" x14ac:dyDescent="0.25">
      <c r="A844" t="s">
        <v>350</v>
      </c>
      <c r="B844" t="s">
        <v>27</v>
      </c>
      <c r="C844" t="s">
        <v>351</v>
      </c>
      <c r="D844" s="48">
        <v>0.3</v>
      </c>
      <c r="E844" t="s">
        <v>254</v>
      </c>
      <c r="F844" t="s">
        <v>255</v>
      </c>
      <c r="G844" s="23">
        <f>VLOOKUP(A844,'T-SMP'!$E$10:$F$59,2,0)</f>
        <v>0</v>
      </c>
      <c r="H844" t="s">
        <v>256</v>
      </c>
      <c r="I844" s="23">
        <f>ROUND(D844/H837* G844,5)</f>
        <v>0</v>
      </c>
      <c r="J844" s="23"/>
    </row>
    <row r="845" spans="1:26" ht="45" x14ac:dyDescent="0.25">
      <c r="A845" t="s">
        <v>408</v>
      </c>
      <c r="B845" t="s">
        <v>27</v>
      </c>
      <c r="C845" s="34" t="s">
        <v>409</v>
      </c>
      <c r="D845" s="48">
        <v>0.4</v>
      </c>
      <c r="E845" t="s">
        <v>254</v>
      </c>
      <c r="F845" t="s">
        <v>255</v>
      </c>
      <c r="G845" s="23">
        <f>VLOOKUP(A845,'T-SMP'!$E$10:$F$59,2,0)</f>
        <v>0</v>
      </c>
      <c r="H845" t="s">
        <v>256</v>
      </c>
      <c r="I845" s="23">
        <f>ROUND(D845/H837* G845,5)</f>
        <v>0</v>
      </c>
      <c r="J845" s="23"/>
    </row>
    <row r="846" spans="1:26" x14ac:dyDescent="0.25">
      <c r="C846" s="24" t="s">
        <v>267</v>
      </c>
      <c r="K846" s="23">
        <f>SUM(I843:I845)</f>
        <v>0</v>
      </c>
    </row>
    <row r="847" spans="1:26" x14ac:dyDescent="0.25">
      <c r="A847" s="16" t="s">
        <v>268</v>
      </c>
    </row>
    <row r="848" spans="1:26" ht="90" x14ac:dyDescent="0.25">
      <c r="A848" t="s">
        <v>272</v>
      </c>
      <c r="B848" t="s">
        <v>270</v>
      </c>
      <c r="C848" s="34" t="s">
        <v>273</v>
      </c>
      <c r="D848" s="48">
        <v>0.15</v>
      </c>
      <c r="F848" t="s">
        <v>255</v>
      </c>
      <c r="G848" s="23">
        <f>VLOOKUP(A848,'T-SMP'!$E$10:$F$59,2,0)</f>
        <v>0</v>
      </c>
      <c r="H848" t="s">
        <v>256</v>
      </c>
      <c r="I848" s="23">
        <f>ROUND(D848* G848,5)</f>
        <v>0</v>
      </c>
      <c r="J848" s="23"/>
    </row>
    <row r="849" spans="1:26" ht="90" x14ac:dyDescent="0.25">
      <c r="A849" t="s">
        <v>269</v>
      </c>
      <c r="B849" t="s">
        <v>270</v>
      </c>
      <c r="C849" s="34" t="s">
        <v>271</v>
      </c>
      <c r="D849" s="48">
        <v>3.5999999999999997E-2</v>
      </c>
      <c r="F849" t="s">
        <v>255</v>
      </c>
      <c r="G849" s="23">
        <f>VLOOKUP(A849,'T-SMP'!$E$10:$F$59,2,0)</f>
        <v>0</v>
      </c>
      <c r="H849" t="s">
        <v>256</v>
      </c>
      <c r="I849" s="23">
        <f>ROUND(D849* G849,5)</f>
        <v>0</v>
      </c>
      <c r="J849" s="23"/>
    </row>
    <row r="850" spans="1:26" x14ac:dyDescent="0.25">
      <c r="C850" s="24" t="s">
        <v>274</v>
      </c>
      <c r="K850" s="23">
        <f>SUM(I848:I849)</f>
        <v>0</v>
      </c>
    </row>
    <row r="852" spans="1:26" x14ac:dyDescent="0.25">
      <c r="C852" s="24" t="s">
        <v>275</v>
      </c>
      <c r="G852">
        <v>1.5</v>
      </c>
      <c r="H852" t="s">
        <v>276</v>
      </c>
      <c r="I852">
        <f>ROUND(G852/100*K841,5)</f>
        <v>0</v>
      </c>
    </row>
    <row r="853" spans="1:26" x14ac:dyDescent="0.25">
      <c r="C853" s="24" t="s">
        <v>277</v>
      </c>
      <c r="K853" s="49">
        <f>SUM(I838:I852)</f>
        <v>0</v>
      </c>
    </row>
    <row r="854" spans="1:26" x14ac:dyDescent="0.25">
      <c r="C854" s="24" t="s">
        <v>278</v>
      </c>
      <c r="K854" s="49">
        <f>SUM(K853:K853)</f>
        <v>0</v>
      </c>
    </row>
    <row r="856" spans="1:26" ht="45" customHeight="1" x14ac:dyDescent="0.25">
      <c r="A856" s="20" t="s">
        <v>60</v>
      </c>
      <c r="B856" s="21" t="s">
        <v>53</v>
      </c>
      <c r="C856" s="59" t="s">
        <v>61</v>
      </c>
      <c r="D856" s="60"/>
      <c r="E856" s="60"/>
      <c r="F856" s="21"/>
      <c r="G856" s="22" t="s">
        <v>250</v>
      </c>
      <c r="H856" s="61">
        <v>1</v>
      </c>
      <c r="I856" s="60"/>
      <c r="J856" s="21" t="str">
        <f>+A856</f>
        <v>P21R0-ARD5</v>
      </c>
      <c r="K856" s="47">
        <f>ROUND(K872,2)</f>
        <v>0</v>
      </c>
      <c r="L856" s="21"/>
      <c r="M856" s="21"/>
      <c r="N856" s="21"/>
      <c r="O856" s="21"/>
      <c r="P856" s="21"/>
      <c r="Q856" s="21"/>
      <c r="R856" s="21"/>
      <c r="S856" s="21"/>
      <c r="T856" s="21"/>
      <c r="U856" s="21"/>
      <c r="V856" s="21"/>
      <c r="W856" s="21"/>
      <c r="X856" s="21"/>
      <c r="Y856" s="21"/>
      <c r="Z856" s="21"/>
    </row>
    <row r="857" spans="1:26" x14ac:dyDescent="0.25">
      <c r="A857" s="16" t="s">
        <v>251</v>
      </c>
    </row>
    <row r="858" spans="1:26" x14ac:dyDescent="0.25">
      <c r="A858" t="s">
        <v>252</v>
      </c>
      <c r="B858" t="s">
        <v>27</v>
      </c>
      <c r="C858" t="s">
        <v>253</v>
      </c>
      <c r="D858" s="48">
        <v>0.60299999999999998</v>
      </c>
      <c r="E858" t="s">
        <v>254</v>
      </c>
      <c r="F858" t="s">
        <v>255</v>
      </c>
      <c r="G858" s="23">
        <f>VLOOKUP(A858,'T-SMP'!$E$10:$F$59,2,0)</f>
        <v>0</v>
      </c>
      <c r="H858" t="s">
        <v>256</v>
      </c>
      <c r="I858" s="23">
        <f>ROUND(D858/H856* G858,5)</f>
        <v>0</v>
      </c>
      <c r="J858" s="23"/>
    </row>
    <row r="859" spans="1:26" x14ac:dyDescent="0.25">
      <c r="A859" t="s">
        <v>257</v>
      </c>
      <c r="B859" t="s">
        <v>27</v>
      </c>
      <c r="C859" t="s">
        <v>258</v>
      </c>
      <c r="D859" s="48">
        <v>0.37</v>
      </c>
      <c r="E859" t="s">
        <v>254</v>
      </c>
      <c r="F859" t="s">
        <v>255</v>
      </c>
      <c r="G859" s="23">
        <f>VLOOKUP(A859,'T-SMP'!$E$10:$F$59,2,0)</f>
        <v>0</v>
      </c>
      <c r="H859" t="s">
        <v>256</v>
      </c>
      <c r="I859" s="23">
        <f>ROUND(D859/H856* G859,5)</f>
        <v>0</v>
      </c>
      <c r="J859" s="23"/>
    </row>
    <row r="860" spans="1:26" x14ac:dyDescent="0.25">
      <c r="C860" s="24" t="s">
        <v>259</v>
      </c>
      <c r="K860" s="23">
        <f>SUM(I858:I859)</f>
        <v>0</v>
      </c>
    </row>
    <row r="861" spans="1:26" x14ac:dyDescent="0.25">
      <c r="A861" s="16" t="s">
        <v>260</v>
      </c>
    </row>
    <row r="862" spans="1:26" x14ac:dyDescent="0.25">
      <c r="A862" t="s">
        <v>265</v>
      </c>
      <c r="B862" t="s">
        <v>27</v>
      </c>
      <c r="C862" t="s">
        <v>266</v>
      </c>
      <c r="D862" s="48">
        <v>0.44</v>
      </c>
      <c r="E862" t="s">
        <v>254</v>
      </c>
      <c r="F862" t="s">
        <v>255</v>
      </c>
      <c r="G862" s="23">
        <f>VLOOKUP(A862,'T-SMP'!$E$10:$F$59,2,0)</f>
        <v>0</v>
      </c>
      <c r="H862" t="s">
        <v>256</v>
      </c>
      <c r="I862" s="23">
        <f>ROUND(D862/H856* G862,5)</f>
        <v>0</v>
      </c>
      <c r="J862" s="23"/>
    </row>
    <row r="863" spans="1:26" x14ac:dyDescent="0.25">
      <c r="A863" t="s">
        <v>350</v>
      </c>
      <c r="B863" t="s">
        <v>27</v>
      </c>
      <c r="C863" t="s">
        <v>351</v>
      </c>
      <c r="D863" s="48">
        <v>0.3</v>
      </c>
      <c r="E863" t="s">
        <v>254</v>
      </c>
      <c r="F863" t="s">
        <v>255</v>
      </c>
      <c r="G863" s="23">
        <f>VLOOKUP(A863,'T-SMP'!$E$10:$F$59,2,0)</f>
        <v>0</v>
      </c>
      <c r="H863" t="s">
        <v>256</v>
      </c>
      <c r="I863" s="23">
        <f>ROUND(D863/H856* G863,5)</f>
        <v>0</v>
      </c>
      <c r="J863" s="23"/>
    </row>
    <row r="864" spans="1:26" x14ac:dyDescent="0.25">
      <c r="C864" s="24" t="s">
        <v>267</v>
      </c>
      <c r="K864" s="23">
        <f>SUM(I862:I863)</f>
        <v>0</v>
      </c>
    </row>
    <row r="865" spans="1:26" x14ac:dyDescent="0.25">
      <c r="A865" s="16" t="s">
        <v>268</v>
      </c>
    </row>
    <row r="866" spans="1:26" ht="90" x14ac:dyDescent="0.25">
      <c r="A866" t="s">
        <v>272</v>
      </c>
      <c r="B866" t="s">
        <v>270</v>
      </c>
      <c r="C866" s="34" t="s">
        <v>273</v>
      </c>
      <c r="D866" s="48">
        <v>0.15</v>
      </c>
      <c r="F866" t="s">
        <v>255</v>
      </c>
      <c r="G866" s="23">
        <f>VLOOKUP(A866,'T-SMP'!$E$10:$F$59,2,0)</f>
        <v>0</v>
      </c>
      <c r="H866" t="s">
        <v>256</v>
      </c>
      <c r="I866" s="23">
        <f>ROUND(D866* G866,5)</f>
        <v>0</v>
      </c>
      <c r="J866" s="23"/>
    </row>
    <row r="867" spans="1:26" ht="90" x14ac:dyDescent="0.25">
      <c r="A867" t="s">
        <v>269</v>
      </c>
      <c r="B867" t="s">
        <v>270</v>
      </c>
      <c r="C867" s="34" t="s">
        <v>271</v>
      </c>
      <c r="D867" s="48">
        <v>3.5999999999999997E-2</v>
      </c>
      <c r="F867" t="s">
        <v>255</v>
      </c>
      <c r="G867" s="23">
        <f>VLOOKUP(A867,'T-SMP'!$E$10:$F$59,2,0)</f>
        <v>0</v>
      </c>
      <c r="H867" t="s">
        <v>256</v>
      </c>
      <c r="I867" s="23">
        <f>ROUND(D867* G867,5)</f>
        <v>0</v>
      </c>
      <c r="J867" s="23"/>
    </row>
    <row r="868" spans="1:26" x14ac:dyDescent="0.25">
      <c r="C868" s="24" t="s">
        <v>274</v>
      </c>
      <c r="K868" s="23">
        <f>SUM(I866:I867)</f>
        <v>0</v>
      </c>
    </row>
    <row r="870" spans="1:26" x14ac:dyDescent="0.25">
      <c r="C870" s="24" t="s">
        <v>275</v>
      </c>
      <c r="G870">
        <v>1.5</v>
      </c>
      <c r="H870" t="s">
        <v>276</v>
      </c>
      <c r="I870">
        <f>ROUND(G870/100*K860,5)</f>
        <v>0</v>
      </c>
    </row>
    <row r="871" spans="1:26" x14ac:dyDescent="0.25">
      <c r="C871" s="24" t="s">
        <v>277</v>
      </c>
      <c r="K871" s="49">
        <f>SUM(I857:I870)</f>
        <v>0</v>
      </c>
    </row>
    <row r="872" spans="1:26" x14ac:dyDescent="0.25">
      <c r="C872" s="24" t="s">
        <v>278</v>
      </c>
      <c r="K872" s="49">
        <f>SUM(K871:K871)</f>
        <v>0</v>
      </c>
    </row>
    <row r="874" spans="1:26" ht="45" customHeight="1" x14ac:dyDescent="0.25">
      <c r="A874" s="20" t="s">
        <v>64</v>
      </c>
      <c r="B874" s="21" t="s">
        <v>53</v>
      </c>
      <c r="C874" s="59" t="s">
        <v>65</v>
      </c>
      <c r="D874" s="60"/>
      <c r="E874" s="60"/>
      <c r="F874" s="21"/>
      <c r="G874" s="22" t="s">
        <v>250</v>
      </c>
      <c r="H874" s="61">
        <v>1</v>
      </c>
      <c r="I874" s="60"/>
      <c r="J874" s="21" t="str">
        <f>+A874</f>
        <v>P21R0-ARD6</v>
      </c>
      <c r="K874" s="47">
        <f>ROUND(K891,2)</f>
        <v>0</v>
      </c>
      <c r="L874" s="21"/>
      <c r="M874" s="21"/>
      <c r="N874" s="21"/>
      <c r="O874" s="21"/>
      <c r="P874" s="21"/>
      <c r="Q874" s="21"/>
      <c r="R874" s="21"/>
      <c r="S874" s="21"/>
      <c r="T874" s="21"/>
      <c r="U874" s="21"/>
      <c r="V874" s="21"/>
      <c r="W874" s="21"/>
      <c r="X874" s="21"/>
      <c r="Y874" s="21"/>
      <c r="Z874" s="21"/>
    </row>
    <row r="875" spans="1:26" x14ac:dyDescent="0.25">
      <c r="A875" s="16" t="s">
        <v>251</v>
      </c>
    </row>
    <row r="876" spans="1:26" x14ac:dyDescent="0.25">
      <c r="A876" t="s">
        <v>257</v>
      </c>
      <c r="B876" t="s">
        <v>27</v>
      </c>
      <c r="C876" t="s">
        <v>258</v>
      </c>
      <c r="D876" s="48">
        <v>0.48</v>
      </c>
      <c r="E876" t="s">
        <v>254</v>
      </c>
      <c r="F876" t="s">
        <v>255</v>
      </c>
      <c r="G876" s="23">
        <f>VLOOKUP(A876,'T-SMP'!$E$10:$F$59,2,0)</f>
        <v>0</v>
      </c>
      <c r="H876" t="s">
        <v>256</v>
      </c>
      <c r="I876" s="23">
        <f>ROUND(D876/H874* G876,5)</f>
        <v>0</v>
      </c>
      <c r="J876" s="23"/>
    </row>
    <row r="877" spans="1:26" x14ac:dyDescent="0.25">
      <c r="A877" t="s">
        <v>252</v>
      </c>
      <c r="B877" t="s">
        <v>27</v>
      </c>
      <c r="C877" t="s">
        <v>253</v>
      </c>
      <c r="D877" s="48">
        <v>0.96</v>
      </c>
      <c r="E877" t="s">
        <v>254</v>
      </c>
      <c r="F877" t="s">
        <v>255</v>
      </c>
      <c r="G877" s="23">
        <f>VLOOKUP(A877,'T-SMP'!$E$10:$F$59,2,0)</f>
        <v>0</v>
      </c>
      <c r="H877" t="s">
        <v>256</v>
      </c>
      <c r="I877" s="23">
        <f>ROUND(D877/H874* G877,5)</f>
        <v>0</v>
      </c>
      <c r="J877" s="23"/>
    </row>
    <row r="878" spans="1:26" x14ac:dyDescent="0.25">
      <c r="C878" s="24" t="s">
        <v>259</v>
      </c>
      <c r="K878" s="23">
        <f>SUM(I876:I877)</f>
        <v>0</v>
      </c>
    </row>
    <row r="879" spans="1:26" x14ac:dyDescent="0.25">
      <c r="A879" s="16" t="s">
        <v>260</v>
      </c>
    </row>
    <row r="880" spans="1:26" x14ac:dyDescent="0.25">
      <c r="A880" t="s">
        <v>350</v>
      </c>
      <c r="B880" t="s">
        <v>27</v>
      </c>
      <c r="C880" t="s">
        <v>351</v>
      </c>
      <c r="D880" s="48">
        <v>0.2</v>
      </c>
      <c r="E880" t="s">
        <v>254</v>
      </c>
      <c r="F880" t="s">
        <v>255</v>
      </c>
      <c r="G880" s="23">
        <f>VLOOKUP(A880,'T-SMP'!$E$10:$F$59,2,0)</f>
        <v>0</v>
      </c>
      <c r="H880" t="s">
        <v>256</v>
      </c>
      <c r="I880" s="23">
        <f>ROUND(D880/H874* G880,5)</f>
        <v>0</v>
      </c>
      <c r="J880" s="23"/>
    </row>
    <row r="881" spans="1:26" x14ac:dyDescent="0.25">
      <c r="A881" t="s">
        <v>265</v>
      </c>
      <c r="B881" t="s">
        <v>27</v>
      </c>
      <c r="C881" t="s">
        <v>266</v>
      </c>
      <c r="D881" s="48">
        <v>2.4</v>
      </c>
      <c r="E881" t="s">
        <v>254</v>
      </c>
      <c r="F881" t="s">
        <v>255</v>
      </c>
      <c r="G881" s="23">
        <f>VLOOKUP(A881,'T-SMP'!$E$10:$F$59,2,0)</f>
        <v>0</v>
      </c>
      <c r="H881" t="s">
        <v>256</v>
      </c>
      <c r="I881" s="23">
        <f>ROUND(D881/H874* G881,5)</f>
        <v>0</v>
      </c>
      <c r="J881" s="23"/>
    </row>
    <row r="882" spans="1:26" ht="45" x14ac:dyDescent="0.25">
      <c r="A882" t="s">
        <v>408</v>
      </c>
      <c r="B882" t="s">
        <v>27</v>
      </c>
      <c r="C882" s="34" t="s">
        <v>409</v>
      </c>
      <c r="D882" s="48">
        <v>0.9</v>
      </c>
      <c r="E882" t="s">
        <v>254</v>
      </c>
      <c r="F882" t="s">
        <v>255</v>
      </c>
      <c r="G882" s="23">
        <f>VLOOKUP(A882,'T-SMP'!$E$10:$F$59,2,0)</f>
        <v>0</v>
      </c>
      <c r="H882" t="s">
        <v>256</v>
      </c>
      <c r="I882" s="23">
        <f>ROUND(D882/H874* G882,5)</f>
        <v>0</v>
      </c>
      <c r="J882" s="23"/>
    </row>
    <row r="883" spans="1:26" x14ac:dyDescent="0.25">
      <c r="C883" s="24" t="s">
        <v>267</v>
      </c>
      <c r="K883" s="23">
        <f>SUM(I880:I882)</f>
        <v>0</v>
      </c>
    </row>
    <row r="884" spans="1:26" x14ac:dyDescent="0.25">
      <c r="A884" s="16" t="s">
        <v>268</v>
      </c>
    </row>
    <row r="885" spans="1:26" ht="90" x14ac:dyDescent="0.25">
      <c r="A885" t="s">
        <v>269</v>
      </c>
      <c r="B885" t="s">
        <v>270</v>
      </c>
      <c r="C885" s="34" t="s">
        <v>271</v>
      </c>
      <c r="D885" s="48">
        <v>0.9</v>
      </c>
      <c r="F885" t="s">
        <v>255</v>
      </c>
      <c r="G885" s="23">
        <f>VLOOKUP(A885,'T-SMP'!$E$10:$F$59,2,0)</f>
        <v>0</v>
      </c>
      <c r="H885" t="s">
        <v>256</v>
      </c>
      <c r="I885" s="23">
        <f>ROUND(D885* G885,5)</f>
        <v>0</v>
      </c>
      <c r="J885" s="23"/>
    </row>
    <row r="886" spans="1:26" ht="90" x14ac:dyDescent="0.25">
      <c r="A886" t="s">
        <v>272</v>
      </c>
      <c r="B886" t="s">
        <v>270</v>
      </c>
      <c r="C886" s="34" t="s">
        <v>273</v>
      </c>
      <c r="D886" s="48">
        <v>0.5</v>
      </c>
      <c r="F886" t="s">
        <v>255</v>
      </c>
      <c r="G886" s="23">
        <f>VLOOKUP(A886,'T-SMP'!$E$10:$F$59,2,0)</f>
        <v>0</v>
      </c>
      <c r="H886" t="s">
        <v>256</v>
      </c>
      <c r="I886" s="23">
        <f>ROUND(D886* G886,5)</f>
        <v>0</v>
      </c>
      <c r="J886" s="23"/>
    </row>
    <row r="887" spans="1:26" x14ac:dyDescent="0.25">
      <c r="C887" s="24" t="s">
        <v>274</v>
      </c>
      <c r="K887" s="23">
        <f>SUM(I885:I886)</f>
        <v>0</v>
      </c>
    </row>
    <row r="889" spans="1:26" x14ac:dyDescent="0.25">
      <c r="C889" s="24" t="s">
        <v>275</v>
      </c>
      <c r="G889">
        <v>1.5</v>
      </c>
      <c r="H889" t="s">
        <v>276</v>
      </c>
      <c r="I889">
        <f>ROUND(G889/100*K878,5)</f>
        <v>0</v>
      </c>
    </row>
    <row r="890" spans="1:26" x14ac:dyDescent="0.25">
      <c r="C890" s="24" t="s">
        <v>277</v>
      </c>
      <c r="K890" s="49">
        <f>SUM(I875:I889)</f>
        <v>0</v>
      </c>
    </row>
    <row r="891" spans="1:26" x14ac:dyDescent="0.25">
      <c r="C891" s="24" t="s">
        <v>278</v>
      </c>
      <c r="K891" s="49">
        <f>SUM(K890:K890)</f>
        <v>0</v>
      </c>
    </row>
    <row r="893" spans="1:26" ht="45" customHeight="1" x14ac:dyDescent="0.25">
      <c r="A893" s="20" t="s">
        <v>123</v>
      </c>
      <c r="B893" s="21" t="s">
        <v>53</v>
      </c>
      <c r="C893" s="59" t="s">
        <v>124</v>
      </c>
      <c r="D893" s="60"/>
      <c r="E893" s="60"/>
      <c r="F893" s="21"/>
      <c r="G893" s="22" t="s">
        <v>250</v>
      </c>
      <c r="H893" s="61">
        <v>1</v>
      </c>
      <c r="I893" s="60"/>
      <c r="J893" s="21" t="str">
        <f>+A893</f>
        <v>P21R0-ARD7</v>
      </c>
      <c r="K893" s="47">
        <f>ROUND(K909,2)</f>
        <v>0</v>
      </c>
      <c r="L893" s="21"/>
      <c r="M893" s="21"/>
      <c r="N893" s="21"/>
      <c r="O893" s="21"/>
      <c r="P893" s="21"/>
      <c r="Q893" s="21"/>
      <c r="R893" s="21"/>
      <c r="S893" s="21"/>
      <c r="T893" s="21"/>
      <c r="U893" s="21"/>
      <c r="V893" s="21"/>
      <c r="W893" s="21"/>
      <c r="X893" s="21"/>
      <c r="Y893" s="21"/>
      <c r="Z893" s="21"/>
    </row>
    <row r="894" spans="1:26" x14ac:dyDescent="0.25">
      <c r="A894" s="16" t="s">
        <v>251</v>
      </c>
    </row>
    <row r="895" spans="1:26" x14ac:dyDescent="0.25">
      <c r="A895" t="s">
        <v>348</v>
      </c>
      <c r="B895" t="s">
        <v>27</v>
      </c>
      <c r="C895" t="s">
        <v>349</v>
      </c>
      <c r="D895" s="48">
        <v>0.48</v>
      </c>
      <c r="E895" t="s">
        <v>254</v>
      </c>
      <c r="F895" t="s">
        <v>255</v>
      </c>
      <c r="G895" s="23">
        <f>VLOOKUP(A895,'T-SMP'!$E$10:$F$59,2,0)</f>
        <v>0</v>
      </c>
      <c r="H895" t="s">
        <v>256</v>
      </c>
      <c r="I895" s="23">
        <f>ROUND(D895/H893* G895,5)</f>
        <v>0</v>
      </c>
      <c r="J895" s="23"/>
    </row>
    <row r="896" spans="1:26" x14ac:dyDescent="0.25">
      <c r="A896" t="s">
        <v>252</v>
      </c>
      <c r="B896" t="s">
        <v>27</v>
      </c>
      <c r="C896" t="s">
        <v>253</v>
      </c>
      <c r="D896" s="48">
        <v>0.96</v>
      </c>
      <c r="E896" t="s">
        <v>254</v>
      </c>
      <c r="F896" t="s">
        <v>255</v>
      </c>
      <c r="G896" s="23">
        <f>VLOOKUP(A896,'T-SMP'!$E$10:$F$59,2,0)</f>
        <v>0</v>
      </c>
      <c r="H896" t="s">
        <v>256</v>
      </c>
      <c r="I896" s="23">
        <f>ROUND(D896/H893* G896,5)</f>
        <v>0</v>
      </c>
      <c r="J896" s="23"/>
    </row>
    <row r="897" spans="1:26" x14ac:dyDescent="0.25">
      <c r="C897" s="24" t="s">
        <v>259</v>
      </c>
      <c r="K897" s="23">
        <f>SUM(I895:I896)</f>
        <v>0</v>
      </c>
    </row>
    <row r="898" spans="1:26" x14ac:dyDescent="0.25">
      <c r="A898" s="16" t="s">
        <v>260</v>
      </c>
    </row>
    <row r="899" spans="1:26" x14ac:dyDescent="0.25">
      <c r="A899" t="s">
        <v>350</v>
      </c>
      <c r="B899" t="s">
        <v>27</v>
      </c>
      <c r="C899" t="s">
        <v>351</v>
      </c>
      <c r="D899" s="48">
        <v>0.2</v>
      </c>
      <c r="E899" t="s">
        <v>254</v>
      </c>
      <c r="F899" t="s">
        <v>255</v>
      </c>
      <c r="G899" s="23">
        <f>VLOOKUP(A899,'T-SMP'!$E$10:$F$59,2,0)</f>
        <v>0</v>
      </c>
      <c r="H899" t="s">
        <v>256</v>
      </c>
      <c r="I899" s="23">
        <f>ROUND(D899/H893* G899,5)</f>
        <v>0</v>
      </c>
      <c r="J899" s="23"/>
    </row>
    <row r="900" spans="1:26" x14ac:dyDescent="0.25">
      <c r="A900" t="s">
        <v>265</v>
      </c>
      <c r="B900" t="s">
        <v>27</v>
      </c>
      <c r="C900" t="s">
        <v>266</v>
      </c>
      <c r="D900" s="48">
        <v>2.4</v>
      </c>
      <c r="E900" t="s">
        <v>254</v>
      </c>
      <c r="F900" t="s">
        <v>255</v>
      </c>
      <c r="G900" s="23">
        <f>VLOOKUP(A900,'T-SMP'!$E$10:$F$59,2,0)</f>
        <v>0</v>
      </c>
      <c r="H900" t="s">
        <v>256</v>
      </c>
      <c r="I900" s="23">
        <f>ROUND(D900/H893* G900,5)</f>
        <v>0</v>
      </c>
      <c r="J900" s="23"/>
    </row>
    <row r="901" spans="1:26" x14ac:dyDescent="0.25">
      <c r="C901" s="24" t="s">
        <v>267</v>
      </c>
      <c r="K901" s="23">
        <f>SUM(I899:I900)</f>
        <v>0</v>
      </c>
    </row>
    <row r="902" spans="1:26" x14ac:dyDescent="0.25">
      <c r="A902" s="16" t="s">
        <v>268</v>
      </c>
    </row>
    <row r="903" spans="1:26" ht="90" x14ac:dyDescent="0.25">
      <c r="A903" t="s">
        <v>272</v>
      </c>
      <c r="B903" t="s">
        <v>270</v>
      </c>
      <c r="C903" s="34" t="s">
        <v>273</v>
      </c>
      <c r="D903" s="48">
        <v>0.5</v>
      </c>
      <c r="F903" t="s">
        <v>255</v>
      </c>
      <c r="G903" s="23">
        <f>VLOOKUP(A903,'T-SMP'!$E$10:$F$59,2,0)</f>
        <v>0</v>
      </c>
      <c r="H903" t="s">
        <v>256</v>
      </c>
      <c r="I903" s="23">
        <f>ROUND(D903* G903,5)</f>
        <v>0</v>
      </c>
      <c r="J903" s="23"/>
    </row>
    <row r="904" spans="1:26" ht="90" x14ac:dyDescent="0.25">
      <c r="A904" t="s">
        <v>269</v>
      </c>
      <c r="B904" t="s">
        <v>270</v>
      </c>
      <c r="C904" s="34" t="s">
        <v>271</v>
      </c>
      <c r="D904" s="48">
        <v>0.9</v>
      </c>
      <c r="F904" t="s">
        <v>255</v>
      </c>
      <c r="G904" s="23">
        <f>VLOOKUP(A904,'T-SMP'!$E$10:$F$59,2,0)</f>
        <v>0</v>
      </c>
      <c r="H904" t="s">
        <v>256</v>
      </c>
      <c r="I904" s="23">
        <f>ROUND(D904* G904,5)</f>
        <v>0</v>
      </c>
      <c r="J904" s="23"/>
    </row>
    <row r="905" spans="1:26" x14ac:dyDescent="0.25">
      <c r="C905" s="24" t="s">
        <v>274</v>
      </c>
      <c r="K905" s="23">
        <f>SUM(I903:I904)</f>
        <v>0</v>
      </c>
    </row>
    <row r="907" spans="1:26" x14ac:dyDescent="0.25">
      <c r="C907" s="24" t="s">
        <v>275</v>
      </c>
      <c r="G907">
        <v>1.5</v>
      </c>
      <c r="H907" t="s">
        <v>276</v>
      </c>
      <c r="I907">
        <f>ROUND(G907/100*K897,5)</f>
        <v>0</v>
      </c>
    </row>
    <row r="908" spans="1:26" x14ac:dyDescent="0.25">
      <c r="C908" s="24" t="s">
        <v>277</v>
      </c>
      <c r="K908" s="49">
        <f>SUM(I894:I907)</f>
        <v>0</v>
      </c>
    </row>
    <row r="909" spans="1:26" x14ac:dyDescent="0.25">
      <c r="C909" s="24" t="s">
        <v>278</v>
      </c>
      <c r="K909" s="49">
        <f>SUM(K908:K908)</f>
        <v>0</v>
      </c>
    </row>
    <row r="911" spans="1:26" ht="45" customHeight="1" x14ac:dyDescent="0.25">
      <c r="A911" s="20" t="s">
        <v>68</v>
      </c>
      <c r="B911" s="21" t="s">
        <v>53</v>
      </c>
      <c r="C911" s="59" t="s">
        <v>69</v>
      </c>
      <c r="D911" s="60"/>
      <c r="E911" s="60"/>
      <c r="F911" s="21"/>
      <c r="G911" s="22" t="s">
        <v>250</v>
      </c>
      <c r="H911" s="61">
        <v>1</v>
      </c>
      <c r="I911" s="60"/>
      <c r="J911" s="21" t="str">
        <f>+A911</f>
        <v>P21R0-ARD8</v>
      </c>
      <c r="K911" s="47">
        <f>ROUND(K928,2)</f>
        <v>0</v>
      </c>
      <c r="L911" s="21"/>
      <c r="M911" s="21"/>
      <c r="N911" s="21"/>
      <c r="O911" s="21"/>
      <c r="P911" s="21"/>
      <c r="Q911" s="21"/>
      <c r="R911" s="21"/>
      <c r="S911" s="21"/>
      <c r="T911" s="21"/>
      <c r="U911" s="21"/>
      <c r="V911" s="21"/>
      <c r="W911" s="21"/>
      <c r="X911" s="21"/>
      <c r="Y911" s="21"/>
      <c r="Z911" s="21"/>
    </row>
    <row r="912" spans="1:26" x14ac:dyDescent="0.25">
      <c r="A912" s="16" t="s">
        <v>251</v>
      </c>
    </row>
    <row r="913" spans="1:11" x14ac:dyDescent="0.25">
      <c r="A913" t="s">
        <v>252</v>
      </c>
      <c r="B913" t="s">
        <v>27</v>
      </c>
      <c r="C913" t="s">
        <v>253</v>
      </c>
      <c r="D913" s="48">
        <v>2.66</v>
      </c>
      <c r="E913" t="s">
        <v>254</v>
      </c>
      <c r="F913" t="s">
        <v>255</v>
      </c>
      <c r="G913" s="23">
        <f>VLOOKUP(A913,'T-SMP'!$E$10:$F$59,2,0)</f>
        <v>0</v>
      </c>
      <c r="H913" t="s">
        <v>256</v>
      </c>
      <c r="I913" s="23">
        <f>ROUND(D913/H911* G913,5)</f>
        <v>0</v>
      </c>
      <c r="J913" s="23"/>
    </row>
    <row r="914" spans="1:11" x14ac:dyDescent="0.25">
      <c r="A914" t="s">
        <v>257</v>
      </c>
      <c r="B914" t="s">
        <v>27</v>
      </c>
      <c r="C914" t="s">
        <v>258</v>
      </c>
      <c r="D914" s="48">
        <v>1.8</v>
      </c>
      <c r="E914" t="s">
        <v>254</v>
      </c>
      <c r="F914" t="s">
        <v>255</v>
      </c>
      <c r="G914" s="23">
        <f>VLOOKUP(A914,'T-SMP'!$E$10:$F$59,2,0)</f>
        <v>0</v>
      </c>
      <c r="H914" t="s">
        <v>256</v>
      </c>
      <c r="I914" s="23">
        <f>ROUND(D914/H911* G914,5)</f>
        <v>0</v>
      </c>
      <c r="J914" s="23"/>
    </row>
    <row r="915" spans="1:11" x14ac:dyDescent="0.25">
      <c r="C915" s="24" t="s">
        <v>259</v>
      </c>
      <c r="K915" s="23">
        <f>SUM(I913:I914)</f>
        <v>0</v>
      </c>
    </row>
    <row r="916" spans="1:11" x14ac:dyDescent="0.25">
      <c r="A916" s="16" t="s">
        <v>260</v>
      </c>
    </row>
    <row r="917" spans="1:11" ht="45" x14ac:dyDescent="0.25">
      <c r="A917" t="s">
        <v>410</v>
      </c>
      <c r="B917" t="s">
        <v>27</v>
      </c>
      <c r="C917" s="34" t="s">
        <v>411</v>
      </c>
      <c r="D917" s="48">
        <v>4</v>
      </c>
      <c r="E917" t="s">
        <v>254</v>
      </c>
      <c r="F917" t="s">
        <v>255</v>
      </c>
      <c r="G917" s="23">
        <f>VLOOKUP(A917,'T-SMP'!$E$10:$F$59,2,0)</f>
        <v>0</v>
      </c>
      <c r="H917" t="s">
        <v>256</v>
      </c>
      <c r="I917" s="23">
        <f>ROUND(D917/H911* G917,5)</f>
        <v>0</v>
      </c>
      <c r="J917" s="23"/>
    </row>
    <row r="918" spans="1:11" x14ac:dyDescent="0.25">
      <c r="A918" t="s">
        <v>265</v>
      </c>
      <c r="B918" t="s">
        <v>27</v>
      </c>
      <c r="C918" t="s">
        <v>266</v>
      </c>
      <c r="D918" s="48">
        <v>10.7</v>
      </c>
      <c r="E918" t="s">
        <v>254</v>
      </c>
      <c r="F918" t="s">
        <v>255</v>
      </c>
      <c r="G918" s="23">
        <f>VLOOKUP(A918,'T-SMP'!$E$10:$F$59,2,0)</f>
        <v>0</v>
      </c>
      <c r="H918" t="s">
        <v>256</v>
      </c>
      <c r="I918" s="23">
        <f>ROUND(D918/H911* G918,5)</f>
        <v>0</v>
      </c>
      <c r="J918" s="23"/>
    </row>
    <row r="919" spans="1:11" x14ac:dyDescent="0.25">
      <c r="A919" t="s">
        <v>350</v>
      </c>
      <c r="B919" t="s">
        <v>27</v>
      </c>
      <c r="C919" t="s">
        <v>351</v>
      </c>
      <c r="D919" s="48">
        <v>0.3</v>
      </c>
      <c r="E919" t="s">
        <v>254</v>
      </c>
      <c r="F919" t="s">
        <v>255</v>
      </c>
      <c r="G919" s="23">
        <f>VLOOKUP(A919,'T-SMP'!$E$10:$F$59,2,0)</f>
        <v>0</v>
      </c>
      <c r="H919" t="s">
        <v>256</v>
      </c>
      <c r="I919" s="23">
        <f>ROUND(D919/H911* G919,5)</f>
        <v>0</v>
      </c>
      <c r="J919" s="23"/>
    </row>
    <row r="920" spans="1:11" x14ac:dyDescent="0.25">
      <c r="C920" s="24" t="s">
        <v>267</v>
      </c>
      <c r="K920" s="23">
        <f>SUM(I917:I919)</f>
        <v>0</v>
      </c>
    </row>
    <row r="921" spans="1:11" x14ac:dyDescent="0.25">
      <c r="A921" s="16" t="s">
        <v>268</v>
      </c>
    </row>
    <row r="922" spans="1:11" ht="90" x14ac:dyDescent="0.25">
      <c r="A922" t="s">
        <v>269</v>
      </c>
      <c r="B922" t="s">
        <v>270</v>
      </c>
      <c r="C922" s="34" t="s">
        <v>271</v>
      </c>
      <c r="D922" s="48">
        <v>1.2</v>
      </c>
      <c r="F922" t="s">
        <v>255</v>
      </c>
      <c r="G922" s="23">
        <f>VLOOKUP(A922,'T-SMP'!$E$10:$F$59,2,0)</f>
        <v>0</v>
      </c>
      <c r="H922" t="s">
        <v>256</v>
      </c>
      <c r="I922" s="23">
        <f>ROUND(D922* G922,5)</f>
        <v>0</v>
      </c>
      <c r="J922" s="23"/>
    </row>
    <row r="923" spans="1:11" ht="90" x14ac:dyDescent="0.25">
      <c r="A923" t="s">
        <v>272</v>
      </c>
      <c r="B923" t="s">
        <v>270</v>
      </c>
      <c r="C923" s="34" t="s">
        <v>273</v>
      </c>
      <c r="D923" s="48">
        <v>1</v>
      </c>
      <c r="F923" t="s">
        <v>255</v>
      </c>
      <c r="G923" s="23">
        <f>VLOOKUP(A923,'T-SMP'!$E$10:$F$59,2,0)</f>
        <v>0</v>
      </c>
      <c r="H923" t="s">
        <v>256</v>
      </c>
      <c r="I923" s="23">
        <f>ROUND(D923* G923,5)</f>
        <v>0</v>
      </c>
      <c r="J923" s="23"/>
    </row>
    <row r="924" spans="1:11" x14ac:dyDescent="0.25">
      <c r="C924" s="24" t="s">
        <v>274</v>
      </c>
      <c r="K924" s="23">
        <f>SUM(I922:I923)</f>
        <v>0</v>
      </c>
    </row>
    <row r="926" spans="1:11" x14ac:dyDescent="0.25">
      <c r="C926" s="24" t="s">
        <v>275</v>
      </c>
      <c r="G926">
        <v>1.5</v>
      </c>
      <c r="H926" t="s">
        <v>276</v>
      </c>
      <c r="I926">
        <f>ROUND(G926/100*K915,5)</f>
        <v>0</v>
      </c>
    </row>
    <row r="927" spans="1:11" x14ac:dyDescent="0.25">
      <c r="C927" s="24" t="s">
        <v>277</v>
      </c>
      <c r="K927" s="49">
        <f>SUM(I912:I926)</f>
        <v>0</v>
      </c>
    </row>
    <row r="928" spans="1:11" x14ac:dyDescent="0.25">
      <c r="C928" s="24" t="s">
        <v>278</v>
      </c>
      <c r="K928" s="49">
        <f>SUM(K927:K927)</f>
        <v>0</v>
      </c>
    </row>
    <row r="930" spans="1:26" ht="45" customHeight="1" x14ac:dyDescent="0.25">
      <c r="A930" s="20" t="s">
        <v>125</v>
      </c>
      <c r="B930" s="21" t="s">
        <v>53</v>
      </c>
      <c r="C930" s="59" t="s">
        <v>126</v>
      </c>
      <c r="D930" s="60"/>
      <c r="E930" s="60"/>
      <c r="F930" s="21"/>
      <c r="G930" s="22" t="s">
        <v>250</v>
      </c>
      <c r="H930" s="61">
        <v>1</v>
      </c>
      <c r="I930" s="60"/>
      <c r="J930" s="21" t="str">
        <f>+A930</f>
        <v>P21R0-ARD9</v>
      </c>
      <c r="K930" s="47">
        <f>ROUND(K946,2)</f>
        <v>0</v>
      </c>
      <c r="L930" s="21"/>
      <c r="M930" s="21"/>
      <c r="N930" s="21"/>
      <c r="O930" s="21"/>
      <c r="P930" s="21"/>
      <c r="Q930" s="21"/>
      <c r="R930" s="21"/>
      <c r="S930" s="21"/>
      <c r="T930" s="21"/>
      <c r="U930" s="21"/>
      <c r="V930" s="21"/>
      <c r="W930" s="21"/>
      <c r="X930" s="21"/>
      <c r="Y930" s="21"/>
      <c r="Z930" s="21"/>
    </row>
    <row r="931" spans="1:26" x14ac:dyDescent="0.25">
      <c r="A931" s="16" t="s">
        <v>251</v>
      </c>
    </row>
    <row r="932" spans="1:26" x14ac:dyDescent="0.25">
      <c r="A932" t="s">
        <v>257</v>
      </c>
      <c r="B932" t="s">
        <v>27</v>
      </c>
      <c r="C932" t="s">
        <v>258</v>
      </c>
      <c r="D932" s="48">
        <v>1.8</v>
      </c>
      <c r="E932" t="s">
        <v>254</v>
      </c>
      <c r="F932" t="s">
        <v>255</v>
      </c>
      <c r="G932" s="23">
        <f>VLOOKUP(A932,'T-SMP'!$E$10:$F$59,2,0)</f>
        <v>0</v>
      </c>
      <c r="H932" t="s">
        <v>256</v>
      </c>
      <c r="I932" s="23">
        <f>ROUND(D932/H930* G932,5)</f>
        <v>0</v>
      </c>
      <c r="J932" s="23"/>
    </row>
    <row r="933" spans="1:26" x14ac:dyDescent="0.25">
      <c r="A933" t="s">
        <v>252</v>
      </c>
      <c r="B933" t="s">
        <v>27</v>
      </c>
      <c r="C933" t="s">
        <v>253</v>
      </c>
      <c r="D933" s="48">
        <v>2.66</v>
      </c>
      <c r="E933" t="s">
        <v>254</v>
      </c>
      <c r="F933" t="s">
        <v>255</v>
      </c>
      <c r="G933" s="23">
        <f>VLOOKUP(A933,'T-SMP'!$E$10:$F$59,2,0)</f>
        <v>0</v>
      </c>
      <c r="H933" t="s">
        <v>256</v>
      </c>
      <c r="I933" s="23">
        <f>ROUND(D933/H930* G933,5)</f>
        <v>0</v>
      </c>
      <c r="J933" s="23"/>
    </row>
    <row r="934" spans="1:26" x14ac:dyDescent="0.25">
      <c r="C934" s="24" t="s">
        <v>259</v>
      </c>
      <c r="K934" s="23">
        <f>SUM(I932:I933)</f>
        <v>0</v>
      </c>
    </row>
    <row r="935" spans="1:26" x14ac:dyDescent="0.25">
      <c r="A935" s="16" t="s">
        <v>260</v>
      </c>
    </row>
    <row r="936" spans="1:26" x14ac:dyDescent="0.25">
      <c r="A936" t="s">
        <v>265</v>
      </c>
      <c r="B936" t="s">
        <v>27</v>
      </c>
      <c r="C936" t="s">
        <v>266</v>
      </c>
      <c r="D936" s="48">
        <v>10.7</v>
      </c>
      <c r="E936" t="s">
        <v>254</v>
      </c>
      <c r="F936" t="s">
        <v>255</v>
      </c>
      <c r="G936" s="23">
        <f>VLOOKUP(A936,'T-SMP'!$E$10:$F$59,2,0)</f>
        <v>0</v>
      </c>
      <c r="H936" t="s">
        <v>256</v>
      </c>
      <c r="I936" s="23">
        <f>ROUND(D936/H930* G936,5)</f>
        <v>0</v>
      </c>
      <c r="J936" s="23"/>
    </row>
    <row r="937" spans="1:26" x14ac:dyDescent="0.25">
      <c r="A937" t="s">
        <v>350</v>
      </c>
      <c r="B937" t="s">
        <v>27</v>
      </c>
      <c r="C937" t="s">
        <v>351</v>
      </c>
      <c r="D937" s="48">
        <v>0.3</v>
      </c>
      <c r="E937" t="s">
        <v>254</v>
      </c>
      <c r="F937" t="s">
        <v>255</v>
      </c>
      <c r="G937" s="23">
        <f>VLOOKUP(A937,'T-SMP'!$E$10:$F$59,2,0)</f>
        <v>0</v>
      </c>
      <c r="H937" t="s">
        <v>256</v>
      </c>
      <c r="I937" s="23">
        <f>ROUND(D937/H930* G937,5)</f>
        <v>0</v>
      </c>
      <c r="J937" s="23"/>
    </row>
    <row r="938" spans="1:26" x14ac:dyDescent="0.25">
      <c r="C938" s="24" t="s">
        <v>267</v>
      </c>
      <c r="K938" s="23">
        <f>SUM(I936:I937)</f>
        <v>0</v>
      </c>
    </row>
    <row r="939" spans="1:26" x14ac:dyDescent="0.25">
      <c r="A939" s="16" t="s">
        <v>268</v>
      </c>
    </row>
    <row r="940" spans="1:26" ht="90" x14ac:dyDescent="0.25">
      <c r="A940" t="s">
        <v>269</v>
      </c>
      <c r="B940" t="s">
        <v>270</v>
      </c>
      <c r="C940" s="34" t="s">
        <v>271</v>
      </c>
      <c r="D940" s="48">
        <v>1.2</v>
      </c>
      <c r="F940" t="s">
        <v>255</v>
      </c>
      <c r="G940" s="23">
        <f>VLOOKUP(A940,'T-SMP'!$E$10:$F$59,2,0)</f>
        <v>0</v>
      </c>
      <c r="H940" t="s">
        <v>256</v>
      </c>
      <c r="I940" s="23">
        <f>ROUND(D940* G940,5)</f>
        <v>0</v>
      </c>
      <c r="J940" s="23"/>
    </row>
    <row r="941" spans="1:26" ht="90" x14ac:dyDescent="0.25">
      <c r="A941" t="s">
        <v>272</v>
      </c>
      <c r="B941" t="s">
        <v>270</v>
      </c>
      <c r="C941" s="34" t="s">
        <v>273</v>
      </c>
      <c r="D941" s="48">
        <v>1</v>
      </c>
      <c r="F941" t="s">
        <v>255</v>
      </c>
      <c r="G941" s="23">
        <f>VLOOKUP(A941,'T-SMP'!$E$10:$F$59,2,0)</f>
        <v>0</v>
      </c>
      <c r="H941" t="s">
        <v>256</v>
      </c>
      <c r="I941" s="23">
        <f>ROUND(D941* G941,5)</f>
        <v>0</v>
      </c>
      <c r="J941" s="23"/>
    </row>
    <row r="942" spans="1:26" x14ac:dyDescent="0.25">
      <c r="C942" s="24" t="s">
        <v>274</v>
      </c>
      <c r="K942" s="23">
        <f>SUM(I940:I941)</f>
        <v>0</v>
      </c>
    </row>
    <row r="944" spans="1:26" x14ac:dyDescent="0.25">
      <c r="C944" s="24" t="s">
        <v>275</v>
      </c>
      <c r="G944">
        <v>1.5</v>
      </c>
      <c r="H944" t="s">
        <v>276</v>
      </c>
      <c r="I944">
        <f>ROUND(G944/100*K934,5)</f>
        <v>0</v>
      </c>
    </row>
    <row r="945" spans="1:26" x14ac:dyDescent="0.25">
      <c r="C945" s="24" t="s">
        <v>277</v>
      </c>
      <c r="K945" s="49">
        <f>SUM(I931:I944)</f>
        <v>0</v>
      </c>
    </row>
    <row r="946" spans="1:26" x14ac:dyDescent="0.25">
      <c r="C946" s="24" t="s">
        <v>278</v>
      </c>
      <c r="K946" s="49">
        <f>SUM(K945:K945)</f>
        <v>0</v>
      </c>
    </row>
    <row r="948" spans="1:26" ht="45" customHeight="1" x14ac:dyDescent="0.25">
      <c r="A948" s="20" t="s">
        <v>16</v>
      </c>
      <c r="B948" s="21" t="s">
        <v>17</v>
      </c>
      <c r="C948" s="59" t="s">
        <v>18</v>
      </c>
      <c r="D948" s="60"/>
      <c r="E948" s="60"/>
      <c r="F948" s="21"/>
      <c r="G948" s="22" t="s">
        <v>250</v>
      </c>
      <c r="H948" s="61">
        <v>1</v>
      </c>
      <c r="I948" s="60"/>
      <c r="J948" s="21" t="str">
        <f>+A948</f>
        <v>P221D-ARD1</v>
      </c>
      <c r="K948" s="47">
        <f>ROUND(K959,2)</f>
        <v>0</v>
      </c>
      <c r="L948" s="21"/>
      <c r="M948" s="21"/>
      <c r="N948" s="21"/>
      <c r="O948" s="21"/>
      <c r="P948" s="21"/>
      <c r="Q948" s="21"/>
      <c r="R948" s="21"/>
      <c r="S948" s="21"/>
      <c r="T948" s="21"/>
      <c r="U948" s="21"/>
      <c r="V948" s="21"/>
      <c r="W948" s="21"/>
      <c r="X948" s="21"/>
      <c r="Y948" s="21"/>
      <c r="Z948" s="21"/>
    </row>
    <row r="949" spans="1:26" x14ac:dyDescent="0.25">
      <c r="A949" s="16" t="s">
        <v>251</v>
      </c>
    </row>
    <row r="950" spans="1:26" x14ac:dyDescent="0.25">
      <c r="A950" t="s">
        <v>252</v>
      </c>
      <c r="B950" t="s">
        <v>27</v>
      </c>
      <c r="C950" t="s">
        <v>253</v>
      </c>
      <c r="D950" s="48">
        <v>0.2</v>
      </c>
      <c r="E950" t="s">
        <v>254</v>
      </c>
      <c r="F950" t="s">
        <v>255</v>
      </c>
      <c r="G950" s="23">
        <f>VLOOKUP(A950,'T-SMP'!$E$10:$F$59,2,0)</f>
        <v>0</v>
      </c>
      <c r="H950" t="s">
        <v>256</v>
      </c>
      <c r="I950" s="23">
        <f>ROUND(D950/H948* G950,5)</f>
        <v>0</v>
      </c>
      <c r="J950" s="23"/>
    </row>
    <row r="951" spans="1:26" x14ac:dyDescent="0.25">
      <c r="C951" s="24" t="s">
        <v>259</v>
      </c>
      <c r="K951" s="23">
        <f>SUM(I950:I950)</f>
        <v>0</v>
      </c>
    </row>
    <row r="952" spans="1:26" x14ac:dyDescent="0.25">
      <c r="A952" s="16" t="s">
        <v>260</v>
      </c>
    </row>
    <row r="953" spans="1:26" x14ac:dyDescent="0.25">
      <c r="A953" t="s">
        <v>265</v>
      </c>
      <c r="B953" t="s">
        <v>27</v>
      </c>
      <c r="C953" t="s">
        <v>266</v>
      </c>
      <c r="D953" s="48">
        <v>0.1</v>
      </c>
      <c r="E953" t="s">
        <v>254</v>
      </c>
      <c r="F953" t="s">
        <v>255</v>
      </c>
      <c r="G953" s="23">
        <f>VLOOKUP(A953,'T-SMP'!$E$10:$F$59,2,0)</f>
        <v>0</v>
      </c>
      <c r="H953" t="s">
        <v>256</v>
      </c>
      <c r="I953" s="23">
        <f>ROUND(D953/H948* G953,5)</f>
        <v>0</v>
      </c>
      <c r="J953" s="23"/>
    </row>
    <row r="954" spans="1:26" ht="45" x14ac:dyDescent="0.25">
      <c r="A954" t="s">
        <v>412</v>
      </c>
      <c r="B954" t="s">
        <v>27</v>
      </c>
      <c r="C954" s="34" t="s">
        <v>413</v>
      </c>
      <c r="D954" s="48">
        <v>0.19500000000000001</v>
      </c>
      <c r="E954" t="s">
        <v>254</v>
      </c>
      <c r="F954" t="s">
        <v>255</v>
      </c>
      <c r="G954" s="23">
        <f>VLOOKUP(A954,'T-SMP'!$E$10:$F$59,2,0)</f>
        <v>0</v>
      </c>
      <c r="H954" t="s">
        <v>256</v>
      </c>
      <c r="I954" s="23">
        <f>ROUND(D954/H948* G954,5)</f>
        <v>0</v>
      </c>
      <c r="J954" s="23"/>
    </row>
    <row r="955" spans="1:26" x14ac:dyDescent="0.25">
      <c r="C955" s="24" t="s">
        <v>267</v>
      </c>
      <c r="K955" s="23">
        <f>SUM(I953:I954)</f>
        <v>0</v>
      </c>
    </row>
    <row r="957" spans="1:26" x14ac:dyDescent="0.25">
      <c r="C957" s="24" t="s">
        <v>275</v>
      </c>
      <c r="G957">
        <v>1.5</v>
      </c>
      <c r="H957" t="s">
        <v>276</v>
      </c>
      <c r="I957">
        <f>ROUND(G957/100*K951,5)</f>
        <v>0</v>
      </c>
    </row>
    <row r="958" spans="1:26" x14ac:dyDescent="0.25">
      <c r="C958" s="24" t="s">
        <v>277</v>
      </c>
      <c r="K958" s="49">
        <f>SUM(I949:I957)</f>
        <v>0</v>
      </c>
    </row>
    <row r="959" spans="1:26" x14ac:dyDescent="0.25">
      <c r="C959" s="24" t="s">
        <v>278</v>
      </c>
      <c r="K959" s="49">
        <f>SUM(K958:K958)</f>
        <v>0</v>
      </c>
    </row>
    <row r="961" spans="1:26" ht="45" customHeight="1" x14ac:dyDescent="0.25">
      <c r="A961" s="20" t="s">
        <v>42</v>
      </c>
      <c r="B961" s="21" t="s">
        <v>34</v>
      </c>
      <c r="C961" s="59" t="s">
        <v>43</v>
      </c>
      <c r="D961" s="60"/>
      <c r="E961" s="60"/>
      <c r="F961" s="21"/>
      <c r="G961" s="22" t="s">
        <v>250</v>
      </c>
      <c r="H961" s="61">
        <v>1</v>
      </c>
      <c r="I961" s="60"/>
      <c r="J961" s="21" t="str">
        <f>+A961</f>
        <v>P22D1-ARD2</v>
      </c>
      <c r="K961" s="47">
        <f>ROUND(K972,2)</f>
        <v>0</v>
      </c>
      <c r="L961" s="21"/>
      <c r="M961" s="21"/>
      <c r="N961" s="21"/>
      <c r="O961" s="21"/>
      <c r="P961" s="21"/>
      <c r="Q961" s="21"/>
      <c r="R961" s="21"/>
      <c r="S961" s="21"/>
      <c r="T961" s="21"/>
      <c r="U961" s="21"/>
      <c r="V961" s="21"/>
      <c r="W961" s="21"/>
      <c r="X961" s="21"/>
      <c r="Y961" s="21"/>
      <c r="Z961" s="21"/>
    </row>
    <row r="962" spans="1:26" x14ac:dyDescent="0.25">
      <c r="A962" s="16" t="s">
        <v>251</v>
      </c>
    </row>
    <row r="963" spans="1:26" x14ac:dyDescent="0.25">
      <c r="A963" t="s">
        <v>414</v>
      </c>
      <c r="B963" t="s">
        <v>27</v>
      </c>
      <c r="C963" t="s">
        <v>415</v>
      </c>
      <c r="D963" s="48">
        <v>6.0000000000000001E-3</v>
      </c>
      <c r="E963" t="s">
        <v>254</v>
      </c>
      <c r="F963" t="s">
        <v>255</v>
      </c>
      <c r="G963" s="23">
        <f>VLOOKUP(A963,'T-SMP'!$E$10:$F$59,2,0)</f>
        <v>0</v>
      </c>
      <c r="H963" t="s">
        <v>256</v>
      </c>
      <c r="I963" s="23">
        <f>ROUND(D963/H961* G963,5)</f>
        <v>0</v>
      </c>
      <c r="J963" s="23"/>
    </row>
    <row r="964" spans="1:26" x14ac:dyDescent="0.25">
      <c r="A964" t="s">
        <v>252</v>
      </c>
      <c r="B964" t="s">
        <v>27</v>
      </c>
      <c r="C964" t="s">
        <v>253</v>
      </c>
      <c r="D964" s="48">
        <v>6.0000000000000001E-3</v>
      </c>
      <c r="E964" t="s">
        <v>254</v>
      </c>
      <c r="F964" t="s">
        <v>255</v>
      </c>
      <c r="G964" s="23">
        <f>VLOOKUP(A964,'T-SMP'!$E$10:$F$59,2,0)</f>
        <v>0</v>
      </c>
      <c r="H964" t="s">
        <v>256</v>
      </c>
      <c r="I964" s="23">
        <f>ROUND(D964/H961* G964,5)</f>
        <v>0</v>
      </c>
      <c r="J964" s="23"/>
    </row>
    <row r="965" spans="1:26" x14ac:dyDescent="0.25">
      <c r="C965" s="24" t="s">
        <v>259</v>
      </c>
      <c r="K965" s="23">
        <f>SUM(I963:I964)</f>
        <v>0</v>
      </c>
    </row>
    <row r="966" spans="1:26" x14ac:dyDescent="0.25">
      <c r="A966" s="16" t="s">
        <v>260</v>
      </c>
    </row>
    <row r="967" spans="1:26" x14ac:dyDescent="0.25">
      <c r="A967" t="s">
        <v>416</v>
      </c>
      <c r="B967" t="s">
        <v>27</v>
      </c>
      <c r="C967" t="s">
        <v>417</v>
      </c>
      <c r="D967" s="48">
        <v>6.0000000000000001E-3</v>
      </c>
      <c r="E967" t="s">
        <v>254</v>
      </c>
      <c r="F967" t="s">
        <v>255</v>
      </c>
      <c r="G967" s="23">
        <f>VLOOKUP(A967,'T-SMP'!$E$10:$F$59,2,0)</f>
        <v>0</v>
      </c>
      <c r="H967" t="s">
        <v>256</v>
      </c>
      <c r="I967" s="23">
        <f>ROUND(D967/H961* G967,5)</f>
        <v>0</v>
      </c>
      <c r="J967" s="23"/>
    </row>
    <row r="968" spans="1:26" x14ac:dyDescent="0.25">
      <c r="C968" s="24" t="s">
        <v>267</v>
      </c>
      <c r="K968" s="23">
        <f>SUM(I967:I967)</f>
        <v>0</v>
      </c>
    </row>
    <row r="970" spans="1:26" x14ac:dyDescent="0.25">
      <c r="C970" s="24" t="s">
        <v>275</v>
      </c>
      <c r="G970">
        <v>1.5</v>
      </c>
      <c r="H970" t="s">
        <v>276</v>
      </c>
      <c r="I970">
        <f>ROUND(G970/100*K965,5)</f>
        <v>0</v>
      </c>
    </row>
    <row r="971" spans="1:26" x14ac:dyDescent="0.25">
      <c r="C971" s="24" t="s">
        <v>277</v>
      </c>
      <c r="K971" s="49">
        <f>SUM(I962:I970)</f>
        <v>0</v>
      </c>
    </row>
    <row r="972" spans="1:26" x14ac:dyDescent="0.25">
      <c r="C972" s="24" t="s">
        <v>278</v>
      </c>
      <c r="K972" s="49">
        <f>SUM(K971:K971)</f>
        <v>0</v>
      </c>
    </row>
    <row r="974" spans="1:26" ht="45" customHeight="1" x14ac:dyDescent="0.25">
      <c r="A974" s="20" t="s">
        <v>150</v>
      </c>
      <c r="B974" s="21" t="s">
        <v>53</v>
      </c>
      <c r="C974" s="59" t="s">
        <v>151</v>
      </c>
      <c r="D974" s="60"/>
      <c r="E974" s="60"/>
      <c r="F974" s="21"/>
      <c r="G974" s="22" t="s">
        <v>250</v>
      </c>
      <c r="H974" s="61">
        <v>1</v>
      </c>
      <c r="I974" s="60"/>
      <c r="J974" s="21" t="str">
        <f>+A974</f>
        <v>PR64-ARD1</v>
      </c>
      <c r="K974" s="47">
        <f>ROUND(K988,2)</f>
        <v>0</v>
      </c>
      <c r="L974" s="21"/>
      <c r="M974" s="21"/>
      <c r="N974" s="21"/>
      <c r="O974" s="21"/>
      <c r="P974" s="21"/>
      <c r="Q974" s="21"/>
      <c r="R974" s="21"/>
      <c r="S974" s="21"/>
      <c r="T974" s="21"/>
      <c r="U974" s="21"/>
      <c r="V974" s="21"/>
      <c r="W974" s="21"/>
      <c r="X974" s="21"/>
      <c r="Y974" s="21"/>
      <c r="Z974" s="21"/>
    </row>
    <row r="975" spans="1:26" x14ac:dyDescent="0.25">
      <c r="A975" s="16" t="s">
        <v>251</v>
      </c>
    </row>
    <row r="976" spans="1:26" x14ac:dyDescent="0.25">
      <c r="A976" t="s">
        <v>252</v>
      </c>
      <c r="B976" t="s">
        <v>27</v>
      </c>
      <c r="C976" t="s">
        <v>253</v>
      </c>
      <c r="D976" s="48">
        <v>1.6E-2</v>
      </c>
      <c r="E976" t="s">
        <v>254</v>
      </c>
      <c r="F976" t="s">
        <v>255</v>
      </c>
      <c r="G976" s="23">
        <f>VLOOKUP(A976,'T-SMP'!$E$10:$F$59,2,0)</f>
        <v>0</v>
      </c>
      <c r="H976" t="s">
        <v>256</v>
      </c>
      <c r="I976" s="23">
        <f>ROUND(D976/H974* G976,5)</f>
        <v>0</v>
      </c>
      <c r="J976" s="23"/>
    </row>
    <row r="977" spans="1:26" x14ac:dyDescent="0.25">
      <c r="A977" t="s">
        <v>257</v>
      </c>
      <c r="B977" t="s">
        <v>27</v>
      </c>
      <c r="C977" t="s">
        <v>258</v>
      </c>
      <c r="D977" s="48">
        <v>0.128</v>
      </c>
      <c r="E977" t="s">
        <v>254</v>
      </c>
      <c r="F977" t="s">
        <v>255</v>
      </c>
      <c r="G977" s="23">
        <f>VLOOKUP(A977,'T-SMP'!$E$10:$F$59,2,0)</f>
        <v>0</v>
      </c>
      <c r="H977" t="s">
        <v>256</v>
      </c>
      <c r="I977" s="23">
        <f>ROUND(D977/H974* G977,5)</f>
        <v>0</v>
      </c>
      <c r="J977" s="23"/>
    </row>
    <row r="978" spans="1:26" x14ac:dyDescent="0.25">
      <c r="C978" s="24" t="s">
        <v>259</v>
      </c>
      <c r="K978" s="23">
        <f>SUM(I976:I977)</f>
        <v>0</v>
      </c>
    </row>
    <row r="979" spans="1:26" x14ac:dyDescent="0.25">
      <c r="A979" s="16" t="s">
        <v>260</v>
      </c>
    </row>
    <row r="980" spans="1:26" x14ac:dyDescent="0.25">
      <c r="A980" t="s">
        <v>341</v>
      </c>
      <c r="B980" t="s">
        <v>27</v>
      </c>
      <c r="C980" t="s">
        <v>342</v>
      </c>
      <c r="D980" s="48">
        <v>2E-3</v>
      </c>
      <c r="E980" t="s">
        <v>254</v>
      </c>
      <c r="F980" t="s">
        <v>255</v>
      </c>
      <c r="G980" s="23">
        <f>VLOOKUP(A980,'T-SMP'!$E$10:$F$59,2,0)</f>
        <v>0</v>
      </c>
      <c r="H980" t="s">
        <v>256</v>
      </c>
      <c r="I980" s="23">
        <f>ROUND(D980/H974* G980,5)</f>
        <v>0</v>
      </c>
      <c r="J980" s="23"/>
    </row>
    <row r="981" spans="1:26" x14ac:dyDescent="0.25">
      <c r="C981" s="24" t="s">
        <v>267</v>
      </c>
      <c r="K981" s="23">
        <f>SUM(I980:I980)</f>
        <v>0</v>
      </c>
    </row>
    <row r="982" spans="1:26" x14ac:dyDescent="0.25">
      <c r="A982" s="16" t="s">
        <v>268</v>
      </c>
    </row>
    <row r="983" spans="1:26" x14ac:dyDescent="0.25">
      <c r="A983" t="s">
        <v>392</v>
      </c>
      <c r="B983" t="s">
        <v>17</v>
      </c>
      <c r="C983" t="s">
        <v>393</v>
      </c>
      <c r="D983" s="48">
        <v>5.0000000000000001E-3</v>
      </c>
      <c r="F983" t="s">
        <v>255</v>
      </c>
      <c r="G983" s="23">
        <f>VLOOKUP(A983,'T-SMP'!$E$10:$F$59,2,0)</f>
        <v>0</v>
      </c>
      <c r="H983" t="s">
        <v>256</v>
      </c>
      <c r="I983" s="23">
        <f>ROUND(D983* G983,5)</f>
        <v>0</v>
      </c>
      <c r="J983" s="23"/>
    </row>
    <row r="984" spans="1:26" x14ac:dyDescent="0.25">
      <c r="C984" s="24" t="s">
        <v>274</v>
      </c>
      <c r="K984" s="23">
        <f>SUM(I983:I983)</f>
        <v>0</v>
      </c>
    </row>
    <row r="986" spans="1:26" x14ac:dyDescent="0.25">
      <c r="C986" s="24" t="s">
        <v>275</v>
      </c>
      <c r="G986">
        <v>1.5</v>
      </c>
      <c r="H986" t="s">
        <v>276</v>
      </c>
      <c r="I986">
        <f>ROUND(G986/100*K978,5)</f>
        <v>0</v>
      </c>
    </row>
    <row r="987" spans="1:26" x14ac:dyDescent="0.25">
      <c r="C987" s="24" t="s">
        <v>277</v>
      </c>
      <c r="K987" s="49">
        <f>SUM(I975:I986)</f>
        <v>0</v>
      </c>
    </row>
    <row r="988" spans="1:26" x14ac:dyDescent="0.25">
      <c r="C988" s="24" t="s">
        <v>278</v>
      </c>
      <c r="K988" s="49">
        <f>SUM(K987:K987)</f>
        <v>0</v>
      </c>
    </row>
    <row r="990" spans="1:26" ht="45" customHeight="1" x14ac:dyDescent="0.25">
      <c r="A990" s="20" t="s">
        <v>154</v>
      </c>
      <c r="B990" s="21" t="s">
        <v>34</v>
      </c>
      <c r="C990" s="59" t="s">
        <v>155</v>
      </c>
      <c r="D990" s="60"/>
      <c r="E990" s="60"/>
      <c r="F990" s="21"/>
      <c r="G990" s="22" t="s">
        <v>250</v>
      </c>
      <c r="H990" s="61">
        <v>1</v>
      </c>
      <c r="I990" s="60"/>
      <c r="J990" s="21" t="str">
        <f>+A990</f>
        <v>PRA2-ARD1</v>
      </c>
      <c r="K990" s="47">
        <f>ROUND(K1005,2)</f>
        <v>0</v>
      </c>
      <c r="L990" s="21"/>
      <c r="M990" s="21"/>
      <c r="N990" s="21"/>
      <c r="O990" s="21"/>
      <c r="P990" s="21"/>
      <c r="Q990" s="21"/>
      <c r="R990" s="21"/>
      <c r="S990" s="21"/>
      <c r="T990" s="21"/>
      <c r="U990" s="21"/>
      <c r="V990" s="21"/>
      <c r="W990" s="21"/>
      <c r="X990" s="21"/>
      <c r="Y990" s="21"/>
      <c r="Z990" s="21"/>
    </row>
    <row r="991" spans="1:26" x14ac:dyDescent="0.25">
      <c r="A991" s="16" t="s">
        <v>251</v>
      </c>
    </row>
    <row r="992" spans="1:26" x14ac:dyDescent="0.25">
      <c r="A992" t="s">
        <v>257</v>
      </c>
      <c r="B992" t="s">
        <v>27</v>
      </c>
      <c r="C992" t="s">
        <v>258</v>
      </c>
      <c r="D992" s="48">
        <v>0.02</v>
      </c>
      <c r="E992" t="s">
        <v>254</v>
      </c>
      <c r="F992" t="s">
        <v>255</v>
      </c>
      <c r="G992" s="23">
        <f>VLOOKUP(A992,'T-SMP'!$E$10:$F$59,2,0)</f>
        <v>0</v>
      </c>
      <c r="H992" t="s">
        <v>256</v>
      </c>
      <c r="I992" s="23">
        <f>ROUND(D992/H990* G992,5)</f>
        <v>0</v>
      </c>
      <c r="J992" s="23"/>
    </row>
    <row r="993" spans="1:26" x14ac:dyDescent="0.25">
      <c r="A993" t="s">
        <v>252</v>
      </c>
      <c r="B993" t="s">
        <v>27</v>
      </c>
      <c r="C993" t="s">
        <v>253</v>
      </c>
      <c r="D993" s="48">
        <v>0.02</v>
      </c>
      <c r="E993" t="s">
        <v>254</v>
      </c>
      <c r="F993" t="s">
        <v>255</v>
      </c>
      <c r="G993" s="23">
        <f>VLOOKUP(A993,'T-SMP'!$E$10:$F$59,2,0)</f>
        <v>0</v>
      </c>
      <c r="H993" t="s">
        <v>256</v>
      </c>
      <c r="I993" s="23">
        <f>ROUND(D993/H990* G993,5)</f>
        <v>0</v>
      </c>
      <c r="J993" s="23"/>
    </row>
    <row r="994" spans="1:26" x14ac:dyDescent="0.25">
      <c r="C994" s="24" t="s">
        <v>259</v>
      </c>
      <c r="K994" s="23">
        <f>SUM(I992:I993)</f>
        <v>0</v>
      </c>
    </row>
    <row r="995" spans="1:26" x14ac:dyDescent="0.25">
      <c r="A995" s="16" t="s">
        <v>260</v>
      </c>
    </row>
    <row r="996" spans="1:26" x14ac:dyDescent="0.25">
      <c r="A996" t="s">
        <v>418</v>
      </c>
      <c r="B996" t="s">
        <v>27</v>
      </c>
      <c r="C996" t="s">
        <v>419</v>
      </c>
      <c r="D996" s="48">
        <v>0.1</v>
      </c>
      <c r="E996" t="s">
        <v>254</v>
      </c>
      <c r="F996" t="s">
        <v>255</v>
      </c>
      <c r="G996" s="23">
        <f>VLOOKUP(A996,'T-SMP'!$E$10:$F$59,2,0)</f>
        <v>0</v>
      </c>
      <c r="H996" t="s">
        <v>256</v>
      </c>
      <c r="I996" s="23">
        <f>ROUND(D996/H990* G996,5)</f>
        <v>0</v>
      </c>
      <c r="J996" s="23"/>
    </row>
    <row r="997" spans="1:26" x14ac:dyDescent="0.25">
      <c r="C997" s="24" t="s">
        <v>267</v>
      </c>
      <c r="K997" s="23">
        <f>SUM(I996:I996)</f>
        <v>0</v>
      </c>
    </row>
    <row r="998" spans="1:26" x14ac:dyDescent="0.25">
      <c r="A998" s="16" t="s">
        <v>268</v>
      </c>
    </row>
    <row r="999" spans="1:26" x14ac:dyDescent="0.25">
      <c r="A999" t="s">
        <v>297</v>
      </c>
      <c r="B999" t="s">
        <v>270</v>
      </c>
      <c r="C999" t="s">
        <v>298</v>
      </c>
      <c r="D999" s="48">
        <v>1E-3</v>
      </c>
      <c r="F999" t="s">
        <v>255</v>
      </c>
      <c r="G999" s="23">
        <f>VLOOKUP(A999,'T-SMP'!$E$10:$F$59,2,0)</f>
        <v>0</v>
      </c>
      <c r="H999" t="s">
        <v>256</v>
      </c>
      <c r="I999" s="23">
        <f>ROUND(D999* G999,5)</f>
        <v>0</v>
      </c>
      <c r="J999" s="23"/>
    </row>
    <row r="1000" spans="1:26" ht="30" x14ac:dyDescent="0.25">
      <c r="A1000" t="s">
        <v>420</v>
      </c>
      <c r="B1000" t="s">
        <v>308</v>
      </c>
      <c r="C1000" s="34" t="s">
        <v>421</v>
      </c>
      <c r="D1000" s="48">
        <v>0.01</v>
      </c>
      <c r="F1000" t="s">
        <v>255</v>
      </c>
      <c r="G1000" s="23">
        <f>VLOOKUP(A1000,'T-SMP'!$E$10:$F$59,2,0)</f>
        <v>0</v>
      </c>
      <c r="H1000" t="s">
        <v>256</v>
      </c>
      <c r="I1000" s="23">
        <f>ROUND(D1000* G1000,5)</f>
        <v>0</v>
      </c>
      <c r="J1000" s="23"/>
    </row>
    <row r="1001" spans="1:26" x14ac:dyDescent="0.25">
      <c r="C1001" s="24" t="s">
        <v>274</v>
      </c>
      <c r="K1001" s="23">
        <f>SUM(I999:I1000)</f>
        <v>0</v>
      </c>
    </row>
    <row r="1003" spans="1:26" x14ac:dyDescent="0.25">
      <c r="C1003" s="24" t="s">
        <v>275</v>
      </c>
      <c r="G1003">
        <v>1.5</v>
      </c>
      <c r="H1003" t="s">
        <v>276</v>
      </c>
      <c r="I1003">
        <f>ROUND(G1003/100*K994,5)</f>
        <v>0</v>
      </c>
    </row>
    <row r="1004" spans="1:26" x14ac:dyDescent="0.25">
      <c r="C1004" s="24" t="s">
        <v>277</v>
      </c>
      <c r="K1004" s="49">
        <f>SUM(I991:I1003)</f>
        <v>0</v>
      </c>
    </row>
    <row r="1005" spans="1:26" x14ac:dyDescent="0.25">
      <c r="C1005" s="24" t="s">
        <v>278</v>
      </c>
      <c r="K1005" s="49">
        <f>SUM(K1004:K1004)</f>
        <v>0</v>
      </c>
    </row>
    <row r="1007" spans="1:26" ht="45" customHeight="1" x14ac:dyDescent="0.25">
      <c r="A1007" s="20" t="s">
        <v>131</v>
      </c>
      <c r="B1007" s="21" t="s">
        <v>34</v>
      </c>
      <c r="C1007" s="59" t="s">
        <v>132</v>
      </c>
      <c r="D1007" s="60"/>
      <c r="E1007" s="60"/>
      <c r="F1007" s="21"/>
      <c r="G1007" s="22" t="s">
        <v>250</v>
      </c>
      <c r="H1007" s="61">
        <v>1</v>
      </c>
      <c r="I1007" s="60"/>
      <c r="J1007" s="21" t="str">
        <f>+A1007</f>
        <v>PRE2-ARD1</v>
      </c>
      <c r="K1007" s="47">
        <f>ROUND(K1018,2)</f>
        <v>0</v>
      </c>
      <c r="L1007" s="21"/>
      <c r="M1007" s="21"/>
      <c r="N1007" s="21"/>
      <c r="O1007" s="21"/>
      <c r="P1007" s="21"/>
      <c r="Q1007" s="21"/>
      <c r="R1007" s="21"/>
      <c r="S1007" s="21"/>
      <c r="T1007" s="21"/>
      <c r="U1007" s="21"/>
      <c r="V1007" s="21"/>
      <c r="W1007" s="21"/>
      <c r="X1007" s="21"/>
      <c r="Y1007" s="21"/>
      <c r="Z1007" s="21"/>
    </row>
    <row r="1008" spans="1:26" x14ac:dyDescent="0.25">
      <c r="A1008" s="16" t="s">
        <v>251</v>
      </c>
    </row>
    <row r="1009" spans="1:26" x14ac:dyDescent="0.25">
      <c r="A1009" t="s">
        <v>257</v>
      </c>
      <c r="B1009" t="s">
        <v>27</v>
      </c>
      <c r="C1009" t="s">
        <v>258</v>
      </c>
      <c r="D1009" s="48">
        <v>1E-3</v>
      </c>
      <c r="E1009" t="s">
        <v>254</v>
      </c>
      <c r="F1009" t="s">
        <v>255</v>
      </c>
      <c r="G1009" s="23">
        <f>VLOOKUP(A1009,'T-SMP'!$E$10:$F$59,2,0)</f>
        <v>0</v>
      </c>
      <c r="H1009" t="s">
        <v>256</v>
      </c>
      <c r="I1009" s="23">
        <f>ROUND(D1009/H1007* G1009,5)</f>
        <v>0</v>
      </c>
      <c r="J1009" s="23"/>
    </row>
    <row r="1010" spans="1:26" x14ac:dyDescent="0.25">
      <c r="A1010" t="s">
        <v>252</v>
      </c>
      <c r="B1010" t="s">
        <v>27</v>
      </c>
      <c r="C1010" t="s">
        <v>253</v>
      </c>
      <c r="D1010" s="48">
        <v>8.0000000000000002E-3</v>
      </c>
      <c r="E1010" t="s">
        <v>254</v>
      </c>
      <c r="F1010" t="s">
        <v>255</v>
      </c>
      <c r="G1010" s="23">
        <f>VLOOKUP(A1010,'T-SMP'!$E$10:$F$59,2,0)</f>
        <v>0</v>
      </c>
      <c r="H1010" t="s">
        <v>256</v>
      </c>
      <c r="I1010" s="23">
        <f>ROUND(D1010/H1007* G1010,5)</f>
        <v>0</v>
      </c>
      <c r="J1010" s="23"/>
    </row>
    <row r="1011" spans="1:26" x14ac:dyDescent="0.25">
      <c r="C1011" s="24" t="s">
        <v>259</v>
      </c>
      <c r="K1011" s="23">
        <f>SUM(I1009:I1010)</f>
        <v>0</v>
      </c>
    </row>
    <row r="1012" spans="1:26" x14ac:dyDescent="0.25">
      <c r="A1012" s="16" t="s">
        <v>260</v>
      </c>
    </row>
    <row r="1013" spans="1:26" ht="30" x14ac:dyDescent="0.25">
      <c r="A1013" t="s">
        <v>344</v>
      </c>
      <c r="B1013" t="s">
        <v>27</v>
      </c>
      <c r="C1013" s="34" t="s">
        <v>345</v>
      </c>
      <c r="D1013" s="48">
        <v>8.0000000000000002E-3</v>
      </c>
      <c r="E1013" t="s">
        <v>254</v>
      </c>
      <c r="F1013" t="s">
        <v>255</v>
      </c>
      <c r="G1013" s="23">
        <f>VLOOKUP(A1013,'T-SMP'!$E$10:$F$59,2,0)</f>
        <v>0</v>
      </c>
      <c r="H1013" t="s">
        <v>256</v>
      </c>
      <c r="I1013" s="23">
        <f>ROUND(D1013/H1007* G1013,5)</f>
        <v>0</v>
      </c>
      <c r="J1013" s="23"/>
    </row>
    <row r="1014" spans="1:26" x14ac:dyDescent="0.25">
      <c r="C1014" s="24" t="s">
        <v>267</v>
      </c>
      <c r="K1014" s="23">
        <f>SUM(I1013:I1013)</f>
        <v>0</v>
      </c>
    </row>
    <row r="1016" spans="1:26" x14ac:dyDescent="0.25">
      <c r="C1016" s="24" t="s">
        <v>275</v>
      </c>
      <c r="G1016">
        <v>1.5</v>
      </c>
      <c r="H1016" t="s">
        <v>276</v>
      </c>
      <c r="I1016">
        <f>ROUND(G1016/100*K1011,5)</f>
        <v>0</v>
      </c>
    </row>
    <row r="1017" spans="1:26" x14ac:dyDescent="0.25">
      <c r="C1017" s="24" t="s">
        <v>277</v>
      </c>
      <c r="K1017" s="49">
        <f>SUM(I1008:I1016)</f>
        <v>0</v>
      </c>
    </row>
    <row r="1018" spans="1:26" x14ac:dyDescent="0.25">
      <c r="C1018" s="24" t="s">
        <v>278</v>
      </c>
      <c r="K1018" s="49">
        <f>SUM(K1017:K1017)</f>
        <v>0</v>
      </c>
    </row>
    <row r="1020" spans="1:26" ht="45" customHeight="1" x14ac:dyDescent="0.25">
      <c r="A1020" s="20" t="s">
        <v>187</v>
      </c>
      <c r="B1020" s="21" t="s">
        <v>34</v>
      </c>
      <c r="C1020" s="59" t="s">
        <v>188</v>
      </c>
      <c r="D1020" s="60"/>
      <c r="E1020" s="60"/>
      <c r="F1020" s="21"/>
      <c r="G1020" s="22" t="s">
        <v>250</v>
      </c>
      <c r="H1020" s="61">
        <v>2.1680000000000001</v>
      </c>
      <c r="I1020" s="60"/>
      <c r="J1020" s="21" t="str">
        <f>+A1020</f>
        <v>PRE2-ARD2</v>
      </c>
      <c r="K1020" s="47">
        <f>ROUND(K1035,2)</f>
        <v>0</v>
      </c>
      <c r="L1020" s="21"/>
      <c r="M1020" s="21"/>
      <c r="N1020" s="21"/>
      <c r="O1020" s="21"/>
      <c r="P1020" s="21"/>
      <c r="Q1020" s="21"/>
      <c r="R1020" s="21"/>
      <c r="S1020" s="21"/>
      <c r="T1020" s="21"/>
      <c r="U1020" s="21"/>
      <c r="V1020" s="21"/>
      <c r="W1020" s="21"/>
      <c r="X1020" s="21"/>
      <c r="Y1020" s="21"/>
      <c r="Z1020" s="21"/>
    </row>
    <row r="1021" spans="1:26" x14ac:dyDescent="0.25">
      <c r="A1021" s="16" t="s">
        <v>251</v>
      </c>
    </row>
    <row r="1022" spans="1:26" x14ac:dyDescent="0.25">
      <c r="A1022" t="s">
        <v>252</v>
      </c>
      <c r="B1022" t="s">
        <v>27</v>
      </c>
      <c r="C1022" t="s">
        <v>253</v>
      </c>
      <c r="D1022" s="48">
        <v>3.0000000000000001E-3</v>
      </c>
      <c r="E1022" t="s">
        <v>254</v>
      </c>
      <c r="F1022" t="s">
        <v>255</v>
      </c>
      <c r="G1022" s="23">
        <f>VLOOKUP(A1022,'T-SMP'!$E$10:$F$59,2,0)</f>
        <v>0</v>
      </c>
      <c r="H1022" t="s">
        <v>256</v>
      </c>
      <c r="I1022" s="23">
        <f>ROUND(D1022/H1020* G1022,5)</f>
        <v>0</v>
      </c>
      <c r="J1022" s="23"/>
    </row>
    <row r="1023" spans="1:26" x14ac:dyDescent="0.25">
      <c r="A1023" t="s">
        <v>257</v>
      </c>
      <c r="B1023" t="s">
        <v>27</v>
      </c>
      <c r="C1023" t="s">
        <v>258</v>
      </c>
      <c r="D1023" s="48">
        <v>3.0000000000000001E-3</v>
      </c>
      <c r="E1023" t="s">
        <v>254</v>
      </c>
      <c r="F1023" t="s">
        <v>255</v>
      </c>
      <c r="G1023" s="23">
        <f>VLOOKUP(A1023,'T-SMP'!$E$10:$F$59,2,0)</f>
        <v>0</v>
      </c>
      <c r="H1023" t="s">
        <v>256</v>
      </c>
      <c r="I1023" s="23">
        <f>ROUND(D1023/H1020* G1023,5)</f>
        <v>0</v>
      </c>
      <c r="J1023" s="23"/>
    </row>
    <row r="1024" spans="1:26" x14ac:dyDescent="0.25">
      <c r="C1024" s="24" t="s">
        <v>259</v>
      </c>
      <c r="K1024" s="23">
        <f>SUM(I1022:I1023)</f>
        <v>0</v>
      </c>
    </row>
    <row r="1025" spans="1:26" x14ac:dyDescent="0.25">
      <c r="A1025" s="16" t="s">
        <v>260</v>
      </c>
    </row>
    <row r="1026" spans="1:26" ht="30" x14ac:dyDescent="0.25">
      <c r="A1026" t="s">
        <v>344</v>
      </c>
      <c r="B1026" t="s">
        <v>27</v>
      </c>
      <c r="C1026" s="34" t="s">
        <v>345</v>
      </c>
      <c r="D1026" s="48">
        <v>5.0000000000000001E-3</v>
      </c>
      <c r="E1026" t="s">
        <v>254</v>
      </c>
      <c r="F1026" t="s">
        <v>255</v>
      </c>
      <c r="G1026" s="23">
        <f>VLOOKUP(A1026,'T-SMP'!$E$10:$F$59,2,0)</f>
        <v>0</v>
      </c>
      <c r="H1026" t="s">
        <v>256</v>
      </c>
      <c r="I1026" s="23">
        <f>ROUND(D1026/H1020* G1026,5)</f>
        <v>0</v>
      </c>
      <c r="J1026" s="23"/>
    </row>
    <row r="1027" spans="1:26" x14ac:dyDescent="0.25">
      <c r="A1027" t="s">
        <v>281</v>
      </c>
      <c r="B1027" t="s">
        <v>27</v>
      </c>
      <c r="C1027" t="s">
        <v>282</v>
      </c>
      <c r="D1027" s="48">
        <v>1E-3</v>
      </c>
      <c r="E1027" t="s">
        <v>254</v>
      </c>
      <c r="F1027" t="s">
        <v>255</v>
      </c>
      <c r="G1027" s="23">
        <f>VLOOKUP(A1027,'T-SMP'!$E$10:$F$59,2,0)</f>
        <v>0</v>
      </c>
      <c r="H1027" t="s">
        <v>256</v>
      </c>
      <c r="I1027" s="23">
        <f>ROUND(D1027/H1020* G1027,5)</f>
        <v>0</v>
      </c>
      <c r="J1027" s="23"/>
    </row>
    <row r="1028" spans="1:26" x14ac:dyDescent="0.25">
      <c r="C1028" s="24" t="s">
        <v>267</v>
      </c>
      <c r="K1028" s="23">
        <f>SUM(I1026:I1027)</f>
        <v>0</v>
      </c>
    </row>
    <row r="1029" spans="1:26" x14ac:dyDescent="0.25">
      <c r="A1029" s="16" t="s">
        <v>268</v>
      </c>
    </row>
    <row r="1030" spans="1:26" ht="90" x14ac:dyDescent="0.25">
      <c r="A1030" t="s">
        <v>272</v>
      </c>
      <c r="B1030" t="s">
        <v>270</v>
      </c>
      <c r="C1030" s="34" t="s">
        <v>273</v>
      </c>
      <c r="D1030" s="48">
        <v>1E-4</v>
      </c>
      <c r="F1030" t="s">
        <v>255</v>
      </c>
      <c r="G1030" s="23">
        <f>VLOOKUP(A1030,'T-SMP'!$E$10:$F$59,2,0)</f>
        <v>0</v>
      </c>
      <c r="H1030" t="s">
        <v>256</v>
      </c>
      <c r="I1030" s="23">
        <f>ROUND(D1030* G1030,5)</f>
        <v>0</v>
      </c>
      <c r="J1030" s="23"/>
    </row>
    <row r="1031" spans="1:26" x14ac:dyDescent="0.25">
      <c r="C1031" s="24" t="s">
        <v>274</v>
      </c>
      <c r="K1031" s="23">
        <f>SUM(I1030:I1030)</f>
        <v>0</v>
      </c>
    </row>
    <row r="1033" spans="1:26" x14ac:dyDescent="0.25">
      <c r="C1033" s="24" t="s">
        <v>275</v>
      </c>
      <c r="G1033">
        <v>1.5</v>
      </c>
      <c r="H1033" t="s">
        <v>276</v>
      </c>
      <c r="I1033">
        <f>ROUND(G1033/100*K1024,5)</f>
        <v>0</v>
      </c>
    </row>
    <row r="1034" spans="1:26" x14ac:dyDescent="0.25">
      <c r="C1034" s="24" t="s">
        <v>277</v>
      </c>
      <c r="K1034" s="49">
        <f>SUM(I1021:I1033)</f>
        <v>0</v>
      </c>
    </row>
    <row r="1035" spans="1:26" x14ac:dyDescent="0.25">
      <c r="C1035" s="24" t="s">
        <v>278</v>
      </c>
      <c r="K1035" s="49">
        <f>SUM(K1034:K1034)</f>
        <v>0</v>
      </c>
    </row>
    <row r="1037" spans="1:26" ht="45" customHeight="1" x14ac:dyDescent="0.25">
      <c r="A1037" s="20" t="s">
        <v>105</v>
      </c>
      <c r="B1037" s="21" t="s">
        <v>53</v>
      </c>
      <c r="C1037" s="59" t="s">
        <v>106</v>
      </c>
      <c r="D1037" s="60"/>
      <c r="E1037" s="60"/>
      <c r="F1037" s="21"/>
      <c r="G1037" s="22" t="s">
        <v>250</v>
      </c>
      <c r="H1037" s="61">
        <v>1</v>
      </c>
      <c r="I1037" s="60"/>
      <c r="J1037" s="21" t="str">
        <f>+A1037</f>
        <v>PRE4-ARD1</v>
      </c>
      <c r="K1037" s="47">
        <f>ROUND(K1052,2)</f>
        <v>0</v>
      </c>
      <c r="L1037" s="21"/>
      <c r="M1037" s="21"/>
      <c r="N1037" s="21"/>
      <c r="O1037" s="21"/>
      <c r="P1037" s="21"/>
      <c r="Q1037" s="21"/>
      <c r="R1037" s="21"/>
      <c r="S1037" s="21"/>
      <c r="T1037" s="21"/>
      <c r="U1037" s="21"/>
      <c r="V1037" s="21"/>
      <c r="W1037" s="21"/>
      <c r="X1037" s="21"/>
      <c r="Y1037" s="21"/>
      <c r="Z1037" s="21"/>
    </row>
    <row r="1038" spans="1:26" x14ac:dyDescent="0.25">
      <c r="A1038" s="16" t="s">
        <v>251</v>
      </c>
    </row>
    <row r="1039" spans="1:26" x14ac:dyDescent="0.25">
      <c r="A1039" t="s">
        <v>252</v>
      </c>
      <c r="B1039" t="s">
        <v>27</v>
      </c>
      <c r="C1039" t="s">
        <v>253</v>
      </c>
      <c r="D1039" s="48">
        <v>0.03</v>
      </c>
      <c r="E1039" t="s">
        <v>254</v>
      </c>
      <c r="F1039" t="s">
        <v>255</v>
      </c>
      <c r="G1039" s="23">
        <f>VLOOKUP(A1039,'T-SMP'!$E$10:$F$59,2,0)</f>
        <v>0</v>
      </c>
      <c r="H1039" t="s">
        <v>256</v>
      </c>
      <c r="I1039" s="23">
        <f>ROUND(D1039/H1037* G1039,5)</f>
        <v>0</v>
      </c>
      <c r="J1039" s="23"/>
    </row>
    <row r="1040" spans="1:26" x14ac:dyDescent="0.25">
      <c r="A1040" t="s">
        <v>257</v>
      </c>
      <c r="B1040" t="s">
        <v>27</v>
      </c>
      <c r="C1040" t="s">
        <v>258</v>
      </c>
      <c r="D1040" s="48">
        <v>0.03</v>
      </c>
      <c r="E1040" t="s">
        <v>254</v>
      </c>
      <c r="F1040" t="s">
        <v>255</v>
      </c>
      <c r="G1040" s="23">
        <f>VLOOKUP(A1040,'T-SMP'!$E$10:$F$59,2,0)</f>
        <v>0</v>
      </c>
      <c r="H1040" t="s">
        <v>256</v>
      </c>
      <c r="I1040" s="23">
        <f>ROUND(D1040/H1037* G1040,5)</f>
        <v>0</v>
      </c>
      <c r="J1040" s="23"/>
    </row>
    <row r="1041" spans="1:26" x14ac:dyDescent="0.25">
      <c r="C1041" s="24" t="s">
        <v>259</v>
      </c>
      <c r="K1041" s="23">
        <f>SUM(I1039:I1040)</f>
        <v>0</v>
      </c>
    </row>
    <row r="1042" spans="1:26" x14ac:dyDescent="0.25">
      <c r="A1042" s="16" t="s">
        <v>260</v>
      </c>
    </row>
    <row r="1043" spans="1:26" x14ac:dyDescent="0.25">
      <c r="A1043" t="s">
        <v>281</v>
      </c>
      <c r="B1043" t="s">
        <v>27</v>
      </c>
      <c r="C1043" t="s">
        <v>282</v>
      </c>
      <c r="D1043" s="48">
        <v>0.15</v>
      </c>
      <c r="E1043" t="s">
        <v>254</v>
      </c>
      <c r="F1043" t="s">
        <v>255</v>
      </c>
      <c r="G1043" s="23">
        <f>VLOOKUP(A1043,'T-SMP'!$E$10:$F$59,2,0)</f>
        <v>0</v>
      </c>
      <c r="H1043" t="s">
        <v>256</v>
      </c>
      <c r="I1043" s="23">
        <f>ROUND(D1043/H1037* G1043,5)</f>
        <v>0</v>
      </c>
      <c r="J1043" s="23"/>
    </row>
    <row r="1044" spans="1:26" x14ac:dyDescent="0.25">
      <c r="A1044" t="s">
        <v>265</v>
      </c>
      <c r="B1044" t="s">
        <v>27</v>
      </c>
      <c r="C1044" t="s">
        <v>266</v>
      </c>
      <c r="D1044" s="48">
        <v>0.03</v>
      </c>
      <c r="E1044" t="s">
        <v>254</v>
      </c>
      <c r="F1044" t="s">
        <v>255</v>
      </c>
      <c r="G1044" s="23">
        <f>VLOOKUP(A1044,'T-SMP'!$E$10:$F$59,2,0)</f>
        <v>0</v>
      </c>
      <c r="H1044" t="s">
        <v>256</v>
      </c>
      <c r="I1044" s="23">
        <f>ROUND(D1044/H1037* G1044,5)</f>
        <v>0</v>
      </c>
      <c r="J1044" s="23"/>
    </row>
    <row r="1045" spans="1:26" x14ac:dyDescent="0.25">
      <c r="C1045" s="24" t="s">
        <v>267</v>
      </c>
      <c r="K1045" s="23">
        <f>SUM(I1043:I1044)</f>
        <v>0</v>
      </c>
    </row>
    <row r="1046" spans="1:26" x14ac:dyDescent="0.25">
      <c r="A1046" s="16" t="s">
        <v>268</v>
      </c>
    </row>
    <row r="1047" spans="1:26" ht="90" x14ac:dyDescent="0.25">
      <c r="A1047" t="s">
        <v>272</v>
      </c>
      <c r="B1047" t="s">
        <v>270</v>
      </c>
      <c r="C1047" s="34" t="s">
        <v>273</v>
      </c>
      <c r="D1047" s="48">
        <v>0.02</v>
      </c>
      <c r="F1047" t="s">
        <v>255</v>
      </c>
      <c r="G1047" s="23">
        <f>VLOOKUP(A1047,'T-SMP'!$E$10:$F$59,2,0)</f>
        <v>0</v>
      </c>
      <c r="H1047" t="s">
        <v>256</v>
      </c>
      <c r="I1047" s="23">
        <f>ROUND(D1047* G1047,5)</f>
        <v>0</v>
      </c>
      <c r="J1047" s="23"/>
    </row>
    <row r="1048" spans="1:26" x14ac:dyDescent="0.25">
      <c r="C1048" s="24" t="s">
        <v>274</v>
      </c>
      <c r="K1048" s="23">
        <f>SUM(I1047:I1047)</f>
        <v>0</v>
      </c>
    </row>
    <row r="1050" spans="1:26" x14ac:dyDescent="0.25">
      <c r="C1050" s="24" t="s">
        <v>275</v>
      </c>
      <c r="G1050">
        <v>1.5</v>
      </c>
      <c r="H1050" t="s">
        <v>276</v>
      </c>
      <c r="I1050">
        <f>ROUND(G1050/100*K1041,5)</f>
        <v>0</v>
      </c>
    </row>
    <row r="1051" spans="1:26" x14ac:dyDescent="0.25">
      <c r="C1051" s="24" t="s">
        <v>277</v>
      </c>
      <c r="K1051" s="49">
        <f>SUM(I1038:I1050)</f>
        <v>0</v>
      </c>
    </row>
    <row r="1052" spans="1:26" x14ac:dyDescent="0.25">
      <c r="C1052" s="24" t="s">
        <v>278</v>
      </c>
      <c r="K1052" s="49">
        <f>SUM(K1051:K1051)</f>
        <v>0</v>
      </c>
    </row>
    <row r="1054" spans="1:26" ht="45" customHeight="1" x14ac:dyDescent="0.25">
      <c r="A1054" s="20" t="s">
        <v>96</v>
      </c>
      <c r="B1054" s="21" t="s">
        <v>34</v>
      </c>
      <c r="C1054" s="59" t="s">
        <v>97</v>
      </c>
      <c r="D1054" s="60"/>
      <c r="E1054" s="60"/>
      <c r="F1054" s="21"/>
      <c r="G1054" s="22" t="s">
        <v>250</v>
      </c>
      <c r="H1054" s="61">
        <v>1</v>
      </c>
      <c r="I1054" s="60"/>
      <c r="J1054" s="21" t="str">
        <f>+A1054</f>
        <v>PRE91-BUIV</v>
      </c>
      <c r="K1054" s="47">
        <f>ROUND(K1067,2)</f>
        <v>0</v>
      </c>
      <c r="L1054" s="21"/>
      <c r="M1054" s="21"/>
      <c r="N1054" s="21"/>
      <c r="O1054" s="21"/>
      <c r="P1054" s="21"/>
      <c r="Q1054" s="21"/>
      <c r="R1054" s="21"/>
      <c r="S1054" s="21"/>
      <c r="T1054" s="21"/>
      <c r="U1054" s="21"/>
      <c r="V1054" s="21"/>
      <c r="W1054" s="21"/>
      <c r="X1054" s="21"/>
      <c r="Y1054" s="21"/>
      <c r="Z1054" s="21"/>
    </row>
    <row r="1055" spans="1:26" x14ac:dyDescent="0.25">
      <c r="A1055" s="16" t="s">
        <v>251</v>
      </c>
    </row>
    <row r="1056" spans="1:26" x14ac:dyDescent="0.25">
      <c r="A1056" t="s">
        <v>252</v>
      </c>
      <c r="B1056" t="s">
        <v>27</v>
      </c>
      <c r="C1056" t="s">
        <v>253</v>
      </c>
      <c r="D1056" s="48">
        <v>5.0000000000000001E-3</v>
      </c>
      <c r="E1056" t="s">
        <v>254</v>
      </c>
      <c r="F1056" t="s">
        <v>255</v>
      </c>
      <c r="G1056" s="23">
        <f>VLOOKUP(A1056,'T-SMP'!$E$10:$F$59,2,0)</f>
        <v>0</v>
      </c>
      <c r="H1056" t="s">
        <v>256</v>
      </c>
      <c r="I1056" s="23">
        <f>ROUND(D1056/H1054* G1056,5)</f>
        <v>0</v>
      </c>
      <c r="J1056" s="23"/>
    </row>
    <row r="1057" spans="1:26" x14ac:dyDescent="0.25">
      <c r="C1057" s="24" t="s">
        <v>259</v>
      </c>
      <c r="K1057" s="23">
        <f>SUM(I1056:I1056)</f>
        <v>0</v>
      </c>
    </row>
    <row r="1058" spans="1:26" x14ac:dyDescent="0.25">
      <c r="A1058" s="16" t="s">
        <v>260</v>
      </c>
    </row>
    <row r="1059" spans="1:26" x14ac:dyDescent="0.25">
      <c r="A1059" t="s">
        <v>265</v>
      </c>
      <c r="B1059" t="s">
        <v>27</v>
      </c>
      <c r="C1059" t="s">
        <v>266</v>
      </c>
      <c r="D1059" s="48">
        <v>5.0000000000000001E-3</v>
      </c>
      <c r="E1059" t="s">
        <v>254</v>
      </c>
      <c r="F1059" t="s">
        <v>255</v>
      </c>
      <c r="G1059" s="23">
        <f>VLOOKUP(A1059,'T-SMP'!$E$10:$F$59,2,0)</f>
        <v>0</v>
      </c>
      <c r="H1059" t="s">
        <v>256</v>
      </c>
      <c r="I1059" s="23">
        <f>ROUND(D1059/H1054* G1059,5)</f>
        <v>0</v>
      </c>
      <c r="J1059" s="23"/>
    </row>
    <row r="1060" spans="1:26" x14ac:dyDescent="0.25">
      <c r="C1060" s="24" t="s">
        <v>267</v>
      </c>
      <c r="K1060" s="23">
        <f>SUM(I1059:I1059)</f>
        <v>0</v>
      </c>
    </row>
    <row r="1061" spans="1:26" x14ac:dyDescent="0.25">
      <c r="A1061" s="16" t="s">
        <v>268</v>
      </c>
    </row>
    <row r="1062" spans="1:26" ht="90" x14ac:dyDescent="0.25">
      <c r="A1062" t="s">
        <v>269</v>
      </c>
      <c r="B1062" t="s">
        <v>270</v>
      </c>
      <c r="C1062" s="34" t="s">
        <v>271</v>
      </c>
      <c r="D1062" s="48">
        <v>0.1</v>
      </c>
      <c r="F1062" t="s">
        <v>255</v>
      </c>
      <c r="G1062" s="23">
        <f>VLOOKUP(A1062,'T-SMP'!$E$10:$F$59,2,0)</f>
        <v>0</v>
      </c>
      <c r="H1062" t="s">
        <v>256</v>
      </c>
      <c r="I1062" s="23">
        <f>ROUND(D1062* G1062,5)</f>
        <v>0</v>
      </c>
      <c r="J1062" s="23"/>
    </row>
    <row r="1063" spans="1:26" x14ac:dyDescent="0.25">
      <c r="C1063" s="24" t="s">
        <v>274</v>
      </c>
      <c r="K1063" s="23">
        <f>SUM(I1062:I1062)</f>
        <v>0</v>
      </c>
    </row>
    <row r="1065" spans="1:26" x14ac:dyDescent="0.25">
      <c r="C1065" s="24" t="s">
        <v>275</v>
      </c>
      <c r="G1065">
        <v>1.5</v>
      </c>
      <c r="H1065" t="s">
        <v>276</v>
      </c>
      <c r="I1065">
        <f>ROUND(G1065/100*K1057,5)</f>
        <v>0</v>
      </c>
    </row>
    <row r="1066" spans="1:26" x14ac:dyDescent="0.25">
      <c r="C1066" s="24" t="s">
        <v>277</v>
      </c>
      <c r="K1066" s="49">
        <f>SUM(I1055:I1065)</f>
        <v>0</v>
      </c>
    </row>
    <row r="1067" spans="1:26" x14ac:dyDescent="0.25">
      <c r="C1067" s="24" t="s">
        <v>278</v>
      </c>
      <c r="K1067" s="49">
        <f>SUM(K1066:K1066)</f>
        <v>0</v>
      </c>
    </row>
    <row r="1069" spans="1:26" ht="45" customHeight="1" x14ac:dyDescent="0.25">
      <c r="A1069" s="20" t="s">
        <v>100</v>
      </c>
      <c r="B1069" s="21" t="s">
        <v>34</v>
      </c>
      <c r="C1069" s="59" t="s">
        <v>101</v>
      </c>
      <c r="D1069" s="60"/>
      <c r="E1069" s="60"/>
      <c r="F1069" s="21"/>
      <c r="G1069" s="22" t="s">
        <v>250</v>
      </c>
      <c r="H1069" s="61">
        <v>1</v>
      </c>
      <c r="I1069" s="60"/>
      <c r="J1069" s="21" t="str">
        <f>+A1069</f>
        <v>PRE91-RETC</v>
      </c>
      <c r="K1069" s="47">
        <f>ROUND(K1079,2)</f>
        <v>0</v>
      </c>
      <c r="L1069" s="21"/>
      <c r="M1069" s="21"/>
      <c r="N1069" s="21"/>
      <c r="O1069" s="21"/>
      <c r="P1069" s="21"/>
      <c r="Q1069" s="21"/>
      <c r="R1069" s="21"/>
      <c r="S1069" s="21"/>
      <c r="T1069" s="21"/>
      <c r="U1069" s="21"/>
      <c r="V1069" s="21"/>
      <c r="W1069" s="21"/>
      <c r="X1069" s="21"/>
      <c r="Y1069" s="21"/>
      <c r="Z1069" s="21"/>
    </row>
    <row r="1070" spans="1:26" x14ac:dyDescent="0.25">
      <c r="A1070" s="16" t="s">
        <v>251</v>
      </c>
    </row>
    <row r="1071" spans="1:26" x14ac:dyDescent="0.25">
      <c r="A1071" t="s">
        <v>252</v>
      </c>
      <c r="B1071" t="s">
        <v>27</v>
      </c>
      <c r="C1071" t="s">
        <v>253</v>
      </c>
      <c r="D1071" s="48">
        <v>0.1</v>
      </c>
      <c r="E1071" t="s">
        <v>254</v>
      </c>
      <c r="F1071" t="s">
        <v>255</v>
      </c>
      <c r="G1071" s="23">
        <f>VLOOKUP(A1071,'T-SMP'!$E$10:$F$59,2,0)</f>
        <v>0</v>
      </c>
      <c r="H1071" t="s">
        <v>256</v>
      </c>
      <c r="I1071" s="23">
        <f>ROUND(D1071/H1069* G1071,5)</f>
        <v>0</v>
      </c>
      <c r="J1071" s="23"/>
    </row>
    <row r="1072" spans="1:26" x14ac:dyDescent="0.25">
      <c r="C1072" s="24" t="s">
        <v>259</v>
      </c>
      <c r="K1072" s="23">
        <f>SUM(I1071:I1071)</f>
        <v>0</v>
      </c>
    </row>
    <row r="1073" spans="1:26" x14ac:dyDescent="0.25">
      <c r="A1073" s="16" t="s">
        <v>268</v>
      </c>
    </row>
    <row r="1074" spans="1:26" ht="90" x14ac:dyDescent="0.25">
      <c r="A1074" t="s">
        <v>269</v>
      </c>
      <c r="B1074" t="s">
        <v>270</v>
      </c>
      <c r="C1074" s="34" t="s">
        <v>271</v>
      </c>
      <c r="D1074" s="48">
        <v>0.01</v>
      </c>
      <c r="F1074" t="s">
        <v>255</v>
      </c>
      <c r="G1074" s="23">
        <f>VLOOKUP(A1074,'T-SMP'!$E$10:$F$59,2,0)</f>
        <v>0</v>
      </c>
      <c r="H1074" t="s">
        <v>256</v>
      </c>
      <c r="I1074" s="23">
        <f>ROUND(D1074* G1074,5)</f>
        <v>0</v>
      </c>
      <c r="J1074" s="23"/>
    </row>
    <row r="1075" spans="1:26" x14ac:dyDescent="0.25">
      <c r="C1075" s="24" t="s">
        <v>274</v>
      </c>
      <c r="K1075" s="23">
        <f>SUM(I1074:I1074)</f>
        <v>0</v>
      </c>
    </row>
    <row r="1077" spans="1:26" x14ac:dyDescent="0.25">
      <c r="C1077" s="24" t="s">
        <v>275</v>
      </c>
      <c r="G1077">
        <v>1.5</v>
      </c>
      <c r="H1077" t="s">
        <v>276</v>
      </c>
      <c r="I1077">
        <f>ROUND(G1077/100*K1072,5)</f>
        <v>0</v>
      </c>
    </row>
    <row r="1078" spans="1:26" x14ac:dyDescent="0.25">
      <c r="C1078" s="24" t="s">
        <v>277</v>
      </c>
      <c r="K1078" s="49">
        <f>SUM(I1070:I1077)</f>
        <v>0</v>
      </c>
    </row>
    <row r="1079" spans="1:26" x14ac:dyDescent="0.25">
      <c r="C1079" s="24" t="s">
        <v>278</v>
      </c>
      <c r="K1079" s="49">
        <f>SUM(K1078:K1078)</f>
        <v>0</v>
      </c>
    </row>
    <row r="1081" spans="1:26" ht="45" customHeight="1" x14ac:dyDescent="0.25">
      <c r="A1081" s="20" t="s">
        <v>88</v>
      </c>
      <c r="B1081" s="21" t="s">
        <v>34</v>
      </c>
      <c r="C1081" s="59" t="s">
        <v>89</v>
      </c>
      <c r="D1081" s="60"/>
      <c r="E1081" s="60"/>
      <c r="F1081" s="21"/>
      <c r="G1081" s="22" t="s">
        <v>250</v>
      </c>
      <c r="H1081" s="61">
        <v>1</v>
      </c>
      <c r="I1081" s="60"/>
      <c r="J1081" s="21" t="str">
        <f>+A1081</f>
        <v>PRE91-RETV</v>
      </c>
      <c r="K1081" s="47">
        <f>ROUND(K1091,2)</f>
        <v>0</v>
      </c>
      <c r="L1081" s="21"/>
      <c r="M1081" s="21"/>
      <c r="N1081" s="21"/>
      <c r="O1081" s="21"/>
      <c r="P1081" s="21"/>
      <c r="Q1081" s="21"/>
      <c r="R1081" s="21"/>
      <c r="S1081" s="21"/>
      <c r="T1081" s="21"/>
      <c r="U1081" s="21"/>
      <c r="V1081" s="21"/>
      <c r="W1081" s="21"/>
      <c r="X1081" s="21"/>
      <c r="Y1081" s="21"/>
      <c r="Z1081" s="21"/>
    </row>
    <row r="1082" spans="1:26" x14ac:dyDescent="0.25">
      <c r="A1082" s="16" t="s">
        <v>251</v>
      </c>
    </row>
    <row r="1083" spans="1:26" x14ac:dyDescent="0.25">
      <c r="A1083" t="s">
        <v>252</v>
      </c>
      <c r="B1083" t="s">
        <v>27</v>
      </c>
      <c r="C1083" t="s">
        <v>253</v>
      </c>
      <c r="D1083" s="48">
        <v>8.5000000000000006E-3</v>
      </c>
      <c r="E1083" t="s">
        <v>254</v>
      </c>
      <c r="F1083" t="s">
        <v>255</v>
      </c>
      <c r="G1083" s="23">
        <f>VLOOKUP(A1083,'T-SMP'!$E$10:$F$59,2,0)</f>
        <v>0</v>
      </c>
      <c r="H1083" t="s">
        <v>256</v>
      </c>
      <c r="I1083" s="23">
        <f>ROUND(D1083/H1081* G1083,5)</f>
        <v>0</v>
      </c>
      <c r="J1083" s="23"/>
    </row>
    <row r="1084" spans="1:26" x14ac:dyDescent="0.25">
      <c r="C1084" s="24" t="s">
        <v>259</v>
      </c>
      <c r="K1084" s="23">
        <f>SUM(I1083:I1083)</f>
        <v>0</v>
      </c>
    </row>
    <row r="1085" spans="1:26" x14ac:dyDescent="0.25">
      <c r="A1085" s="16" t="s">
        <v>268</v>
      </c>
    </row>
    <row r="1086" spans="1:26" ht="90" x14ac:dyDescent="0.25">
      <c r="A1086" t="s">
        <v>269</v>
      </c>
      <c r="B1086" t="s">
        <v>270</v>
      </c>
      <c r="C1086" s="34" t="s">
        <v>271</v>
      </c>
      <c r="D1086" s="48">
        <v>0.1</v>
      </c>
      <c r="F1086" t="s">
        <v>255</v>
      </c>
      <c r="G1086" s="23">
        <f>VLOOKUP(A1086,'T-SMP'!$E$10:$F$59,2,0)</f>
        <v>0</v>
      </c>
      <c r="H1086" t="s">
        <v>256</v>
      </c>
      <c r="I1086" s="23">
        <f>ROUND(D1086* G1086,5)</f>
        <v>0</v>
      </c>
      <c r="J1086" s="23"/>
    </row>
    <row r="1087" spans="1:26" x14ac:dyDescent="0.25">
      <c r="C1087" s="24" t="s">
        <v>274</v>
      </c>
      <c r="K1087" s="23">
        <f>SUM(I1086:I1086)</f>
        <v>0</v>
      </c>
    </row>
    <row r="1089" spans="1:26" x14ac:dyDescent="0.25">
      <c r="C1089" s="24" t="s">
        <v>275</v>
      </c>
      <c r="G1089">
        <v>1.5</v>
      </c>
      <c r="H1089" t="s">
        <v>276</v>
      </c>
      <c r="I1089">
        <f>ROUND(G1089/100*K1084,5)</f>
        <v>0</v>
      </c>
    </row>
    <row r="1090" spans="1:26" x14ac:dyDescent="0.25">
      <c r="C1090" s="24" t="s">
        <v>277</v>
      </c>
      <c r="K1090" s="49">
        <f>SUM(I1082:I1089)</f>
        <v>0</v>
      </c>
    </row>
    <row r="1091" spans="1:26" x14ac:dyDescent="0.25">
      <c r="C1091" s="24" t="s">
        <v>278</v>
      </c>
      <c r="K1091" s="49">
        <f>SUM(K1090:K1090)</f>
        <v>0</v>
      </c>
    </row>
    <row r="1093" spans="1:26" ht="45" customHeight="1" x14ac:dyDescent="0.25">
      <c r="A1093" s="20" t="s">
        <v>92</v>
      </c>
      <c r="B1093" s="21" t="s">
        <v>34</v>
      </c>
      <c r="C1093" s="59" t="s">
        <v>93</v>
      </c>
      <c r="D1093" s="60"/>
      <c r="E1093" s="60"/>
      <c r="F1093" s="21"/>
      <c r="G1093" s="22" t="s">
        <v>250</v>
      </c>
      <c r="H1093" s="61">
        <v>1</v>
      </c>
      <c r="I1093" s="60"/>
      <c r="J1093" s="21" t="str">
        <f>+A1093</f>
        <v>PRE91-TALV</v>
      </c>
      <c r="K1093" s="47">
        <f>ROUND(K1106,2)</f>
        <v>0</v>
      </c>
      <c r="L1093" s="21"/>
      <c r="M1093" s="21"/>
      <c r="N1093" s="21"/>
      <c r="O1093" s="21"/>
      <c r="P1093" s="21"/>
      <c r="Q1093" s="21"/>
      <c r="R1093" s="21"/>
      <c r="S1093" s="21"/>
      <c r="T1093" s="21"/>
      <c r="U1093" s="21"/>
      <c r="V1093" s="21"/>
      <c r="W1093" s="21"/>
      <c r="X1093" s="21"/>
      <c r="Y1093" s="21"/>
      <c r="Z1093" s="21"/>
    </row>
    <row r="1094" spans="1:26" x14ac:dyDescent="0.25">
      <c r="A1094" s="16" t="s">
        <v>251</v>
      </c>
    </row>
    <row r="1095" spans="1:26" x14ac:dyDescent="0.25">
      <c r="A1095" t="s">
        <v>252</v>
      </c>
      <c r="B1095" t="s">
        <v>27</v>
      </c>
      <c r="C1095" t="s">
        <v>253</v>
      </c>
      <c r="D1095" s="48">
        <v>5.0000000000000001E-3</v>
      </c>
      <c r="E1095" t="s">
        <v>254</v>
      </c>
      <c r="F1095" t="s">
        <v>255</v>
      </c>
      <c r="G1095" s="23">
        <f>VLOOKUP(A1095,'T-SMP'!$E$10:$F$59,2,0)</f>
        <v>0</v>
      </c>
      <c r="H1095" t="s">
        <v>256</v>
      </c>
      <c r="I1095" s="23">
        <f>ROUND(D1095/H1093* G1095,5)</f>
        <v>0</v>
      </c>
      <c r="J1095" s="23"/>
    </row>
    <row r="1096" spans="1:26" x14ac:dyDescent="0.25">
      <c r="C1096" s="24" t="s">
        <v>259</v>
      </c>
      <c r="K1096" s="23">
        <f>SUM(I1095:I1095)</f>
        <v>0</v>
      </c>
    </row>
    <row r="1097" spans="1:26" x14ac:dyDescent="0.25">
      <c r="A1097" s="16" t="s">
        <v>260</v>
      </c>
    </row>
    <row r="1098" spans="1:26" x14ac:dyDescent="0.25">
      <c r="A1098" t="s">
        <v>265</v>
      </c>
      <c r="B1098" t="s">
        <v>27</v>
      </c>
      <c r="C1098" t="s">
        <v>266</v>
      </c>
      <c r="D1098" s="48">
        <v>5.0000000000000001E-3</v>
      </c>
      <c r="E1098" t="s">
        <v>254</v>
      </c>
      <c r="F1098" t="s">
        <v>255</v>
      </c>
      <c r="G1098" s="23">
        <f>VLOOKUP(A1098,'T-SMP'!$E$10:$F$59,2,0)</f>
        <v>0</v>
      </c>
      <c r="H1098" t="s">
        <v>256</v>
      </c>
      <c r="I1098" s="23">
        <f>ROUND(D1098/H1093* G1098,5)</f>
        <v>0</v>
      </c>
      <c r="J1098" s="23"/>
    </row>
    <row r="1099" spans="1:26" x14ac:dyDescent="0.25">
      <c r="C1099" s="24" t="s">
        <v>267</v>
      </c>
      <c r="K1099" s="23">
        <f>SUM(I1098:I1098)</f>
        <v>0</v>
      </c>
    </row>
    <row r="1100" spans="1:26" x14ac:dyDescent="0.25">
      <c r="A1100" s="16" t="s">
        <v>268</v>
      </c>
    </row>
    <row r="1101" spans="1:26" ht="90" x14ac:dyDescent="0.25">
      <c r="A1101" t="s">
        <v>269</v>
      </c>
      <c r="B1101" t="s">
        <v>270</v>
      </c>
      <c r="C1101" s="34" t="s">
        <v>271</v>
      </c>
      <c r="D1101" s="48">
        <v>0.1</v>
      </c>
      <c r="F1101" t="s">
        <v>255</v>
      </c>
      <c r="G1101" s="23">
        <f>VLOOKUP(A1101,'T-SMP'!$E$10:$F$59,2,0)</f>
        <v>0</v>
      </c>
      <c r="H1101" t="s">
        <v>256</v>
      </c>
      <c r="I1101" s="23">
        <f>ROUND(D1101* G1101,5)</f>
        <v>0</v>
      </c>
      <c r="J1101" s="23"/>
    </row>
    <row r="1102" spans="1:26" x14ac:dyDescent="0.25">
      <c r="C1102" s="24" t="s">
        <v>274</v>
      </c>
      <c r="K1102" s="23">
        <f>SUM(I1101:I1101)</f>
        <v>0</v>
      </c>
    </row>
    <row r="1104" spans="1:26" x14ac:dyDescent="0.25">
      <c r="C1104" s="24" t="s">
        <v>275</v>
      </c>
      <c r="G1104">
        <v>1.5</v>
      </c>
      <c r="H1104" t="s">
        <v>276</v>
      </c>
      <c r="I1104">
        <f>ROUND(G1104/100*K1096,5)</f>
        <v>0</v>
      </c>
    </row>
    <row r="1105" spans="1:26" x14ac:dyDescent="0.25">
      <c r="C1105" s="24" t="s">
        <v>277</v>
      </c>
      <c r="K1105" s="49">
        <f>SUM(I1094:I1104)</f>
        <v>0</v>
      </c>
    </row>
    <row r="1106" spans="1:26" x14ac:dyDescent="0.25">
      <c r="C1106" s="24" t="s">
        <v>278</v>
      </c>
      <c r="K1106" s="49">
        <f>SUM(K1105:K1105)</f>
        <v>0</v>
      </c>
    </row>
    <row r="1108" spans="1:26" ht="45" customHeight="1" x14ac:dyDescent="0.25">
      <c r="A1108" s="20" t="s">
        <v>114</v>
      </c>
      <c r="B1108" s="21" t="s">
        <v>53</v>
      </c>
      <c r="C1108" s="59" t="s">
        <v>115</v>
      </c>
      <c r="D1108" s="60"/>
      <c r="E1108" s="60"/>
      <c r="F1108" s="21"/>
      <c r="G1108" s="22" t="s">
        <v>250</v>
      </c>
      <c r="H1108" s="61">
        <v>1</v>
      </c>
      <c r="I1108" s="60"/>
      <c r="J1108" s="21" t="str">
        <f>+A1108</f>
        <v>PRE9A-ARD1</v>
      </c>
      <c r="K1108" s="47">
        <f>ROUND(K1125,2)</f>
        <v>0</v>
      </c>
      <c r="L1108" s="21"/>
      <c r="M1108" s="21"/>
      <c r="N1108" s="21"/>
      <c r="O1108" s="21"/>
      <c r="P1108" s="21"/>
      <c r="Q1108" s="21"/>
      <c r="R1108" s="21"/>
      <c r="S1108" s="21"/>
      <c r="T1108" s="21"/>
      <c r="U1108" s="21"/>
      <c r="V1108" s="21"/>
      <c r="W1108" s="21"/>
      <c r="X1108" s="21"/>
      <c r="Y1108" s="21"/>
      <c r="Z1108" s="21"/>
    </row>
    <row r="1109" spans="1:26" x14ac:dyDescent="0.25">
      <c r="A1109" s="16" t="s">
        <v>251</v>
      </c>
    </row>
    <row r="1110" spans="1:26" x14ac:dyDescent="0.25">
      <c r="A1110" t="s">
        <v>257</v>
      </c>
      <c r="B1110" t="s">
        <v>27</v>
      </c>
      <c r="C1110" t="s">
        <v>258</v>
      </c>
      <c r="D1110" s="48">
        <v>1</v>
      </c>
      <c r="E1110" t="s">
        <v>254</v>
      </c>
      <c r="F1110" t="s">
        <v>255</v>
      </c>
      <c r="G1110" s="23">
        <f>VLOOKUP(A1110,'T-SMP'!$E$10:$F$59,2,0)</f>
        <v>0</v>
      </c>
      <c r="H1110" t="s">
        <v>256</v>
      </c>
      <c r="I1110" s="23">
        <f>ROUND(D1110/H1108* G1110,5)</f>
        <v>0</v>
      </c>
      <c r="J1110" s="23"/>
    </row>
    <row r="1111" spans="1:26" x14ac:dyDescent="0.25">
      <c r="A1111" t="s">
        <v>252</v>
      </c>
      <c r="B1111" t="s">
        <v>27</v>
      </c>
      <c r="C1111" t="s">
        <v>253</v>
      </c>
      <c r="D1111" s="48">
        <v>0.1875</v>
      </c>
      <c r="E1111" t="s">
        <v>254</v>
      </c>
      <c r="F1111" t="s">
        <v>255</v>
      </c>
      <c r="G1111" s="23">
        <f>VLOOKUP(A1111,'T-SMP'!$E$10:$F$59,2,0)</f>
        <v>0</v>
      </c>
      <c r="H1111" t="s">
        <v>256</v>
      </c>
      <c r="I1111" s="23">
        <f>ROUND(D1111/H1108* G1111,5)</f>
        <v>0</v>
      </c>
      <c r="J1111" s="23"/>
    </row>
    <row r="1112" spans="1:26" x14ac:dyDescent="0.25">
      <c r="C1112" s="24" t="s">
        <v>259</v>
      </c>
      <c r="K1112" s="23">
        <f>SUM(I1110:I1111)</f>
        <v>0</v>
      </c>
    </row>
    <row r="1113" spans="1:26" x14ac:dyDescent="0.25">
      <c r="A1113" s="16" t="s">
        <v>260</v>
      </c>
    </row>
    <row r="1114" spans="1:26" x14ac:dyDescent="0.25">
      <c r="A1114" t="s">
        <v>265</v>
      </c>
      <c r="B1114" t="s">
        <v>27</v>
      </c>
      <c r="C1114" t="s">
        <v>266</v>
      </c>
      <c r="D1114" s="48">
        <v>0.8</v>
      </c>
      <c r="E1114" t="s">
        <v>254</v>
      </c>
      <c r="F1114" t="s">
        <v>255</v>
      </c>
      <c r="G1114" s="23">
        <f>VLOOKUP(A1114,'T-SMP'!$E$10:$F$59,2,0)</f>
        <v>0</v>
      </c>
      <c r="H1114" t="s">
        <v>256</v>
      </c>
      <c r="I1114" s="23">
        <f>ROUND(D1114/H1108* G1114,5)</f>
        <v>0</v>
      </c>
      <c r="J1114" s="23"/>
    </row>
    <row r="1115" spans="1:26" x14ac:dyDescent="0.25">
      <c r="A1115" t="s">
        <v>281</v>
      </c>
      <c r="B1115" t="s">
        <v>27</v>
      </c>
      <c r="C1115" t="s">
        <v>282</v>
      </c>
      <c r="D1115" s="48">
        <v>0.04</v>
      </c>
      <c r="E1115" t="s">
        <v>254</v>
      </c>
      <c r="F1115" t="s">
        <v>255</v>
      </c>
      <c r="G1115" s="23">
        <f>VLOOKUP(A1115,'T-SMP'!$E$10:$F$59,2,0)</f>
        <v>0</v>
      </c>
      <c r="H1115" t="s">
        <v>256</v>
      </c>
      <c r="I1115" s="23">
        <f>ROUND(D1115/H1108* G1115,5)</f>
        <v>0</v>
      </c>
      <c r="J1115" s="23"/>
    </row>
    <row r="1116" spans="1:26" ht="30" x14ac:dyDescent="0.25">
      <c r="A1116" t="s">
        <v>344</v>
      </c>
      <c r="B1116" t="s">
        <v>27</v>
      </c>
      <c r="C1116" s="34" t="s">
        <v>345</v>
      </c>
      <c r="D1116" s="48">
        <v>0.2</v>
      </c>
      <c r="E1116" t="s">
        <v>254</v>
      </c>
      <c r="F1116" t="s">
        <v>255</v>
      </c>
      <c r="G1116" s="23">
        <f>VLOOKUP(A1116,'T-SMP'!$E$10:$F$59,2,0)</f>
        <v>0</v>
      </c>
      <c r="H1116" t="s">
        <v>256</v>
      </c>
      <c r="I1116" s="23">
        <f>ROUND(D1116/H1108* G1116,5)</f>
        <v>0</v>
      </c>
      <c r="J1116" s="23"/>
    </row>
    <row r="1117" spans="1:26" x14ac:dyDescent="0.25">
      <c r="C1117" s="24" t="s">
        <v>267</v>
      </c>
      <c r="K1117" s="23">
        <f>SUM(I1114:I1116)</f>
        <v>0</v>
      </c>
    </row>
    <row r="1118" spans="1:26" x14ac:dyDescent="0.25">
      <c r="A1118" s="16" t="s">
        <v>268</v>
      </c>
    </row>
    <row r="1119" spans="1:26" ht="90" x14ac:dyDescent="0.25">
      <c r="A1119" t="s">
        <v>272</v>
      </c>
      <c r="B1119" t="s">
        <v>270</v>
      </c>
      <c r="C1119" s="34" t="s">
        <v>273</v>
      </c>
      <c r="D1119" s="48">
        <v>0.03</v>
      </c>
      <c r="F1119" t="s">
        <v>255</v>
      </c>
      <c r="G1119" s="23">
        <f>VLOOKUP(A1119,'T-SMP'!$E$10:$F$59,2,0)</f>
        <v>0</v>
      </c>
      <c r="H1119" t="s">
        <v>256</v>
      </c>
      <c r="I1119" s="23">
        <f>ROUND(D1119* G1119,5)</f>
        <v>0</v>
      </c>
      <c r="J1119" s="23"/>
    </row>
    <row r="1120" spans="1:26" ht="90" x14ac:dyDescent="0.25">
      <c r="A1120" t="s">
        <v>269</v>
      </c>
      <c r="B1120" t="s">
        <v>270</v>
      </c>
      <c r="C1120" s="34" t="s">
        <v>271</v>
      </c>
      <c r="D1120" s="48">
        <v>0.03</v>
      </c>
      <c r="F1120" t="s">
        <v>255</v>
      </c>
      <c r="G1120" s="23">
        <f>VLOOKUP(A1120,'T-SMP'!$E$10:$F$59,2,0)</f>
        <v>0</v>
      </c>
      <c r="H1120" t="s">
        <v>256</v>
      </c>
      <c r="I1120" s="23">
        <f>ROUND(D1120* G1120,5)</f>
        <v>0</v>
      </c>
      <c r="J1120" s="23"/>
    </row>
    <row r="1121" spans="1:26" x14ac:dyDescent="0.25">
      <c r="C1121" s="24" t="s">
        <v>274</v>
      </c>
      <c r="K1121" s="23">
        <f>SUM(I1119:I1120)</f>
        <v>0</v>
      </c>
    </row>
    <row r="1123" spans="1:26" x14ac:dyDescent="0.25">
      <c r="C1123" s="24" t="s">
        <v>275</v>
      </c>
      <c r="G1123">
        <v>1.5</v>
      </c>
      <c r="H1123" t="s">
        <v>276</v>
      </c>
      <c r="I1123">
        <f>ROUND(G1123/100*K1112,5)</f>
        <v>0</v>
      </c>
    </row>
    <row r="1124" spans="1:26" x14ac:dyDescent="0.25">
      <c r="C1124" s="24" t="s">
        <v>277</v>
      </c>
      <c r="K1124" s="49">
        <f>SUM(I1109:I1123)</f>
        <v>0</v>
      </c>
    </row>
    <row r="1125" spans="1:26" x14ac:dyDescent="0.25">
      <c r="C1125" s="24" t="s">
        <v>278</v>
      </c>
      <c r="K1125" s="49">
        <f>SUM(K1124:K1124)</f>
        <v>0</v>
      </c>
    </row>
    <row r="1127" spans="1:26" ht="45" customHeight="1" x14ac:dyDescent="0.25">
      <c r="A1127" s="20" t="s">
        <v>78</v>
      </c>
      <c r="B1127" s="21" t="s">
        <v>17</v>
      </c>
      <c r="C1127" s="59" t="s">
        <v>79</v>
      </c>
      <c r="D1127" s="60"/>
      <c r="E1127" s="60"/>
      <c r="F1127" s="21"/>
      <c r="G1127" s="22" t="s">
        <v>250</v>
      </c>
      <c r="H1127" s="61">
        <v>1</v>
      </c>
      <c r="I1127" s="60"/>
      <c r="J1127" s="21" t="str">
        <f>+A1127</f>
        <v>PRELZ-I7ZL</v>
      </c>
      <c r="K1127" s="47">
        <f>ROUND(K1138,2)</f>
        <v>0</v>
      </c>
      <c r="L1127" s="21"/>
      <c r="M1127" s="21"/>
      <c r="N1127" s="21"/>
      <c r="O1127" s="21"/>
      <c r="P1127" s="21"/>
      <c r="Q1127" s="21"/>
      <c r="R1127" s="21"/>
      <c r="S1127" s="21"/>
      <c r="T1127" s="21"/>
      <c r="U1127" s="21"/>
      <c r="V1127" s="21"/>
      <c r="W1127" s="21"/>
      <c r="X1127" s="21"/>
      <c r="Y1127" s="21"/>
      <c r="Z1127" s="21"/>
    </row>
    <row r="1128" spans="1:26" x14ac:dyDescent="0.25">
      <c r="A1128" s="16" t="s">
        <v>251</v>
      </c>
    </row>
    <row r="1129" spans="1:26" x14ac:dyDescent="0.25">
      <c r="A1129" t="s">
        <v>252</v>
      </c>
      <c r="B1129" t="s">
        <v>27</v>
      </c>
      <c r="C1129" t="s">
        <v>253</v>
      </c>
      <c r="D1129" s="48">
        <v>3.8E-3</v>
      </c>
      <c r="E1129" t="s">
        <v>254</v>
      </c>
      <c r="F1129" t="s">
        <v>255</v>
      </c>
      <c r="G1129" s="23">
        <f>VLOOKUP(A1129,'T-SMP'!$E$10:$F$59,2,0)</f>
        <v>0</v>
      </c>
      <c r="H1129" t="s">
        <v>256</v>
      </c>
      <c r="I1129" s="23">
        <f>ROUND(D1129/H1127* G1129,5)</f>
        <v>0</v>
      </c>
      <c r="J1129" s="23"/>
    </row>
    <row r="1130" spans="1:26" x14ac:dyDescent="0.25">
      <c r="A1130" t="s">
        <v>257</v>
      </c>
      <c r="B1130" t="s">
        <v>27</v>
      </c>
      <c r="C1130" t="s">
        <v>258</v>
      </c>
      <c r="D1130" s="48">
        <v>1E-3</v>
      </c>
      <c r="E1130" t="s">
        <v>254</v>
      </c>
      <c r="F1130" t="s">
        <v>255</v>
      </c>
      <c r="G1130" s="23">
        <f>VLOOKUP(A1130,'T-SMP'!$E$10:$F$59,2,0)</f>
        <v>0</v>
      </c>
      <c r="H1130" t="s">
        <v>256</v>
      </c>
      <c r="I1130" s="23">
        <f>ROUND(D1130/H1127* G1130,5)</f>
        <v>0</v>
      </c>
      <c r="J1130" s="23"/>
    </row>
    <row r="1131" spans="1:26" x14ac:dyDescent="0.25">
      <c r="C1131" s="24" t="s">
        <v>259</v>
      </c>
      <c r="K1131" s="23">
        <f>SUM(I1129:I1130)</f>
        <v>0</v>
      </c>
    </row>
    <row r="1132" spans="1:26" x14ac:dyDescent="0.25">
      <c r="A1132" s="16" t="s">
        <v>260</v>
      </c>
    </row>
    <row r="1133" spans="1:26" ht="30" x14ac:dyDescent="0.25">
      <c r="A1133" t="s">
        <v>422</v>
      </c>
      <c r="B1133" t="s">
        <v>27</v>
      </c>
      <c r="C1133" s="34" t="s">
        <v>423</v>
      </c>
      <c r="D1133" s="48">
        <v>3.8E-3</v>
      </c>
      <c r="E1133" t="s">
        <v>254</v>
      </c>
      <c r="F1133" t="s">
        <v>255</v>
      </c>
      <c r="G1133" s="23">
        <f>VLOOKUP(A1133,'T-SMP'!$E$10:$F$59,2,0)</f>
        <v>0</v>
      </c>
      <c r="H1133" t="s">
        <v>256</v>
      </c>
      <c r="I1133" s="23">
        <f>ROUND(D1133/H1127* G1133,5)</f>
        <v>0</v>
      </c>
      <c r="J1133" s="23"/>
    </row>
    <row r="1134" spans="1:26" x14ac:dyDescent="0.25">
      <c r="C1134" s="24" t="s">
        <v>267</v>
      </c>
      <c r="K1134" s="23">
        <f>SUM(I1133:I1133)</f>
        <v>0</v>
      </c>
    </row>
    <row r="1136" spans="1:26" x14ac:dyDescent="0.25">
      <c r="C1136" s="24" t="s">
        <v>275</v>
      </c>
      <c r="G1136">
        <v>1.5</v>
      </c>
      <c r="H1136" t="s">
        <v>276</v>
      </c>
      <c r="I1136">
        <f>ROUND(G1136/100*K1131,5)</f>
        <v>0</v>
      </c>
    </row>
    <row r="1137" spans="1:26" x14ac:dyDescent="0.25">
      <c r="C1137" s="24" t="s">
        <v>277</v>
      </c>
      <c r="K1137" s="49">
        <f>SUM(I1128:I1136)</f>
        <v>0</v>
      </c>
    </row>
    <row r="1138" spans="1:26" x14ac:dyDescent="0.25">
      <c r="C1138" s="24" t="s">
        <v>278</v>
      </c>
      <c r="K1138" s="49">
        <f>SUM(K1137:K1137)</f>
        <v>0</v>
      </c>
    </row>
    <row r="1140" spans="1:26" ht="45" customHeight="1" x14ac:dyDescent="0.25">
      <c r="A1140" s="20" t="s">
        <v>80</v>
      </c>
      <c r="B1140" s="21" t="s">
        <v>17</v>
      </c>
      <c r="C1140" s="59" t="s">
        <v>81</v>
      </c>
      <c r="D1140" s="60"/>
      <c r="E1140" s="60"/>
      <c r="F1140" s="21"/>
      <c r="G1140" s="22" t="s">
        <v>250</v>
      </c>
      <c r="H1140" s="61">
        <v>1</v>
      </c>
      <c r="I1140" s="60"/>
      <c r="J1140" s="21" t="str">
        <f>+A1140</f>
        <v>PRELZ-I7ZM</v>
      </c>
      <c r="K1140" s="47">
        <f>ROUND(K1150,2)</f>
        <v>0</v>
      </c>
      <c r="L1140" s="21"/>
      <c r="M1140" s="21"/>
      <c r="N1140" s="21"/>
      <c r="O1140" s="21"/>
      <c r="P1140" s="21"/>
      <c r="Q1140" s="21"/>
      <c r="R1140" s="21"/>
      <c r="S1140" s="21"/>
      <c r="T1140" s="21"/>
      <c r="U1140" s="21"/>
      <c r="V1140" s="21"/>
      <c r="W1140" s="21"/>
      <c r="X1140" s="21"/>
      <c r="Y1140" s="21"/>
      <c r="Z1140" s="21"/>
    </row>
    <row r="1141" spans="1:26" x14ac:dyDescent="0.25">
      <c r="A1141" s="16" t="s">
        <v>251</v>
      </c>
    </row>
    <row r="1142" spans="1:26" x14ac:dyDescent="0.25">
      <c r="A1142" t="s">
        <v>257</v>
      </c>
      <c r="B1142" t="s">
        <v>27</v>
      </c>
      <c r="C1142" t="s">
        <v>258</v>
      </c>
      <c r="D1142" s="48">
        <v>6.7000000000000002E-3</v>
      </c>
      <c r="E1142" t="s">
        <v>254</v>
      </c>
      <c r="F1142" t="s">
        <v>255</v>
      </c>
      <c r="G1142" s="23">
        <f>VLOOKUP(A1142,'T-SMP'!$E$10:$F$59,2,0)</f>
        <v>0</v>
      </c>
      <c r="H1142" t="s">
        <v>256</v>
      </c>
      <c r="I1142" s="23">
        <f>ROUND(D1142/H1140* G1142,5)</f>
        <v>0</v>
      </c>
      <c r="J1142" s="23"/>
    </row>
    <row r="1143" spans="1:26" x14ac:dyDescent="0.25">
      <c r="C1143" s="24" t="s">
        <v>259</v>
      </c>
      <c r="K1143" s="23">
        <f>SUM(I1142:I1142)</f>
        <v>0</v>
      </c>
    </row>
    <row r="1144" spans="1:26" x14ac:dyDescent="0.25">
      <c r="A1144" s="16" t="s">
        <v>260</v>
      </c>
    </row>
    <row r="1145" spans="1:26" ht="30" x14ac:dyDescent="0.25">
      <c r="A1145" t="s">
        <v>372</v>
      </c>
      <c r="B1145" t="s">
        <v>27</v>
      </c>
      <c r="C1145" s="34" t="s">
        <v>373</v>
      </c>
      <c r="D1145" s="48">
        <v>5.33E-2</v>
      </c>
      <c r="E1145" t="s">
        <v>254</v>
      </c>
      <c r="F1145" t="s">
        <v>255</v>
      </c>
      <c r="G1145" s="23">
        <f>VLOOKUP(A1145,'T-SMP'!$E$10:$F$59,2,0)</f>
        <v>0</v>
      </c>
      <c r="H1145" t="s">
        <v>256</v>
      </c>
      <c r="I1145" s="23">
        <f>ROUND(D1145/H1140* G1145,5)</f>
        <v>0</v>
      </c>
      <c r="J1145" s="23"/>
    </row>
    <row r="1146" spans="1:26" x14ac:dyDescent="0.25">
      <c r="C1146" s="24" t="s">
        <v>267</v>
      </c>
      <c r="K1146" s="23">
        <f>SUM(I1145:I1145)</f>
        <v>0</v>
      </c>
    </row>
    <row r="1148" spans="1:26" x14ac:dyDescent="0.25">
      <c r="C1148" s="24" t="s">
        <v>275</v>
      </c>
      <c r="G1148">
        <v>1.5</v>
      </c>
      <c r="H1148" t="s">
        <v>276</v>
      </c>
      <c r="I1148">
        <f>ROUND(G1148/100*K1143,5)</f>
        <v>0</v>
      </c>
    </row>
    <row r="1149" spans="1:26" x14ac:dyDescent="0.25">
      <c r="C1149" s="24" t="s">
        <v>277</v>
      </c>
      <c r="K1149" s="49">
        <f>SUM(I1141:I1148)</f>
        <v>0</v>
      </c>
    </row>
    <row r="1150" spans="1:26" x14ac:dyDescent="0.25">
      <c r="C1150" s="24" t="s">
        <v>278</v>
      </c>
      <c r="K1150" s="49">
        <f>SUM(K1149:K1149)</f>
        <v>0</v>
      </c>
    </row>
    <row r="1152" spans="1:26" ht="45" customHeight="1" x14ac:dyDescent="0.25">
      <c r="A1152" s="20" t="s">
        <v>82</v>
      </c>
      <c r="B1152" s="21" t="s">
        <v>17</v>
      </c>
      <c r="C1152" s="59" t="s">
        <v>83</v>
      </c>
      <c r="D1152" s="60"/>
      <c r="E1152" s="60"/>
      <c r="F1152" s="21"/>
      <c r="G1152" s="22" t="s">
        <v>250</v>
      </c>
      <c r="H1152" s="61">
        <v>1</v>
      </c>
      <c r="I1152" s="60"/>
      <c r="J1152" s="21" t="str">
        <f>+A1152</f>
        <v>PRELZ-I7ZP</v>
      </c>
      <c r="K1152" s="47">
        <f>ROUND(K1166,2)</f>
        <v>0</v>
      </c>
      <c r="L1152" s="21"/>
      <c r="M1152" s="21"/>
      <c r="N1152" s="21"/>
      <c r="O1152" s="21"/>
      <c r="P1152" s="21"/>
      <c r="Q1152" s="21"/>
      <c r="R1152" s="21"/>
      <c r="S1152" s="21"/>
      <c r="T1152" s="21"/>
      <c r="U1152" s="21"/>
      <c r="V1152" s="21"/>
      <c r="W1152" s="21"/>
      <c r="X1152" s="21"/>
      <c r="Y1152" s="21"/>
      <c r="Z1152" s="21"/>
    </row>
    <row r="1153" spans="1:26" x14ac:dyDescent="0.25">
      <c r="A1153" s="16" t="s">
        <v>251</v>
      </c>
    </row>
    <row r="1154" spans="1:26" x14ac:dyDescent="0.25">
      <c r="A1154" t="s">
        <v>257</v>
      </c>
      <c r="B1154" t="s">
        <v>27</v>
      </c>
      <c r="C1154" t="s">
        <v>258</v>
      </c>
      <c r="D1154" s="48">
        <v>6.3E-3</v>
      </c>
      <c r="E1154" t="s">
        <v>254</v>
      </c>
      <c r="F1154" t="s">
        <v>255</v>
      </c>
      <c r="G1154" s="23">
        <f>VLOOKUP(A1154,'T-SMP'!$E$10:$F$59,2,0)</f>
        <v>0</v>
      </c>
      <c r="H1154" t="s">
        <v>256</v>
      </c>
      <c r="I1154" s="23">
        <f>ROUND(D1154/H1152* G1154,5)</f>
        <v>0</v>
      </c>
      <c r="J1154" s="23"/>
    </row>
    <row r="1155" spans="1:26" x14ac:dyDescent="0.25">
      <c r="C1155" s="24" t="s">
        <v>259</v>
      </c>
      <c r="K1155" s="23">
        <f>SUM(I1154:I1154)</f>
        <v>0</v>
      </c>
    </row>
    <row r="1156" spans="1:26" x14ac:dyDescent="0.25">
      <c r="A1156" s="16" t="s">
        <v>260</v>
      </c>
    </row>
    <row r="1157" spans="1:26" ht="30" x14ac:dyDescent="0.25">
      <c r="A1157" t="s">
        <v>424</v>
      </c>
      <c r="B1157" t="s">
        <v>27</v>
      </c>
      <c r="C1157" s="34" t="s">
        <v>425</v>
      </c>
      <c r="D1157" s="48">
        <v>5.5999999999999999E-3</v>
      </c>
      <c r="E1157" t="s">
        <v>254</v>
      </c>
      <c r="F1157" t="s">
        <v>255</v>
      </c>
      <c r="G1157" s="23">
        <f>VLOOKUP(A1157,'T-SMP'!$E$10:$F$59,2,0)</f>
        <v>0</v>
      </c>
      <c r="H1157" t="s">
        <v>256</v>
      </c>
      <c r="I1157" s="23">
        <f>ROUND(D1157/H1152* G1157,5)</f>
        <v>0</v>
      </c>
      <c r="J1157" s="23"/>
    </row>
    <row r="1158" spans="1:26" x14ac:dyDescent="0.25">
      <c r="A1158" t="s">
        <v>374</v>
      </c>
      <c r="B1158" t="s">
        <v>27</v>
      </c>
      <c r="C1158" t="s">
        <v>375</v>
      </c>
      <c r="D1158" s="48">
        <v>4.4400000000000002E-2</v>
      </c>
      <c r="E1158" t="s">
        <v>254</v>
      </c>
      <c r="F1158" t="s">
        <v>255</v>
      </c>
      <c r="G1158" s="23">
        <f>VLOOKUP(A1158,'T-SMP'!$E$10:$F$59,2,0)</f>
        <v>0</v>
      </c>
      <c r="H1158" t="s">
        <v>256</v>
      </c>
      <c r="I1158" s="23">
        <f>ROUND(D1158/H1152* G1158,5)</f>
        <v>0</v>
      </c>
      <c r="J1158" s="23"/>
    </row>
    <row r="1159" spans="1:26" x14ac:dyDescent="0.25">
      <c r="C1159" s="24" t="s">
        <v>267</v>
      </c>
      <c r="K1159" s="23">
        <f>SUM(I1157:I1158)</f>
        <v>0</v>
      </c>
    </row>
    <row r="1160" spans="1:26" x14ac:dyDescent="0.25">
      <c r="A1160" s="16" t="s">
        <v>268</v>
      </c>
    </row>
    <row r="1161" spans="1:26" ht="90" x14ac:dyDescent="0.25">
      <c r="A1161" t="s">
        <v>272</v>
      </c>
      <c r="B1161" t="s">
        <v>270</v>
      </c>
      <c r="C1161" s="34" t="s">
        <v>273</v>
      </c>
      <c r="D1161" s="48">
        <v>0.02</v>
      </c>
      <c r="F1161" t="s">
        <v>255</v>
      </c>
      <c r="G1161" s="23">
        <f>VLOOKUP(A1161,'T-SMP'!$E$10:$F$59,2,0)</f>
        <v>0</v>
      </c>
      <c r="H1161" t="s">
        <v>256</v>
      </c>
      <c r="I1161" s="23">
        <f>ROUND(D1161* G1161,5)</f>
        <v>0</v>
      </c>
      <c r="J1161" s="23"/>
    </row>
    <row r="1162" spans="1:26" x14ac:dyDescent="0.25">
      <c r="C1162" s="24" t="s">
        <v>274</v>
      </c>
      <c r="K1162" s="23">
        <f>SUM(I1161:I1161)</f>
        <v>0</v>
      </c>
    </row>
    <row r="1164" spans="1:26" x14ac:dyDescent="0.25">
      <c r="C1164" s="24" t="s">
        <v>275</v>
      </c>
      <c r="G1164">
        <v>1.5</v>
      </c>
      <c r="H1164" t="s">
        <v>276</v>
      </c>
      <c r="I1164">
        <f>ROUND(G1164/100*K1155,5)</f>
        <v>0</v>
      </c>
    </row>
    <row r="1165" spans="1:26" x14ac:dyDescent="0.25">
      <c r="C1165" s="24" t="s">
        <v>277</v>
      </c>
      <c r="K1165" s="49">
        <f>SUM(I1153:I1164)</f>
        <v>0</v>
      </c>
    </row>
    <row r="1166" spans="1:26" x14ac:dyDescent="0.25">
      <c r="C1166" s="24" t="s">
        <v>278</v>
      </c>
      <c r="K1166" s="49">
        <f>SUM(K1165:K1165)</f>
        <v>0</v>
      </c>
    </row>
    <row r="1168" spans="1:26" ht="45" customHeight="1" x14ac:dyDescent="0.25">
      <c r="A1168" s="20" t="s">
        <v>72</v>
      </c>
      <c r="B1168" s="21" t="s">
        <v>53</v>
      </c>
      <c r="C1168" s="59" t="s">
        <v>73</v>
      </c>
      <c r="D1168" s="60"/>
      <c r="E1168" s="60"/>
      <c r="F1168" s="21"/>
      <c r="G1168" s="22" t="s">
        <v>250</v>
      </c>
      <c r="H1168" s="61">
        <v>1</v>
      </c>
      <c r="I1168" s="60"/>
      <c r="J1168" s="21" t="str">
        <f>+A1168</f>
        <v>PREM-INL6</v>
      </c>
      <c r="K1168" s="47">
        <f>ROUND(K1183,2)</f>
        <v>0</v>
      </c>
      <c r="L1168" s="21"/>
      <c r="M1168" s="21"/>
      <c r="N1168" s="21"/>
      <c r="O1168" s="21"/>
      <c r="P1168" s="21"/>
      <c r="Q1168" s="21"/>
      <c r="R1168" s="21"/>
      <c r="S1168" s="21"/>
      <c r="T1168" s="21"/>
      <c r="U1168" s="21"/>
      <c r="V1168" s="21"/>
      <c r="W1168" s="21"/>
      <c r="X1168" s="21"/>
      <c r="Y1168" s="21"/>
      <c r="Z1168" s="21"/>
    </row>
    <row r="1169" spans="1:11" x14ac:dyDescent="0.25">
      <c r="A1169" s="16" t="s">
        <v>251</v>
      </c>
    </row>
    <row r="1170" spans="1:11" x14ac:dyDescent="0.25">
      <c r="A1170" t="s">
        <v>257</v>
      </c>
      <c r="B1170" t="s">
        <v>27</v>
      </c>
      <c r="C1170" t="s">
        <v>258</v>
      </c>
      <c r="D1170" s="48">
        <v>2.86E-2</v>
      </c>
      <c r="E1170" t="s">
        <v>254</v>
      </c>
      <c r="F1170" t="s">
        <v>255</v>
      </c>
      <c r="G1170" s="23">
        <f>VLOOKUP(A1170,'T-SMP'!$E$10:$F$59,2,0)</f>
        <v>0</v>
      </c>
      <c r="H1170" t="s">
        <v>256</v>
      </c>
      <c r="I1170" s="23">
        <f>ROUND(D1170/H1168* G1170,5)</f>
        <v>0</v>
      </c>
      <c r="J1170" s="23"/>
    </row>
    <row r="1171" spans="1:11" x14ac:dyDescent="0.25">
      <c r="A1171" t="s">
        <v>252</v>
      </c>
      <c r="B1171" t="s">
        <v>27</v>
      </c>
      <c r="C1171" t="s">
        <v>253</v>
      </c>
      <c r="D1171" s="48">
        <v>2.29E-2</v>
      </c>
      <c r="E1171" t="s">
        <v>254</v>
      </c>
      <c r="F1171" t="s">
        <v>255</v>
      </c>
      <c r="G1171" s="23">
        <f>VLOOKUP(A1171,'T-SMP'!$E$10:$F$59,2,0)</f>
        <v>0</v>
      </c>
      <c r="H1171" t="s">
        <v>256</v>
      </c>
      <c r="I1171" s="23">
        <f>ROUND(D1171/H1168* G1171,5)</f>
        <v>0</v>
      </c>
      <c r="J1171" s="23"/>
    </row>
    <row r="1172" spans="1:11" x14ac:dyDescent="0.25">
      <c r="C1172" s="24" t="s">
        <v>259</v>
      </c>
      <c r="K1172" s="23">
        <f>SUM(I1170:I1171)</f>
        <v>0</v>
      </c>
    </row>
    <row r="1173" spans="1:11" x14ac:dyDescent="0.25">
      <c r="A1173" s="16" t="s">
        <v>260</v>
      </c>
    </row>
    <row r="1174" spans="1:11" x14ac:dyDescent="0.25">
      <c r="A1174" t="s">
        <v>426</v>
      </c>
      <c r="B1174" t="s">
        <v>27</v>
      </c>
      <c r="C1174" t="s">
        <v>427</v>
      </c>
      <c r="D1174" s="48">
        <v>2.29E-2</v>
      </c>
      <c r="E1174" t="s">
        <v>254</v>
      </c>
      <c r="F1174" t="s">
        <v>255</v>
      </c>
      <c r="G1174" s="23">
        <f>VLOOKUP(A1174,'T-SMP'!$E$10:$F$59,2,0)</f>
        <v>0</v>
      </c>
      <c r="H1174" t="s">
        <v>256</v>
      </c>
      <c r="I1174" s="23">
        <f>ROUND(D1174/H1168* G1174,5)</f>
        <v>0</v>
      </c>
      <c r="J1174" s="23"/>
    </row>
    <row r="1175" spans="1:11" x14ac:dyDescent="0.25">
      <c r="C1175" s="24" t="s">
        <v>267</v>
      </c>
      <c r="K1175" s="23">
        <f>SUM(I1174:I1174)</f>
        <v>0</v>
      </c>
    </row>
    <row r="1176" spans="1:11" x14ac:dyDescent="0.25">
      <c r="A1176" s="16" t="s">
        <v>268</v>
      </c>
    </row>
    <row r="1177" spans="1:11" x14ac:dyDescent="0.25">
      <c r="A1177" t="s">
        <v>428</v>
      </c>
      <c r="B1177" t="s">
        <v>429</v>
      </c>
      <c r="C1177" t="s">
        <v>430</v>
      </c>
      <c r="D1177" s="48">
        <v>6.0000000000000001E-3</v>
      </c>
      <c r="F1177" t="s">
        <v>255</v>
      </c>
      <c r="G1177" s="23">
        <f>VLOOKUP(A1177,'T-SMP'!$E$10:$F$59,2,0)</f>
        <v>0</v>
      </c>
      <c r="H1177" t="s">
        <v>256</v>
      </c>
      <c r="I1177" s="23">
        <f>ROUND(D1177* G1177,5)</f>
        <v>0</v>
      </c>
      <c r="J1177" s="23"/>
    </row>
    <row r="1178" spans="1:11" x14ac:dyDescent="0.25">
      <c r="A1178" t="s">
        <v>392</v>
      </c>
      <c r="B1178" t="s">
        <v>17</v>
      </c>
      <c r="C1178" t="s">
        <v>393</v>
      </c>
      <c r="D1178" s="48">
        <v>1E-4</v>
      </c>
      <c r="F1178" t="s">
        <v>255</v>
      </c>
      <c r="G1178" s="23">
        <f>VLOOKUP(A1178,'T-SMP'!$E$10:$F$59,2,0)</f>
        <v>0</v>
      </c>
      <c r="H1178" t="s">
        <v>256</v>
      </c>
      <c r="I1178" s="23">
        <f>ROUND(D1178* G1178,5)</f>
        <v>0</v>
      </c>
      <c r="J1178" s="23"/>
    </row>
    <row r="1179" spans="1:11" x14ac:dyDescent="0.25">
      <c r="C1179" s="24" t="s">
        <v>274</v>
      </c>
      <c r="K1179" s="23">
        <f>SUM(I1177:I1178)</f>
        <v>0</v>
      </c>
    </row>
    <row r="1181" spans="1:11" x14ac:dyDescent="0.25">
      <c r="C1181" s="24" t="s">
        <v>275</v>
      </c>
      <c r="G1181">
        <v>1.5</v>
      </c>
      <c r="H1181" t="s">
        <v>276</v>
      </c>
      <c r="I1181">
        <f>ROUND(G1181/100*K1172,5)</f>
        <v>0</v>
      </c>
    </row>
    <row r="1182" spans="1:11" x14ac:dyDescent="0.25">
      <c r="C1182" s="24" t="s">
        <v>277</v>
      </c>
      <c r="K1182" s="49">
        <f>SUM(I1169:I1181)</f>
        <v>0</v>
      </c>
    </row>
    <row r="1183" spans="1:11" x14ac:dyDescent="0.25">
      <c r="C1183" s="24" t="s">
        <v>278</v>
      </c>
      <c r="K1183" s="49">
        <f>SUM(K1182:K1182)</f>
        <v>0</v>
      </c>
    </row>
    <row r="1185" spans="1:26" ht="45" customHeight="1" x14ac:dyDescent="0.25">
      <c r="A1185" s="20" t="s">
        <v>74</v>
      </c>
      <c r="B1185" s="21" t="s">
        <v>53</v>
      </c>
      <c r="C1185" s="59" t="s">
        <v>75</v>
      </c>
      <c r="D1185" s="60"/>
      <c r="E1185" s="60"/>
      <c r="F1185" s="21"/>
      <c r="G1185" s="22" t="s">
        <v>250</v>
      </c>
      <c r="H1185" s="61">
        <v>1</v>
      </c>
      <c r="I1185" s="60"/>
      <c r="J1185" s="21" t="str">
        <f>+A1185</f>
        <v>PREM-INL7</v>
      </c>
      <c r="K1185" s="47">
        <f>ROUND(K1200,2)</f>
        <v>0</v>
      </c>
      <c r="L1185" s="21"/>
      <c r="M1185" s="21"/>
      <c r="N1185" s="21"/>
      <c r="O1185" s="21"/>
      <c r="P1185" s="21"/>
      <c r="Q1185" s="21"/>
      <c r="R1185" s="21"/>
      <c r="S1185" s="21"/>
      <c r="T1185" s="21"/>
      <c r="U1185" s="21"/>
      <c r="V1185" s="21"/>
      <c r="W1185" s="21"/>
      <c r="X1185" s="21"/>
      <c r="Y1185" s="21"/>
      <c r="Z1185" s="21"/>
    </row>
    <row r="1186" spans="1:26" x14ac:dyDescent="0.25">
      <c r="A1186" s="16" t="s">
        <v>251</v>
      </c>
    </row>
    <row r="1187" spans="1:26" x14ac:dyDescent="0.25">
      <c r="A1187" t="s">
        <v>257</v>
      </c>
      <c r="B1187" t="s">
        <v>27</v>
      </c>
      <c r="C1187" t="s">
        <v>258</v>
      </c>
      <c r="D1187" s="48">
        <v>7.6899999999999996E-2</v>
      </c>
      <c r="E1187" t="s">
        <v>254</v>
      </c>
      <c r="F1187" t="s">
        <v>255</v>
      </c>
      <c r="G1187" s="23">
        <f>VLOOKUP(A1187,'T-SMP'!$E$10:$F$59,2,0)</f>
        <v>0</v>
      </c>
      <c r="H1187" t="s">
        <v>256</v>
      </c>
      <c r="I1187" s="23">
        <f>ROUND(D1187/H1185* G1187,5)</f>
        <v>0</v>
      </c>
      <c r="J1187" s="23"/>
    </row>
    <row r="1188" spans="1:26" x14ac:dyDescent="0.25">
      <c r="A1188" t="s">
        <v>252</v>
      </c>
      <c r="B1188" t="s">
        <v>27</v>
      </c>
      <c r="C1188" t="s">
        <v>253</v>
      </c>
      <c r="D1188" s="48">
        <v>6.1499999999999999E-2</v>
      </c>
      <c r="E1188" t="s">
        <v>254</v>
      </c>
      <c r="F1188" t="s">
        <v>255</v>
      </c>
      <c r="G1188" s="23">
        <f>VLOOKUP(A1188,'T-SMP'!$E$10:$F$59,2,0)</f>
        <v>0</v>
      </c>
      <c r="H1188" t="s">
        <v>256</v>
      </c>
      <c r="I1188" s="23">
        <f>ROUND(D1188/H1185* G1188,5)</f>
        <v>0</v>
      </c>
      <c r="J1188" s="23"/>
    </row>
    <row r="1189" spans="1:26" x14ac:dyDescent="0.25">
      <c r="C1189" s="24" t="s">
        <v>259</v>
      </c>
      <c r="K1189" s="23">
        <f>SUM(I1187:I1188)</f>
        <v>0</v>
      </c>
    </row>
    <row r="1190" spans="1:26" x14ac:dyDescent="0.25">
      <c r="A1190" s="16" t="s">
        <v>260</v>
      </c>
    </row>
    <row r="1191" spans="1:26" x14ac:dyDescent="0.25">
      <c r="A1191" t="s">
        <v>426</v>
      </c>
      <c r="B1191" t="s">
        <v>27</v>
      </c>
      <c r="C1191" t="s">
        <v>427</v>
      </c>
      <c r="D1191" s="48">
        <v>6.1499999999999999E-2</v>
      </c>
      <c r="E1191" t="s">
        <v>254</v>
      </c>
      <c r="F1191" t="s">
        <v>255</v>
      </c>
      <c r="G1191" s="23">
        <f>VLOOKUP(A1191,'T-SMP'!$E$10:$F$59,2,0)</f>
        <v>0</v>
      </c>
      <c r="H1191" t="s">
        <v>256</v>
      </c>
      <c r="I1191" s="23">
        <f>ROUND(D1191/H1185* G1191,5)</f>
        <v>0</v>
      </c>
      <c r="J1191" s="23"/>
    </row>
    <row r="1192" spans="1:26" x14ac:dyDescent="0.25">
      <c r="C1192" s="24" t="s">
        <v>267</v>
      </c>
      <c r="K1192" s="23">
        <f>SUM(I1191:I1191)</f>
        <v>0</v>
      </c>
    </row>
    <row r="1193" spans="1:26" x14ac:dyDescent="0.25">
      <c r="A1193" s="16" t="s">
        <v>268</v>
      </c>
    </row>
    <row r="1194" spans="1:26" x14ac:dyDescent="0.25">
      <c r="A1194" t="s">
        <v>392</v>
      </c>
      <c r="B1194" t="s">
        <v>17</v>
      </c>
      <c r="C1194" t="s">
        <v>393</v>
      </c>
      <c r="D1194" s="48">
        <v>2.0000000000000001E-4</v>
      </c>
      <c r="F1194" t="s">
        <v>255</v>
      </c>
      <c r="G1194" s="23">
        <f>VLOOKUP(A1194,'T-SMP'!$E$10:$F$59,2,0)</f>
        <v>0</v>
      </c>
      <c r="H1194" t="s">
        <v>256</v>
      </c>
      <c r="I1194" s="23">
        <f>ROUND(D1194* G1194,5)</f>
        <v>0</v>
      </c>
      <c r="J1194" s="23"/>
    </row>
    <row r="1195" spans="1:26" x14ac:dyDescent="0.25">
      <c r="A1195" t="s">
        <v>428</v>
      </c>
      <c r="B1195" t="s">
        <v>429</v>
      </c>
      <c r="C1195" t="s">
        <v>430</v>
      </c>
      <c r="D1195" s="48">
        <v>1.4999999999999999E-2</v>
      </c>
      <c r="F1195" t="s">
        <v>255</v>
      </c>
      <c r="G1195" s="23">
        <f>VLOOKUP(A1195,'T-SMP'!$E$10:$F$59,2,0)</f>
        <v>0</v>
      </c>
      <c r="H1195" t="s">
        <v>256</v>
      </c>
      <c r="I1195" s="23">
        <f>ROUND(D1195* G1195,5)</f>
        <v>0</v>
      </c>
      <c r="J1195" s="23"/>
    </row>
    <row r="1196" spans="1:26" x14ac:dyDescent="0.25">
      <c r="C1196" s="24" t="s">
        <v>274</v>
      </c>
      <c r="K1196" s="23">
        <f>SUM(I1194:I1195)</f>
        <v>0</v>
      </c>
    </row>
    <row r="1198" spans="1:26" x14ac:dyDescent="0.25">
      <c r="C1198" s="24" t="s">
        <v>275</v>
      </c>
      <c r="G1198">
        <v>1.5</v>
      </c>
      <c r="H1198" t="s">
        <v>276</v>
      </c>
      <c r="I1198">
        <f>ROUND(G1198/100*K1189,5)</f>
        <v>0</v>
      </c>
    </row>
    <row r="1199" spans="1:26" x14ac:dyDescent="0.25">
      <c r="C1199" s="24" t="s">
        <v>277</v>
      </c>
      <c r="K1199" s="49">
        <f>SUM(I1186:I1198)</f>
        <v>0</v>
      </c>
    </row>
    <row r="1200" spans="1:26" x14ac:dyDescent="0.25">
      <c r="C1200" s="24" t="s">
        <v>278</v>
      </c>
      <c r="K1200" s="49">
        <f>SUM(K1199:K1199)</f>
        <v>0</v>
      </c>
    </row>
    <row r="1202" spans="1:26" ht="45" customHeight="1" x14ac:dyDescent="0.25">
      <c r="A1202" s="20" t="s">
        <v>176</v>
      </c>
      <c r="B1202" s="21" t="s">
        <v>34</v>
      </c>
      <c r="C1202" s="59" t="s">
        <v>177</v>
      </c>
      <c r="D1202" s="60"/>
      <c r="E1202" s="60"/>
      <c r="F1202" s="21"/>
      <c r="G1202" s="22" t="s">
        <v>250</v>
      </c>
      <c r="H1202" s="61">
        <v>1</v>
      </c>
      <c r="I1202" s="60"/>
      <c r="J1202" s="21" t="str">
        <f>+A1202</f>
        <v>PRH0-ALT2</v>
      </c>
      <c r="K1202" s="47">
        <f>ROUND(K1212,2)</f>
        <v>0</v>
      </c>
      <c r="L1202" s="21"/>
      <c r="M1202" s="21"/>
      <c r="N1202" s="21"/>
      <c r="O1202" s="21"/>
      <c r="P1202" s="21"/>
      <c r="Q1202" s="21"/>
      <c r="R1202" s="21"/>
      <c r="S1202" s="21"/>
      <c r="T1202" s="21"/>
      <c r="U1202" s="21"/>
      <c r="V1202" s="21"/>
      <c r="W1202" s="21"/>
      <c r="X1202" s="21"/>
      <c r="Y1202" s="21"/>
      <c r="Z1202" s="21"/>
    </row>
    <row r="1203" spans="1:26" x14ac:dyDescent="0.25">
      <c r="A1203" s="16" t="s">
        <v>251</v>
      </c>
    </row>
    <row r="1204" spans="1:26" x14ac:dyDescent="0.25">
      <c r="A1204" t="s">
        <v>252</v>
      </c>
      <c r="B1204" t="s">
        <v>27</v>
      </c>
      <c r="C1204" t="s">
        <v>253</v>
      </c>
      <c r="D1204" s="48">
        <v>2E-3</v>
      </c>
      <c r="E1204" t="s">
        <v>254</v>
      </c>
      <c r="F1204" t="s">
        <v>255</v>
      </c>
      <c r="G1204" s="23">
        <f>VLOOKUP(A1204,'T-SMP'!$E$10:$F$59,2,0)</f>
        <v>0</v>
      </c>
      <c r="H1204" t="s">
        <v>256</v>
      </c>
      <c r="I1204" s="23">
        <f>ROUND(D1204/H1202* G1204,5)</f>
        <v>0</v>
      </c>
      <c r="J1204" s="23"/>
    </row>
    <row r="1205" spans="1:26" x14ac:dyDescent="0.25">
      <c r="C1205" s="24" t="s">
        <v>259</v>
      </c>
      <c r="K1205" s="23">
        <f>SUM(I1204:I1204)</f>
        <v>0</v>
      </c>
    </row>
    <row r="1206" spans="1:26" x14ac:dyDescent="0.25">
      <c r="A1206" s="16" t="s">
        <v>260</v>
      </c>
    </row>
    <row r="1207" spans="1:26" ht="30" x14ac:dyDescent="0.25">
      <c r="A1207" t="s">
        <v>378</v>
      </c>
      <c r="B1207" t="s">
        <v>27</v>
      </c>
      <c r="C1207" s="34" t="s">
        <v>379</v>
      </c>
      <c r="D1207" s="48">
        <v>2E-3</v>
      </c>
      <c r="E1207" t="s">
        <v>254</v>
      </c>
      <c r="F1207" t="s">
        <v>255</v>
      </c>
      <c r="G1207" s="23">
        <f>VLOOKUP(A1207,'T-SMP'!$E$10:$F$59,2,0)</f>
        <v>0</v>
      </c>
      <c r="H1207" t="s">
        <v>256</v>
      </c>
      <c r="I1207" s="23">
        <f>ROUND(D1207/H1202* G1207,5)</f>
        <v>0</v>
      </c>
      <c r="J1207" s="23"/>
    </row>
    <row r="1208" spans="1:26" x14ac:dyDescent="0.25">
      <c r="C1208" s="24" t="s">
        <v>267</v>
      </c>
      <c r="K1208" s="23">
        <f>SUM(I1207:I1207)</f>
        <v>0</v>
      </c>
    </row>
    <row r="1210" spans="1:26" x14ac:dyDescent="0.25">
      <c r="C1210" s="24" t="s">
        <v>275</v>
      </c>
      <c r="G1210">
        <v>1.5</v>
      </c>
      <c r="H1210" t="s">
        <v>276</v>
      </c>
      <c r="I1210">
        <f>ROUND(G1210/100*K1205,5)</f>
        <v>0</v>
      </c>
    </row>
    <row r="1211" spans="1:26" x14ac:dyDescent="0.25">
      <c r="C1211" s="24" t="s">
        <v>277</v>
      </c>
      <c r="K1211" s="49">
        <f>SUM(I1203:I1210)</f>
        <v>0</v>
      </c>
    </row>
    <row r="1212" spans="1:26" x14ac:dyDescent="0.25">
      <c r="C1212" s="24" t="s">
        <v>278</v>
      </c>
      <c r="K1212" s="49">
        <f>SUM(K1211:K1211)</f>
        <v>0</v>
      </c>
    </row>
    <row r="1214" spans="1:26" ht="45" customHeight="1" x14ac:dyDescent="0.25">
      <c r="A1214" s="20" t="s">
        <v>172</v>
      </c>
      <c r="B1214" s="21" t="s">
        <v>34</v>
      </c>
      <c r="C1214" s="59" t="s">
        <v>173</v>
      </c>
      <c r="D1214" s="60"/>
      <c r="E1214" s="60"/>
      <c r="F1214" s="21"/>
      <c r="G1214" s="22" t="s">
        <v>250</v>
      </c>
      <c r="H1214" s="61">
        <v>1</v>
      </c>
      <c r="I1214" s="60"/>
      <c r="J1214" s="21" t="str">
        <f>+A1214</f>
        <v>PRH0-BAI2</v>
      </c>
      <c r="K1214" s="47">
        <f>ROUND(K1224,2)</f>
        <v>0</v>
      </c>
      <c r="L1214" s="21"/>
      <c r="M1214" s="21"/>
      <c r="N1214" s="21"/>
      <c r="O1214" s="21"/>
      <c r="P1214" s="21"/>
      <c r="Q1214" s="21"/>
      <c r="R1214" s="21"/>
      <c r="S1214" s="21"/>
      <c r="T1214" s="21"/>
      <c r="U1214" s="21"/>
      <c r="V1214" s="21"/>
      <c r="W1214" s="21"/>
      <c r="X1214" s="21"/>
      <c r="Y1214" s="21"/>
      <c r="Z1214" s="21"/>
    </row>
    <row r="1215" spans="1:26" x14ac:dyDescent="0.25">
      <c r="A1215" s="16" t="s">
        <v>251</v>
      </c>
    </row>
    <row r="1216" spans="1:26" x14ac:dyDescent="0.25">
      <c r="A1216" t="s">
        <v>252</v>
      </c>
      <c r="B1216" t="s">
        <v>27</v>
      </c>
      <c r="C1216" t="s">
        <v>253</v>
      </c>
      <c r="D1216" s="48">
        <v>1E-3</v>
      </c>
      <c r="E1216" t="s">
        <v>254</v>
      </c>
      <c r="F1216" t="s">
        <v>255</v>
      </c>
      <c r="G1216" s="23">
        <f>VLOOKUP(A1216,'T-SMP'!$E$10:$F$59,2,0)</f>
        <v>0</v>
      </c>
      <c r="H1216" t="s">
        <v>256</v>
      </c>
      <c r="I1216" s="23">
        <f>ROUND(D1216/H1214* G1216,5)</f>
        <v>0</v>
      </c>
      <c r="J1216" s="23"/>
    </row>
    <row r="1217" spans="1:26" x14ac:dyDescent="0.25">
      <c r="C1217" s="24" t="s">
        <v>259</v>
      </c>
      <c r="K1217" s="23">
        <f>SUM(I1216:I1216)</f>
        <v>0</v>
      </c>
    </row>
    <row r="1218" spans="1:26" x14ac:dyDescent="0.25">
      <c r="A1218" s="16" t="s">
        <v>260</v>
      </c>
    </row>
    <row r="1219" spans="1:26" ht="30" x14ac:dyDescent="0.25">
      <c r="A1219" t="s">
        <v>378</v>
      </c>
      <c r="B1219" t="s">
        <v>27</v>
      </c>
      <c r="C1219" s="34" t="s">
        <v>379</v>
      </c>
      <c r="D1219" s="48">
        <v>1E-3</v>
      </c>
      <c r="E1219" t="s">
        <v>254</v>
      </c>
      <c r="F1219" t="s">
        <v>255</v>
      </c>
      <c r="G1219" s="23">
        <f>VLOOKUP(A1219,'T-SMP'!$E$10:$F$59,2,0)</f>
        <v>0</v>
      </c>
      <c r="H1219" t="s">
        <v>256</v>
      </c>
      <c r="I1219" s="23">
        <f>ROUND(D1219/H1214* G1219,5)</f>
        <v>0</v>
      </c>
      <c r="J1219" s="23"/>
    </row>
    <row r="1220" spans="1:26" x14ac:dyDescent="0.25">
      <c r="C1220" s="24" t="s">
        <v>267</v>
      </c>
      <c r="K1220" s="23">
        <f>SUM(I1219:I1219)</f>
        <v>0</v>
      </c>
    </row>
    <row r="1222" spans="1:26" x14ac:dyDescent="0.25">
      <c r="C1222" s="24" t="s">
        <v>275</v>
      </c>
      <c r="G1222">
        <v>1.5</v>
      </c>
      <c r="H1222" t="s">
        <v>276</v>
      </c>
      <c r="I1222">
        <f>ROUND(G1222/100*K1217,5)</f>
        <v>0</v>
      </c>
    </row>
    <row r="1223" spans="1:26" x14ac:dyDescent="0.25">
      <c r="C1223" s="24" t="s">
        <v>277</v>
      </c>
      <c r="K1223" s="49">
        <f>SUM(I1215:I1222)</f>
        <v>0</v>
      </c>
    </row>
    <row r="1224" spans="1:26" x14ac:dyDescent="0.25">
      <c r="C1224" s="24" t="s">
        <v>278</v>
      </c>
      <c r="K1224" s="49">
        <f>SUM(K1223:K1223)</f>
        <v>0</v>
      </c>
    </row>
    <row r="1226" spans="1:26" ht="45" customHeight="1" x14ac:dyDescent="0.25">
      <c r="A1226" s="20" t="s">
        <v>192</v>
      </c>
      <c r="B1226" s="21" t="s">
        <v>34</v>
      </c>
      <c r="C1226" s="59" t="s">
        <v>193</v>
      </c>
      <c r="D1226" s="60"/>
      <c r="E1226" s="60"/>
      <c r="F1226" s="21"/>
      <c r="G1226" s="22" t="s">
        <v>250</v>
      </c>
      <c r="H1226" s="61">
        <v>1</v>
      </c>
      <c r="I1226" s="60"/>
      <c r="J1226" s="21" t="str">
        <f>+A1226</f>
        <v>PRH0-MAI1</v>
      </c>
      <c r="K1226" s="47">
        <f>ROUND(K1236,2)</f>
        <v>0</v>
      </c>
      <c r="L1226" s="21"/>
      <c r="M1226" s="21"/>
      <c r="N1226" s="21"/>
      <c r="O1226" s="21"/>
      <c r="P1226" s="21"/>
      <c r="Q1226" s="21"/>
      <c r="R1226" s="21"/>
      <c r="S1226" s="21"/>
      <c r="T1226" s="21"/>
      <c r="U1226" s="21"/>
      <c r="V1226" s="21"/>
      <c r="W1226" s="21"/>
      <c r="X1226" s="21"/>
      <c r="Y1226" s="21"/>
      <c r="Z1226" s="21"/>
    </row>
    <row r="1227" spans="1:26" x14ac:dyDescent="0.25">
      <c r="A1227" s="16" t="s">
        <v>251</v>
      </c>
    </row>
    <row r="1228" spans="1:26" x14ac:dyDescent="0.25">
      <c r="A1228" t="s">
        <v>252</v>
      </c>
      <c r="B1228" t="s">
        <v>27</v>
      </c>
      <c r="C1228" t="s">
        <v>253</v>
      </c>
      <c r="D1228" s="48">
        <v>1.1999999999999999E-3</v>
      </c>
      <c r="E1228" t="s">
        <v>254</v>
      </c>
      <c r="F1228" t="s">
        <v>255</v>
      </c>
      <c r="G1228" s="23">
        <f>VLOOKUP(A1228,'T-SMP'!$E$10:$F$59,2,0)</f>
        <v>0</v>
      </c>
      <c r="H1228" t="s">
        <v>256</v>
      </c>
      <c r="I1228" s="23">
        <f>ROUND(D1228/H1226* G1228,5)</f>
        <v>0</v>
      </c>
      <c r="J1228" s="23"/>
    </row>
    <row r="1229" spans="1:26" x14ac:dyDescent="0.25">
      <c r="C1229" s="24" t="s">
        <v>259</v>
      </c>
      <c r="K1229" s="23">
        <f>SUM(I1228:I1228)</f>
        <v>0</v>
      </c>
    </row>
    <row r="1230" spans="1:26" x14ac:dyDescent="0.25">
      <c r="A1230" s="16" t="s">
        <v>260</v>
      </c>
    </row>
    <row r="1231" spans="1:26" ht="30" x14ac:dyDescent="0.25">
      <c r="A1231" t="s">
        <v>378</v>
      </c>
      <c r="B1231" t="s">
        <v>27</v>
      </c>
      <c r="C1231" s="34" t="s">
        <v>379</v>
      </c>
      <c r="D1231" s="48">
        <v>1.1999999999999999E-3</v>
      </c>
      <c r="E1231" t="s">
        <v>254</v>
      </c>
      <c r="F1231" t="s">
        <v>255</v>
      </c>
      <c r="G1231" s="23">
        <f>VLOOKUP(A1231,'T-SMP'!$E$10:$F$59,2,0)</f>
        <v>0</v>
      </c>
      <c r="H1231" t="s">
        <v>256</v>
      </c>
      <c r="I1231" s="23">
        <f>ROUND(D1231/H1226* G1231,5)</f>
        <v>0</v>
      </c>
      <c r="J1231" s="23"/>
    </row>
    <row r="1232" spans="1:26" x14ac:dyDescent="0.25">
      <c r="C1232" s="24" t="s">
        <v>267</v>
      </c>
      <c r="K1232" s="23">
        <f>SUM(I1231:I1231)</f>
        <v>0</v>
      </c>
    </row>
    <row r="1234" spans="1:26" x14ac:dyDescent="0.25">
      <c r="C1234" s="24" t="s">
        <v>275</v>
      </c>
      <c r="G1234">
        <v>1.5</v>
      </c>
      <c r="H1234" t="s">
        <v>276</v>
      </c>
      <c r="I1234">
        <f>ROUND(G1234/100*K1229,5)</f>
        <v>0</v>
      </c>
    </row>
    <row r="1235" spans="1:26" x14ac:dyDescent="0.25">
      <c r="C1235" s="24" t="s">
        <v>277</v>
      </c>
      <c r="K1235" s="49">
        <f>SUM(I1227:I1234)</f>
        <v>0</v>
      </c>
    </row>
    <row r="1236" spans="1:26" x14ac:dyDescent="0.25">
      <c r="C1236" s="24" t="s">
        <v>278</v>
      </c>
      <c r="K1236" s="49">
        <f>SUM(K1235:K1235)</f>
        <v>0</v>
      </c>
    </row>
    <row r="1238" spans="1:26" ht="45" customHeight="1" x14ac:dyDescent="0.25">
      <c r="A1238" s="20" t="s">
        <v>181</v>
      </c>
      <c r="B1238" s="21" t="s">
        <v>34</v>
      </c>
      <c r="C1238" s="59" t="s">
        <v>182</v>
      </c>
      <c r="D1238" s="60"/>
      <c r="E1238" s="60"/>
      <c r="F1238" s="21"/>
      <c r="G1238" s="22" t="s">
        <v>250</v>
      </c>
      <c r="H1238" s="61">
        <v>1</v>
      </c>
      <c r="I1238" s="60"/>
      <c r="J1238" s="21" t="str">
        <f>+A1238</f>
        <v>PRH0-MIG2</v>
      </c>
      <c r="K1238" s="47">
        <f>ROUND(K1247,2)</f>
        <v>0</v>
      </c>
      <c r="L1238" s="21"/>
      <c r="M1238" s="21"/>
      <c r="N1238" s="21"/>
      <c r="O1238" s="21"/>
      <c r="P1238" s="21"/>
      <c r="Q1238" s="21"/>
      <c r="R1238" s="21"/>
      <c r="S1238" s="21"/>
      <c r="T1238" s="21"/>
      <c r="U1238" s="21"/>
      <c r="V1238" s="21"/>
      <c r="W1238" s="21"/>
      <c r="X1238" s="21"/>
      <c r="Y1238" s="21"/>
      <c r="Z1238" s="21"/>
    </row>
    <row r="1239" spans="1:26" x14ac:dyDescent="0.25">
      <c r="A1239" s="16" t="s">
        <v>251</v>
      </c>
    </row>
    <row r="1240" spans="1:26" x14ac:dyDescent="0.25">
      <c r="A1240" t="s">
        <v>252</v>
      </c>
      <c r="B1240" t="s">
        <v>27</v>
      </c>
      <c r="C1240" t="s">
        <v>253</v>
      </c>
      <c r="D1240" s="48">
        <v>1.4E-3</v>
      </c>
      <c r="E1240" t="s">
        <v>254</v>
      </c>
      <c r="F1240" t="s">
        <v>255</v>
      </c>
      <c r="G1240" s="23">
        <f>VLOOKUP(A1240,'T-SMP'!$E$10:$F$59,2,0)</f>
        <v>0</v>
      </c>
      <c r="H1240" t="s">
        <v>256</v>
      </c>
      <c r="I1240" s="23">
        <f>ROUND(D1240/H1238* G1240,5)</f>
        <v>0</v>
      </c>
      <c r="J1240" s="23"/>
    </row>
    <row r="1241" spans="1:26" x14ac:dyDescent="0.25">
      <c r="C1241" s="24" t="s">
        <v>259</v>
      </c>
      <c r="K1241" s="23">
        <f>SUM(I1240:I1240)</f>
        <v>0</v>
      </c>
    </row>
    <row r="1242" spans="1:26" x14ac:dyDescent="0.25">
      <c r="A1242" s="16" t="s">
        <v>260</v>
      </c>
    </row>
    <row r="1243" spans="1:26" ht="30" x14ac:dyDescent="0.25">
      <c r="A1243" t="s">
        <v>378</v>
      </c>
      <c r="B1243" t="s">
        <v>27</v>
      </c>
      <c r="C1243" s="34" t="s">
        <v>379</v>
      </c>
      <c r="D1243" s="48">
        <v>1.4E-3</v>
      </c>
      <c r="E1243" t="s">
        <v>254</v>
      </c>
      <c r="F1243" t="s">
        <v>255</v>
      </c>
      <c r="G1243" s="23">
        <f>VLOOKUP(A1243,'T-SMP'!$E$10:$F$59,2,0)</f>
        <v>0</v>
      </c>
      <c r="H1243" t="s">
        <v>256</v>
      </c>
      <c r="I1243" s="23">
        <f>ROUND(D1243/H1238* G1243,5)</f>
        <v>0</v>
      </c>
      <c r="J1243" s="23"/>
    </row>
    <row r="1245" spans="1:26" x14ac:dyDescent="0.25">
      <c r="C1245" s="24" t="s">
        <v>275</v>
      </c>
      <c r="G1245">
        <v>1.5</v>
      </c>
      <c r="H1245" t="s">
        <v>276</v>
      </c>
      <c r="I1245">
        <f>ROUND(G1245/100*K1241,5)</f>
        <v>0</v>
      </c>
    </row>
    <row r="1246" spans="1:26" x14ac:dyDescent="0.25">
      <c r="C1246" s="24" t="s">
        <v>277</v>
      </c>
      <c r="K1246" s="49">
        <f>SUM(I1239:I1245)</f>
        <v>0</v>
      </c>
    </row>
    <row r="1247" spans="1:26" x14ac:dyDescent="0.25">
      <c r="C1247" s="24" t="s">
        <v>278</v>
      </c>
      <c r="K1247" s="49">
        <f>SUM(K1246:K1246)</f>
        <v>0</v>
      </c>
    </row>
    <row r="1249" spans="1:11" x14ac:dyDescent="0.25">
      <c r="A1249" s="20" t="s">
        <v>465</v>
      </c>
      <c r="B1249" s="21" t="s">
        <v>466</v>
      </c>
      <c r="C1249" s="59" t="s">
        <v>467</v>
      </c>
      <c r="D1249" s="60"/>
      <c r="E1249" s="60"/>
      <c r="F1249" s="21"/>
      <c r="G1249" s="22" t="s">
        <v>250</v>
      </c>
      <c r="H1249" s="61">
        <v>10.76</v>
      </c>
      <c r="I1249" s="60"/>
      <c r="J1249" s="21" t="str">
        <f>+A1249</f>
        <v>FR11R150</v>
      </c>
      <c r="K1249" s="47">
        <f>ROUND(K1259,2)</f>
        <v>0</v>
      </c>
    </row>
    <row r="1250" spans="1:11" x14ac:dyDescent="0.25">
      <c r="A1250" s="16" t="s">
        <v>251</v>
      </c>
    </row>
    <row r="1251" spans="1:11" x14ac:dyDescent="0.25">
      <c r="A1251" t="s">
        <v>252</v>
      </c>
      <c r="B1251" t="s">
        <v>27</v>
      </c>
      <c r="C1251" t="s">
        <v>253</v>
      </c>
      <c r="D1251" s="48">
        <v>0.3</v>
      </c>
      <c r="E1251" t="s">
        <v>254</v>
      </c>
      <c r="F1251" t="s">
        <v>255</v>
      </c>
      <c r="G1251" s="23">
        <f>VLOOKUP(A1251,'T-SMP'!$E$10:$F$59,2,0)</f>
        <v>0</v>
      </c>
      <c r="H1251" t="s">
        <v>256</v>
      </c>
      <c r="I1251" s="23">
        <f>ROUND(D1251/H1249* G1251,5)</f>
        <v>0</v>
      </c>
      <c r="J1251" s="23"/>
    </row>
    <row r="1252" spans="1:11" x14ac:dyDescent="0.25">
      <c r="C1252" s="24" t="s">
        <v>259</v>
      </c>
      <c r="K1252" s="23">
        <f>SUM(I1251:I1251)</f>
        <v>0</v>
      </c>
    </row>
    <row r="1253" spans="1:11" x14ac:dyDescent="0.25">
      <c r="A1253" s="16" t="s">
        <v>268</v>
      </c>
    </row>
    <row r="1254" spans="1:11" x14ac:dyDescent="0.25">
      <c r="A1254" t="s">
        <v>272</v>
      </c>
      <c r="B1254" t="s">
        <v>270</v>
      </c>
      <c r="C1254" t="s">
        <v>273</v>
      </c>
      <c r="D1254" s="48">
        <v>5.0000000000000001E-4</v>
      </c>
      <c r="F1254" t="s">
        <v>255</v>
      </c>
      <c r="G1254" s="23">
        <f>VLOOKUP(A1254,'T-SMP'!$E$10:$F$59,2,0)</f>
        <v>0</v>
      </c>
      <c r="H1254" t="s">
        <v>256</v>
      </c>
      <c r="I1254" s="23">
        <f>ROUND(D1254* G1254,5)</f>
        <v>0</v>
      </c>
      <c r="J1254" s="23"/>
    </row>
    <row r="1255" spans="1:11" x14ac:dyDescent="0.25">
      <c r="C1255" s="24" t="s">
        <v>274</v>
      </c>
      <c r="K1255" s="23">
        <f>SUM(I1254:I1254)</f>
        <v>0</v>
      </c>
    </row>
    <row r="1257" spans="1:11" x14ac:dyDescent="0.25">
      <c r="C1257" s="24" t="s">
        <v>275</v>
      </c>
      <c r="G1257">
        <v>1.5</v>
      </c>
      <c r="H1257" t="s">
        <v>276</v>
      </c>
      <c r="I1257">
        <f>ROUND(G1257/100*K1252,5)</f>
        <v>0</v>
      </c>
    </row>
    <row r="1258" spans="1:11" x14ac:dyDescent="0.25">
      <c r="C1258" s="24" t="s">
        <v>277</v>
      </c>
      <c r="K1258" s="49">
        <f>SUM(I1250:I1257)</f>
        <v>0</v>
      </c>
    </row>
    <row r="1259" spans="1:11" x14ac:dyDescent="0.25">
      <c r="C1259" s="24" t="s">
        <v>278</v>
      </c>
      <c r="K1259" s="49">
        <f>SUM(K1258:K1258)</f>
        <v>0</v>
      </c>
    </row>
    <row r="1261" spans="1:11" x14ac:dyDescent="0.25">
      <c r="A1261" s="20" t="s">
        <v>468</v>
      </c>
      <c r="B1261" s="21" t="s">
        <v>466</v>
      </c>
      <c r="C1261" s="59" t="s">
        <v>469</v>
      </c>
      <c r="D1261" s="60"/>
      <c r="E1261" s="60"/>
      <c r="F1261" s="21"/>
      <c r="G1261" s="22" t="s">
        <v>250</v>
      </c>
      <c r="H1261" s="61">
        <v>13</v>
      </c>
      <c r="I1261" s="60"/>
      <c r="J1261" s="21" t="str">
        <f>+A1261</f>
        <v>FR11R1502</v>
      </c>
      <c r="K1261" s="47">
        <f>ROUND(K1274,2)</f>
        <v>0</v>
      </c>
    </row>
    <row r="1262" spans="1:11" x14ac:dyDescent="0.25">
      <c r="A1262" s="16" t="s">
        <v>251</v>
      </c>
    </row>
    <row r="1263" spans="1:11" x14ac:dyDescent="0.25">
      <c r="A1263" t="s">
        <v>257</v>
      </c>
      <c r="B1263" t="s">
        <v>27</v>
      </c>
      <c r="C1263" t="s">
        <v>258</v>
      </c>
      <c r="D1263" s="48">
        <v>0.3</v>
      </c>
      <c r="E1263" t="s">
        <v>254</v>
      </c>
      <c r="F1263" t="s">
        <v>255</v>
      </c>
      <c r="G1263" s="23">
        <f>VLOOKUP(A1263,'T-SMP'!$E$10:$F$59,2,0)</f>
        <v>0</v>
      </c>
      <c r="H1263" t="s">
        <v>256</v>
      </c>
      <c r="I1263" s="23">
        <f>ROUND(D1263/H1261* G1263,5)</f>
        <v>0</v>
      </c>
      <c r="J1263" s="23"/>
    </row>
    <row r="1264" spans="1:11" x14ac:dyDescent="0.25">
      <c r="A1264" t="s">
        <v>252</v>
      </c>
      <c r="B1264" t="s">
        <v>27</v>
      </c>
      <c r="C1264" t="s">
        <v>253</v>
      </c>
      <c r="D1264" s="48">
        <v>0.3</v>
      </c>
      <c r="E1264" t="s">
        <v>254</v>
      </c>
      <c r="F1264" t="s">
        <v>255</v>
      </c>
      <c r="G1264" s="23">
        <f>VLOOKUP(A1264,'T-SMP'!$E$10:$F$59,2,0)</f>
        <v>0</v>
      </c>
      <c r="H1264" t="s">
        <v>256</v>
      </c>
      <c r="I1264" s="23">
        <f>ROUND(D1264/H1261* G1264,5)</f>
        <v>0</v>
      </c>
      <c r="J1264" s="23"/>
    </row>
    <row r="1265" spans="1:11" x14ac:dyDescent="0.25">
      <c r="C1265" s="24" t="s">
        <v>259</v>
      </c>
      <c r="K1265" s="23">
        <f>SUM(I1263:I1264)</f>
        <v>0</v>
      </c>
    </row>
    <row r="1266" spans="1:11" x14ac:dyDescent="0.25">
      <c r="A1266" s="16" t="s">
        <v>260</v>
      </c>
    </row>
    <row r="1267" spans="1:11" x14ac:dyDescent="0.25">
      <c r="A1267" t="s">
        <v>281</v>
      </c>
      <c r="B1267" t="s">
        <v>27</v>
      </c>
      <c r="C1267" t="s">
        <v>282</v>
      </c>
      <c r="D1267" s="48">
        <v>7.0000000000000001E-3</v>
      </c>
      <c r="E1267" t="s">
        <v>254</v>
      </c>
      <c r="F1267" t="s">
        <v>255</v>
      </c>
      <c r="G1267" s="23">
        <f>VLOOKUP(A1267,'T-SMP'!$E$10:$F$59,2,0)</f>
        <v>0</v>
      </c>
      <c r="H1267" t="s">
        <v>256</v>
      </c>
      <c r="I1267" s="23">
        <f>ROUND(D1267/H1261* G1267,5)</f>
        <v>0</v>
      </c>
      <c r="J1267" s="23"/>
    </row>
    <row r="1268" spans="1:11" x14ac:dyDescent="0.25">
      <c r="C1268" s="24" t="s">
        <v>267</v>
      </c>
      <c r="K1268" s="23">
        <f>SUM(I1267:I1267)</f>
        <v>0</v>
      </c>
    </row>
    <row r="1269" spans="1:11" x14ac:dyDescent="0.25">
      <c r="A1269" s="16" t="s">
        <v>268</v>
      </c>
    </row>
    <row r="1270" spans="1:11" x14ac:dyDescent="0.25">
      <c r="A1270" t="s">
        <v>269</v>
      </c>
      <c r="B1270" t="s">
        <v>270</v>
      </c>
      <c r="C1270" t="s">
        <v>271</v>
      </c>
      <c r="D1270" s="48">
        <v>5.4999999999999997E-3</v>
      </c>
      <c r="F1270" t="s">
        <v>255</v>
      </c>
      <c r="G1270" s="23">
        <f>VLOOKUP(A1270,'T-SMP'!$E$10:$F$59,2,0)</f>
        <v>0</v>
      </c>
      <c r="H1270" t="s">
        <v>256</v>
      </c>
      <c r="I1270" s="23">
        <f>ROUND(D1270* G1270,5)</f>
        <v>0</v>
      </c>
      <c r="J1270" s="23"/>
    </row>
    <row r="1272" spans="1:11" x14ac:dyDescent="0.25">
      <c r="C1272" s="24" t="s">
        <v>275</v>
      </c>
      <c r="G1272">
        <v>1.5</v>
      </c>
      <c r="H1272" t="s">
        <v>276</v>
      </c>
      <c r="I1272">
        <f>ROUND(G1272/100*K1265,5)</f>
        <v>0</v>
      </c>
    </row>
    <row r="1273" spans="1:11" x14ac:dyDescent="0.25">
      <c r="C1273" s="24" t="s">
        <v>277</v>
      </c>
      <c r="K1273" s="49">
        <f>SUM(I1262:I1272)</f>
        <v>0</v>
      </c>
    </row>
    <row r="1274" spans="1:11" x14ac:dyDescent="0.25">
      <c r="C1274" s="24" t="s">
        <v>278</v>
      </c>
      <c r="K1274" s="49">
        <f>SUM(K1273:K1273)</f>
        <v>0</v>
      </c>
    </row>
  </sheetData>
  <sheetProtection algorithmName="SHA-512" hashValue="8I97ko3iptkdK7ntOwtAyCEGgIcmAyAyYgC/LfYlhPXy6/I+R6yl5Ny1M0rfMlLTtt0usqmvbTba8COpm1hjDw==" saltValue="EtZblE8TSHlEPyWBOH7ZQg==" spinCount="100000" sheet="1" objects="1" scenarios="1"/>
  <mergeCells count="171">
    <mergeCell ref="A1:K1"/>
    <mergeCell ref="A2:K2"/>
    <mergeCell ref="A3:K3"/>
    <mergeCell ref="A4:K4"/>
    <mergeCell ref="A6:K6"/>
    <mergeCell ref="C11:E11"/>
    <mergeCell ref="H11:I11"/>
    <mergeCell ref="C30:E30"/>
    <mergeCell ref="H30:I30"/>
    <mergeCell ref="C48:E48"/>
    <mergeCell ref="H48:I48"/>
    <mergeCell ref="C67:E67"/>
    <mergeCell ref="H67:I67"/>
    <mergeCell ref="C86:E86"/>
    <mergeCell ref="H86:I86"/>
    <mergeCell ref="C103:E103"/>
    <mergeCell ref="H103:I103"/>
    <mergeCell ref="C116:E116"/>
    <mergeCell ref="H116:I116"/>
    <mergeCell ref="C132:E132"/>
    <mergeCell ref="H132:I132"/>
    <mergeCell ref="C147:E147"/>
    <mergeCell ref="H147:I147"/>
    <mergeCell ref="C160:E160"/>
    <mergeCell ref="H160:I160"/>
    <mergeCell ref="C177:E177"/>
    <mergeCell ref="H177:I177"/>
    <mergeCell ref="C189:E189"/>
    <mergeCell ref="H189:I189"/>
    <mergeCell ref="C206:E206"/>
    <mergeCell ref="H206:I206"/>
    <mergeCell ref="C224:E224"/>
    <mergeCell ref="H224:I224"/>
    <mergeCell ref="C242:E242"/>
    <mergeCell ref="H242:I242"/>
    <mergeCell ref="C258:E258"/>
    <mergeCell ref="H258:I258"/>
    <mergeCell ref="C274:E274"/>
    <mergeCell ref="H274:I274"/>
    <mergeCell ref="C284:E284"/>
    <mergeCell ref="H284:I284"/>
    <mergeCell ref="C297:E297"/>
    <mergeCell ref="H297:I297"/>
    <mergeCell ref="C313:E313"/>
    <mergeCell ref="H313:I313"/>
    <mergeCell ref="C329:E329"/>
    <mergeCell ref="H329:I329"/>
    <mergeCell ref="C345:E345"/>
    <mergeCell ref="H345:I345"/>
    <mergeCell ref="C357:E357"/>
    <mergeCell ref="H357:I357"/>
    <mergeCell ref="C376:E376"/>
    <mergeCell ref="H376:I376"/>
    <mergeCell ref="C394:E394"/>
    <mergeCell ref="H394:I394"/>
    <mergeCell ref="C407:E407"/>
    <mergeCell ref="H407:I407"/>
    <mergeCell ref="C420:E420"/>
    <mergeCell ref="H420:I420"/>
    <mergeCell ref="C433:E433"/>
    <mergeCell ref="H433:I433"/>
    <mergeCell ref="C446:E446"/>
    <mergeCell ref="H446:I446"/>
    <mergeCell ref="C459:E459"/>
    <mergeCell ref="H459:I459"/>
    <mergeCell ref="C472:E472"/>
    <mergeCell ref="H472:I472"/>
    <mergeCell ref="C484:E484"/>
    <mergeCell ref="H484:I484"/>
    <mergeCell ref="C496:E496"/>
    <mergeCell ref="H496:I496"/>
    <mergeCell ref="C509:E509"/>
    <mergeCell ref="H509:I509"/>
    <mergeCell ref="C523:E523"/>
    <mergeCell ref="H523:I523"/>
    <mergeCell ref="C541:E541"/>
    <mergeCell ref="H541:I541"/>
    <mergeCell ref="C561:E561"/>
    <mergeCell ref="H561:I561"/>
    <mergeCell ref="C579:E579"/>
    <mergeCell ref="H579:I579"/>
    <mergeCell ref="C597:E597"/>
    <mergeCell ref="H597:I597"/>
    <mergeCell ref="C615:E615"/>
    <mergeCell ref="H615:I615"/>
    <mergeCell ref="C632:E632"/>
    <mergeCell ref="H632:I632"/>
    <mergeCell ref="C647:E647"/>
    <mergeCell ref="H647:I647"/>
    <mergeCell ref="C664:E664"/>
    <mergeCell ref="H664:I664"/>
    <mergeCell ref="C678:E678"/>
    <mergeCell ref="H678:I678"/>
    <mergeCell ref="C692:E692"/>
    <mergeCell ref="H692:I692"/>
    <mergeCell ref="C699:E699"/>
    <mergeCell ref="H699:I699"/>
    <mergeCell ref="C713:E713"/>
    <mergeCell ref="H713:I713"/>
    <mergeCell ref="C729:E729"/>
    <mergeCell ref="H729:I729"/>
    <mergeCell ref="C739:E739"/>
    <mergeCell ref="H739:I739"/>
    <mergeCell ref="C749:E749"/>
    <mergeCell ref="H749:I749"/>
    <mergeCell ref="C766:E766"/>
    <mergeCell ref="H766:I766"/>
    <mergeCell ref="C783:E783"/>
    <mergeCell ref="H783:I783"/>
    <mergeCell ref="C800:E800"/>
    <mergeCell ref="H800:I800"/>
    <mergeCell ref="C819:E819"/>
    <mergeCell ref="H819:I819"/>
    <mergeCell ref="C837:E837"/>
    <mergeCell ref="H837:I837"/>
    <mergeCell ref="C856:E856"/>
    <mergeCell ref="H856:I856"/>
    <mergeCell ref="C874:E874"/>
    <mergeCell ref="H874:I874"/>
    <mergeCell ref="C893:E893"/>
    <mergeCell ref="H893:I893"/>
    <mergeCell ref="C911:E911"/>
    <mergeCell ref="H911:I911"/>
    <mergeCell ref="C930:E930"/>
    <mergeCell ref="H930:I930"/>
    <mergeCell ref="C948:E948"/>
    <mergeCell ref="H948:I948"/>
    <mergeCell ref="C961:E961"/>
    <mergeCell ref="H961:I961"/>
    <mergeCell ref="C974:E974"/>
    <mergeCell ref="H974:I974"/>
    <mergeCell ref="C990:E990"/>
    <mergeCell ref="H990:I990"/>
    <mergeCell ref="C1007:E1007"/>
    <mergeCell ref="H1007:I1007"/>
    <mergeCell ref="C1020:E1020"/>
    <mergeCell ref="H1020:I1020"/>
    <mergeCell ref="C1037:E1037"/>
    <mergeCell ref="H1037:I1037"/>
    <mergeCell ref="C1054:E1054"/>
    <mergeCell ref="H1054:I1054"/>
    <mergeCell ref="C1069:E1069"/>
    <mergeCell ref="H1069:I1069"/>
    <mergeCell ref="C1081:E1081"/>
    <mergeCell ref="H1081:I1081"/>
    <mergeCell ref="C1093:E1093"/>
    <mergeCell ref="H1093:I1093"/>
    <mergeCell ref="C1108:E1108"/>
    <mergeCell ref="H1108:I1108"/>
    <mergeCell ref="C1127:E1127"/>
    <mergeCell ref="H1127:I1127"/>
    <mergeCell ref="C1140:E1140"/>
    <mergeCell ref="H1140:I1140"/>
    <mergeCell ref="C1152:E1152"/>
    <mergeCell ref="H1152:I1152"/>
    <mergeCell ref="C1168:E1168"/>
    <mergeCell ref="H1168:I1168"/>
    <mergeCell ref="C1185:E1185"/>
    <mergeCell ref="H1185:I1185"/>
    <mergeCell ref="C1261:E1261"/>
    <mergeCell ref="H1261:I1261"/>
    <mergeCell ref="C1202:E1202"/>
    <mergeCell ref="H1202:I1202"/>
    <mergeCell ref="C1214:E1214"/>
    <mergeCell ref="H1214:I1214"/>
    <mergeCell ref="C1226:E1226"/>
    <mergeCell ref="H1226:I1226"/>
    <mergeCell ref="C1238:E1238"/>
    <mergeCell ref="H1238:I1238"/>
    <mergeCell ref="C1249:E1249"/>
    <mergeCell ref="H1249:I1249"/>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dimension ref="A1:G908"/>
  <sheetViews>
    <sheetView workbookViewId="0">
      <pane ySplit="8" topLeftCell="A9" activePane="bottomLeft" state="frozenSplit"/>
      <selection pane="bottomLeft" activeCell="D2" sqref="D2:G2"/>
    </sheetView>
  </sheetViews>
  <sheetFormatPr defaultRowHeight="15" x14ac:dyDescent="0.25"/>
  <cols>
    <col min="1" max="1" width="3.42578125" customWidth="1"/>
    <col min="2" max="2" width="13.7109375" customWidth="1"/>
    <col min="3" max="3" width="4.42578125" customWidth="1"/>
    <col min="4" max="4" width="48.7109375" customWidth="1"/>
    <col min="5" max="6" width="12.7109375" customWidth="1"/>
    <col min="7" max="7" width="13.7109375" customWidth="1"/>
  </cols>
  <sheetData>
    <row r="1" spans="1:7" x14ac:dyDescent="0.25">
      <c r="D1" s="62" t="s">
        <v>485</v>
      </c>
      <c r="E1" s="62" t="s">
        <v>0</v>
      </c>
      <c r="F1" s="62" t="s">
        <v>0</v>
      </c>
      <c r="G1" s="62" t="s">
        <v>0</v>
      </c>
    </row>
    <row r="2" spans="1:7" x14ac:dyDescent="0.25">
      <c r="D2" s="62"/>
      <c r="E2" s="62"/>
      <c r="F2" s="62"/>
      <c r="G2" s="62"/>
    </row>
    <row r="3" spans="1:7" x14ac:dyDescent="0.25">
      <c r="D3" s="62"/>
      <c r="E3" s="62"/>
      <c r="F3" s="62"/>
      <c r="G3" s="62"/>
    </row>
    <row r="4" spans="1:7" x14ac:dyDescent="0.25">
      <c r="D4" s="62"/>
      <c r="E4" s="62"/>
      <c r="F4" s="62"/>
      <c r="G4" s="62"/>
    </row>
    <row r="6" spans="1:7" ht="18.75" x14ac:dyDescent="0.3">
      <c r="B6" s="6"/>
      <c r="C6" s="6"/>
      <c r="D6" s="7" t="s">
        <v>470</v>
      </c>
      <c r="E6" s="6"/>
      <c r="F6" s="6"/>
      <c r="G6" s="6"/>
    </row>
    <row r="8" spans="1:7" x14ac:dyDescent="0.25">
      <c r="E8" s="8" t="s">
        <v>2</v>
      </c>
      <c r="F8" s="8" t="s">
        <v>3</v>
      </c>
      <c r="G8" s="8" t="s">
        <v>4</v>
      </c>
    </row>
    <row r="10" spans="1:7" x14ac:dyDescent="0.25">
      <c r="B10" s="9" t="s">
        <v>5</v>
      </c>
      <c r="C10" s="10" t="s">
        <v>6</v>
      </c>
      <c r="D10" s="50" t="s">
        <v>7</v>
      </c>
    </row>
    <row r="11" spans="1:7" x14ac:dyDescent="0.25">
      <c r="B11" s="9" t="s">
        <v>8</v>
      </c>
      <c r="C11" s="10" t="s">
        <v>9</v>
      </c>
      <c r="D11" s="50" t="s">
        <v>10</v>
      </c>
    </row>
    <row r="12" spans="1:7" x14ac:dyDescent="0.25">
      <c r="B12" s="9" t="s">
        <v>11</v>
      </c>
      <c r="C12" s="10" t="s">
        <v>12</v>
      </c>
      <c r="D12" s="50" t="s">
        <v>13</v>
      </c>
    </row>
    <row r="13" spans="1:7" x14ac:dyDescent="0.25">
      <c r="B13" s="9" t="s">
        <v>14</v>
      </c>
      <c r="C13" s="10" t="s">
        <v>6</v>
      </c>
      <c r="D13" s="50" t="s">
        <v>15</v>
      </c>
    </row>
    <row r="14" spans="1:7" x14ac:dyDescent="0.25">
      <c r="D14" s="34"/>
    </row>
    <row r="15" spans="1:7" ht="33.75" x14ac:dyDescent="0.25">
      <c r="A15" s="12">
        <v>1</v>
      </c>
      <c r="B15" s="12" t="s">
        <v>16</v>
      </c>
      <c r="C15" s="11" t="s">
        <v>17</v>
      </c>
      <c r="D15" s="51" t="s">
        <v>18</v>
      </c>
      <c r="E15" s="14">
        <f>VLOOKUP(B15,PREU_FEINA!$J$11:$K$1274,2,0)</f>
        <v>0</v>
      </c>
      <c r="F15" s="13">
        <v>30</v>
      </c>
      <c r="G15" s="14">
        <f>ROUND(ROUND(E15,2)*ROUND(F15,3),2)</f>
        <v>0</v>
      </c>
    </row>
    <row r="16" spans="1:7" x14ac:dyDescent="0.25">
      <c r="A16" s="12">
        <v>2</v>
      </c>
      <c r="B16" s="12" t="s">
        <v>19</v>
      </c>
      <c r="C16" s="11" t="s">
        <v>20</v>
      </c>
      <c r="D16" s="51" t="s">
        <v>21</v>
      </c>
      <c r="E16" s="14">
        <f>VLOOKUP(B16,PREU_FEINA!$J$11:$K$1274,2,0)</f>
        <v>0</v>
      </c>
      <c r="F16" s="13">
        <v>1000</v>
      </c>
      <c r="G16" s="14">
        <f>ROUND(ROUND(E16,2)*ROUND(F16,3),2)</f>
        <v>0</v>
      </c>
    </row>
    <row r="17" spans="1:7" x14ac:dyDescent="0.25">
      <c r="D17" s="50" t="s">
        <v>22</v>
      </c>
      <c r="E17" s="9"/>
      <c r="F17" s="9"/>
      <c r="G17" s="15">
        <f>SUM(G15:G16)</f>
        <v>0</v>
      </c>
    </row>
    <row r="18" spans="1:7" x14ac:dyDescent="0.25">
      <c r="D18" s="34"/>
    </row>
    <row r="19" spans="1:7" x14ac:dyDescent="0.25">
      <c r="B19" s="9" t="s">
        <v>5</v>
      </c>
      <c r="C19" s="10" t="s">
        <v>6</v>
      </c>
      <c r="D19" s="50" t="s">
        <v>7</v>
      </c>
    </row>
    <row r="20" spans="1:7" x14ac:dyDescent="0.25">
      <c r="B20" s="9" t="s">
        <v>8</v>
      </c>
      <c r="C20" s="10" t="s">
        <v>9</v>
      </c>
      <c r="D20" s="50" t="s">
        <v>10</v>
      </c>
    </row>
    <row r="21" spans="1:7" x14ac:dyDescent="0.25">
      <c r="B21" s="9" t="s">
        <v>11</v>
      </c>
      <c r="C21" s="10" t="s">
        <v>6</v>
      </c>
      <c r="D21" s="50" t="s">
        <v>23</v>
      </c>
    </row>
    <row r="22" spans="1:7" x14ac:dyDescent="0.25">
      <c r="B22" s="9" t="s">
        <v>14</v>
      </c>
      <c r="C22" s="10" t="s">
        <v>24</v>
      </c>
      <c r="D22" s="50" t="s">
        <v>25</v>
      </c>
    </row>
    <row r="23" spans="1:7" x14ac:dyDescent="0.25">
      <c r="D23" s="34"/>
    </row>
    <row r="24" spans="1:7" x14ac:dyDescent="0.25">
      <c r="A24" s="12">
        <v>1</v>
      </c>
      <c r="B24" s="12" t="s">
        <v>26</v>
      </c>
      <c r="C24" s="11" t="s">
        <v>27</v>
      </c>
      <c r="D24" s="51" t="s">
        <v>28</v>
      </c>
      <c r="E24" s="14">
        <f>VLOOKUP(B24,PREU_FEINA!$J$11:$K$1274,2,0)</f>
        <v>0</v>
      </c>
      <c r="F24" s="13">
        <v>32</v>
      </c>
      <c r="G24" s="14">
        <f>ROUND(ROUND(E24,2)*ROUND(F24,3),2)</f>
        <v>0</v>
      </c>
    </row>
    <row r="25" spans="1:7" x14ac:dyDescent="0.25">
      <c r="D25" s="50" t="s">
        <v>22</v>
      </c>
      <c r="E25" s="9"/>
      <c r="F25" s="9"/>
      <c r="G25" s="15">
        <f>SUM(G24:G24)</f>
        <v>0</v>
      </c>
    </row>
    <row r="26" spans="1:7" x14ac:dyDescent="0.25">
      <c r="D26" s="34"/>
    </row>
    <row r="27" spans="1:7" x14ac:dyDescent="0.25">
      <c r="B27" s="9" t="s">
        <v>5</v>
      </c>
      <c r="C27" s="10" t="s">
        <v>6</v>
      </c>
      <c r="D27" s="50" t="s">
        <v>7</v>
      </c>
    </row>
    <row r="28" spans="1:7" x14ac:dyDescent="0.25">
      <c r="B28" s="9" t="s">
        <v>8</v>
      </c>
      <c r="C28" s="10" t="s">
        <v>9</v>
      </c>
      <c r="D28" s="50" t="s">
        <v>10</v>
      </c>
    </row>
    <row r="29" spans="1:7" x14ac:dyDescent="0.25">
      <c r="B29" s="9" t="s">
        <v>11</v>
      </c>
      <c r="C29" s="10" t="s">
        <v>29</v>
      </c>
      <c r="D29" s="50" t="s">
        <v>30</v>
      </c>
    </row>
    <row r="30" spans="1:7" x14ac:dyDescent="0.25">
      <c r="B30" s="9" t="s">
        <v>14</v>
      </c>
      <c r="C30" s="10" t="s">
        <v>31</v>
      </c>
      <c r="D30" s="50" t="s">
        <v>32</v>
      </c>
    </row>
    <row r="31" spans="1:7" x14ac:dyDescent="0.25">
      <c r="D31" s="34"/>
    </row>
    <row r="32" spans="1:7" ht="22.5" x14ac:dyDescent="0.25">
      <c r="A32" s="12">
        <v>1</v>
      </c>
      <c r="B32" s="12" t="s">
        <v>33</v>
      </c>
      <c r="C32" s="11" t="s">
        <v>34</v>
      </c>
      <c r="D32" s="51" t="s">
        <v>35</v>
      </c>
      <c r="E32" s="14">
        <f>VLOOKUP(B32,PREU_FEINA!$J$11:$K$1274,2,0)</f>
        <v>0</v>
      </c>
      <c r="F32" s="13">
        <v>2000</v>
      </c>
      <c r="G32" s="14">
        <f>ROUND(ROUND(E32,2)*ROUND(F32,3),2)</f>
        <v>0</v>
      </c>
    </row>
    <row r="33" spans="1:7" x14ac:dyDescent="0.25">
      <c r="D33" s="50" t="s">
        <v>22</v>
      </c>
      <c r="E33" s="9"/>
      <c r="F33" s="9"/>
      <c r="G33" s="15">
        <f>SUM(G32:G32)</f>
        <v>0</v>
      </c>
    </row>
    <row r="34" spans="1:7" x14ac:dyDescent="0.25">
      <c r="D34" s="34"/>
    </row>
    <row r="35" spans="1:7" x14ac:dyDescent="0.25">
      <c r="B35" s="9" t="s">
        <v>5</v>
      </c>
      <c r="C35" s="10" t="s">
        <v>6</v>
      </c>
      <c r="D35" s="50" t="s">
        <v>7</v>
      </c>
    </row>
    <row r="36" spans="1:7" x14ac:dyDescent="0.25">
      <c r="B36" s="9" t="s">
        <v>8</v>
      </c>
      <c r="C36" s="10" t="s">
        <v>9</v>
      </c>
      <c r="D36" s="50" t="s">
        <v>10</v>
      </c>
    </row>
    <row r="37" spans="1:7" x14ac:dyDescent="0.25">
      <c r="B37" s="9" t="s">
        <v>11</v>
      </c>
      <c r="C37" s="10" t="s">
        <v>29</v>
      </c>
      <c r="D37" s="50" t="s">
        <v>30</v>
      </c>
    </row>
    <row r="38" spans="1:7" x14ac:dyDescent="0.25">
      <c r="B38" s="9" t="s">
        <v>14</v>
      </c>
      <c r="C38" s="10" t="s">
        <v>36</v>
      </c>
      <c r="D38" s="50" t="s">
        <v>37</v>
      </c>
    </row>
    <row r="39" spans="1:7" x14ac:dyDescent="0.25">
      <c r="D39" s="34"/>
    </row>
    <row r="40" spans="1:7" ht="33.75" x14ac:dyDescent="0.25">
      <c r="A40" s="12">
        <v>1</v>
      </c>
      <c r="B40" s="12" t="s">
        <v>38</v>
      </c>
      <c r="C40" s="11" t="s">
        <v>34</v>
      </c>
      <c r="D40" s="51" t="s">
        <v>39</v>
      </c>
      <c r="E40" s="14">
        <f>VLOOKUP(B40,PREU_FEINA!$J$11:$K$1274,2,0)</f>
        <v>0</v>
      </c>
      <c r="F40" s="13">
        <v>2000</v>
      </c>
      <c r="G40" s="14">
        <f>ROUND(ROUND(E40,2)*ROUND(F40,3),2)</f>
        <v>0</v>
      </c>
    </row>
    <row r="41" spans="1:7" x14ac:dyDescent="0.25">
      <c r="D41" s="50" t="s">
        <v>22</v>
      </c>
      <c r="E41" s="9"/>
      <c r="F41" s="9"/>
      <c r="G41" s="15">
        <f>SUM(G40:G40)</f>
        <v>0</v>
      </c>
    </row>
    <row r="42" spans="1:7" x14ac:dyDescent="0.25">
      <c r="D42" s="34"/>
    </row>
    <row r="43" spans="1:7" x14ac:dyDescent="0.25">
      <c r="B43" s="9" t="s">
        <v>5</v>
      </c>
      <c r="C43" s="10" t="s">
        <v>6</v>
      </c>
      <c r="D43" s="50" t="s">
        <v>7</v>
      </c>
    </row>
    <row r="44" spans="1:7" x14ac:dyDescent="0.25">
      <c r="B44" s="9" t="s">
        <v>8</v>
      </c>
      <c r="C44" s="10" t="s">
        <v>9</v>
      </c>
      <c r="D44" s="50" t="s">
        <v>10</v>
      </c>
    </row>
    <row r="45" spans="1:7" x14ac:dyDescent="0.25">
      <c r="B45" s="9" t="s">
        <v>11</v>
      </c>
      <c r="C45" s="10" t="s">
        <v>29</v>
      </c>
      <c r="D45" s="50" t="s">
        <v>30</v>
      </c>
    </row>
    <row r="46" spans="1:7" x14ac:dyDescent="0.25">
      <c r="B46" s="9" t="s">
        <v>14</v>
      </c>
      <c r="C46" s="10" t="s">
        <v>40</v>
      </c>
      <c r="D46" s="50" t="s">
        <v>41</v>
      </c>
    </row>
    <row r="47" spans="1:7" x14ac:dyDescent="0.25">
      <c r="D47" s="34"/>
    </row>
    <row r="48" spans="1:7" ht="33.75" x14ac:dyDescent="0.25">
      <c r="A48" s="12">
        <v>1</v>
      </c>
      <c r="B48" s="12" t="s">
        <v>42</v>
      </c>
      <c r="C48" s="11" t="s">
        <v>34</v>
      </c>
      <c r="D48" s="51" t="s">
        <v>43</v>
      </c>
      <c r="E48" s="14">
        <f>VLOOKUP(B48,PREU_FEINA!$J$11:$K$1274,2,0)</f>
        <v>0</v>
      </c>
      <c r="F48" s="13">
        <v>500</v>
      </c>
      <c r="G48" s="14">
        <f>ROUND(ROUND(E48,2)*ROUND(F48,3),2)</f>
        <v>0</v>
      </c>
    </row>
    <row r="49" spans="1:7" x14ac:dyDescent="0.25">
      <c r="D49" s="50" t="s">
        <v>22</v>
      </c>
      <c r="E49" s="9"/>
      <c r="F49" s="9"/>
      <c r="G49" s="15">
        <f>SUM(G48:G48)</f>
        <v>0</v>
      </c>
    </row>
    <row r="50" spans="1:7" x14ac:dyDescent="0.25">
      <c r="D50" s="34"/>
    </row>
    <row r="51" spans="1:7" x14ac:dyDescent="0.25">
      <c r="B51" s="9" t="s">
        <v>5</v>
      </c>
      <c r="C51" s="10" t="s">
        <v>6</v>
      </c>
      <c r="D51" s="50" t="s">
        <v>7</v>
      </c>
    </row>
    <row r="52" spans="1:7" x14ac:dyDescent="0.25">
      <c r="B52" s="9" t="s">
        <v>8</v>
      </c>
      <c r="C52" s="10" t="s">
        <v>9</v>
      </c>
      <c r="D52" s="50" t="s">
        <v>10</v>
      </c>
    </row>
    <row r="53" spans="1:7" x14ac:dyDescent="0.25">
      <c r="B53" s="9" t="s">
        <v>11</v>
      </c>
      <c r="C53" s="10" t="s">
        <v>29</v>
      </c>
      <c r="D53" s="50" t="s">
        <v>30</v>
      </c>
    </row>
    <row r="54" spans="1:7" x14ac:dyDescent="0.25">
      <c r="B54" s="9" t="s">
        <v>14</v>
      </c>
      <c r="C54" s="10" t="s">
        <v>44</v>
      </c>
      <c r="D54" s="50" t="s">
        <v>45</v>
      </c>
    </row>
    <row r="55" spans="1:7" x14ac:dyDescent="0.25">
      <c r="B55" s="9" t="s">
        <v>46</v>
      </c>
      <c r="C55" s="10" t="s">
        <v>47</v>
      </c>
      <c r="D55" s="50" t="s">
        <v>48</v>
      </c>
    </row>
    <row r="56" spans="1:7" x14ac:dyDescent="0.25">
      <c r="B56" s="9" t="s">
        <v>49</v>
      </c>
      <c r="C56" s="10" t="s">
        <v>50</v>
      </c>
      <c r="D56" s="50" t="s">
        <v>51</v>
      </c>
    </row>
    <row r="57" spans="1:7" x14ac:dyDescent="0.25">
      <c r="D57" s="34"/>
    </row>
    <row r="58" spans="1:7" ht="45" x14ac:dyDescent="0.25">
      <c r="A58" s="12">
        <v>1</v>
      </c>
      <c r="B58" s="12" t="s">
        <v>52</v>
      </c>
      <c r="C58" s="11" t="s">
        <v>53</v>
      </c>
      <c r="D58" s="51" t="s">
        <v>54</v>
      </c>
      <c r="E58" s="14">
        <f>VLOOKUP(B58,PREU_FEINA!$J$11:$K$1274,2,0)</f>
        <v>0</v>
      </c>
      <c r="F58" s="13">
        <v>20</v>
      </c>
      <c r="G58" s="14">
        <f>ROUND(ROUND(E58,2)*ROUND(F58,3),2)</f>
        <v>0</v>
      </c>
    </row>
    <row r="59" spans="1:7" x14ac:dyDescent="0.25">
      <c r="D59" s="50" t="s">
        <v>22</v>
      </c>
      <c r="E59" s="9"/>
      <c r="F59" s="9"/>
      <c r="G59" s="15">
        <f>SUM(G58:G58)</f>
        <v>0</v>
      </c>
    </row>
    <row r="60" spans="1:7" x14ac:dyDescent="0.25">
      <c r="D60" s="34"/>
    </row>
    <row r="61" spans="1:7" x14ac:dyDescent="0.25">
      <c r="B61" s="9" t="s">
        <v>5</v>
      </c>
      <c r="C61" s="10" t="s">
        <v>6</v>
      </c>
      <c r="D61" s="50" t="s">
        <v>7</v>
      </c>
    </row>
    <row r="62" spans="1:7" x14ac:dyDescent="0.25">
      <c r="B62" s="9" t="s">
        <v>8</v>
      </c>
      <c r="C62" s="10" t="s">
        <v>9</v>
      </c>
      <c r="D62" s="50" t="s">
        <v>10</v>
      </c>
    </row>
    <row r="63" spans="1:7" x14ac:dyDescent="0.25">
      <c r="B63" s="9" t="s">
        <v>11</v>
      </c>
      <c r="C63" s="10" t="s">
        <v>29</v>
      </c>
      <c r="D63" s="50" t="s">
        <v>30</v>
      </c>
    </row>
    <row r="64" spans="1:7" x14ac:dyDescent="0.25">
      <c r="B64" s="9" t="s">
        <v>14</v>
      </c>
      <c r="C64" s="10" t="s">
        <v>44</v>
      </c>
      <c r="D64" s="50" t="s">
        <v>45</v>
      </c>
    </row>
    <row r="65" spans="1:7" x14ac:dyDescent="0.25">
      <c r="B65" s="9" t="s">
        <v>46</v>
      </c>
      <c r="C65" s="10" t="s">
        <v>55</v>
      </c>
      <c r="D65" s="50" t="s">
        <v>56</v>
      </c>
    </row>
    <row r="66" spans="1:7" x14ac:dyDescent="0.25">
      <c r="B66" s="9" t="s">
        <v>49</v>
      </c>
      <c r="C66" s="10" t="s">
        <v>6</v>
      </c>
      <c r="D66" s="50" t="s">
        <v>57</v>
      </c>
    </row>
    <row r="67" spans="1:7" x14ac:dyDescent="0.25">
      <c r="D67" s="34"/>
    </row>
    <row r="68" spans="1:7" ht="45" x14ac:dyDescent="0.25">
      <c r="A68" s="12">
        <v>1</v>
      </c>
      <c r="B68" s="12" t="s">
        <v>58</v>
      </c>
      <c r="C68" s="11" t="s">
        <v>53</v>
      </c>
      <c r="D68" s="51" t="s">
        <v>59</v>
      </c>
      <c r="E68" s="14">
        <f>VLOOKUP(B68,PREU_FEINA!$J$11:$K$1274,2,0)</f>
        <v>0</v>
      </c>
      <c r="F68" s="13">
        <v>2</v>
      </c>
      <c r="G68" s="14">
        <f>ROUND(ROUND(E68,2)*ROUND(F68,3),2)</f>
        <v>0</v>
      </c>
    </row>
    <row r="69" spans="1:7" x14ac:dyDescent="0.25">
      <c r="D69" s="50" t="s">
        <v>22</v>
      </c>
      <c r="E69" s="9"/>
      <c r="F69" s="9"/>
      <c r="G69" s="15">
        <f>SUM(G68:G68)</f>
        <v>0</v>
      </c>
    </row>
    <row r="70" spans="1:7" x14ac:dyDescent="0.25">
      <c r="D70" s="34"/>
    </row>
    <row r="71" spans="1:7" x14ac:dyDescent="0.25">
      <c r="B71" s="9" t="s">
        <v>5</v>
      </c>
      <c r="C71" s="10" t="s">
        <v>6</v>
      </c>
      <c r="D71" s="50" t="s">
        <v>7</v>
      </c>
    </row>
    <row r="72" spans="1:7" x14ac:dyDescent="0.25">
      <c r="B72" s="9" t="s">
        <v>8</v>
      </c>
      <c r="C72" s="10" t="s">
        <v>9</v>
      </c>
      <c r="D72" s="50" t="s">
        <v>10</v>
      </c>
    </row>
    <row r="73" spans="1:7" x14ac:dyDescent="0.25">
      <c r="B73" s="9" t="s">
        <v>11</v>
      </c>
      <c r="C73" s="10" t="s">
        <v>29</v>
      </c>
      <c r="D73" s="50" t="s">
        <v>30</v>
      </c>
    </row>
    <row r="74" spans="1:7" x14ac:dyDescent="0.25">
      <c r="B74" s="9" t="s">
        <v>14</v>
      </c>
      <c r="C74" s="10" t="s">
        <v>44</v>
      </c>
      <c r="D74" s="50" t="s">
        <v>45</v>
      </c>
    </row>
    <row r="75" spans="1:7" x14ac:dyDescent="0.25">
      <c r="B75" s="9" t="s">
        <v>46</v>
      </c>
      <c r="C75" s="10" t="s">
        <v>55</v>
      </c>
      <c r="D75" s="50" t="s">
        <v>56</v>
      </c>
    </row>
    <row r="76" spans="1:7" x14ac:dyDescent="0.25">
      <c r="B76" s="9" t="s">
        <v>49</v>
      </c>
      <c r="C76" s="10" t="s">
        <v>50</v>
      </c>
      <c r="D76" s="50" t="s">
        <v>51</v>
      </c>
    </row>
    <row r="77" spans="1:7" x14ac:dyDescent="0.25">
      <c r="D77" s="34"/>
    </row>
    <row r="78" spans="1:7" ht="45" x14ac:dyDescent="0.25">
      <c r="A78" s="12">
        <v>1</v>
      </c>
      <c r="B78" s="12" t="s">
        <v>60</v>
      </c>
      <c r="C78" s="11" t="s">
        <v>53</v>
      </c>
      <c r="D78" s="51" t="s">
        <v>61</v>
      </c>
      <c r="E78" s="14">
        <f>VLOOKUP(B78,PREU_FEINA!$J$11:$K$1274,2,0)</f>
        <v>0</v>
      </c>
      <c r="F78" s="13">
        <v>15</v>
      </c>
      <c r="G78" s="14">
        <f>ROUND(ROUND(E78,2)*ROUND(F78,3),2)</f>
        <v>0</v>
      </c>
    </row>
    <row r="79" spans="1:7" x14ac:dyDescent="0.25">
      <c r="D79" s="50" t="s">
        <v>22</v>
      </c>
      <c r="E79" s="9"/>
      <c r="F79" s="9"/>
      <c r="G79" s="15">
        <f>SUM(G78:G78)</f>
        <v>0</v>
      </c>
    </row>
    <row r="80" spans="1:7" x14ac:dyDescent="0.25">
      <c r="D80" s="34"/>
    </row>
    <row r="81" spans="1:7" x14ac:dyDescent="0.25">
      <c r="B81" s="9" t="s">
        <v>5</v>
      </c>
      <c r="C81" s="10" t="s">
        <v>6</v>
      </c>
      <c r="D81" s="50" t="s">
        <v>7</v>
      </c>
    </row>
    <row r="82" spans="1:7" x14ac:dyDescent="0.25">
      <c r="B82" s="9" t="s">
        <v>8</v>
      </c>
      <c r="C82" s="10" t="s">
        <v>9</v>
      </c>
      <c r="D82" s="50" t="s">
        <v>10</v>
      </c>
    </row>
    <row r="83" spans="1:7" x14ac:dyDescent="0.25">
      <c r="B83" s="9" t="s">
        <v>11</v>
      </c>
      <c r="C83" s="10" t="s">
        <v>29</v>
      </c>
      <c r="D83" s="50" t="s">
        <v>30</v>
      </c>
    </row>
    <row r="84" spans="1:7" x14ac:dyDescent="0.25">
      <c r="B84" s="9" t="s">
        <v>14</v>
      </c>
      <c r="C84" s="10" t="s">
        <v>44</v>
      </c>
      <c r="D84" s="50" t="s">
        <v>45</v>
      </c>
    </row>
    <row r="85" spans="1:7" x14ac:dyDescent="0.25">
      <c r="B85" s="9" t="s">
        <v>46</v>
      </c>
      <c r="C85" s="10" t="s">
        <v>62</v>
      </c>
      <c r="D85" s="50" t="s">
        <v>63</v>
      </c>
    </row>
    <row r="86" spans="1:7" x14ac:dyDescent="0.25">
      <c r="B86" s="9" t="s">
        <v>49</v>
      </c>
      <c r="C86" s="10" t="s">
        <v>6</v>
      </c>
      <c r="D86" s="50" t="s">
        <v>57</v>
      </c>
    </row>
    <row r="87" spans="1:7" x14ac:dyDescent="0.25">
      <c r="D87" s="34"/>
    </row>
    <row r="88" spans="1:7" ht="45" x14ac:dyDescent="0.25">
      <c r="A88" s="12">
        <v>1</v>
      </c>
      <c r="B88" s="12" t="s">
        <v>64</v>
      </c>
      <c r="C88" s="11" t="s">
        <v>53</v>
      </c>
      <c r="D88" s="51" t="s">
        <v>65</v>
      </c>
      <c r="E88" s="14">
        <f>VLOOKUP(B88,PREU_FEINA!$J$11:$K$1274,2,0)</f>
        <v>0</v>
      </c>
      <c r="F88" s="13">
        <v>2</v>
      </c>
      <c r="G88" s="14">
        <f>ROUND(ROUND(E88,2)*ROUND(F88,3),2)</f>
        <v>0</v>
      </c>
    </row>
    <row r="89" spans="1:7" x14ac:dyDescent="0.25">
      <c r="D89" s="50" t="s">
        <v>22</v>
      </c>
      <c r="E89" s="9"/>
      <c r="F89" s="9"/>
      <c r="G89" s="15">
        <f>SUM(G88:G88)</f>
        <v>0</v>
      </c>
    </row>
    <row r="90" spans="1:7" x14ac:dyDescent="0.25">
      <c r="D90" s="34"/>
    </row>
    <row r="91" spans="1:7" x14ac:dyDescent="0.25">
      <c r="B91" s="9" t="s">
        <v>5</v>
      </c>
      <c r="C91" s="10" t="s">
        <v>6</v>
      </c>
      <c r="D91" s="50" t="s">
        <v>7</v>
      </c>
    </row>
    <row r="92" spans="1:7" x14ac:dyDescent="0.25">
      <c r="B92" s="9" t="s">
        <v>8</v>
      </c>
      <c r="C92" s="10" t="s">
        <v>9</v>
      </c>
      <c r="D92" s="50" t="s">
        <v>10</v>
      </c>
    </row>
    <row r="93" spans="1:7" x14ac:dyDescent="0.25">
      <c r="B93" s="9" t="s">
        <v>11</v>
      </c>
      <c r="C93" s="10" t="s">
        <v>29</v>
      </c>
      <c r="D93" s="50" t="s">
        <v>30</v>
      </c>
    </row>
    <row r="94" spans="1:7" x14ac:dyDescent="0.25">
      <c r="B94" s="9" t="s">
        <v>14</v>
      </c>
      <c r="C94" s="10" t="s">
        <v>44</v>
      </c>
      <c r="D94" s="50" t="s">
        <v>45</v>
      </c>
    </row>
    <row r="95" spans="1:7" x14ac:dyDescent="0.25">
      <c r="B95" s="9" t="s">
        <v>46</v>
      </c>
      <c r="C95" s="10" t="s">
        <v>66</v>
      </c>
      <c r="D95" s="50" t="s">
        <v>67</v>
      </c>
    </row>
    <row r="96" spans="1:7" x14ac:dyDescent="0.25">
      <c r="B96" s="9" t="s">
        <v>49</v>
      </c>
      <c r="C96" s="10" t="s">
        <v>6</v>
      </c>
      <c r="D96" s="50" t="s">
        <v>57</v>
      </c>
    </row>
    <row r="97" spans="1:7" x14ac:dyDescent="0.25">
      <c r="D97" s="34"/>
    </row>
    <row r="98" spans="1:7" ht="45" x14ac:dyDescent="0.25">
      <c r="A98" s="12">
        <v>1</v>
      </c>
      <c r="B98" s="12" t="s">
        <v>68</v>
      </c>
      <c r="C98" s="11" t="s">
        <v>53</v>
      </c>
      <c r="D98" s="51" t="s">
        <v>69</v>
      </c>
      <c r="E98" s="14">
        <f>VLOOKUP(B98,PREU_FEINA!$J$11:$K$1274,2,0)</f>
        <v>0</v>
      </c>
      <c r="F98" s="13">
        <v>2</v>
      </c>
      <c r="G98" s="14">
        <f>ROUND(ROUND(E98,2)*ROUND(F98,3),2)</f>
        <v>0</v>
      </c>
    </row>
    <row r="99" spans="1:7" x14ac:dyDescent="0.25">
      <c r="D99" s="50" t="s">
        <v>22</v>
      </c>
      <c r="E99" s="9"/>
      <c r="F99" s="9"/>
      <c r="G99" s="15">
        <f>SUM(G98:G98)</f>
        <v>0</v>
      </c>
    </row>
    <row r="100" spans="1:7" x14ac:dyDescent="0.25">
      <c r="D100" s="34"/>
    </row>
    <row r="101" spans="1:7" x14ac:dyDescent="0.25">
      <c r="B101" s="9" t="s">
        <v>5</v>
      </c>
      <c r="C101" s="10" t="s">
        <v>6</v>
      </c>
      <c r="D101" s="50" t="s">
        <v>7</v>
      </c>
    </row>
    <row r="102" spans="1:7" x14ac:dyDescent="0.25">
      <c r="B102" s="9" t="s">
        <v>8</v>
      </c>
      <c r="C102" s="10" t="s">
        <v>9</v>
      </c>
      <c r="D102" s="50" t="s">
        <v>10</v>
      </c>
    </row>
    <row r="103" spans="1:7" x14ac:dyDescent="0.25">
      <c r="B103" s="9" t="s">
        <v>11</v>
      </c>
      <c r="C103" s="10" t="s">
        <v>29</v>
      </c>
      <c r="D103" s="50" t="s">
        <v>30</v>
      </c>
    </row>
    <row r="104" spans="1:7" x14ac:dyDescent="0.25">
      <c r="B104" s="9" t="s">
        <v>14</v>
      </c>
      <c r="C104" s="10" t="s">
        <v>70</v>
      </c>
      <c r="D104" s="50" t="s">
        <v>71</v>
      </c>
    </row>
    <row r="105" spans="1:7" x14ac:dyDescent="0.25">
      <c r="D105" s="34"/>
    </row>
    <row r="106" spans="1:7" ht="56.25" x14ac:dyDescent="0.25">
      <c r="A106" s="12">
        <v>1</v>
      </c>
      <c r="B106" s="12" t="s">
        <v>72</v>
      </c>
      <c r="C106" s="11" t="s">
        <v>53</v>
      </c>
      <c r="D106" s="51" t="s">
        <v>73</v>
      </c>
      <c r="E106" s="14">
        <f>VLOOKUP(B106,PREU_FEINA!$J$11:$K$1274,2,0)</f>
        <v>0</v>
      </c>
      <c r="F106" s="13">
        <v>30</v>
      </c>
      <c r="G106" s="14">
        <f>ROUND(ROUND(E106,2)*ROUND(F106,3),2)</f>
        <v>0</v>
      </c>
    </row>
    <row r="107" spans="1:7" ht="56.25" x14ac:dyDescent="0.25">
      <c r="A107" s="12">
        <v>2</v>
      </c>
      <c r="B107" s="12" t="s">
        <v>74</v>
      </c>
      <c r="C107" s="11" t="s">
        <v>53</v>
      </c>
      <c r="D107" s="51" t="s">
        <v>75</v>
      </c>
      <c r="E107" s="14">
        <f>VLOOKUP(B107,PREU_FEINA!$J$11:$K$1274,2,0)</f>
        <v>0</v>
      </c>
      <c r="F107" s="13">
        <v>45</v>
      </c>
      <c r="G107" s="14">
        <f>ROUND(ROUND(E107,2)*ROUND(F107,3),2)</f>
        <v>0</v>
      </c>
    </row>
    <row r="108" spans="1:7" x14ac:dyDescent="0.25">
      <c r="D108" s="50" t="s">
        <v>22</v>
      </c>
      <c r="E108" s="9"/>
      <c r="F108" s="9"/>
      <c r="G108" s="15">
        <f>SUM(G106:G107)</f>
        <v>0</v>
      </c>
    </row>
    <row r="109" spans="1:7" x14ac:dyDescent="0.25">
      <c r="D109" s="34"/>
    </row>
    <row r="110" spans="1:7" x14ac:dyDescent="0.25">
      <c r="B110" s="9" t="s">
        <v>5</v>
      </c>
      <c r="C110" s="10" t="s">
        <v>6</v>
      </c>
      <c r="D110" s="50" t="s">
        <v>7</v>
      </c>
    </row>
    <row r="111" spans="1:7" x14ac:dyDescent="0.25">
      <c r="B111" s="9" t="s">
        <v>8</v>
      </c>
      <c r="C111" s="10" t="s">
        <v>9</v>
      </c>
      <c r="D111" s="50" t="s">
        <v>10</v>
      </c>
    </row>
    <row r="112" spans="1:7" x14ac:dyDescent="0.25">
      <c r="B112" s="9" t="s">
        <v>11</v>
      </c>
      <c r="C112" s="10" t="s">
        <v>29</v>
      </c>
      <c r="D112" s="50" t="s">
        <v>30</v>
      </c>
    </row>
    <row r="113" spans="1:7" x14ac:dyDescent="0.25">
      <c r="B113" s="9" t="s">
        <v>14</v>
      </c>
      <c r="C113" s="10" t="s">
        <v>76</v>
      </c>
      <c r="D113" s="50" t="s">
        <v>77</v>
      </c>
    </row>
    <row r="114" spans="1:7" x14ac:dyDescent="0.25">
      <c r="D114" s="34"/>
    </row>
    <row r="115" spans="1:7" ht="22.5" x14ac:dyDescent="0.25">
      <c r="A115" s="12">
        <v>1</v>
      </c>
      <c r="B115" s="12" t="s">
        <v>78</v>
      </c>
      <c r="C115" s="11" t="s">
        <v>17</v>
      </c>
      <c r="D115" s="51" t="s">
        <v>79</v>
      </c>
      <c r="E115" s="14">
        <f>VLOOKUP(B115,PREU_FEINA!$J$11:$K$1274,2,0)</f>
        <v>0</v>
      </c>
      <c r="F115" s="13">
        <v>200</v>
      </c>
      <c r="G115" s="14">
        <f>ROUND(ROUND(E115,2)*ROUND(F115,3),2)</f>
        <v>0</v>
      </c>
    </row>
    <row r="116" spans="1:7" ht="22.5" x14ac:dyDescent="0.25">
      <c r="A116" s="12">
        <v>2</v>
      </c>
      <c r="B116" s="12" t="s">
        <v>80</v>
      </c>
      <c r="C116" s="11" t="s">
        <v>17</v>
      </c>
      <c r="D116" s="51" t="s">
        <v>81</v>
      </c>
      <c r="E116" s="14">
        <f>VLOOKUP(B116,PREU_FEINA!$J$11:$K$1274,2,0)</f>
        <v>0</v>
      </c>
      <c r="F116" s="13">
        <v>50</v>
      </c>
      <c r="G116" s="14">
        <f>ROUND(ROUND(E116,2)*ROUND(F116,3),2)</f>
        <v>0</v>
      </c>
    </row>
    <row r="117" spans="1:7" ht="33.75" x14ac:dyDescent="0.25">
      <c r="A117" s="12">
        <v>3</v>
      </c>
      <c r="B117" s="12" t="s">
        <v>82</v>
      </c>
      <c r="C117" s="11" t="s">
        <v>17</v>
      </c>
      <c r="D117" s="51" t="s">
        <v>83</v>
      </c>
      <c r="E117" s="14">
        <f>VLOOKUP(B117,PREU_FEINA!$J$11:$K$1274,2,0)</f>
        <v>0</v>
      </c>
      <c r="F117" s="13">
        <v>50</v>
      </c>
      <c r="G117" s="14">
        <f>ROUND(ROUND(E117,2)*ROUND(F117,3),2)</f>
        <v>0</v>
      </c>
    </row>
    <row r="118" spans="1:7" x14ac:dyDescent="0.25">
      <c r="D118" s="50" t="s">
        <v>22</v>
      </c>
      <c r="E118" s="9"/>
      <c r="F118" s="9"/>
      <c r="G118" s="15">
        <f>SUM(G115:G117)</f>
        <v>0</v>
      </c>
    </row>
    <row r="119" spans="1:7" x14ac:dyDescent="0.25">
      <c r="D119" s="34"/>
    </row>
    <row r="120" spans="1:7" x14ac:dyDescent="0.25">
      <c r="B120" s="9" t="s">
        <v>5</v>
      </c>
      <c r="C120" s="10" t="s">
        <v>6</v>
      </c>
      <c r="D120" s="50" t="s">
        <v>7</v>
      </c>
    </row>
    <row r="121" spans="1:7" x14ac:dyDescent="0.25">
      <c r="B121" s="9" t="s">
        <v>8</v>
      </c>
      <c r="C121" s="10" t="s">
        <v>9</v>
      </c>
      <c r="D121" s="50" t="s">
        <v>10</v>
      </c>
    </row>
    <row r="122" spans="1:7" x14ac:dyDescent="0.25">
      <c r="B122" s="9" t="s">
        <v>11</v>
      </c>
      <c r="C122" s="10" t="s">
        <v>84</v>
      </c>
      <c r="D122" s="50" t="s">
        <v>85</v>
      </c>
    </row>
    <row r="123" spans="1:7" x14ac:dyDescent="0.25">
      <c r="B123" s="9" t="s">
        <v>14</v>
      </c>
      <c r="C123" s="10" t="s">
        <v>86</v>
      </c>
      <c r="D123" s="50" t="s">
        <v>87</v>
      </c>
    </row>
    <row r="124" spans="1:7" x14ac:dyDescent="0.25">
      <c r="D124" s="34"/>
    </row>
    <row r="125" spans="1:7" ht="45" x14ac:dyDescent="0.25">
      <c r="A125" s="12">
        <v>1</v>
      </c>
      <c r="B125" s="12" t="s">
        <v>88</v>
      </c>
      <c r="C125" s="11" t="s">
        <v>34</v>
      </c>
      <c r="D125" s="51" t="s">
        <v>89</v>
      </c>
      <c r="E125" s="14">
        <f>VLOOKUP(B125,PREU_FEINA!$J$11:$K$1274,2,0)</f>
        <v>0</v>
      </c>
      <c r="F125" s="13">
        <v>50</v>
      </c>
      <c r="G125" s="14">
        <f>ROUND(ROUND(E125,2)*ROUND(F125,3),2)</f>
        <v>0</v>
      </c>
    </row>
    <row r="126" spans="1:7" x14ac:dyDescent="0.25">
      <c r="D126" s="50" t="s">
        <v>22</v>
      </c>
      <c r="E126" s="9"/>
      <c r="F126" s="9"/>
      <c r="G126" s="15">
        <f>SUM(G125:G125)</f>
        <v>0</v>
      </c>
    </row>
    <row r="127" spans="1:7" x14ac:dyDescent="0.25">
      <c r="D127" s="34"/>
    </row>
    <row r="128" spans="1:7" x14ac:dyDescent="0.25">
      <c r="B128" s="9" t="s">
        <v>5</v>
      </c>
      <c r="C128" s="10" t="s">
        <v>6</v>
      </c>
      <c r="D128" s="50" t="s">
        <v>7</v>
      </c>
    </row>
    <row r="129" spans="1:7" x14ac:dyDescent="0.25">
      <c r="B129" s="9" t="s">
        <v>8</v>
      </c>
      <c r="C129" s="10" t="s">
        <v>9</v>
      </c>
      <c r="D129" s="50" t="s">
        <v>10</v>
      </c>
    </row>
    <row r="130" spans="1:7" x14ac:dyDescent="0.25">
      <c r="B130" s="9" t="s">
        <v>11</v>
      </c>
      <c r="C130" s="10" t="s">
        <v>84</v>
      </c>
      <c r="D130" s="50" t="s">
        <v>85</v>
      </c>
    </row>
    <row r="131" spans="1:7" x14ac:dyDescent="0.25">
      <c r="B131" s="9" t="s">
        <v>14</v>
      </c>
      <c r="C131" s="10" t="s">
        <v>90</v>
      </c>
      <c r="D131" s="50" t="s">
        <v>91</v>
      </c>
    </row>
    <row r="132" spans="1:7" x14ac:dyDescent="0.25">
      <c r="D132" s="34"/>
    </row>
    <row r="133" spans="1:7" ht="45" x14ac:dyDescent="0.25">
      <c r="A133" s="12">
        <v>1</v>
      </c>
      <c r="B133" s="12" t="s">
        <v>92</v>
      </c>
      <c r="C133" s="11" t="s">
        <v>34</v>
      </c>
      <c r="D133" s="51" t="s">
        <v>93</v>
      </c>
      <c r="E133" s="14">
        <f>VLOOKUP(B133,PREU_FEINA!$J$11:$K$1274,2,0)</f>
        <v>0</v>
      </c>
      <c r="F133" s="13">
        <v>50</v>
      </c>
      <c r="G133" s="14">
        <f>ROUND(ROUND(E133,2)*ROUND(F133,3),2)</f>
        <v>0</v>
      </c>
    </row>
    <row r="134" spans="1:7" x14ac:dyDescent="0.25">
      <c r="D134" s="50" t="s">
        <v>22</v>
      </c>
      <c r="E134" s="9"/>
      <c r="F134" s="9"/>
      <c r="G134" s="15">
        <f>SUM(G133:G133)</f>
        <v>0</v>
      </c>
    </row>
    <row r="135" spans="1:7" x14ac:dyDescent="0.25">
      <c r="D135" s="34"/>
    </row>
    <row r="136" spans="1:7" x14ac:dyDescent="0.25">
      <c r="B136" s="9" t="s">
        <v>5</v>
      </c>
      <c r="C136" s="10" t="s">
        <v>6</v>
      </c>
      <c r="D136" s="50" t="s">
        <v>7</v>
      </c>
    </row>
    <row r="137" spans="1:7" x14ac:dyDescent="0.25">
      <c r="B137" s="9" t="s">
        <v>8</v>
      </c>
      <c r="C137" s="10" t="s">
        <v>9</v>
      </c>
      <c r="D137" s="50" t="s">
        <v>10</v>
      </c>
    </row>
    <row r="138" spans="1:7" x14ac:dyDescent="0.25">
      <c r="B138" s="9" t="s">
        <v>11</v>
      </c>
      <c r="C138" s="10" t="s">
        <v>84</v>
      </c>
      <c r="D138" s="50" t="s">
        <v>85</v>
      </c>
    </row>
    <row r="139" spans="1:7" x14ac:dyDescent="0.25">
      <c r="B139" s="9" t="s">
        <v>14</v>
      </c>
      <c r="C139" s="10" t="s">
        <v>94</v>
      </c>
      <c r="D139" s="50" t="s">
        <v>95</v>
      </c>
    </row>
    <row r="140" spans="1:7" x14ac:dyDescent="0.25">
      <c r="D140" s="34"/>
    </row>
    <row r="141" spans="1:7" ht="45" x14ac:dyDescent="0.25">
      <c r="A141" s="12">
        <v>1</v>
      </c>
      <c r="B141" s="12" t="s">
        <v>96</v>
      </c>
      <c r="C141" s="11" t="s">
        <v>34</v>
      </c>
      <c r="D141" s="51" t="s">
        <v>97</v>
      </c>
      <c r="E141" s="14">
        <f>VLOOKUP(B141,PREU_FEINA!$J$11:$K$1274,2,0)</f>
        <v>0</v>
      </c>
      <c r="F141" s="13">
        <v>50</v>
      </c>
      <c r="G141" s="14">
        <f>ROUND(ROUND(E141,2)*ROUND(F141,3),2)</f>
        <v>0</v>
      </c>
    </row>
    <row r="142" spans="1:7" x14ac:dyDescent="0.25">
      <c r="D142" s="50" t="s">
        <v>22</v>
      </c>
      <c r="E142" s="9"/>
      <c r="F142" s="9"/>
      <c r="G142" s="15">
        <f>SUM(G141:G141)</f>
        <v>0</v>
      </c>
    </row>
    <row r="143" spans="1:7" x14ac:dyDescent="0.25">
      <c r="D143" s="34"/>
    </row>
    <row r="144" spans="1:7" x14ac:dyDescent="0.25">
      <c r="B144" s="9" t="s">
        <v>5</v>
      </c>
      <c r="C144" s="10" t="s">
        <v>6</v>
      </c>
      <c r="D144" s="50" t="s">
        <v>7</v>
      </c>
    </row>
    <row r="145" spans="1:7" x14ac:dyDescent="0.25">
      <c r="B145" s="9" t="s">
        <v>8</v>
      </c>
      <c r="C145" s="10" t="s">
        <v>9</v>
      </c>
      <c r="D145" s="50" t="s">
        <v>10</v>
      </c>
    </row>
    <row r="146" spans="1:7" x14ac:dyDescent="0.25">
      <c r="B146" s="9" t="s">
        <v>11</v>
      </c>
      <c r="C146" s="10" t="s">
        <v>84</v>
      </c>
      <c r="D146" s="50" t="s">
        <v>85</v>
      </c>
    </row>
    <row r="147" spans="1:7" x14ac:dyDescent="0.25">
      <c r="B147" s="9" t="s">
        <v>14</v>
      </c>
      <c r="C147" s="10" t="s">
        <v>98</v>
      </c>
      <c r="D147" s="50" t="s">
        <v>99</v>
      </c>
    </row>
    <row r="148" spans="1:7" x14ac:dyDescent="0.25">
      <c r="D148" s="34"/>
    </row>
    <row r="149" spans="1:7" ht="33.75" x14ac:dyDescent="0.25">
      <c r="A149" s="12">
        <v>1</v>
      </c>
      <c r="B149" s="12" t="s">
        <v>100</v>
      </c>
      <c r="C149" s="11" t="s">
        <v>34</v>
      </c>
      <c r="D149" s="51" t="s">
        <v>101</v>
      </c>
      <c r="E149" s="14">
        <f>VLOOKUP(B149,PREU_FEINA!$J$11:$K$1274,2,0)</f>
        <v>0</v>
      </c>
      <c r="F149" s="13">
        <v>100</v>
      </c>
      <c r="G149" s="14">
        <f>ROUND(ROUND(E149,2)*ROUND(F149,3),2)</f>
        <v>0</v>
      </c>
    </row>
    <row r="150" spans="1:7" x14ac:dyDescent="0.25">
      <c r="D150" s="50" t="s">
        <v>22</v>
      </c>
      <c r="E150" s="9"/>
      <c r="F150" s="9"/>
      <c r="G150" s="15">
        <f>SUM(G149:G149)</f>
        <v>0</v>
      </c>
    </row>
    <row r="151" spans="1:7" x14ac:dyDescent="0.25">
      <c r="D151" s="34"/>
    </row>
    <row r="152" spans="1:7" x14ac:dyDescent="0.25">
      <c r="B152" s="9" t="s">
        <v>5</v>
      </c>
      <c r="C152" s="10" t="s">
        <v>6</v>
      </c>
      <c r="D152" s="50" t="s">
        <v>7</v>
      </c>
    </row>
    <row r="153" spans="1:7" x14ac:dyDescent="0.25">
      <c r="B153" s="9" t="s">
        <v>8</v>
      </c>
      <c r="C153" s="10" t="s">
        <v>9</v>
      </c>
      <c r="D153" s="50" t="s">
        <v>10</v>
      </c>
    </row>
    <row r="154" spans="1:7" x14ac:dyDescent="0.25">
      <c r="B154" s="9" t="s">
        <v>11</v>
      </c>
      <c r="C154" s="10" t="s">
        <v>102</v>
      </c>
      <c r="D154" s="50" t="s">
        <v>103</v>
      </c>
    </row>
    <row r="155" spans="1:7" x14ac:dyDescent="0.25">
      <c r="B155" s="9" t="s">
        <v>14</v>
      </c>
      <c r="C155" s="10" t="s">
        <v>47</v>
      </c>
      <c r="D155" s="50" t="s">
        <v>104</v>
      </c>
    </row>
    <row r="156" spans="1:7" x14ac:dyDescent="0.25">
      <c r="D156" s="34"/>
    </row>
    <row r="157" spans="1:7" ht="45" x14ac:dyDescent="0.25">
      <c r="A157" s="12">
        <v>1</v>
      </c>
      <c r="B157" s="12" t="s">
        <v>105</v>
      </c>
      <c r="C157" s="11" t="s">
        <v>53</v>
      </c>
      <c r="D157" s="51" t="s">
        <v>106</v>
      </c>
      <c r="E157" s="14">
        <f>VLOOKUP(B157,PREU_FEINA!$J$11:$K$1274,2,0)</f>
        <v>0</v>
      </c>
      <c r="F157" s="13">
        <v>50</v>
      </c>
      <c r="G157" s="14">
        <f>ROUND(ROUND(E157,2)*ROUND(F157,3),2)</f>
        <v>0</v>
      </c>
    </row>
    <row r="158" spans="1:7" ht="45" x14ac:dyDescent="0.25">
      <c r="A158" s="12">
        <v>2</v>
      </c>
      <c r="B158" s="12" t="s">
        <v>107</v>
      </c>
      <c r="C158" s="11" t="s">
        <v>53</v>
      </c>
      <c r="D158" s="51" t="s">
        <v>108</v>
      </c>
      <c r="E158" s="14">
        <f>VLOOKUP(B158,PREU_FEINA!$J$11:$K$1274,2,0)</f>
        <v>0</v>
      </c>
      <c r="F158" s="13">
        <v>2</v>
      </c>
      <c r="G158" s="14">
        <f>ROUND(ROUND(E158,2)*ROUND(F158,3),2)</f>
        <v>0</v>
      </c>
    </row>
    <row r="159" spans="1:7" ht="45" x14ac:dyDescent="0.25">
      <c r="A159" s="12">
        <v>3</v>
      </c>
      <c r="B159" s="12" t="s">
        <v>109</v>
      </c>
      <c r="C159" s="11" t="s">
        <v>53</v>
      </c>
      <c r="D159" s="51" t="s">
        <v>110</v>
      </c>
      <c r="E159" s="14">
        <f>VLOOKUP(B159,PREU_FEINA!$J$11:$K$1274,2,0)</f>
        <v>0</v>
      </c>
      <c r="F159" s="13">
        <v>2</v>
      </c>
      <c r="G159" s="14">
        <f>ROUND(ROUND(E159,2)*ROUND(F159,3),2)</f>
        <v>0</v>
      </c>
    </row>
    <row r="160" spans="1:7" ht="45" x14ac:dyDescent="0.25">
      <c r="A160" s="12">
        <v>4</v>
      </c>
      <c r="B160" s="12" t="s">
        <v>111</v>
      </c>
      <c r="C160" s="11" t="s">
        <v>53</v>
      </c>
      <c r="D160" s="51" t="s">
        <v>112</v>
      </c>
      <c r="E160" s="14">
        <f>VLOOKUP(B160,PREU_FEINA!$J$11:$K$1274,2,0)</f>
        <v>0</v>
      </c>
      <c r="F160" s="13">
        <v>2</v>
      </c>
      <c r="G160" s="14">
        <f>ROUND(ROUND(E160,2)*ROUND(F160,3),2)</f>
        <v>0</v>
      </c>
    </row>
    <row r="161" spans="1:7" x14ac:dyDescent="0.25">
      <c r="D161" s="50" t="s">
        <v>22</v>
      </c>
      <c r="E161" s="9"/>
      <c r="F161" s="9"/>
      <c r="G161" s="15">
        <f>SUM(G157:G160)</f>
        <v>0</v>
      </c>
    </row>
    <row r="162" spans="1:7" x14ac:dyDescent="0.25">
      <c r="D162" s="34"/>
    </row>
    <row r="163" spans="1:7" x14ac:dyDescent="0.25">
      <c r="B163" s="9" t="s">
        <v>5</v>
      </c>
      <c r="C163" s="10" t="s">
        <v>6</v>
      </c>
      <c r="D163" s="50" t="s">
        <v>7</v>
      </c>
    </row>
    <row r="164" spans="1:7" x14ac:dyDescent="0.25">
      <c r="B164" s="9" t="s">
        <v>8</v>
      </c>
      <c r="C164" s="10" t="s">
        <v>9</v>
      </c>
      <c r="D164" s="50" t="s">
        <v>10</v>
      </c>
    </row>
    <row r="165" spans="1:7" x14ac:dyDescent="0.25">
      <c r="B165" s="9" t="s">
        <v>11</v>
      </c>
      <c r="C165" s="10" t="s">
        <v>102</v>
      </c>
      <c r="D165" s="50" t="s">
        <v>103</v>
      </c>
    </row>
    <row r="166" spans="1:7" x14ac:dyDescent="0.25">
      <c r="B166" s="9" t="s">
        <v>14</v>
      </c>
      <c r="C166" s="10" t="s">
        <v>55</v>
      </c>
      <c r="D166" s="50" t="s">
        <v>113</v>
      </c>
    </row>
    <row r="167" spans="1:7" x14ac:dyDescent="0.25">
      <c r="D167" s="34"/>
    </row>
    <row r="168" spans="1:7" ht="45" x14ac:dyDescent="0.25">
      <c r="A168" s="12">
        <v>1</v>
      </c>
      <c r="B168" s="12" t="s">
        <v>114</v>
      </c>
      <c r="C168" s="11" t="s">
        <v>53</v>
      </c>
      <c r="D168" s="51" t="s">
        <v>115</v>
      </c>
      <c r="E168" s="14">
        <f>VLOOKUP(B168,PREU_FEINA!$J$11:$K$1274,2,0)</f>
        <v>0</v>
      </c>
      <c r="F168" s="13">
        <v>5</v>
      </c>
      <c r="G168" s="14">
        <f>ROUND(ROUND(E168,2)*ROUND(F168,3),2)</f>
        <v>0</v>
      </c>
    </row>
    <row r="169" spans="1:7" x14ac:dyDescent="0.25">
      <c r="D169" s="50" t="s">
        <v>22</v>
      </c>
      <c r="E169" s="9"/>
      <c r="F169" s="9"/>
      <c r="G169" s="15">
        <f>SUM(G168:G168)</f>
        <v>0</v>
      </c>
    </row>
    <row r="170" spans="1:7" x14ac:dyDescent="0.25">
      <c r="D170" s="34"/>
    </row>
    <row r="171" spans="1:7" x14ac:dyDescent="0.25">
      <c r="B171" s="9" t="s">
        <v>5</v>
      </c>
      <c r="C171" s="10" t="s">
        <v>6</v>
      </c>
      <c r="D171" s="50" t="s">
        <v>7</v>
      </c>
    </row>
    <row r="172" spans="1:7" x14ac:dyDescent="0.25">
      <c r="B172" s="9" t="s">
        <v>8</v>
      </c>
      <c r="C172" s="10" t="s">
        <v>9</v>
      </c>
      <c r="D172" s="50" t="s">
        <v>10</v>
      </c>
    </row>
    <row r="173" spans="1:7" x14ac:dyDescent="0.25">
      <c r="B173" s="9" t="s">
        <v>11</v>
      </c>
      <c r="C173" s="10" t="s">
        <v>102</v>
      </c>
      <c r="D173" s="50" t="s">
        <v>103</v>
      </c>
    </row>
    <row r="174" spans="1:7" x14ac:dyDescent="0.25">
      <c r="B174" s="9" t="s">
        <v>14</v>
      </c>
      <c r="C174" s="10" t="s">
        <v>62</v>
      </c>
      <c r="D174" s="50" t="s">
        <v>116</v>
      </c>
    </row>
    <row r="175" spans="1:7" x14ac:dyDescent="0.25">
      <c r="B175" s="9" t="s">
        <v>46</v>
      </c>
      <c r="C175" s="10" t="s">
        <v>86</v>
      </c>
      <c r="D175" s="50" t="s">
        <v>48</v>
      </c>
    </row>
    <row r="176" spans="1:7" x14ac:dyDescent="0.25">
      <c r="B176" s="9" t="s">
        <v>49</v>
      </c>
      <c r="C176" s="10" t="s">
        <v>6</v>
      </c>
      <c r="D176" s="50" t="s">
        <v>57</v>
      </c>
    </row>
    <row r="177" spans="1:7" x14ac:dyDescent="0.25">
      <c r="D177" s="34"/>
    </row>
    <row r="178" spans="1:7" ht="45" x14ac:dyDescent="0.25">
      <c r="A178" s="12">
        <v>1</v>
      </c>
      <c r="B178" s="12" t="s">
        <v>117</v>
      </c>
      <c r="C178" s="11" t="s">
        <v>53</v>
      </c>
      <c r="D178" s="51" t="s">
        <v>118</v>
      </c>
      <c r="E178" s="14">
        <f>VLOOKUP(B178,PREU_FEINA!$J$11:$K$1274,2,0)</f>
        <v>0</v>
      </c>
      <c r="F178" s="13">
        <v>5</v>
      </c>
      <c r="G178" s="14">
        <f>ROUND(ROUND(E178,2)*ROUND(F178,3),2)</f>
        <v>0</v>
      </c>
    </row>
    <row r="179" spans="1:7" x14ac:dyDescent="0.25">
      <c r="D179" s="50" t="s">
        <v>22</v>
      </c>
      <c r="E179" s="9"/>
      <c r="F179" s="9"/>
      <c r="G179" s="15">
        <f>SUM(G178:G178)</f>
        <v>0</v>
      </c>
    </row>
    <row r="180" spans="1:7" x14ac:dyDescent="0.25">
      <c r="D180" s="34"/>
    </row>
    <row r="181" spans="1:7" x14ac:dyDescent="0.25">
      <c r="B181" s="9" t="s">
        <v>5</v>
      </c>
      <c r="C181" s="10" t="s">
        <v>6</v>
      </c>
      <c r="D181" s="50" t="s">
        <v>7</v>
      </c>
    </row>
    <row r="182" spans="1:7" x14ac:dyDescent="0.25">
      <c r="B182" s="9" t="s">
        <v>8</v>
      </c>
      <c r="C182" s="10" t="s">
        <v>9</v>
      </c>
      <c r="D182" s="50" t="s">
        <v>10</v>
      </c>
    </row>
    <row r="183" spans="1:7" x14ac:dyDescent="0.25">
      <c r="B183" s="9" t="s">
        <v>11</v>
      </c>
      <c r="C183" s="10" t="s">
        <v>102</v>
      </c>
      <c r="D183" s="50" t="s">
        <v>103</v>
      </c>
    </row>
    <row r="184" spans="1:7" x14ac:dyDescent="0.25">
      <c r="B184" s="9" t="s">
        <v>14</v>
      </c>
      <c r="C184" s="10" t="s">
        <v>62</v>
      </c>
      <c r="D184" s="50" t="s">
        <v>116</v>
      </c>
    </row>
    <row r="185" spans="1:7" x14ac:dyDescent="0.25">
      <c r="B185" s="9" t="s">
        <v>46</v>
      </c>
      <c r="C185" s="10" t="s">
        <v>86</v>
      </c>
      <c r="D185" s="50" t="s">
        <v>48</v>
      </c>
    </row>
    <row r="186" spans="1:7" x14ac:dyDescent="0.25">
      <c r="B186" s="9" t="s">
        <v>49</v>
      </c>
      <c r="C186" s="10" t="s">
        <v>50</v>
      </c>
      <c r="D186" s="50" t="s">
        <v>51</v>
      </c>
    </row>
    <row r="187" spans="1:7" x14ac:dyDescent="0.25">
      <c r="D187" s="34"/>
    </row>
    <row r="188" spans="1:7" ht="45" x14ac:dyDescent="0.25">
      <c r="A188" s="12">
        <v>1</v>
      </c>
      <c r="B188" s="12" t="s">
        <v>52</v>
      </c>
      <c r="C188" s="11" t="s">
        <v>53</v>
      </c>
      <c r="D188" s="51" t="s">
        <v>54</v>
      </c>
      <c r="E188" s="14">
        <f>VLOOKUP(B188,PREU_FEINA!$J$11:$K$1274,2,0)</f>
        <v>0</v>
      </c>
      <c r="F188" s="13">
        <v>20</v>
      </c>
      <c r="G188" s="14">
        <f>ROUND(ROUND(E188,2)*ROUND(F188,3),2)</f>
        <v>0</v>
      </c>
    </row>
    <row r="189" spans="1:7" x14ac:dyDescent="0.25">
      <c r="D189" s="50" t="s">
        <v>22</v>
      </c>
      <c r="E189" s="9"/>
      <c r="F189" s="9"/>
      <c r="G189" s="15">
        <f>SUM(G188:G188)</f>
        <v>0</v>
      </c>
    </row>
    <row r="190" spans="1:7" x14ac:dyDescent="0.25">
      <c r="D190" s="34"/>
    </row>
    <row r="191" spans="1:7" x14ac:dyDescent="0.25">
      <c r="B191" s="9" t="s">
        <v>5</v>
      </c>
      <c r="C191" s="10" t="s">
        <v>6</v>
      </c>
      <c r="D191" s="50" t="s">
        <v>7</v>
      </c>
    </row>
    <row r="192" spans="1:7" x14ac:dyDescent="0.25">
      <c r="B192" s="9" t="s">
        <v>8</v>
      </c>
      <c r="C192" s="10" t="s">
        <v>9</v>
      </c>
      <c r="D192" s="50" t="s">
        <v>10</v>
      </c>
    </row>
    <row r="193" spans="1:7" x14ac:dyDescent="0.25">
      <c r="B193" s="9" t="s">
        <v>11</v>
      </c>
      <c r="C193" s="10" t="s">
        <v>102</v>
      </c>
      <c r="D193" s="50" t="s">
        <v>103</v>
      </c>
    </row>
    <row r="194" spans="1:7" x14ac:dyDescent="0.25">
      <c r="B194" s="9" t="s">
        <v>14</v>
      </c>
      <c r="C194" s="10" t="s">
        <v>62</v>
      </c>
      <c r="D194" s="50" t="s">
        <v>116</v>
      </c>
    </row>
    <row r="195" spans="1:7" x14ac:dyDescent="0.25">
      <c r="B195" s="9" t="s">
        <v>46</v>
      </c>
      <c r="C195" s="10" t="s">
        <v>90</v>
      </c>
      <c r="D195" s="50" t="s">
        <v>56</v>
      </c>
    </row>
    <row r="196" spans="1:7" x14ac:dyDescent="0.25">
      <c r="B196" s="9" t="s">
        <v>49</v>
      </c>
      <c r="C196" s="10" t="s">
        <v>6</v>
      </c>
      <c r="D196" s="50" t="s">
        <v>57</v>
      </c>
    </row>
    <row r="197" spans="1:7" x14ac:dyDescent="0.25">
      <c r="D197" s="34"/>
    </row>
    <row r="198" spans="1:7" ht="45" x14ac:dyDescent="0.25">
      <c r="A198" s="12">
        <v>1</v>
      </c>
      <c r="B198" s="12" t="s">
        <v>58</v>
      </c>
      <c r="C198" s="11" t="s">
        <v>53</v>
      </c>
      <c r="D198" s="51" t="s">
        <v>59</v>
      </c>
      <c r="E198" s="14">
        <f>VLOOKUP(B198,PREU_FEINA!$J$11:$K$1274,2,0)</f>
        <v>0</v>
      </c>
      <c r="F198" s="13">
        <v>5</v>
      </c>
      <c r="G198" s="14">
        <f>ROUND(ROUND(E198,2)*ROUND(F198,3),2)</f>
        <v>0</v>
      </c>
    </row>
    <row r="199" spans="1:7" x14ac:dyDescent="0.25">
      <c r="D199" s="50" t="s">
        <v>22</v>
      </c>
      <c r="E199" s="9"/>
      <c r="F199" s="9"/>
      <c r="G199" s="15">
        <f>SUM(G198:G198)</f>
        <v>0</v>
      </c>
    </row>
    <row r="200" spans="1:7" x14ac:dyDescent="0.25">
      <c r="D200" s="34"/>
    </row>
    <row r="201" spans="1:7" x14ac:dyDescent="0.25">
      <c r="B201" s="9" t="s">
        <v>5</v>
      </c>
      <c r="C201" s="10" t="s">
        <v>6</v>
      </c>
      <c r="D201" s="50" t="s">
        <v>7</v>
      </c>
    </row>
    <row r="202" spans="1:7" x14ac:dyDescent="0.25">
      <c r="B202" s="9" t="s">
        <v>8</v>
      </c>
      <c r="C202" s="10" t="s">
        <v>9</v>
      </c>
      <c r="D202" s="50" t="s">
        <v>10</v>
      </c>
    </row>
    <row r="203" spans="1:7" x14ac:dyDescent="0.25">
      <c r="B203" s="9" t="s">
        <v>11</v>
      </c>
      <c r="C203" s="10" t="s">
        <v>102</v>
      </c>
      <c r="D203" s="50" t="s">
        <v>103</v>
      </c>
    </row>
    <row r="204" spans="1:7" x14ac:dyDescent="0.25">
      <c r="B204" s="9" t="s">
        <v>14</v>
      </c>
      <c r="C204" s="10" t="s">
        <v>62</v>
      </c>
      <c r="D204" s="50" t="s">
        <v>116</v>
      </c>
    </row>
    <row r="205" spans="1:7" x14ac:dyDescent="0.25">
      <c r="B205" s="9" t="s">
        <v>46</v>
      </c>
      <c r="C205" s="10" t="s">
        <v>90</v>
      </c>
      <c r="D205" s="50" t="s">
        <v>56</v>
      </c>
    </row>
    <row r="206" spans="1:7" x14ac:dyDescent="0.25">
      <c r="B206" s="9" t="s">
        <v>49</v>
      </c>
      <c r="C206" s="10" t="s">
        <v>50</v>
      </c>
      <c r="D206" s="50" t="s">
        <v>51</v>
      </c>
    </row>
    <row r="207" spans="1:7" x14ac:dyDescent="0.25">
      <c r="D207" s="34"/>
    </row>
    <row r="208" spans="1:7" ht="45" x14ac:dyDescent="0.25">
      <c r="A208" s="12">
        <v>1</v>
      </c>
      <c r="B208" s="12" t="s">
        <v>60</v>
      </c>
      <c r="C208" s="11" t="s">
        <v>53</v>
      </c>
      <c r="D208" s="51" t="s">
        <v>61</v>
      </c>
      <c r="E208" s="14">
        <f>VLOOKUP(B208,PREU_FEINA!$J$11:$K$1274,2,0)</f>
        <v>0</v>
      </c>
      <c r="F208" s="13">
        <v>20</v>
      </c>
      <c r="G208" s="14">
        <f>ROUND(ROUND(E208,2)*ROUND(F208,3),2)</f>
        <v>0</v>
      </c>
    </row>
    <row r="209" spans="1:7" x14ac:dyDescent="0.25">
      <c r="A209" s="12">
        <v>2</v>
      </c>
      <c r="B209" s="12" t="s">
        <v>119</v>
      </c>
      <c r="C209" s="11" t="s">
        <v>53</v>
      </c>
      <c r="D209" s="51" t="s">
        <v>120</v>
      </c>
      <c r="E209" s="14">
        <f>VLOOKUP(B209,PREU_FEINA!$J$11:$K$1274,2,0)</f>
        <v>0</v>
      </c>
      <c r="F209" s="13">
        <v>5</v>
      </c>
      <c r="G209" s="14">
        <f>ROUND(ROUND(E209,2)*ROUND(F209,3),2)</f>
        <v>0</v>
      </c>
    </row>
    <row r="210" spans="1:7" x14ac:dyDescent="0.25">
      <c r="D210" s="50" t="s">
        <v>22</v>
      </c>
      <c r="E210" s="9"/>
      <c r="F210" s="9"/>
      <c r="G210" s="15">
        <f>SUM(G208:G209)</f>
        <v>0</v>
      </c>
    </row>
    <row r="211" spans="1:7" x14ac:dyDescent="0.25">
      <c r="D211" s="34"/>
    </row>
    <row r="212" spans="1:7" x14ac:dyDescent="0.25">
      <c r="B212" s="9" t="s">
        <v>5</v>
      </c>
      <c r="C212" s="10" t="s">
        <v>6</v>
      </c>
      <c r="D212" s="50" t="s">
        <v>7</v>
      </c>
    </row>
    <row r="213" spans="1:7" x14ac:dyDescent="0.25">
      <c r="B213" s="9" t="s">
        <v>8</v>
      </c>
      <c r="C213" s="10" t="s">
        <v>9</v>
      </c>
      <c r="D213" s="50" t="s">
        <v>10</v>
      </c>
    </row>
    <row r="214" spans="1:7" x14ac:dyDescent="0.25">
      <c r="B214" s="9" t="s">
        <v>11</v>
      </c>
      <c r="C214" s="10" t="s">
        <v>102</v>
      </c>
      <c r="D214" s="50" t="s">
        <v>103</v>
      </c>
    </row>
    <row r="215" spans="1:7" x14ac:dyDescent="0.25">
      <c r="B215" s="9" t="s">
        <v>14</v>
      </c>
      <c r="C215" s="10" t="s">
        <v>62</v>
      </c>
      <c r="D215" s="50" t="s">
        <v>116</v>
      </c>
    </row>
    <row r="216" spans="1:7" x14ac:dyDescent="0.25">
      <c r="B216" s="9" t="s">
        <v>46</v>
      </c>
      <c r="C216" s="10" t="s">
        <v>94</v>
      </c>
      <c r="D216" s="50" t="s">
        <v>63</v>
      </c>
    </row>
    <row r="217" spans="1:7" x14ac:dyDescent="0.25">
      <c r="B217" s="9" t="s">
        <v>49</v>
      </c>
      <c r="C217" s="10" t="s">
        <v>6</v>
      </c>
      <c r="D217" s="50" t="s">
        <v>57</v>
      </c>
    </row>
    <row r="218" spans="1:7" x14ac:dyDescent="0.25">
      <c r="D218" s="34"/>
    </row>
    <row r="219" spans="1:7" ht="45" x14ac:dyDescent="0.25">
      <c r="A219" s="12">
        <v>1</v>
      </c>
      <c r="B219" s="12" t="s">
        <v>64</v>
      </c>
      <c r="C219" s="11" t="s">
        <v>53</v>
      </c>
      <c r="D219" s="51" t="s">
        <v>65</v>
      </c>
      <c r="E219" s="14">
        <f>VLOOKUP(B219,PREU_FEINA!$J$11:$K$1274,2,0)</f>
        <v>0</v>
      </c>
      <c r="F219" s="13">
        <v>4</v>
      </c>
      <c r="G219" s="14">
        <f>ROUND(ROUND(E219,2)*ROUND(F219,3),2)</f>
        <v>0</v>
      </c>
    </row>
    <row r="220" spans="1:7" x14ac:dyDescent="0.25">
      <c r="D220" s="50" t="s">
        <v>22</v>
      </c>
      <c r="E220" s="9"/>
      <c r="F220" s="9"/>
      <c r="G220" s="15">
        <f>SUM(G219:G219)</f>
        <v>0</v>
      </c>
    </row>
    <row r="221" spans="1:7" x14ac:dyDescent="0.25">
      <c r="D221" s="34"/>
    </row>
    <row r="222" spans="1:7" x14ac:dyDescent="0.25">
      <c r="B222" s="9" t="s">
        <v>5</v>
      </c>
      <c r="C222" s="10" t="s">
        <v>6</v>
      </c>
      <c r="D222" s="50" t="s">
        <v>7</v>
      </c>
    </row>
    <row r="223" spans="1:7" x14ac:dyDescent="0.25">
      <c r="B223" s="9" t="s">
        <v>8</v>
      </c>
      <c r="C223" s="10" t="s">
        <v>9</v>
      </c>
      <c r="D223" s="50" t="s">
        <v>10</v>
      </c>
    </row>
    <row r="224" spans="1:7" x14ac:dyDescent="0.25">
      <c r="B224" s="9" t="s">
        <v>11</v>
      </c>
      <c r="C224" s="10" t="s">
        <v>102</v>
      </c>
      <c r="D224" s="50" t="s">
        <v>103</v>
      </c>
    </row>
    <row r="225" spans="1:7" x14ac:dyDescent="0.25">
      <c r="B225" s="9" t="s">
        <v>14</v>
      </c>
      <c r="C225" s="10" t="s">
        <v>62</v>
      </c>
      <c r="D225" s="50" t="s">
        <v>116</v>
      </c>
    </row>
    <row r="226" spans="1:7" x14ac:dyDescent="0.25">
      <c r="B226" s="9" t="s">
        <v>46</v>
      </c>
      <c r="C226" s="10" t="s">
        <v>94</v>
      </c>
      <c r="D226" s="50" t="s">
        <v>63</v>
      </c>
    </row>
    <row r="227" spans="1:7" x14ac:dyDescent="0.25">
      <c r="B227" s="9" t="s">
        <v>49</v>
      </c>
      <c r="C227" s="10" t="s">
        <v>121</v>
      </c>
      <c r="D227" s="50" t="s">
        <v>122</v>
      </c>
    </row>
    <row r="228" spans="1:7" x14ac:dyDescent="0.25">
      <c r="D228" s="34"/>
    </row>
    <row r="229" spans="1:7" ht="45" x14ac:dyDescent="0.25">
      <c r="A229" s="12">
        <v>1</v>
      </c>
      <c r="B229" s="12" t="s">
        <v>123</v>
      </c>
      <c r="C229" s="11" t="s">
        <v>53</v>
      </c>
      <c r="D229" s="51" t="s">
        <v>124</v>
      </c>
      <c r="E229" s="14">
        <f>VLOOKUP(B229,PREU_FEINA!$J$11:$K$1274,2,0)</f>
        <v>0</v>
      </c>
      <c r="F229" s="13">
        <v>1</v>
      </c>
      <c r="G229" s="14">
        <f>ROUND(ROUND(E229,2)*ROUND(F229,3),2)</f>
        <v>0</v>
      </c>
    </row>
    <row r="230" spans="1:7" x14ac:dyDescent="0.25">
      <c r="D230" s="50" t="s">
        <v>22</v>
      </c>
      <c r="E230" s="9"/>
      <c r="F230" s="9"/>
      <c r="G230" s="15">
        <f>SUM(G229:G229)</f>
        <v>0</v>
      </c>
    </row>
    <row r="231" spans="1:7" x14ac:dyDescent="0.25">
      <c r="D231" s="34"/>
    </row>
    <row r="232" spans="1:7" x14ac:dyDescent="0.25">
      <c r="B232" s="9" t="s">
        <v>5</v>
      </c>
      <c r="C232" s="10" t="s">
        <v>6</v>
      </c>
      <c r="D232" s="50" t="s">
        <v>7</v>
      </c>
    </row>
    <row r="233" spans="1:7" x14ac:dyDescent="0.25">
      <c r="B233" s="9" t="s">
        <v>8</v>
      </c>
      <c r="C233" s="10" t="s">
        <v>9</v>
      </c>
      <c r="D233" s="50" t="s">
        <v>10</v>
      </c>
    </row>
    <row r="234" spans="1:7" x14ac:dyDescent="0.25">
      <c r="B234" s="9" t="s">
        <v>11</v>
      </c>
      <c r="C234" s="10" t="s">
        <v>102</v>
      </c>
      <c r="D234" s="50" t="s">
        <v>103</v>
      </c>
    </row>
    <row r="235" spans="1:7" x14ac:dyDescent="0.25">
      <c r="B235" s="9" t="s">
        <v>14</v>
      </c>
      <c r="C235" s="10" t="s">
        <v>62</v>
      </c>
      <c r="D235" s="50" t="s">
        <v>116</v>
      </c>
    </row>
    <row r="236" spans="1:7" x14ac:dyDescent="0.25">
      <c r="B236" s="9" t="s">
        <v>46</v>
      </c>
      <c r="C236" s="10" t="s">
        <v>98</v>
      </c>
      <c r="D236" s="50" t="s">
        <v>67</v>
      </c>
    </row>
    <row r="237" spans="1:7" x14ac:dyDescent="0.25">
      <c r="B237" s="9" t="s">
        <v>49</v>
      </c>
      <c r="C237" s="10" t="s">
        <v>6</v>
      </c>
      <c r="D237" s="50" t="s">
        <v>57</v>
      </c>
    </row>
    <row r="238" spans="1:7" x14ac:dyDescent="0.25">
      <c r="D238" s="34"/>
    </row>
    <row r="239" spans="1:7" ht="45" x14ac:dyDescent="0.25">
      <c r="A239" s="12">
        <v>1</v>
      </c>
      <c r="B239" s="12" t="s">
        <v>68</v>
      </c>
      <c r="C239" s="11" t="s">
        <v>53</v>
      </c>
      <c r="D239" s="51" t="s">
        <v>69</v>
      </c>
      <c r="E239" s="14">
        <f>VLOOKUP(B239,PREU_FEINA!$J$11:$K$1274,2,0)</f>
        <v>0</v>
      </c>
      <c r="F239" s="13">
        <v>1</v>
      </c>
      <c r="G239" s="14">
        <f>ROUND(ROUND(E239,2)*ROUND(F239,3),2)</f>
        <v>0</v>
      </c>
    </row>
    <row r="240" spans="1:7" x14ac:dyDescent="0.25">
      <c r="D240" s="50" t="s">
        <v>22</v>
      </c>
      <c r="E240" s="9"/>
      <c r="F240" s="9"/>
      <c r="G240" s="15">
        <f>SUM(G239:G239)</f>
        <v>0</v>
      </c>
    </row>
    <row r="241" spans="1:7" x14ac:dyDescent="0.25">
      <c r="D241" s="34"/>
    </row>
    <row r="242" spans="1:7" x14ac:dyDescent="0.25">
      <c r="B242" s="9" t="s">
        <v>5</v>
      </c>
      <c r="C242" s="10" t="s">
        <v>6</v>
      </c>
      <c r="D242" s="50" t="s">
        <v>7</v>
      </c>
    </row>
    <row r="243" spans="1:7" x14ac:dyDescent="0.25">
      <c r="B243" s="9" t="s">
        <v>8</v>
      </c>
      <c r="C243" s="10" t="s">
        <v>9</v>
      </c>
      <c r="D243" s="50" t="s">
        <v>10</v>
      </c>
    </row>
    <row r="244" spans="1:7" x14ac:dyDescent="0.25">
      <c r="B244" s="9" t="s">
        <v>11</v>
      </c>
      <c r="C244" s="10" t="s">
        <v>102</v>
      </c>
      <c r="D244" s="50" t="s">
        <v>103</v>
      </c>
    </row>
    <row r="245" spans="1:7" x14ac:dyDescent="0.25">
      <c r="B245" s="9" t="s">
        <v>14</v>
      </c>
      <c r="C245" s="10" t="s">
        <v>62</v>
      </c>
      <c r="D245" s="50" t="s">
        <v>116</v>
      </c>
    </row>
    <row r="246" spans="1:7" x14ac:dyDescent="0.25">
      <c r="B246" s="9" t="s">
        <v>46</v>
      </c>
      <c r="C246" s="10" t="s">
        <v>98</v>
      </c>
      <c r="D246" s="50" t="s">
        <v>67</v>
      </c>
    </row>
    <row r="247" spans="1:7" x14ac:dyDescent="0.25">
      <c r="B247" s="9" t="s">
        <v>49</v>
      </c>
      <c r="C247" s="10" t="s">
        <v>121</v>
      </c>
      <c r="D247" s="50" t="s">
        <v>122</v>
      </c>
    </row>
    <row r="248" spans="1:7" x14ac:dyDescent="0.25">
      <c r="D248" s="34"/>
    </row>
    <row r="249" spans="1:7" ht="45" x14ac:dyDescent="0.25">
      <c r="A249" s="12">
        <v>1</v>
      </c>
      <c r="B249" s="12" t="s">
        <v>125</v>
      </c>
      <c r="C249" s="11" t="s">
        <v>53</v>
      </c>
      <c r="D249" s="51" t="s">
        <v>126</v>
      </c>
      <c r="E249" s="14">
        <f>VLOOKUP(B249,PREU_FEINA!$J$11:$K$1274,2,0)</f>
        <v>0</v>
      </c>
      <c r="F249" s="13">
        <v>1</v>
      </c>
      <c r="G249" s="14">
        <f>ROUND(ROUND(E249,2)*ROUND(F249,3),2)</f>
        <v>0</v>
      </c>
    </row>
    <row r="250" spans="1:7" x14ac:dyDescent="0.25">
      <c r="D250" s="50" t="s">
        <v>22</v>
      </c>
      <c r="E250" s="9"/>
      <c r="F250" s="9"/>
      <c r="G250" s="15">
        <f>SUM(G249:G249)</f>
        <v>0</v>
      </c>
    </row>
    <row r="251" spans="1:7" x14ac:dyDescent="0.25">
      <c r="D251" s="34"/>
    </row>
    <row r="252" spans="1:7" x14ac:dyDescent="0.25">
      <c r="B252" s="9" t="s">
        <v>5</v>
      </c>
      <c r="C252" s="10" t="s">
        <v>6</v>
      </c>
      <c r="D252" s="50" t="s">
        <v>7</v>
      </c>
    </row>
    <row r="253" spans="1:7" x14ac:dyDescent="0.25">
      <c r="B253" s="9" t="s">
        <v>8</v>
      </c>
      <c r="C253" s="10" t="s">
        <v>9</v>
      </c>
      <c r="D253" s="50" t="s">
        <v>10</v>
      </c>
    </row>
    <row r="254" spans="1:7" x14ac:dyDescent="0.25">
      <c r="B254" s="9" t="s">
        <v>11</v>
      </c>
      <c r="C254" s="10" t="s">
        <v>127</v>
      </c>
      <c r="D254" s="50" t="s">
        <v>128</v>
      </c>
    </row>
    <row r="255" spans="1:7" x14ac:dyDescent="0.25">
      <c r="B255" s="9" t="s">
        <v>14</v>
      </c>
      <c r="C255" s="10" t="s">
        <v>129</v>
      </c>
      <c r="D255" s="50" t="s">
        <v>130</v>
      </c>
    </row>
    <row r="256" spans="1:7" x14ac:dyDescent="0.25">
      <c r="D256" s="34"/>
    </row>
    <row r="257" spans="1:7" ht="33.75" x14ac:dyDescent="0.25">
      <c r="A257" s="12">
        <v>1</v>
      </c>
      <c r="B257" s="12" t="s">
        <v>131</v>
      </c>
      <c r="C257" s="11" t="s">
        <v>34</v>
      </c>
      <c r="D257" s="51" t="s">
        <v>132</v>
      </c>
      <c r="E257" s="14">
        <f>VLOOKUP(B257,PREU_FEINA!$J$11:$K$1274,2,0)</f>
        <v>0</v>
      </c>
      <c r="F257" s="13">
        <v>100</v>
      </c>
      <c r="G257" s="14">
        <f>ROUND(ROUND(E257,2)*ROUND(F257,3),2)</f>
        <v>0</v>
      </c>
    </row>
    <row r="258" spans="1:7" x14ac:dyDescent="0.25">
      <c r="D258" s="50" t="s">
        <v>22</v>
      </c>
      <c r="E258" s="9"/>
      <c r="F258" s="9"/>
      <c r="G258" s="15">
        <f>SUM(G257:G257)</f>
        <v>0</v>
      </c>
    </row>
    <row r="259" spans="1:7" x14ac:dyDescent="0.25">
      <c r="D259" s="34"/>
    </row>
    <row r="260" spans="1:7" x14ac:dyDescent="0.25">
      <c r="B260" s="9" t="s">
        <v>5</v>
      </c>
      <c r="C260" s="10" t="s">
        <v>6</v>
      </c>
      <c r="D260" s="50" t="s">
        <v>7</v>
      </c>
    </row>
    <row r="261" spans="1:7" x14ac:dyDescent="0.25">
      <c r="B261" s="9" t="s">
        <v>8</v>
      </c>
      <c r="C261" s="10" t="s">
        <v>9</v>
      </c>
      <c r="D261" s="50" t="s">
        <v>10</v>
      </c>
    </row>
    <row r="262" spans="1:7" x14ac:dyDescent="0.25">
      <c r="B262" s="9" t="s">
        <v>11</v>
      </c>
      <c r="C262" s="10" t="s">
        <v>133</v>
      </c>
      <c r="D262" s="50" t="s">
        <v>134</v>
      </c>
    </row>
    <row r="263" spans="1:7" x14ac:dyDescent="0.25">
      <c r="D263" s="34"/>
    </row>
    <row r="264" spans="1:7" ht="135" x14ac:dyDescent="0.25">
      <c r="A264" s="12">
        <v>1</v>
      </c>
      <c r="B264" s="12" t="s">
        <v>135</v>
      </c>
      <c r="C264" s="11" t="s">
        <v>136</v>
      </c>
      <c r="D264" s="51" t="s">
        <v>137</v>
      </c>
      <c r="E264" s="14">
        <f>VLOOKUP(B264,PREU_FEINA!$J$11:$K$1274,2,0)</f>
        <v>0</v>
      </c>
      <c r="F264" s="13">
        <v>20</v>
      </c>
      <c r="G264" s="14">
        <f>ROUND(ROUND(E264,2)*ROUND(F264,3),2)</f>
        <v>0</v>
      </c>
    </row>
    <row r="265" spans="1:7" x14ac:dyDescent="0.25">
      <c r="D265" s="50" t="s">
        <v>22</v>
      </c>
      <c r="E265" s="9"/>
      <c r="F265" s="9"/>
      <c r="G265" s="15">
        <f>SUM(G264:G264)</f>
        <v>0</v>
      </c>
    </row>
    <row r="266" spans="1:7" x14ac:dyDescent="0.25">
      <c r="D266" s="34"/>
    </row>
    <row r="267" spans="1:7" x14ac:dyDescent="0.25">
      <c r="B267" s="9" t="s">
        <v>5</v>
      </c>
      <c r="C267" s="10" t="s">
        <v>6</v>
      </c>
      <c r="D267" s="50" t="s">
        <v>7</v>
      </c>
    </row>
    <row r="268" spans="1:7" x14ac:dyDescent="0.25">
      <c r="B268" s="9" t="s">
        <v>8</v>
      </c>
      <c r="C268" s="10" t="s">
        <v>9</v>
      </c>
      <c r="D268" s="50" t="s">
        <v>10</v>
      </c>
    </row>
    <row r="269" spans="1:7" x14ac:dyDescent="0.25">
      <c r="B269" s="9" t="s">
        <v>11</v>
      </c>
      <c r="C269" s="10" t="s">
        <v>138</v>
      </c>
      <c r="D269" s="50" t="s">
        <v>139</v>
      </c>
    </row>
    <row r="270" spans="1:7" x14ac:dyDescent="0.25">
      <c r="B270" s="9" t="s">
        <v>14</v>
      </c>
      <c r="C270" s="10" t="s">
        <v>140</v>
      </c>
      <c r="D270" s="50" t="s">
        <v>141</v>
      </c>
    </row>
    <row r="271" spans="1:7" x14ac:dyDescent="0.25">
      <c r="D271" s="34"/>
    </row>
    <row r="272" spans="1:7" ht="78.75" x14ac:dyDescent="0.25">
      <c r="A272" s="12">
        <v>1</v>
      </c>
      <c r="B272" s="12" t="s">
        <v>142</v>
      </c>
      <c r="C272" s="11" t="s">
        <v>53</v>
      </c>
      <c r="D272" s="51" t="s">
        <v>143</v>
      </c>
      <c r="E272" s="14">
        <f>VLOOKUP(B272,PREU_FEINA!$J$11:$K$1274,2,0)</f>
        <v>0</v>
      </c>
      <c r="F272" s="13">
        <v>5</v>
      </c>
      <c r="G272" s="14">
        <f>ROUND(ROUND(E272,2)*ROUND(F272,3),2)</f>
        <v>0</v>
      </c>
    </row>
    <row r="273" spans="1:7" ht="33.75" x14ac:dyDescent="0.25">
      <c r="A273" s="12">
        <v>2</v>
      </c>
      <c r="B273" s="12" t="s">
        <v>144</v>
      </c>
      <c r="C273" s="11" t="s">
        <v>53</v>
      </c>
      <c r="D273" s="51" t="s">
        <v>145</v>
      </c>
      <c r="E273" s="14">
        <f>VLOOKUP(B273,PREU_FEINA!$J$11:$K$1274,2,0)</f>
        <v>0</v>
      </c>
      <c r="F273" s="13">
        <v>5</v>
      </c>
      <c r="G273" s="14">
        <f>ROUND(ROUND(E273,2)*ROUND(F273,3),2)</f>
        <v>0</v>
      </c>
    </row>
    <row r="274" spans="1:7" ht="45" x14ac:dyDescent="0.25">
      <c r="A274" s="12">
        <v>3</v>
      </c>
      <c r="B274" s="12" t="s">
        <v>146</v>
      </c>
      <c r="C274" s="11" t="s">
        <v>53</v>
      </c>
      <c r="D274" s="51" t="s">
        <v>147</v>
      </c>
      <c r="E274" s="14">
        <f>VLOOKUP(B274,PREU_FEINA!$J$11:$K$1274,2,0)</f>
        <v>0</v>
      </c>
      <c r="F274" s="13">
        <v>5</v>
      </c>
      <c r="G274" s="14">
        <f>ROUND(ROUND(E274,2)*ROUND(F274,3),2)</f>
        <v>0</v>
      </c>
    </row>
    <row r="275" spans="1:7" x14ac:dyDescent="0.25">
      <c r="D275" s="50" t="s">
        <v>22</v>
      </c>
      <c r="E275" s="9"/>
      <c r="F275" s="9"/>
      <c r="G275" s="15">
        <f>SUM(G272:G274)</f>
        <v>0</v>
      </c>
    </row>
    <row r="276" spans="1:7" x14ac:dyDescent="0.25">
      <c r="D276" s="34"/>
    </row>
    <row r="277" spans="1:7" x14ac:dyDescent="0.25">
      <c r="B277" s="9" t="s">
        <v>5</v>
      </c>
      <c r="C277" s="10" t="s">
        <v>6</v>
      </c>
      <c r="D277" s="50" t="s">
        <v>7</v>
      </c>
    </row>
    <row r="278" spans="1:7" x14ac:dyDescent="0.25">
      <c r="B278" s="9" t="s">
        <v>8</v>
      </c>
      <c r="C278" s="10" t="s">
        <v>9</v>
      </c>
      <c r="D278" s="50" t="s">
        <v>10</v>
      </c>
    </row>
    <row r="279" spans="1:7" x14ac:dyDescent="0.25">
      <c r="B279" s="9" t="s">
        <v>11</v>
      </c>
      <c r="C279" s="10" t="s">
        <v>138</v>
      </c>
      <c r="D279" s="50" t="s">
        <v>139</v>
      </c>
    </row>
    <row r="280" spans="1:7" x14ac:dyDescent="0.25">
      <c r="B280" s="9" t="s">
        <v>14</v>
      </c>
      <c r="C280" s="10" t="s">
        <v>148</v>
      </c>
      <c r="D280" s="50" t="s">
        <v>149</v>
      </c>
    </row>
    <row r="281" spans="1:7" x14ac:dyDescent="0.25">
      <c r="D281" s="34"/>
    </row>
    <row r="282" spans="1:7" ht="33.75" x14ac:dyDescent="0.25">
      <c r="A282" s="12">
        <v>1</v>
      </c>
      <c r="B282" s="12" t="s">
        <v>150</v>
      </c>
      <c r="C282" s="11" t="s">
        <v>53</v>
      </c>
      <c r="D282" s="51" t="s">
        <v>151</v>
      </c>
      <c r="E282" s="14">
        <f>VLOOKUP(B282,PREU_FEINA!$J$11:$K$1274,2,0)</f>
        <v>0</v>
      </c>
      <c r="F282" s="13">
        <v>75</v>
      </c>
      <c r="G282" s="14">
        <f>ROUND(ROUND(E282,2)*ROUND(F282,3),2)</f>
        <v>0</v>
      </c>
    </row>
    <row r="283" spans="1:7" x14ac:dyDescent="0.25">
      <c r="D283" s="50" t="s">
        <v>22</v>
      </c>
      <c r="E283" s="9"/>
      <c r="F283" s="9"/>
      <c r="G283" s="15">
        <f>SUM(G282:G282)</f>
        <v>0</v>
      </c>
    </row>
    <row r="284" spans="1:7" x14ac:dyDescent="0.25">
      <c r="D284" s="34"/>
    </row>
    <row r="285" spans="1:7" x14ac:dyDescent="0.25">
      <c r="B285" s="9" t="s">
        <v>5</v>
      </c>
      <c r="C285" s="10" t="s">
        <v>6</v>
      </c>
      <c r="D285" s="50" t="s">
        <v>7</v>
      </c>
    </row>
    <row r="286" spans="1:7" x14ac:dyDescent="0.25">
      <c r="B286" s="9" t="s">
        <v>8</v>
      </c>
      <c r="C286" s="10" t="s">
        <v>9</v>
      </c>
      <c r="D286" s="50" t="s">
        <v>10</v>
      </c>
    </row>
    <row r="287" spans="1:7" x14ac:dyDescent="0.25">
      <c r="B287" s="9" t="s">
        <v>11</v>
      </c>
      <c r="C287" s="10" t="s">
        <v>138</v>
      </c>
      <c r="D287" s="50" t="s">
        <v>139</v>
      </c>
    </row>
    <row r="288" spans="1:7" x14ac:dyDescent="0.25">
      <c r="B288" s="9" t="s">
        <v>14</v>
      </c>
      <c r="C288" s="10" t="s">
        <v>152</v>
      </c>
      <c r="D288" s="50" t="s">
        <v>153</v>
      </c>
    </row>
    <row r="289" spans="1:7" x14ac:dyDescent="0.25">
      <c r="D289" s="34"/>
    </row>
    <row r="290" spans="1:7" ht="45" x14ac:dyDescent="0.25">
      <c r="A290" s="12">
        <v>1</v>
      </c>
      <c r="B290" s="12" t="s">
        <v>154</v>
      </c>
      <c r="C290" s="11" t="s">
        <v>34</v>
      </c>
      <c r="D290" s="51" t="s">
        <v>155</v>
      </c>
      <c r="E290" s="14">
        <f>VLOOKUP(B290,PREU_FEINA!$J$11:$K$1274,2,0)</f>
        <v>0</v>
      </c>
      <c r="F290" s="13">
        <v>400</v>
      </c>
      <c r="G290" s="14">
        <f>ROUND(ROUND(E290,2)*ROUND(F290,3),2)</f>
        <v>0</v>
      </c>
    </row>
    <row r="291" spans="1:7" x14ac:dyDescent="0.25">
      <c r="D291" s="50" t="s">
        <v>22</v>
      </c>
      <c r="E291" s="9"/>
      <c r="F291" s="9"/>
      <c r="G291" s="15">
        <f>SUM(G290:G290)</f>
        <v>0</v>
      </c>
    </row>
    <row r="292" spans="1:7" x14ac:dyDescent="0.25">
      <c r="D292" s="34"/>
    </row>
    <row r="293" spans="1:7" x14ac:dyDescent="0.25">
      <c r="B293" s="9" t="s">
        <v>5</v>
      </c>
      <c r="C293" s="10" t="s">
        <v>6</v>
      </c>
      <c r="D293" s="50" t="s">
        <v>7</v>
      </c>
    </row>
    <row r="294" spans="1:7" x14ac:dyDescent="0.25">
      <c r="B294" s="9" t="s">
        <v>8</v>
      </c>
      <c r="C294" s="10" t="s">
        <v>9</v>
      </c>
      <c r="D294" s="50" t="s">
        <v>10</v>
      </c>
    </row>
    <row r="295" spans="1:7" x14ac:dyDescent="0.25">
      <c r="B295" s="9" t="s">
        <v>11</v>
      </c>
      <c r="C295" s="10" t="s">
        <v>138</v>
      </c>
      <c r="D295" s="50" t="s">
        <v>139</v>
      </c>
    </row>
    <row r="296" spans="1:7" x14ac:dyDescent="0.25">
      <c r="B296" s="9" t="s">
        <v>14</v>
      </c>
      <c r="C296" s="10" t="s">
        <v>156</v>
      </c>
      <c r="D296" s="50" t="s">
        <v>157</v>
      </c>
    </row>
    <row r="297" spans="1:7" x14ac:dyDescent="0.25">
      <c r="D297" s="34"/>
    </row>
    <row r="298" spans="1:7" ht="67.5" x14ac:dyDescent="0.25">
      <c r="A298" s="12">
        <v>1</v>
      </c>
      <c r="B298" s="12" t="s">
        <v>158</v>
      </c>
      <c r="C298" s="11" t="s">
        <v>159</v>
      </c>
      <c r="D298" s="51" t="s">
        <v>160</v>
      </c>
      <c r="E298" s="14">
        <f>VLOOKUP(B298,PREU_FEINA!$J$11:$K$1274,2,0)</f>
        <v>0</v>
      </c>
      <c r="F298" s="13">
        <v>0.5</v>
      </c>
      <c r="G298" s="14">
        <f>ROUND(ROUND(E298,2)*ROUND(F298,3),2)</f>
        <v>0</v>
      </c>
    </row>
    <row r="299" spans="1:7" x14ac:dyDescent="0.25">
      <c r="D299" s="50" t="s">
        <v>22</v>
      </c>
      <c r="E299" s="9"/>
      <c r="F299" s="9"/>
      <c r="G299" s="15">
        <f>SUM(G298:G298)</f>
        <v>0</v>
      </c>
    </row>
    <row r="300" spans="1:7" x14ac:dyDescent="0.25">
      <c r="D300" s="34"/>
    </row>
    <row r="301" spans="1:7" x14ac:dyDescent="0.25">
      <c r="B301" s="9" t="s">
        <v>5</v>
      </c>
      <c r="C301" s="10" t="s">
        <v>6</v>
      </c>
      <c r="D301" s="50" t="s">
        <v>7</v>
      </c>
    </row>
    <row r="302" spans="1:7" x14ac:dyDescent="0.25">
      <c r="B302" s="9" t="s">
        <v>8</v>
      </c>
      <c r="C302" s="10" t="s">
        <v>9</v>
      </c>
      <c r="D302" s="50" t="s">
        <v>10</v>
      </c>
    </row>
    <row r="303" spans="1:7" x14ac:dyDescent="0.25">
      <c r="B303" s="9" t="s">
        <v>11</v>
      </c>
      <c r="C303" s="10" t="s">
        <v>161</v>
      </c>
      <c r="D303" s="50" t="s">
        <v>162</v>
      </c>
    </row>
    <row r="304" spans="1:7" x14ac:dyDescent="0.25">
      <c r="D304" s="34"/>
    </row>
    <row r="305" spans="1:7" x14ac:dyDescent="0.25">
      <c r="A305" s="12">
        <v>1</v>
      </c>
      <c r="B305" s="12" t="s">
        <v>163</v>
      </c>
      <c r="C305" s="11" t="s">
        <v>53</v>
      </c>
      <c r="D305" s="51" t="s">
        <v>164</v>
      </c>
      <c r="E305" s="14">
        <f>VLOOKUP(B305,PREU_FEINA!$J$11:$K$1274,2,0)</f>
        <v>0</v>
      </c>
      <c r="F305" s="13">
        <v>2</v>
      </c>
      <c r="G305" s="14">
        <f>ROUND(ROUND(E305,2)*ROUND(F305,3),2)</f>
        <v>0</v>
      </c>
    </row>
    <row r="306" spans="1:7" x14ac:dyDescent="0.25">
      <c r="A306" s="12">
        <v>2</v>
      </c>
      <c r="B306" s="12" t="s">
        <v>165</v>
      </c>
      <c r="C306" s="11" t="s">
        <v>53</v>
      </c>
      <c r="D306" s="51" t="s">
        <v>166</v>
      </c>
      <c r="E306" s="14">
        <f>VLOOKUP(B306,PREU_FEINA!$J$11:$K$1274,2,0)</f>
        <v>0</v>
      </c>
      <c r="F306" s="13">
        <v>30</v>
      </c>
      <c r="G306" s="14">
        <f>ROUND(ROUND(E306,2)*ROUND(F306,3),2)</f>
        <v>0</v>
      </c>
    </row>
    <row r="307" spans="1:7" x14ac:dyDescent="0.25">
      <c r="D307" s="50" t="s">
        <v>22</v>
      </c>
      <c r="E307" s="9"/>
      <c r="F307" s="9"/>
      <c r="G307" s="15">
        <f>SUM(G305:G306)</f>
        <v>0</v>
      </c>
    </row>
    <row r="308" spans="1:7" x14ac:dyDescent="0.25">
      <c r="D308" s="34"/>
    </row>
    <row r="309" spans="1:7" x14ac:dyDescent="0.25">
      <c r="B309" s="9" t="s">
        <v>5</v>
      </c>
      <c r="C309" s="10" t="s">
        <v>6</v>
      </c>
      <c r="D309" s="50" t="s">
        <v>7</v>
      </c>
    </row>
    <row r="310" spans="1:7" x14ac:dyDescent="0.25">
      <c r="B310" s="9" t="s">
        <v>8</v>
      </c>
      <c r="C310" s="10" t="s">
        <v>167</v>
      </c>
      <c r="D310" s="50" t="s">
        <v>168</v>
      </c>
    </row>
    <row r="311" spans="1:7" x14ac:dyDescent="0.25">
      <c r="B311" s="9" t="s">
        <v>11</v>
      </c>
      <c r="C311" s="10" t="s">
        <v>31</v>
      </c>
      <c r="D311" s="50" t="s">
        <v>169</v>
      </c>
    </row>
    <row r="312" spans="1:7" x14ac:dyDescent="0.25">
      <c r="B312" s="9" t="s">
        <v>14</v>
      </c>
      <c r="C312" s="10" t="s">
        <v>170</v>
      </c>
      <c r="D312" s="50" t="s">
        <v>171</v>
      </c>
    </row>
    <row r="313" spans="1:7" x14ac:dyDescent="0.25">
      <c r="D313" s="34"/>
    </row>
    <row r="314" spans="1:7" ht="22.5" x14ac:dyDescent="0.25">
      <c r="A314" s="12">
        <v>1</v>
      </c>
      <c r="B314" s="12" t="s">
        <v>172</v>
      </c>
      <c r="C314" s="11" t="s">
        <v>34</v>
      </c>
      <c r="D314" s="51" t="s">
        <v>173</v>
      </c>
      <c r="E314" s="14">
        <f>VLOOKUP(B314,PREU_FEINA!$J$11:$K$1274,2,0)</f>
        <v>0</v>
      </c>
      <c r="F314" s="13">
        <v>26772.75</v>
      </c>
      <c r="G314" s="14">
        <f>ROUND(ROUND(E314,2)*ROUND(F314,3),2)</f>
        <v>0</v>
      </c>
    </row>
    <row r="315" spans="1:7" x14ac:dyDescent="0.25">
      <c r="D315" s="50" t="s">
        <v>22</v>
      </c>
      <c r="E315" s="9"/>
      <c r="F315" s="9"/>
      <c r="G315" s="15">
        <f>SUM(G314:G314)</f>
        <v>0</v>
      </c>
    </row>
    <row r="316" spans="1:7" x14ac:dyDescent="0.25">
      <c r="D316" s="34"/>
    </row>
    <row r="317" spans="1:7" x14ac:dyDescent="0.25">
      <c r="B317" s="9" t="s">
        <v>5</v>
      </c>
      <c r="C317" s="10" t="s">
        <v>6</v>
      </c>
      <c r="D317" s="50" t="s">
        <v>7</v>
      </c>
    </row>
    <row r="318" spans="1:7" x14ac:dyDescent="0.25">
      <c r="B318" s="9" t="s">
        <v>8</v>
      </c>
      <c r="C318" s="10" t="s">
        <v>167</v>
      </c>
      <c r="D318" s="50" t="s">
        <v>168</v>
      </c>
    </row>
    <row r="319" spans="1:7" x14ac:dyDescent="0.25">
      <c r="B319" s="9" t="s">
        <v>11</v>
      </c>
      <c r="C319" s="10" t="s">
        <v>31</v>
      </c>
      <c r="D319" s="50" t="s">
        <v>169</v>
      </c>
    </row>
    <row r="320" spans="1:7" x14ac:dyDescent="0.25">
      <c r="B320" s="9" t="s">
        <v>14</v>
      </c>
      <c r="C320" s="10" t="s">
        <v>174</v>
      </c>
      <c r="D320" s="50" t="s">
        <v>175</v>
      </c>
    </row>
    <row r="321" spans="1:7" x14ac:dyDescent="0.25">
      <c r="D321" s="34"/>
    </row>
    <row r="322" spans="1:7" ht="33.75" x14ac:dyDescent="0.25">
      <c r="A322" s="12">
        <v>1</v>
      </c>
      <c r="B322" s="12" t="s">
        <v>176</v>
      </c>
      <c r="C322" s="11" t="s">
        <v>34</v>
      </c>
      <c r="D322" s="51" t="s">
        <v>177</v>
      </c>
      <c r="E322" s="14">
        <f>VLOOKUP(B322,PREU_FEINA!$J$11:$K$1274,2,0)</f>
        <v>0</v>
      </c>
      <c r="F322" s="13">
        <v>3041.14</v>
      </c>
      <c r="G322" s="14">
        <f>ROUND(ROUND(E322,2)*ROUND(F322,3),2)</f>
        <v>0</v>
      </c>
    </row>
    <row r="323" spans="1:7" x14ac:dyDescent="0.25">
      <c r="D323" s="50" t="s">
        <v>22</v>
      </c>
      <c r="E323" s="9"/>
      <c r="F323" s="9"/>
      <c r="G323" s="15">
        <f>SUM(G322:G322)</f>
        <v>0</v>
      </c>
    </row>
    <row r="324" spans="1:7" x14ac:dyDescent="0.25">
      <c r="D324" s="34"/>
    </row>
    <row r="325" spans="1:7" x14ac:dyDescent="0.25">
      <c r="B325" s="9" t="s">
        <v>5</v>
      </c>
      <c r="C325" s="10" t="s">
        <v>6</v>
      </c>
      <c r="D325" s="50" t="s">
        <v>7</v>
      </c>
    </row>
    <row r="326" spans="1:7" x14ac:dyDescent="0.25">
      <c r="B326" s="9" t="s">
        <v>8</v>
      </c>
      <c r="C326" s="10" t="s">
        <v>167</v>
      </c>
      <c r="D326" s="50" t="s">
        <v>168</v>
      </c>
    </row>
    <row r="327" spans="1:7" x14ac:dyDescent="0.25">
      <c r="B327" s="9" t="s">
        <v>11</v>
      </c>
      <c r="C327" s="10" t="s">
        <v>36</v>
      </c>
      <c r="D327" s="50" t="s">
        <v>178</v>
      </c>
    </row>
    <row r="328" spans="1:7" x14ac:dyDescent="0.25">
      <c r="B328" s="9" t="s">
        <v>14</v>
      </c>
      <c r="C328" s="10" t="s">
        <v>170</v>
      </c>
      <c r="D328" s="50" t="s">
        <v>171</v>
      </c>
    </row>
    <row r="329" spans="1:7" x14ac:dyDescent="0.25">
      <c r="D329" s="34"/>
    </row>
    <row r="330" spans="1:7" ht="22.5" x14ac:dyDescent="0.25">
      <c r="A330" s="12">
        <v>1</v>
      </c>
      <c r="B330" s="12" t="s">
        <v>172</v>
      </c>
      <c r="C330" s="11" t="s">
        <v>34</v>
      </c>
      <c r="D330" s="51" t="s">
        <v>173</v>
      </c>
      <c r="E330" s="14">
        <f>VLOOKUP(B330,PREU_FEINA!$J$11:$K$1274,2,0)</f>
        <v>0</v>
      </c>
      <c r="F330" s="13">
        <v>97545.68</v>
      </c>
      <c r="G330" s="14">
        <f>ROUND(ROUND(E330,2)*ROUND(F330,3),2)</f>
        <v>0</v>
      </c>
    </row>
    <row r="331" spans="1:7" x14ac:dyDescent="0.25">
      <c r="D331" s="50" t="s">
        <v>22</v>
      </c>
      <c r="E331" s="9"/>
      <c r="F331" s="9"/>
      <c r="G331" s="15">
        <f>SUM(G330:G330)</f>
        <v>0</v>
      </c>
    </row>
    <row r="332" spans="1:7" x14ac:dyDescent="0.25">
      <c r="D332" s="34"/>
    </row>
    <row r="333" spans="1:7" x14ac:dyDescent="0.25">
      <c r="B333" s="9" t="s">
        <v>5</v>
      </c>
      <c r="C333" s="10" t="s">
        <v>6</v>
      </c>
      <c r="D333" s="50" t="s">
        <v>7</v>
      </c>
    </row>
    <row r="334" spans="1:7" x14ac:dyDescent="0.25">
      <c r="B334" s="9" t="s">
        <v>8</v>
      </c>
      <c r="C334" s="10" t="s">
        <v>167</v>
      </c>
      <c r="D334" s="50" t="s">
        <v>168</v>
      </c>
    </row>
    <row r="335" spans="1:7" x14ac:dyDescent="0.25">
      <c r="B335" s="9" t="s">
        <v>11</v>
      </c>
      <c r="C335" s="10" t="s">
        <v>36</v>
      </c>
      <c r="D335" s="50" t="s">
        <v>178</v>
      </c>
    </row>
    <row r="336" spans="1:7" x14ac:dyDescent="0.25">
      <c r="B336" s="9" t="s">
        <v>14</v>
      </c>
      <c r="C336" s="10" t="s">
        <v>179</v>
      </c>
      <c r="D336" s="50" t="s">
        <v>180</v>
      </c>
    </row>
    <row r="337" spans="1:7" x14ac:dyDescent="0.25">
      <c r="D337" s="34"/>
    </row>
    <row r="338" spans="1:7" ht="22.5" x14ac:dyDescent="0.25">
      <c r="A338" s="12">
        <v>1</v>
      </c>
      <c r="B338" s="12" t="s">
        <v>181</v>
      </c>
      <c r="C338" s="11" t="s">
        <v>34</v>
      </c>
      <c r="D338" s="51" t="s">
        <v>182</v>
      </c>
      <c r="E338" s="14">
        <f>VLOOKUP(B338,PREU_FEINA!$J$11:$K$1274,2,0)</f>
        <v>0</v>
      </c>
      <c r="F338" s="13">
        <v>62934.834000000003</v>
      </c>
      <c r="G338" s="14">
        <f>ROUND(ROUND(E338,2)*ROUND(F338,3),2)</f>
        <v>0</v>
      </c>
    </row>
    <row r="339" spans="1:7" x14ac:dyDescent="0.25">
      <c r="D339" s="50" t="s">
        <v>22</v>
      </c>
      <c r="E339" s="9"/>
      <c r="F339" s="9"/>
      <c r="G339" s="15">
        <f>SUM(G338:G338)</f>
        <v>0</v>
      </c>
    </row>
    <row r="340" spans="1:7" x14ac:dyDescent="0.25">
      <c r="D340" s="34"/>
    </row>
    <row r="341" spans="1:7" x14ac:dyDescent="0.25">
      <c r="B341" s="9" t="s">
        <v>5</v>
      </c>
      <c r="C341" s="10" t="s">
        <v>6</v>
      </c>
      <c r="D341" s="50" t="s">
        <v>7</v>
      </c>
    </row>
    <row r="342" spans="1:7" x14ac:dyDescent="0.25">
      <c r="B342" s="9" t="s">
        <v>8</v>
      </c>
      <c r="C342" s="10" t="s">
        <v>167</v>
      </c>
      <c r="D342" s="50" t="s">
        <v>168</v>
      </c>
    </row>
    <row r="343" spans="1:7" x14ac:dyDescent="0.25">
      <c r="B343" s="9" t="s">
        <v>11</v>
      </c>
      <c r="C343" s="10" t="s">
        <v>36</v>
      </c>
      <c r="D343" s="50" t="s">
        <v>178</v>
      </c>
    </row>
    <row r="344" spans="1:7" x14ac:dyDescent="0.25">
      <c r="B344" s="9" t="s">
        <v>14</v>
      </c>
      <c r="C344" s="10" t="s">
        <v>174</v>
      </c>
      <c r="D344" s="50" t="s">
        <v>183</v>
      </c>
    </row>
    <row r="345" spans="1:7" x14ac:dyDescent="0.25">
      <c r="D345" s="34"/>
    </row>
    <row r="346" spans="1:7" ht="33.75" x14ac:dyDescent="0.25">
      <c r="A346" s="12">
        <v>1</v>
      </c>
      <c r="B346" s="12" t="s">
        <v>176</v>
      </c>
      <c r="C346" s="11" t="s">
        <v>34</v>
      </c>
      <c r="D346" s="51" t="s">
        <v>177</v>
      </c>
      <c r="E346" s="14">
        <f>VLOOKUP(B346,PREU_FEINA!$J$11:$K$1274,2,0)</f>
        <v>0</v>
      </c>
      <c r="F346" s="13">
        <v>9529.732</v>
      </c>
      <c r="G346" s="14">
        <f>ROUND(ROUND(E346,2)*ROUND(F346,3),2)</f>
        <v>0</v>
      </c>
    </row>
    <row r="347" spans="1:7" x14ac:dyDescent="0.25">
      <c r="D347" s="50" t="s">
        <v>22</v>
      </c>
      <c r="E347" s="9"/>
      <c r="F347" s="9"/>
      <c r="G347" s="15">
        <f>SUM(G346:G346)</f>
        <v>0</v>
      </c>
    </row>
    <row r="348" spans="1:7" x14ac:dyDescent="0.25">
      <c r="D348" s="34"/>
    </row>
    <row r="349" spans="1:7" x14ac:dyDescent="0.25">
      <c r="B349" s="9" t="s">
        <v>5</v>
      </c>
      <c r="C349" s="10" t="s">
        <v>6</v>
      </c>
      <c r="D349" s="50" t="s">
        <v>7</v>
      </c>
    </row>
    <row r="350" spans="1:7" x14ac:dyDescent="0.25">
      <c r="B350" s="9" t="s">
        <v>8</v>
      </c>
      <c r="C350" s="10" t="s">
        <v>167</v>
      </c>
      <c r="D350" s="50" t="s">
        <v>168</v>
      </c>
    </row>
    <row r="351" spans="1:7" x14ac:dyDescent="0.25">
      <c r="B351" s="9" t="s">
        <v>11</v>
      </c>
      <c r="C351" s="10" t="s">
        <v>40</v>
      </c>
      <c r="D351" s="50" t="s">
        <v>184</v>
      </c>
    </row>
    <row r="352" spans="1:7" x14ac:dyDescent="0.25">
      <c r="B352" s="9" t="s">
        <v>14</v>
      </c>
      <c r="C352" s="10" t="s">
        <v>179</v>
      </c>
      <c r="D352" s="50" t="s">
        <v>180</v>
      </c>
    </row>
    <row r="353" spans="1:7" x14ac:dyDescent="0.25">
      <c r="D353" s="34"/>
    </row>
    <row r="354" spans="1:7" ht="22.5" x14ac:dyDescent="0.25">
      <c r="A354" s="12">
        <v>1</v>
      </c>
      <c r="B354" s="12" t="s">
        <v>181</v>
      </c>
      <c r="C354" s="11" t="s">
        <v>34</v>
      </c>
      <c r="D354" s="51" t="s">
        <v>182</v>
      </c>
      <c r="E354" s="14">
        <f>VLOOKUP(B354,PREU_FEINA!$J$11:$K$1274,2,0)</f>
        <v>0</v>
      </c>
      <c r="F354" s="13">
        <v>17823.66</v>
      </c>
      <c r="G354" s="14">
        <f>ROUND(ROUND(E354,2)*ROUND(F354,3),2)</f>
        <v>0</v>
      </c>
    </row>
    <row r="355" spans="1:7" x14ac:dyDescent="0.25">
      <c r="D355" s="50" t="s">
        <v>22</v>
      </c>
      <c r="E355" s="9"/>
      <c r="F355" s="9"/>
      <c r="G355" s="15">
        <f>SUM(G354:G354)</f>
        <v>0</v>
      </c>
    </row>
    <row r="356" spans="1:7" x14ac:dyDescent="0.25">
      <c r="D356" s="34"/>
    </row>
    <row r="357" spans="1:7" x14ac:dyDescent="0.25">
      <c r="B357" s="9" t="s">
        <v>5</v>
      </c>
      <c r="C357" s="10" t="s">
        <v>6</v>
      </c>
      <c r="D357" s="50" t="s">
        <v>7</v>
      </c>
    </row>
    <row r="358" spans="1:7" x14ac:dyDescent="0.25">
      <c r="B358" s="9" t="s">
        <v>8</v>
      </c>
      <c r="C358" s="10" t="s">
        <v>167</v>
      </c>
      <c r="D358" s="50" t="s">
        <v>168</v>
      </c>
    </row>
    <row r="359" spans="1:7" x14ac:dyDescent="0.25">
      <c r="B359" s="9" t="s">
        <v>11</v>
      </c>
      <c r="C359" s="10" t="s">
        <v>40</v>
      </c>
      <c r="D359" s="50" t="s">
        <v>184</v>
      </c>
    </row>
    <row r="360" spans="1:7" x14ac:dyDescent="0.25">
      <c r="B360" s="9" t="s">
        <v>14</v>
      </c>
      <c r="C360" s="10" t="s">
        <v>185</v>
      </c>
      <c r="D360" s="50" t="s">
        <v>186</v>
      </c>
    </row>
    <row r="361" spans="1:7" x14ac:dyDescent="0.25">
      <c r="D361" s="34"/>
    </row>
    <row r="362" spans="1:7" ht="22.5" x14ac:dyDescent="0.25">
      <c r="A362" s="12">
        <v>1</v>
      </c>
      <c r="B362" s="12" t="s">
        <v>187</v>
      </c>
      <c r="C362" s="11" t="s">
        <v>34</v>
      </c>
      <c r="D362" s="51" t="s">
        <v>188</v>
      </c>
      <c r="E362" s="14">
        <f>VLOOKUP(B362,PREU_FEINA!$J$11:$K$1274,2,0)</f>
        <v>0</v>
      </c>
      <c r="F362" s="13">
        <v>1773.5150000000001</v>
      </c>
      <c r="G362" s="14">
        <f>ROUND(ROUND(E362,2)*ROUND(F362,3),2)</f>
        <v>0</v>
      </c>
    </row>
    <row r="363" spans="1:7" x14ac:dyDescent="0.25">
      <c r="D363" s="50" t="s">
        <v>22</v>
      </c>
      <c r="E363" s="9"/>
      <c r="F363" s="9"/>
      <c r="G363" s="15">
        <f>SUM(G362:G362)</f>
        <v>0</v>
      </c>
    </row>
    <row r="364" spans="1:7" x14ac:dyDescent="0.25">
      <c r="D364" s="34"/>
    </row>
    <row r="365" spans="1:7" x14ac:dyDescent="0.25">
      <c r="B365" s="9" t="s">
        <v>5</v>
      </c>
      <c r="C365" s="10" t="s">
        <v>6</v>
      </c>
      <c r="D365" s="50" t="s">
        <v>7</v>
      </c>
    </row>
    <row r="366" spans="1:7" x14ac:dyDescent="0.25">
      <c r="B366" s="9" t="s">
        <v>8</v>
      </c>
      <c r="C366" s="10" t="s">
        <v>167</v>
      </c>
      <c r="D366" s="50" t="s">
        <v>168</v>
      </c>
    </row>
    <row r="367" spans="1:7" x14ac:dyDescent="0.25">
      <c r="B367" s="9" t="s">
        <v>11</v>
      </c>
      <c r="C367" s="10" t="s">
        <v>44</v>
      </c>
      <c r="D367" s="50" t="s">
        <v>189</v>
      </c>
    </row>
    <row r="368" spans="1:7" x14ac:dyDescent="0.25">
      <c r="B368" s="9" t="s">
        <v>14</v>
      </c>
      <c r="C368" s="10" t="s">
        <v>170</v>
      </c>
      <c r="D368" s="50" t="s">
        <v>171</v>
      </c>
    </row>
    <row r="369" spans="1:7" x14ac:dyDescent="0.25">
      <c r="D369" s="34"/>
    </row>
    <row r="370" spans="1:7" ht="22.5" x14ac:dyDescent="0.25">
      <c r="A370" s="12">
        <v>1</v>
      </c>
      <c r="B370" s="12" t="s">
        <v>172</v>
      </c>
      <c r="C370" s="11" t="s">
        <v>34</v>
      </c>
      <c r="D370" s="51" t="s">
        <v>173</v>
      </c>
      <c r="E370" s="14">
        <f>VLOOKUP(B370,PREU_FEINA!$J$11:$K$1274,2,0)</f>
        <v>0</v>
      </c>
      <c r="F370" s="13">
        <v>20964</v>
      </c>
      <c r="G370" s="14">
        <f>ROUND(ROUND(E370,2)*ROUND(F370,3),2)</f>
        <v>0</v>
      </c>
    </row>
    <row r="371" spans="1:7" x14ac:dyDescent="0.25">
      <c r="D371" s="50" t="s">
        <v>22</v>
      </c>
      <c r="E371" s="9"/>
      <c r="F371" s="9"/>
      <c r="G371" s="15">
        <f>SUM(G370:G370)</f>
        <v>0</v>
      </c>
    </row>
    <row r="372" spans="1:7" x14ac:dyDescent="0.25">
      <c r="D372" s="34"/>
    </row>
    <row r="373" spans="1:7" x14ac:dyDescent="0.25">
      <c r="B373" s="9" t="s">
        <v>5</v>
      </c>
      <c r="C373" s="10" t="s">
        <v>6</v>
      </c>
      <c r="D373" s="50" t="s">
        <v>7</v>
      </c>
    </row>
    <row r="374" spans="1:7" x14ac:dyDescent="0.25">
      <c r="B374" s="9" t="s">
        <v>8</v>
      </c>
      <c r="C374" s="10" t="s">
        <v>167</v>
      </c>
      <c r="D374" s="50" t="s">
        <v>168</v>
      </c>
    </row>
    <row r="375" spans="1:7" x14ac:dyDescent="0.25">
      <c r="B375" s="9" t="s">
        <v>11</v>
      </c>
      <c r="C375" s="10" t="s">
        <v>44</v>
      </c>
      <c r="D375" s="50" t="s">
        <v>189</v>
      </c>
    </row>
    <row r="376" spans="1:7" x14ac:dyDescent="0.25">
      <c r="B376" s="9" t="s">
        <v>14</v>
      </c>
      <c r="C376" s="10" t="s">
        <v>174</v>
      </c>
      <c r="D376" s="50" t="s">
        <v>183</v>
      </c>
    </row>
    <row r="377" spans="1:7" x14ac:dyDescent="0.25">
      <c r="D377" s="34"/>
    </row>
    <row r="378" spans="1:7" ht="33.75" x14ac:dyDescent="0.25">
      <c r="A378" s="12">
        <v>1</v>
      </c>
      <c r="B378" s="12" t="s">
        <v>176</v>
      </c>
      <c r="C378" s="11" t="s">
        <v>34</v>
      </c>
      <c r="D378" s="51" t="s">
        <v>177</v>
      </c>
      <c r="E378" s="14">
        <f>VLOOKUP(B378,PREU_FEINA!$J$11:$K$1274,2,0)</f>
        <v>0</v>
      </c>
      <c r="F378" s="13">
        <v>4583</v>
      </c>
      <c r="G378" s="14">
        <f>ROUND(ROUND(E378,2)*ROUND(F378,3),2)</f>
        <v>0</v>
      </c>
    </row>
    <row r="379" spans="1:7" x14ac:dyDescent="0.25">
      <c r="D379" s="50" t="s">
        <v>22</v>
      </c>
      <c r="E379" s="9"/>
      <c r="F379" s="9"/>
      <c r="G379" s="15">
        <f>SUM(G378:G378)</f>
        <v>0</v>
      </c>
    </row>
    <row r="380" spans="1:7" x14ac:dyDescent="0.25">
      <c r="D380" s="34"/>
    </row>
    <row r="381" spans="1:7" x14ac:dyDescent="0.25">
      <c r="B381" s="9" t="s">
        <v>5</v>
      </c>
      <c r="C381" s="10" t="s">
        <v>6</v>
      </c>
      <c r="D381" s="50" t="s">
        <v>7</v>
      </c>
    </row>
    <row r="382" spans="1:7" x14ac:dyDescent="0.25">
      <c r="B382" s="9" t="s">
        <v>8</v>
      </c>
      <c r="C382" s="10" t="s">
        <v>167</v>
      </c>
      <c r="D382" s="50" t="s">
        <v>168</v>
      </c>
    </row>
    <row r="383" spans="1:7" x14ac:dyDescent="0.25">
      <c r="B383" s="9" t="s">
        <v>11</v>
      </c>
      <c r="C383" s="10" t="s">
        <v>44</v>
      </c>
      <c r="D383" s="50" t="s">
        <v>189</v>
      </c>
    </row>
    <row r="384" spans="1:7" x14ac:dyDescent="0.25">
      <c r="B384" s="9" t="s">
        <v>14</v>
      </c>
      <c r="C384" s="10" t="s">
        <v>190</v>
      </c>
      <c r="D384" s="50" t="s">
        <v>191</v>
      </c>
    </row>
    <row r="385" spans="1:7" x14ac:dyDescent="0.25">
      <c r="D385" s="34"/>
    </row>
    <row r="386" spans="1:7" ht="33.75" x14ac:dyDescent="0.25">
      <c r="A386" s="12">
        <v>1</v>
      </c>
      <c r="B386" s="12" t="s">
        <v>192</v>
      </c>
      <c r="C386" s="11" t="s">
        <v>34</v>
      </c>
      <c r="D386" s="51" t="s">
        <v>193</v>
      </c>
      <c r="E386" s="14">
        <f>VLOOKUP(B386,PREU_FEINA!$J$11:$K$1274,2,0)</f>
        <v>0</v>
      </c>
      <c r="F386" s="13">
        <v>24460.118999999999</v>
      </c>
      <c r="G386" s="14">
        <f>ROUND(ROUND(E386,2)*ROUND(F386,3),2)</f>
        <v>0</v>
      </c>
    </row>
    <row r="387" spans="1:7" x14ac:dyDescent="0.25">
      <c r="D387" s="50" t="s">
        <v>22</v>
      </c>
      <c r="E387" s="9"/>
      <c r="F387" s="9"/>
      <c r="G387" s="15">
        <f>SUM(G386:G386)</f>
        <v>0</v>
      </c>
    </row>
    <row r="388" spans="1:7" x14ac:dyDescent="0.25">
      <c r="D388" s="34"/>
    </row>
    <row r="389" spans="1:7" x14ac:dyDescent="0.25">
      <c r="B389" s="9" t="s">
        <v>5</v>
      </c>
      <c r="C389" s="10" t="s">
        <v>6</v>
      </c>
      <c r="D389" s="50" t="s">
        <v>7</v>
      </c>
    </row>
    <row r="390" spans="1:7" x14ac:dyDescent="0.25">
      <c r="B390" s="9" t="s">
        <v>8</v>
      </c>
      <c r="C390" s="10" t="s">
        <v>167</v>
      </c>
      <c r="D390" s="50" t="s">
        <v>168</v>
      </c>
    </row>
    <row r="391" spans="1:7" x14ac:dyDescent="0.25">
      <c r="B391" s="9" t="s">
        <v>11</v>
      </c>
      <c r="C391" s="10" t="s">
        <v>44</v>
      </c>
      <c r="D391" s="50" t="s">
        <v>189</v>
      </c>
    </row>
    <row r="392" spans="1:7" x14ac:dyDescent="0.25">
      <c r="B392" s="9" t="s">
        <v>14</v>
      </c>
      <c r="C392" s="10" t="s">
        <v>185</v>
      </c>
      <c r="D392" s="50" t="s">
        <v>186</v>
      </c>
    </row>
    <row r="393" spans="1:7" x14ac:dyDescent="0.25">
      <c r="D393" s="34"/>
    </row>
    <row r="394" spans="1:7" ht="22.5" x14ac:dyDescent="0.25">
      <c r="A394" s="12">
        <v>1</v>
      </c>
      <c r="B394" s="12" t="s">
        <v>187</v>
      </c>
      <c r="C394" s="11" t="s">
        <v>34</v>
      </c>
      <c r="D394" s="51" t="s">
        <v>188</v>
      </c>
      <c r="E394" s="14">
        <f>VLOOKUP(B394,PREU_FEINA!$J$11:$K$1274,2,0)</f>
        <v>0</v>
      </c>
      <c r="F394" s="13">
        <v>10647</v>
      </c>
      <c r="G394" s="14">
        <f>ROUND(ROUND(E394,2)*ROUND(F394,3),2)</f>
        <v>0</v>
      </c>
    </row>
    <row r="395" spans="1:7" x14ac:dyDescent="0.25">
      <c r="D395" s="50" t="s">
        <v>22</v>
      </c>
      <c r="E395" s="9"/>
      <c r="F395" s="9"/>
      <c r="G395" s="15">
        <f>SUM(G394:G394)</f>
        <v>0</v>
      </c>
    </row>
    <row r="396" spans="1:7" x14ac:dyDescent="0.25">
      <c r="D396" s="34"/>
    </row>
    <row r="397" spans="1:7" x14ac:dyDescent="0.25">
      <c r="B397" s="9" t="s">
        <v>5</v>
      </c>
      <c r="C397" s="10" t="s">
        <v>6</v>
      </c>
      <c r="D397" s="50" t="s">
        <v>7</v>
      </c>
    </row>
    <row r="398" spans="1:7" x14ac:dyDescent="0.25">
      <c r="B398" s="9" t="s">
        <v>8</v>
      </c>
      <c r="C398" s="10" t="s">
        <v>167</v>
      </c>
      <c r="D398" s="50" t="s">
        <v>168</v>
      </c>
    </row>
    <row r="399" spans="1:7" x14ac:dyDescent="0.25">
      <c r="B399" s="9" t="s">
        <v>11</v>
      </c>
      <c r="C399" s="10" t="s">
        <v>70</v>
      </c>
      <c r="D399" s="50" t="s">
        <v>194</v>
      </c>
    </row>
    <row r="400" spans="1:7" x14ac:dyDescent="0.25">
      <c r="B400" s="9" t="s">
        <v>14</v>
      </c>
      <c r="C400" s="10" t="s">
        <v>12</v>
      </c>
      <c r="D400" s="50" t="s">
        <v>195</v>
      </c>
    </row>
    <row r="401" spans="1:7" x14ac:dyDescent="0.25">
      <c r="D401" s="34"/>
    </row>
    <row r="402" spans="1:7" x14ac:dyDescent="0.25">
      <c r="A402" s="12">
        <v>1</v>
      </c>
      <c r="B402" s="12" t="s">
        <v>196</v>
      </c>
      <c r="C402" s="11" t="s">
        <v>27</v>
      </c>
      <c r="D402" s="51" t="s">
        <v>197</v>
      </c>
      <c r="E402" s="14">
        <f>VLOOKUP(B402,PREU_FEINA!$J$11:$K$1274,2,0)</f>
        <v>0</v>
      </c>
      <c r="F402" s="13">
        <v>10</v>
      </c>
      <c r="G402" s="14">
        <f>ROUND(ROUND(E402,2)*ROUND(F402,3),2)</f>
        <v>0</v>
      </c>
    </row>
    <row r="403" spans="1:7" x14ac:dyDescent="0.25">
      <c r="D403" s="50" t="s">
        <v>22</v>
      </c>
      <c r="E403" s="9"/>
      <c r="F403" s="9"/>
      <c r="G403" s="15">
        <f>SUM(G402:G402)</f>
        <v>0</v>
      </c>
    </row>
    <row r="404" spans="1:7" x14ac:dyDescent="0.25">
      <c r="D404" s="34"/>
    </row>
    <row r="405" spans="1:7" x14ac:dyDescent="0.25">
      <c r="B405" s="9" t="s">
        <v>5</v>
      </c>
      <c r="C405" s="10" t="s">
        <v>6</v>
      </c>
      <c r="D405" s="50" t="s">
        <v>7</v>
      </c>
    </row>
    <row r="406" spans="1:7" x14ac:dyDescent="0.25">
      <c r="B406" s="9" t="s">
        <v>8</v>
      </c>
      <c r="C406" s="10" t="s">
        <v>167</v>
      </c>
      <c r="D406" s="50" t="s">
        <v>168</v>
      </c>
    </row>
    <row r="407" spans="1:7" x14ac:dyDescent="0.25">
      <c r="B407" s="9" t="s">
        <v>11</v>
      </c>
      <c r="C407" s="10" t="s">
        <v>70</v>
      </c>
      <c r="D407" s="50" t="s">
        <v>194</v>
      </c>
    </row>
    <row r="408" spans="1:7" x14ac:dyDescent="0.25">
      <c r="B408" s="9" t="s">
        <v>14</v>
      </c>
      <c r="C408" s="10" t="s">
        <v>179</v>
      </c>
      <c r="D408" s="50" t="s">
        <v>180</v>
      </c>
    </row>
    <row r="409" spans="1:7" x14ac:dyDescent="0.25">
      <c r="D409" s="34"/>
    </row>
    <row r="410" spans="1:7" ht="22.5" x14ac:dyDescent="0.25">
      <c r="A410" s="12">
        <v>1</v>
      </c>
      <c r="B410" s="12" t="s">
        <v>181</v>
      </c>
      <c r="C410" s="11" t="s">
        <v>34</v>
      </c>
      <c r="D410" s="51" t="s">
        <v>182</v>
      </c>
      <c r="E410" s="14">
        <f>VLOOKUP(B410,PREU_FEINA!$J$11:$K$1274,2,0)</f>
        <v>0</v>
      </c>
      <c r="F410" s="13">
        <v>9355.5139999999992</v>
      </c>
      <c r="G410" s="14">
        <f>ROUND(ROUND(E410,2)*ROUND(F410,3),2)</f>
        <v>0</v>
      </c>
    </row>
    <row r="411" spans="1:7" x14ac:dyDescent="0.25">
      <c r="D411" s="50" t="s">
        <v>22</v>
      </c>
      <c r="E411" s="9"/>
      <c r="F411" s="9"/>
      <c r="G411" s="15">
        <f>SUM(G410:G410)</f>
        <v>0</v>
      </c>
    </row>
    <row r="412" spans="1:7" x14ac:dyDescent="0.25">
      <c r="D412" s="34"/>
    </row>
    <row r="413" spans="1:7" x14ac:dyDescent="0.25">
      <c r="B413" s="9" t="s">
        <v>5</v>
      </c>
      <c r="C413" s="10" t="s">
        <v>6</v>
      </c>
      <c r="D413" s="50" t="s">
        <v>7</v>
      </c>
    </row>
    <row r="414" spans="1:7" x14ac:dyDescent="0.25">
      <c r="B414" s="9" t="s">
        <v>8</v>
      </c>
      <c r="C414" s="10" t="s">
        <v>167</v>
      </c>
      <c r="D414" s="50" t="s">
        <v>168</v>
      </c>
    </row>
    <row r="415" spans="1:7" x14ac:dyDescent="0.25">
      <c r="B415" s="9" t="s">
        <v>11</v>
      </c>
      <c r="C415" s="10" t="s">
        <v>70</v>
      </c>
      <c r="D415" s="50" t="s">
        <v>194</v>
      </c>
    </row>
    <row r="416" spans="1:7" x14ac:dyDescent="0.25">
      <c r="B416" s="9" t="s">
        <v>14</v>
      </c>
      <c r="C416" s="10" t="s">
        <v>174</v>
      </c>
      <c r="D416" s="50" t="s">
        <v>183</v>
      </c>
    </row>
    <row r="417" spans="1:7" x14ac:dyDescent="0.25">
      <c r="D417" s="34"/>
    </row>
    <row r="418" spans="1:7" ht="33.75" x14ac:dyDescent="0.25">
      <c r="A418" s="12">
        <v>1</v>
      </c>
      <c r="B418" s="12" t="s">
        <v>176</v>
      </c>
      <c r="C418" s="11" t="s">
        <v>34</v>
      </c>
      <c r="D418" s="51" t="s">
        <v>177</v>
      </c>
      <c r="E418" s="14">
        <f>VLOOKUP(B418,PREU_FEINA!$J$11:$K$1274,2,0)</f>
        <v>0</v>
      </c>
      <c r="F418" s="13">
        <v>7115.8310000000001</v>
      </c>
      <c r="G418" s="14">
        <f>ROUND(ROUND(E418,2)*ROUND(F418,3),2)</f>
        <v>0</v>
      </c>
    </row>
    <row r="419" spans="1:7" x14ac:dyDescent="0.25">
      <c r="D419" s="50" t="s">
        <v>22</v>
      </c>
      <c r="E419" s="9"/>
      <c r="F419" s="9"/>
      <c r="G419" s="15">
        <f>SUM(G418:G418)</f>
        <v>0</v>
      </c>
    </row>
    <row r="420" spans="1:7" x14ac:dyDescent="0.25">
      <c r="D420" s="34"/>
    </row>
    <row r="421" spans="1:7" x14ac:dyDescent="0.25">
      <c r="B421" s="9" t="s">
        <v>5</v>
      </c>
      <c r="C421" s="10" t="s">
        <v>6</v>
      </c>
      <c r="D421" s="50" t="s">
        <v>7</v>
      </c>
    </row>
    <row r="422" spans="1:7" x14ac:dyDescent="0.25">
      <c r="B422" s="9" t="s">
        <v>8</v>
      </c>
      <c r="C422" s="10" t="s">
        <v>167</v>
      </c>
      <c r="D422" s="50" t="s">
        <v>168</v>
      </c>
    </row>
    <row r="423" spans="1:7" x14ac:dyDescent="0.25">
      <c r="B423" s="9" t="s">
        <v>11</v>
      </c>
      <c r="C423" s="10" t="s">
        <v>76</v>
      </c>
      <c r="D423" s="50" t="s">
        <v>198</v>
      </c>
    </row>
    <row r="424" spans="1:7" x14ac:dyDescent="0.25">
      <c r="B424" s="9" t="s">
        <v>14</v>
      </c>
      <c r="C424" s="10" t="s">
        <v>170</v>
      </c>
      <c r="D424" s="50" t="s">
        <v>171</v>
      </c>
    </row>
    <row r="425" spans="1:7" x14ac:dyDescent="0.25">
      <c r="D425" s="34"/>
    </row>
    <row r="426" spans="1:7" ht="22.5" x14ac:dyDescent="0.25">
      <c r="A426" s="12">
        <v>1</v>
      </c>
      <c r="B426" s="12" t="s">
        <v>172</v>
      </c>
      <c r="C426" s="11" t="s">
        <v>34</v>
      </c>
      <c r="D426" s="51" t="s">
        <v>173</v>
      </c>
      <c r="E426" s="14">
        <f>VLOOKUP(B426,PREU_FEINA!$J$11:$K$1274,2,0)</f>
        <v>0</v>
      </c>
      <c r="F426" s="13">
        <v>142389.372</v>
      </c>
      <c r="G426" s="14">
        <f>ROUND(ROUND(E426,2)*ROUND(F426,3),2)</f>
        <v>0</v>
      </c>
    </row>
    <row r="427" spans="1:7" x14ac:dyDescent="0.25">
      <c r="D427" s="50" t="s">
        <v>22</v>
      </c>
      <c r="E427" s="9"/>
      <c r="F427" s="9"/>
      <c r="G427" s="15">
        <f>SUM(G426:G426)</f>
        <v>0</v>
      </c>
    </row>
    <row r="428" spans="1:7" x14ac:dyDescent="0.25">
      <c r="D428" s="34"/>
    </row>
    <row r="429" spans="1:7" x14ac:dyDescent="0.25">
      <c r="B429" s="9" t="s">
        <v>5</v>
      </c>
      <c r="C429" s="10" t="s">
        <v>6</v>
      </c>
      <c r="D429" s="50" t="s">
        <v>7</v>
      </c>
    </row>
    <row r="430" spans="1:7" x14ac:dyDescent="0.25">
      <c r="B430" s="9" t="s">
        <v>8</v>
      </c>
      <c r="C430" s="10" t="s">
        <v>167</v>
      </c>
      <c r="D430" s="50" t="s">
        <v>168</v>
      </c>
    </row>
    <row r="431" spans="1:7" x14ac:dyDescent="0.25">
      <c r="B431" s="9" t="s">
        <v>11</v>
      </c>
      <c r="C431" s="10" t="s">
        <v>76</v>
      </c>
      <c r="D431" s="50" t="s">
        <v>198</v>
      </c>
    </row>
    <row r="432" spans="1:7" x14ac:dyDescent="0.25">
      <c r="B432" s="9" t="s">
        <v>14</v>
      </c>
      <c r="C432" s="10" t="s">
        <v>174</v>
      </c>
      <c r="D432" s="50" t="s">
        <v>183</v>
      </c>
    </row>
    <row r="433" spans="1:7" x14ac:dyDescent="0.25">
      <c r="D433" s="34"/>
    </row>
    <row r="434" spans="1:7" ht="33.75" x14ac:dyDescent="0.25">
      <c r="A434" s="12">
        <v>1</v>
      </c>
      <c r="B434" s="12" t="s">
        <v>176</v>
      </c>
      <c r="C434" s="11" t="s">
        <v>34</v>
      </c>
      <c r="D434" s="51" t="s">
        <v>177</v>
      </c>
      <c r="E434" s="14">
        <f>VLOOKUP(B434,PREU_FEINA!$J$11:$K$1274,2,0)</f>
        <v>0</v>
      </c>
      <c r="F434" s="13">
        <v>18091.725999999999</v>
      </c>
      <c r="G434" s="14">
        <f>ROUND(ROUND(E434,2)*ROUND(F434,3),2)</f>
        <v>0</v>
      </c>
    </row>
    <row r="435" spans="1:7" x14ac:dyDescent="0.25">
      <c r="D435" s="50" t="s">
        <v>22</v>
      </c>
      <c r="E435" s="9"/>
      <c r="F435" s="9"/>
      <c r="G435" s="15">
        <f>SUM(G434:G434)</f>
        <v>0</v>
      </c>
    </row>
    <row r="436" spans="1:7" x14ac:dyDescent="0.25">
      <c r="D436" s="34"/>
    </row>
    <row r="437" spans="1:7" x14ac:dyDescent="0.25">
      <c r="B437" s="9" t="s">
        <v>5</v>
      </c>
      <c r="C437" s="10" t="s">
        <v>6</v>
      </c>
      <c r="D437" s="50" t="s">
        <v>7</v>
      </c>
    </row>
    <row r="438" spans="1:7" x14ac:dyDescent="0.25">
      <c r="B438" s="9" t="s">
        <v>8</v>
      </c>
      <c r="C438" s="10" t="s">
        <v>167</v>
      </c>
      <c r="D438" s="50" t="s">
        <v>168</v>
      </c>
    </row>
    <row r="439" spans="1:7" x14ac:dyDescent="0.25">
      <c r="B439" s="9" t="s">
        <v>11</v>
      </c>
      <c r="C439" s="10" t="s">
        <v>76</v>
      </c>
      <c r="D439" s="50" t="s">
        <v>198</v>
      </c>
    </row>
    <row r="440" spans="1:7" x14ac:dyDescent="0.25">
      <c r="B440" s="9" t="s">
        <v>14</v>
      </c>
      <c r="C440" s="10" t="s">
        <v>190</v>
      </c>
      <c r="D440" s="50" t="s">
        <v>191</v>
      </c>
    </row>
    <row r="441" spans="1:7" x14ac:dyDescent="0.25">
      <c r="D441" s="34"/>
    </row>
    <row r="442" spans="1:7" ht="33.75" x14ac:dyDescent="0.25">
      <c r="A442" s="12">
        <v>1</v>
      </c>
      <c r="B442" s="12" t="s">
        <v>192</v>
      </c>
      <c r="C442" s="11" t="s">
        <v>34</v>
      </c>
      <c r="D442" s="51" t="s">
        <v>193</v>
      </c>
      <c r="E442" s="14">
        <f>VLOOKUP(B442,PREU_FEINA!$J$11:$K$1274,2,0)</f>
        <v>0</v>
      </c>
      <c r="F442" s="13">
        <v>12061.151</v>
      </c>
      <c r="G442" s="14">
        <f>ROUND(ROUND(E442,2)*ROUND(F442,3),2)</f>
        <v>0</v>
      </c>
    </row>
    <row r="443" spans="1:7" x14ac:dyDescent="0.25">
      <c r="D443" s="50" t="s">
        <v>22</v>
      </c>
      <c r="E443" s="9"/>
      <c r="F443" s="9"/>
      <c r="G443" s="15">
        <f>SUM(G442:G442)</f>
        <v>0</v>
      </c>
    </row>
    <row r="444" spans="1:7" x14ac:dyDescent="0.25">
      <c r="D444" s="34"/>
    </row>
    <row r="445" spans="1:7" x14ac:dyDescent="0.25">
      <c r="B445" s="9" t="s">
        <v>5</v>
      </c>
      <c r="C445" s="10" t="s">
        <v>6</v>
      </c>
      <c r="D445" s="50" t="s">
        <v>7</v>
      </c>
    </row>
    <row r="446" spans="1:7" x14ac:dyDescent="0.25">
      <c r="B446" s="9" t="s">
        <v>8</v>
      </c>
      <c r="C446" s="10" t="s">
        <v>199</v>
      </c>
      <c r="D446" s="50" t="s">
        <v>200</v>
      </c>
    </row>
    <row r="447" spans="1:7" x14ac:dyDescent="0.25">
      <c r="B447" s="9" t="s">
        <v>11</v>
      </c>
      <c r="C447" s="10" t="s">
        <v>170</v>
      </c>
      <c r="D447" s="50" t="s">
        <v>201</v>
      </c>
    </row>
    <row r="448" spans="1:7" x14ac:dyDescent="0.25">
      <c r="B448" s="9" t="s">
        <v>14</v>
      </c>
      <c r="C448" s="10" t="s">
        <v>12</v>
      </c>
      <c r="D448" s="50" t="s">
        <v>202</v>
      </c>
    </row>
    <row r="449" spans="1:7" x14ac:dyDescent="0.25">
      <c r="D449" s="34"/>
    </row>
    <row r="450" spans="1:7" ht="22.5" x14ac:dyDescent="0.25">
      <c r="A450" s="12">
        <v>1</v>
      </c>
      <c r="B450" s="12" t="s">
        <v>203</v>
      </c>
      <c r="C450" s="11" t="s">
        <v>34</v>
      </c>
      <c r="D450" s="51" t="s">
        <v>204</v>
      </c>
      <c r="E450" s="14">
        <f>VLOOKUP(B450,PREU_FEINA!$J$11:$K$1274,2,0)</f>
        <v>0</v>
      </c>
      <c r="F450" s="13">
        <v>11200</v>
      </c>
      <c r="G450" s="14">
        <f>ROUND(ROUND(E450,2)*ROUND(F450,3),2)</f>
        <v>0</v>
      </c>
    </row>
    <row r="451" spans="1:7" x14ac:dyDescent="0.25">
      <c r="D451" s="50" t="s">
        <v>22</v>
      </c>
      <c r="E451" s="9"/>
      <c r="F451" s="9"/>
      <c r="G451" s="15">
        <f>SUM(G450:G450)</f>
        <v>0</v>
      </c>
    </row>
    <row r="452" spans="1:7" x14ac:dyDescent="0.25">
      <c r="D452" s="34"/>
    </row>
    <row r="453" spans="1:7" x14ac:dyDescent="0.25">
      <c r="B453" s="9" t="s">
        <v>5</v>
      </c>
      <c r="C453" s="10" t="s">
        <v>6</v>
      </c>
      <c r="D453" s="50" t="s">
        <v>7</v>
      </c>
    </row>
    <row r="454" spans="1:7" x14ac:dyDescent="0.25">
      <c r="B454" s="9" t="s">
        <v>8</v>
      </c>
      <c r="C454" s="10" t="s">
        <v>199</v>
      </c>
      <c r="D454" s="50" t="s">
        <v>200</v>
      </c>
    </row>
    <row r="455" spans="1:7" x14ac:dyDescent="0.25">
      <c r="B455" s="9" t="s">
        <v>11</v>
      </c>
      <c r="C455" s="10" t="s">
        <v>170</v>
      </c>
      <c r="D455" s="50" t="s">
        <v>201</v>
      </c>
    </row>
    <row r="456" spans="1:7" x14ac:dyDescent="0.25">
      <c r="B456" s="9" t="s">
        <v>14</v>
      </c>
      <c r="C456" s="10" t="s">
        <v>6</v>
      </c>
      <c r="D456" s="50" t="s">
        <v>205</v>
      </c>
    </row>
    <row r="457" spans="1:7" x14ac:dyDescent="0.25">
      <c r="D457" s="34"/>
    </row>
    <row r="458" spans="1:7" x14ac:dyDescent="0.25">
      <c r="A458" s="12">
        <v>1</v>
      </c>
      <c r="B458" s="12" t="s">
        <v>206</v>
      </c>
      <c r="C458" s="11" t="s">
        <v>27</v>
      </c>
      <c r="D458" s="51" t="s">
        <v>207</v>
      </c>
      <c r="E458" s="14">
        <f>VLOOKUP(B458,PREU_FEINA!$J$11:$K$1274,2,0)</f>
        <v>0</v>
      </c>
      <c r="F458" s="13">
        <v>12</v>
      </c>
      <c r="G458" s="14">
        <f>ROUND(ROUND(E458,2)*ROUND(F458,3),2)</f>
        <v>0</v>
      </c>
    </row>
    <row r="459" spans="1:7" x14ac:dyDescent="0.25">
      <c r="D459" s="50" t="s">
        <v>22</v>
      </c>
      <c r="E459" s="9"/>
      <c r="F459" s="9"/>
      <c r="G459" s="15">
        <f>SUM(G458:G458)</f>
        <v>0</v>
      </c>
    </row>
    <row r="460" spans="1:7" x14ac:dyDescent="0.25">
      <c r="D460" s="34"/>
    </row>
    <row r="461" spans="1:7" x14ac:dyDescent="0.25">
      <c r="B461" s="9" t="s">
        <v>5</v>
      </c>
      <c r="C461" s="10" t="s">
        <v>6</v>
      </c>
      <c r="D461" s="50" t="s">
        <v>7</v>
      </c>
    </row>
    <row r="462" spans="1:7" x14ac:dyDescent="0.25">
      <c r="B462" s="9" t="s">
        <v>8</v>
      </c>
      <c r="C462" s="10" t="s">
        <v>199</v>
      </c>
      <c r="D462" s="50" t="s">
        <v>200</v>
      </c>
    </row>
    <row r="463" spans="1:7" x14ac:dyDescent="0.25">
      <c r="B463" s="9" t="s">
        <v>11</v>
      </c>
      <c r="C463" s="10" t="s">
        <v>170</v>
      </c>
      <c r="D463" s="50" t="s">
        <v>201</v>
      </c>
    </row>
    <row r="464" spans="1:7" x14ac:dyDescent="0.25">
      <c r="B464" s="9" t="s">
        <v>14</v>
      </c>
      <c r="C464" s="10" t="s">
        <v>121</v>
      </c>
      <c r="D464" s="50" t="s">
        <v>208</v>
      </c>
    </row>
    <row r="465" spans="1:7" x14ac:dyDescent="0.25">
      <c r="D465" s="34"/>
    </row>
    <row r="466" spans="1:7" x14ac:dyDescent="0.25">
      <c r="A466" s="12">
        <v>1</v>
      </c>
      <c r="B466" s="12" t="s">
        <v>196</v>
      </c>
      <c r="C466" s="11" t="s">
        <v>27</v>
      </c>
      <c r="D466" s="51" t="s">
        <v>197</v>
      </c>
      <c r="E466" s="14">
        <f>VLOOKUP(B466,PREU_FEINA!$J$11:$K$1274,2,0)</f>
        <v>0</v>
      </c>
      <c r="F466" s="13">
        <v>16</v>
      </c>
      <c r="G466" s="14">
        <f>ROUND(ROUND(E466,2)*ROUND(F466,3),2)</f>
        <v>0</v>
      </c>
    </row>
    <row r="467" spans="1:7" x14ac:dyDescent="0.25">
      <c r="D467" s="50" t="s">
        <v>22</v>
      </c>
      <c r="E467" s="9"/>
      <c r="F467" s="9"/>
      <c r="G467" s="15">
        <f>SUM(G466:G466)</f>
        <v>0</v>
      </c>
    </row>
    <row r="468" spans="1:7" x14ac:dyDescent="0.25">
      <c r="D468" s="34"/>
    </row>
    <row r="469" spans="1:7" x14ac:dyDescent="0.25">
      <c r="B469" s="9" t="s">
        <v>5</v>
      </c>
      <c r="C469" s="10" t="s">
        <v>6</v>
      </c>
      <c r="D469" s="50" t="s">
        <v>7</v>
      </c>
    </row>
    <row r="470" spans="1:7" x14ac:dyDescent="0.25">
      <c r="B470" s="9" t="s">
        <v>8</v>
      </c>
      <c r="C470" s="10" t="s">
        <v>199</v>
      </c>
      <c r="D470" s="50" t="s">
        <v>200</v>
      </c>
    </row>
    <row r="471" spans="1:7" x14ac:dyDescent="0.25">
      <c r="B471" s="9" t="s">
        <v>11</v>
      </c>
      <c r="C471" s="10" t="s">
        <v>170</v>
      </c>
      <c r="D471" s="50" t="s">
        <v>201</v>
      </c>
    </row>
    <row r="472" spans="1:7" x14ac:dyDescent="0.25">
      <c r="B472" s="9" t="s">
        <v>14</v>
      </c>
      <c r="C472" s="10" t="s">
        <v>170</v>
      </c>
      <c r="D472" s="50" t="s">
        <v>171</v>
      </c>
    </row>
    <row r="473" spans="1:7" x14ac:dyDescent="0.25">
      <c r="D473" s="34"/>
    </row>
    <row r="474" spans="1:7" ht="22.5" x14ac:dyDescent="0.25">
      <c r="A474" s="12">
        <v>1</v>
      </c>
      <c r="B474" s="12" t="s">
        <v>172</v>
      </c>
      <c r="C474" s="11" t="s">
        <v>34</v>
      </c>
      <c r="D474" s="51" t="s">
        <v>173</v>
      </c>
      <c r="E474" s="14">
        <f>VLOOKUP(B474,PREU_FEINA!$J$11:$K$1274,2,0)</f>
        <v>0</v>
      </c>
      <c r="F474" s="13">
        <v>33212.635000000002</v>
      </c>
      <c r="G474" s="14">
        <f>ROUND(ROUND(E474,2)*ROUND(F474,3),2)</f>
        <v>0</v>
      </c>
    </row>
    <row r="475" spans="1:7" x14ac:dyDescent="0.25">
      <c r="D475" s="50" t="s">
        <v>22</v>
      </c>
      <c r="E475" s="9"/>
      <c r="F475" s="9"/>
      <c r="G475" s="15">
        <f>SUM(G474:G474)</f>
        <v>0</v>
      </c>
    </row>
    <row r="476" spans="1:7" x14ac:dyDescent="0.25">
      <c r="D476" s="34"/>
    </row>
    <row r="477" spans="1:7" x14ac:dyDescent="0.25">
      <c r="B477" s="9" t="s">
        <v>5</v>
      </c>
      <c r="C477" s="10" t="s">
        <v>6</v>
      </c>
      <c r="D477" s="50" t="s">
        <v>7</v>
      </c>
    </row>
    <row r="478" spans="1:7" x14ac:dyDescent="0.25">
      <c r="B478" s="9" t="s">
        <v>8</v>
      </c>
      <c r="C478" s="10" t="s">
        <v>199</v>
      </c>
      <c r="D478" s="50" t="s">
        <v>200</v>
      </c>
    </row>
    <row r="479" spans="1:7" x14ac:dyDescent="0.25">
      <c r="B479" s="9" t="s">
        <v>11</v>
      </c>
      <c r="C479" s="10" t="s">
        <v>179</v>
      </c>
      <c r="D479" s="50" t="s">
        <v>209</v>
      </c>
    </row>
    <row r="480" spans="1:7" x14ac:dyDescent="0.25">
      <c r="B480" s="9" t="s">
        <v>14</v>
      </c>
      <c r="C480" s="10" t="s">
        <v>170</v>
      </c>
      <c r="D480" s="50" t="s">
        <v>171</v>
      </c>
    </row>
    <row r="481" spans="1:7" x14ac:dyDescent="0.25">
      <c r="D481" s="34"/>
    </row>
    <row r="482" spans="1:7" ht="22.5" x14ac:dyDescent="0.25">
      <c r="A482" s="12">
        <v>1</v>
      </c>
      <c r="B482" s="12" t="s">
        <v>172</v>
      </c>
      <c r="C482" s="11" t="s">
        <v>34</v>
      </c>
      <c r="D482" s="51" t="s">
        <v>173</v>
      </c>
      <c r="E482" s="14">
        <f>VLOOKUP(B482,PREU_FEINA!$J$11:$K$1274,2,0)</f>
        <v>0</v>
      </c>
      <c r="F482" s="13">
        <v>132424.33199999999</v>
      </c>
      <c r="G482" s="14">
        <f>ROUND(ROUND(E482,2)*ROUND(F482,3),2)</f>
        <v>0</v>
      </c>
    </row>
    <row r="483" spans="1:7" x14ac:dyDescent="0.25">
      <c r="D483" s="50" t="s">
        <v>22</v>
      </c>
      <c r="E483" s="9"/>
      <c r="F483" s="9"/>
      <c r="G483" s="15">
        <f>SUM(G482:G482)</f>
        <v>0</v>
      </c>
    </row>
    <row r="484" spans="1:7" x14ac:dyDescent="0.25">
      <c r="D484" s="34"/>
    </row>
    <row r="485" spans="1:7" x14ac:dyDescent="0.25">
      <c r="B485" s="9" t="s">
        <v>5</v>
      </c>
      <c r="C485" s="10" t="s">
        <v>6</v>
      </c>
      <c r="D485" s="50" t="s">
        <v>7</v>
      </c>
    </row>
    <row r="486" spans="1:7" x14ac:dyDescent="0.25">
      <c r="B486" s="9" t="s">
        <v>8</v>
      </c>
      <c r="C486" s="10" t="s">
        <v>199</v>
      </c>
      <c r="D486" s="50" t="s">
        <v>200</v>
      </c>
    </row>
    <row r="487" spans="1:7" x14ac:dyDescent="0.25">
      <c r="B487" s="9" t="s">
        <v>11</v>
      </c>
      <c r="C487" s="10" t="s">
        <v>179</v>
      </c>
      <c r="D487" s="50" t="s">
        <v>209</v>
      </c>
    </row>
    <row r="488" spans="1:7" x14ac:dyDescent="0.25">
      <c r="B488" s="9" t="s">
        <v>14</v>
      </c>
      <c r="C488" s="10" t="s">
        <v>179</v>
      </c>
      <c r="D488" s="50" t="s">
        <v>180</v>
      </c>
    </row>
    <row r="489" spans="1:7" x14ac:dyDescent="0.25">
      <c r="D489" s="34"/>
    </row>
    <row r="490" spans="1:7" ht="22.5" x14ac:dyDescent="0.25">
      <c r="A490" s="12">
        <v>1</v>
      </c>
      <c r="B490" s="12" t="s">
        <v>181</v>
      </c>
      <c r="C490" s="11" t="s">
        <v>34</v>
      </c>
      <c r="D490" s="51" t="s">
        <v>182</v>
      </c>
      <c r="E490" s="14">
        <f>VLOOKUP(B490,PREU_FEINA!$J$11:$K$1274,2,0)</f>
        <v>0</v>
      </c>
      <c r="F490" s="13">
        <v>10770.08</v>
      </c>
      <c r="G490" s="14">
        <f>ROUND(ROUND(E490,2)*ROUND(F490,3),2)</f>
        <v>0</v>
      </c>
    </row>
    <row r="491" spans="1:7" x14ac:dyDescent="0.25">
      <c r="D491" s="50" t="s">
        <v>22</v>
      </c>
      <c r="E491" s="9"/>
      <c r="F491" s="9"/>
      <c r="G491" s="15">
        <f>SUM(G490:G490)</f>
        <v>0</v>
      </c>
    </row>
    <row r="492" spans="1:7" x14ac:dyDescent="0.25">
      <c r="D492" s="34"/>
    </row>
    <row r="493" spans="1:7" x14ac:dyDescent="0.25">
      <c r="B493" s="9" t="s">
        <v>5</v>
      </c>
      <c r="C493" s="10" t="s">
        <v>6</v>
      </c>
      <c r="D493" s="50" t="s">
        <v>7</v>
      </c>
    </row>
    <row r="494" spans="1:7" x14ac:dyDescent="0.25">
      <c r="B494" s="9" t="s">
        <v>8</v>
      </c>
      <c r="C494" s="10" t="s">
        <v>199</v>
      </c>
      <c r="D494" s="50" t="s">
        <v>200</v>
      </c>
    </row>
    <row r="495" spans="1:7" x14ac:dyDescent="0.25">
      <c r="B495" s="9" t="s">
        <v>11</v>
      </c>
      <c r="C495" s="10" t="s">
        <v>174</v>
      </c>
      <c r="D495" s="50" t="s">
        <v>210</v>
      </c>
    </row>
    <row r="496" spans="1:7" x14ac:dyDescent="0.25">
      <c r="B496" s="9" t="s">
        <v>14</v>
      </c>
      <c r="C496" s="10" t="s">
        <v>170</v>
      </c>
      <c r="D496" s="50" t="s">
        <v>171</v>
      </c>
    </row>
    <row r="497" spans="1:7" x14ac:dyDescent="0.25">
      <c r="D497" s="34"/>
    </row>
    <row r="498" spans="1:7" ht="22.5" x14ac:dyDescent="0.25">
      <c r="A498" s="12">
        <v>1</v>
      </c>
      <c r="B498" s="12" t="s">
        <v>172</v>
      </c>
      <c r="C498" s="11" t="s">
        <v>34</v>
      </c>
      <c r="D498" s="51" t="s">
        <v>173</v>
      </c>
      <c r="E498" s="14">
        <f>VLOOKUP(B498,PREU_FEINA!$J$11:$K$1274,2,0)</f>
        <v>0</v>
      </c>
      <c r="F498" s="13">
        <v>199646.7</v>
      </c>
      <c r="G498" s="14">
        <f>ROUND(ROUND(E498,2)*ROUND(F498,3),2)</f>
        <v>0</v>
      </c>
    </row>
    <row r="499" spans="1:7" x14ac:dyDescent="0.25">
      <c r="D499" s="50" t="s">
        <v>22</v>
      </c>
      <c r="E499" s="9"/>
      <c r="F499" s="9"/>
      <c r="G499" s="15">
        <f>SUM(G498:G498)</f>
        <v>0</v>
      </c>
    </row>
    <row r="500" spans="1:7" x14ac:dyDescent="0.25">
      <c r="D500" s="34"/>
    </row>
    <row r="501" spans="1:7" x14ac:dyDescent="0.25">
      <c r="B501" s="9" t="s">
        <v>5</v>
      </c>
      <c r="C501" s="10" t="s">
        <v>6</v>
      </c>
      <c r="D501" s="50" t="s">
        <v>7</v>
      </c>
    </row>
    <row r="502" spans="1:7" x14ac:dyDescent="0.25">
      <c r="B502" s="9" t="s">
        <v>8</v>
      </c>
      <c r="C502" s="10" t="s">
        <v>199</v>
      </c>
      <c r="D502" s="50" t="s">
        <v>200</v>
      </c>
    </row>
    <row r="503" spans="1:7" x14ac:dyDescent="0.25">
      <c r="B503" s="9" t="s">
        <v>11</v>
      </c>
      <c r="C503" s="10" t="s">
        <v>174</v>
      </c>
      <c r="D503" s="50" t="s">
        <v>210</v>
      </c>
    </row>
    <row r="504" spans="1:7" x14ac:dyDescent="0.25">
      <c r="B504" s="9" t="s">
        <v>14</v>
      </c>
      <c r="C504" s="10" t="s">
        <v>179</v>
      </c>
      <c r="D504" s="50" t="s">
        <v>180</v>
      </c>
    </row>
    <row r="505" spans="1:7" x14ac:dyDescent="0.25">
      <c r="D505" s="34"/>
    </row>
    <row r="506" spans="1:7" ht="22.5" x14ac:dyDescent="0.25">
      <c r="A506" s="12">
        <v>1</v>
      </c>
      <c r="B506" s="12" t="s">
        <v>181</v>
      </c>
      <c r="C506" s="11" t="s">
        <v>34</v>
      </c>
      <c r="D506" s="51" t="s">
        <v>182</v>
      </c>
      <c r="E506" s="14">
        <f>VLOOKUP(B506,PREU_FEINA!$J$11:$K$1274,2,0)</f>
        <v>0</v>
      </c>
      <c r="F506" s="13">
        <v>15968.28</v>
      </c>
      <c r="G506" s="14">
        <f>ROUND(ROUND(E506,2)*ROUND(F506,3),2)</f>
        <v>0</v>
      </c>
    </row>
    <row r="507" spans="1:7" x14ac:dyDescent="0.25">
      <c r="D507" s="50" t="s">
        <v>22</v>
      </c>
      <c r="E507" s="9"/>
      <c r="F507" s="9"/>
      <c r="G507" s="15">
        <f>SUM(G506:G506)</f>
        <v>0</v>
      </c>
    </row>
    <row r="508" spans="1:7" x14ac:dyDescent="0.25">
      <c r="D508" s="34"/>
    </row>
    <row r="509" spans="1:7" x14ac:dyDescent="0.25">
      <c r="B509" s="9" t="s">
        <v>5</v>
      </c>
      <c r="C509" s="10" t="s">
        <v>6</v>
      </c>
      <c r="D509" s="50" t="s">
        <v>7</v>
      </c>
    </row>
    <row r="510" spans="1:7" x14ac:dyDescent="0.25">
      <c r="B510" s="9" t="s">
        <v>8</v>
      </c>
      <c r="C510" s="10" t="s">
        <v>199</v>
      </c>
      <c r="D510" s="50" t="s">
        <v>200</v>
      </c>
    </row>
    <row r="511" spans="1:7" x14ac:dyDescent="0.25">
      <c r="B511" s="9" t="s">
        <v>11</v>
      </c>
      <c r="C511" s="10" t="s">
        <v>174</v>
      </c>
      <c r="D511" s="50" t="s">
        <v>210</v>
      </c>
    </row>
    <row r="512" spans="1:7" x14ac:dyDescent="0.25">
      <c r="B512" s="9" t="s">
        <v>14</v>
      </c>
      <c r="C512" s="10" t="s">
        <v>174</v>
      </c>
      <c r="D512" s="50" t="s">
        <v>183</v>
      </c>
    </row>
    <row r="513" spans="1:7" x14ac:dyDescent="0.25">
      <c r="D513" s="34"/>
    </row>
    <row r="514" spans="1:7" ht="33.75" x14ac:dyDescent="0.25">
      <c r="A514" s="12">
        <v>1</v>
      </c>
      <c r="B514" s="12" t="s">
        <v>176</v>
      </c>
      <c r="C514" s="11" t="s">
        <v>34</v>
      </c>
      <c r="D514" s="51" t="s">
        <v>177</v>
      </c>
      <c r="E514" s="14">
        <f>VLOOKUP(B514,PREU_FEINA!$J$11:$K$1274,2,0)</f>
        <v>0</v>
      </c>
      <c r="F514" s="13">
        <v>20179.936000000002</v>
      </c>
      <c r="G514" s="14">
        <f>ROUND(ROUND(E514,2)*ROUND(F514,3),2)</f>
        <v>0</v>
      </c>
    </row>
    <row r="515" spans="1:7" x14ac:dyDescent="0.25">
      <c r="D515" s="50" t="s">
        <v>22</v>
      </c>
      <c r="E515" s="9"/>
      <c r="F515" s="9"/>
      <c r="G515" s="15">
        <f>SUM(G514:G514)</f>
        <v>0</v>
      </c>
    </row>
    <row r="516" spans="1:7" x14ac:dyDescent="0.25">
      <c r="D516" s="34"/>
    </row>
    <row r="517" spans="1:7" x14ac:dyDescent="0.25">
      <c r="B517" s="9" t="s">
        <v>5</v>
      </c>
      <c r="C517" s="10" t="s">
        <v>6</v>
      </c>
      <c r="D517" s="50" t="s">
        <v>7</v>
      </c>
    </row>
    <row r="518" spans="1:7" x14ac:dyDescent="0.25">
      <c r="B518" s="9" t="s">
        <v>8</v>
      </c>
      <c r="C518" s="10" t="s">
        <v>199</v>
      </c>
      <c r="D518" s="50" t="s">
        <v>200</v>
      </c>
    </row>
    <row r="519" spans="1:7" x14ac:dyDescent="0.25">
      <c r="B519" s="9" t="s">
        <v>11</v>
      </c>
      <c r="C519" s="10" t="s">
        <v>174</v>
      </c>
      <c r="D519" s="50" t="s">
        <v>210</v>
      </c>
    </row>
    <row r="520" spans="1:7" x14ac:dyDescent="0.25">
      <c r="B520" s="9" t="s">
        <v>14</v>
      </c>
      <c r="C520" s="10" t="s">
        <v>190</v>
      </c>
      <c r="D520" s="50" t="s">
        <v>191</v>
      </c>
    </row>
    <row r="521" spans="1:7" x14ac:dyDescent="0.25">
      <c r="D521" s="34"/>
    </row>
    <row r="522" spans="1:7" ht="33.75" x14ac:dyDescent="0.25">
      <c r="A522" s="12">
        <v>1</v>
      </c>
      <c r="B522" s="12" t="s">
        <v>192</v>
      </c>
      <c r="C522" s="11" t="s">
        <v>34</v>
      </c>
      <c r="D522" s="51" t="s">
        <v>193</v>
      </c>
      <c r="E522" s="14">
        <f>VLOOKUP(B522,PREU_FEINA!$J$11:$K$1274,2,0)</f>
        <v>0</v>
      </c>
      <c r="F522" s="13">
        <v>10089.968999999999</v>
      </c>
      <c r="G522" s="14">
        <f>ROUND(ROUND(E522,2)*ROUND(F522,3),2)</f>
        <v>0</v>
      </c>
    </row>
    <row r="523" spans="1:7" x14ac:dyDescent="0.25">
      <c r="D523" s="50" t="s">
        <v>22</v>
      </c>
      <c r="E523" s="9"/>
      <c r="F523" s="9"/>
      <c r="G523" s="15">
        <f>SUM(G522:G522)</f>
        <v>0</v>
      </c>
    </row>
    <row r="524" spans="1:7" x14ac:dyDescent="0.25">
      <c r="D524" s="34"/>
    </row>
    <row r="525" spans="1:7" x14ac:dyDescent="0.25">
      <c r="B525" s="9" t="s">
        <v>5</v>
      </c>
      <c r="C525" s="10" t="s">
        <v>6</v>
      </c>
      <c r="D525" s="50" t="s">
        <v>7</v>
      </c>
    </row>
    <row r="526" spans="1:7" x14ac:dyDescent="0.25">
      <c r="B526" s="9" t="s">
        <v>8</v>
      </c>
      <c r="C526" s="10" t="s">
        <v>199</v>
      </c>
      <c r="D526" s="50" t="s">
        <v>200</v>
      </c>
    </row>
    <row r="527" spans="1:7" x14ac:dyDescent="0.25">
      <c r="B527" s="9" t="s">
        <v>11</v>
      </c>
      <c r="C527" s="10" t="s">
        <v>174</v>
      </c>
      <c r="D527" s="50" t="s">
        <v>210</v>
      </c>
    </row>
    <row r="528" spans="1:7" x14ac:dyDescent="0.25">
      <c r="B528" s="9" t="s">
        <v>14</v>
      </c>
      <c r="C528" s="10" t="s">
        <v>185</v>
      </c>
      <c r="D528" s="50" t="s">
        <v>186</v>
      </c>
    </row>
    <row r="529" spans="1:7" x14ac:dyDescent="0.25">
      <c r="D529" s="34"/>
    </row>
    <row r="530" spans="1:7" ht="22.5" x14ac:dyDescent="0.25">
      <c r="A530" s="12">
        <v>1</v>
      </c>
      <c r="B530" s="12" t="s">
        <v>187</v>
      </c>
      <c r="C530" s="11" t="s">
        <v>34</v>
      </c>
      <c r="D530" s="51" t="s">
        <v>188</v>
      </c>
      <c r="E530" s="14">
        <f>VLOOKUP(B530,PREU_FEINA!$J$11:$K$1274,2,0)</f>
        <v>0</v>
      </c>
      <c r="F530" s="13">
        <v>18590.378000000001</v>
      </c>
      <c r="G530" s="14">
        <f>ROUND(ROUND(E530,2)*ROUND(F530,3),2)</f>
        <v>0</v>
      </c>
    </row>
    <row r="531" spans="1:7" x14ac:dyDescent="0.25">
      <c r="D531" s="50" t="s">
        <v>22</v>
      </c>
      <c r="E531" s="9"/>
      <c r="F531" s="9"/>
      <c r="G531" s="15">
        <f>SUM(G530:G530)</f>
        <v>0</v>
      </c>
    </row>
    <row r="532" spans="1:7" x14ac:dyDescent="0.25">
      <c r="D532" s="34"/>
    </row>
    <row r="533" spans="1:7" x14ac:dyDescent="0.25">
      <c r="B533" s="9" t="s">
        <v>5</v>
      </c>
      <c r="C533" s="10" t="s">
        <v>6</v>
      </c>
      <c r="D533" s="50" t="s">
        <v>7</v>
      </c>
    </row>
    <row r="534" spans="1:7" x14ac:dyDescent="0.25">
      <c r="B534" s="9" t="s">
        <v>8</v>
      </c>
      <c r="C534" s="10" t="s">
        <v>211</v>
      </c>
      <c r="D534" s="50" t="s">
        <v>212</v>
      </c>
    </row>
    <row r="535" spans="1:7" x14ac:dyDescent="0.25">
      <c r="B535" s="9" t="s">
        <v>11</v>
      </c>
      <c r="C535" s="10" t="s">
        <v>86</v>
      </c>
      <c r="D535" s="50" t="s">
        <v>213</v>
      </c>
    </row>
    <row r="536" spans="1:7" x14ac:dyDescent="0.25">
      <c r="B536" s="9" t="s">
        <v>14</v>
      </c>
      <c r="C536" s="10" t="s">
        <v>170</v>
      </c>
      <c r="D536" s="50" t="s">
        <v>171</v>
      </c>
    </row>
    <row r="537" spans="1:7" x14ac:dyDescent="0.25">
      <c r="D537" s="34"/>
    </row>
    <row r="538" spans="1:7" ht="22.5" x14ac:dyDescent="0.25">
      <c r="A538" s="12">
        <v>1</v>
      </c>
      <c r="B538" s="12" t="s">
        <v>172</v>
      </c>
      <c r="C538" s="11" t="s">
        <v>34</v>
      </c>
      <c r="D538" s="51" t="s">
        <v>173</v>
      </c>
      <c r="E538" s="14">
        <f>VLOOKUP(B538,PREU_FEINA!$J$11:$K$1274,2,0)</f>
        <v>0</v>
      </c>
      <c r="F538" s="13">
        <v>10998.678</v>
      </c>
      <c r="G538" s="14">
        <f>ROUND(ROUND(E538,2)*ROUND(F538,3),2)</f>
        <v>0</v>
      </c>
    </row>
    <row r="539" spans="1:7" x14ac:dyDescent="0.25">
      <c r="D539" s="50" t="s">
        <v>22</v>
      </c>
      <c r="E539" s="9"/>
      <c r="F539" s="9"/>
      <c r="G539" s="15">
        <f>SUM(G538:G538)</f>
        <v>0</v>
      </c>
    </row>
    <row r="540" spans="1:7" x14ac:dyDescent="0.25">
      <c r="D540" s="34"/>
    </row>
    <row r="541" spans="1:7" x14ac:dyDescent="0.25">
      <c r="B541" s="9" t="s">
        <v>5</v>
      </c>
      <c r="C541" s="10" t="s">
        <v>6</v>
      </c>
      <c r="D541" s="50" t="s">
        <v>7</v>
      </c>
    </row>
    <row r="542" spans="1:7" x14ac:dyDescent="0.25">
      <c r="B542" s="9" t="s">
        <v>8</v>
      </c>
      <c r="C542" s="10" t="s">
        <v>211</v>
      </c>
      <c r="D542" s="50" t="s">
        <v>212</v>
      </c>
    </row>
    <row r="543" spans="1:7" x14ac:dyDescent="0.25">
      <c r="B543" s="9" t="s">
        <v>11</v>
      </c>
      <c r="C543" s="10" t="s">
        <v>86</v>
      </c>
      <c r="D543" s="50" t="s">
        <v>213</v>
      </c>
    </row>
    <row r="544" spans="1:7" x14ac:dyDescent="0.25">
      <c r="B544" s="9" t="s">
        <v>14</v>
      </c>
      <c r="C544" s="10" t="s">
        <v>179</v>
      </c>
      <c r="D544" s="50" t="s">
        <v>180</v>
      </c>
    </row>
    <row r="545" spans="1:7" x14ac:dyDescent="0.25">
      <c r="D545" s="34"/>
    </row>
    <row r="546" spans="1:7" ht="22.5" x14ac:dyDescent="0.25">
      <c r="A546" s="12">
        <v>1</v>
      </c>
      <c r="B546" s="12" t="s">
        <v>181</v>
      </c>
      <c r="C546" s="11" t="s">
        <v>34</v>
      </c>
      <c r="D546" s="51" t="s">
        <v>182</v>
      </c>
      <c r="E546" s="14">
        <f>VLOOKUP(B546,PREU_FEINA!$J$11:$K$1274,2,0)</f>
        <v>0</v>
      </c>
      <c r="F546" s="13">
        <v>25486.937999999998</v>
      </c>
      <c r="G546" s="14">
        <f>ROUND(ROUND(E546,2)*ROUND(F546,3),2)</f>
        <v>0</v>
      </c>
    </row>
    <row r="547" spans="1:7" x14ac:dyDescent="0.25">
      <c r="D547" s="50" t="s">
        <v>22</v>
      </c>
      <c r="E547" s="9"/>
      <c r="F547" s="9"/>
      <c r="G547" s="15">
        <f>SUM(G546:G546)</f>
        <v>0</v>
      </c>
    </row>
    <row r="548" spans="1:7" x14ac:dyDescent="0.25">
      <c r="D548" s="34"/>
    </row>
    <row r="549" spans="1:7" x14ac:dyDescent="0.25">
      <c r="B549" s="9" t="s">
        <v>5</v>
      </c>
      <c r="C549" s="10" t="s">
        <v>6</v>
      </c>
      <c r="D549" s="50" t="s">
        <v>7</v>
      </c>
    </row>
    <row r="550" spans="1:7" x14ac:dyDescent="0.25">
      <c r="B550" s="9" t="s">
        <v>8</v>
      </c>
      <c r="C550" s="10" t="s">
        <v>211</v>
      </c>
      <c r="D550" s="50" t="s">
        <v>212</v>
      </c>
    </row>
    <row r="551" spans="1:7" x14ac:dyDescent="0.25">
      <c r="B551" s="9" t="s">
        <v>11</v>
      </c>
      <c r="C551" s="10" t="s">
        <v>86</v>
      </c>
      <c r="D551" s="50" t="s">
        <v>213</v>
      </c>
    </row>
    <row r="552" spans="1:7" x14ac:dyDescent="0.25">
      <c r="B552" s="9" t="s">
        <v>14</v>
      </c>
      <c r="C552" s="10" t="s">
        <v>174</v>
      </c>
      <c r="D552" s="50" t="s">
        <v>183</v>
      </c>
    </row>
    <row r="553" spans="1:7" x14ac:dyDescent="0.25">
      <c r="D553" s="34"/>
    </row>
    <row r="554" spans="1:7" ht="33.75" x14ac:dyDescent="0.25">
      <c r="A554" s="12">
        <v>1</v>
      </c>
      <c r="B554" s="12" t="s">
        <v>176</v>
      </c>
      <c r="C554" s="11" t="s">
        <v>34</v>
      </c>
      <c r="D554" s="51" t="s">
        <v>177</v>
      </c>
      <c r="E554" s="14">
        <f>VLOOKUP(B554,PREU_FEINA!$J$11:$K$1274,2,0)</f>
        <v>0</v>
      </c>
      <c r="F554" s="13">
        <v>4944.9350000000004</v>
      </c>
      <c r="G554" s="14">
        <f>ROUND(ROUND(E554,2)*ROUND(F554,3),2)</f>
        <v>0</v>
      </c>
    </row>
    <row r="555" spans="1:7" x14ac:dyDescent="0.25">
      <c r="D555" s="50" t="s">
        <v>22</v>
      </c>
      <c r="E555" s="9"/>
      <c r="F555" s="9"/>
      <c r="G555" s="15">
        <f>SUM(G554:G554)</f>
        <v>0</v>
      </c>
    </row>
    <row r="556" spans="1:7" x14ac:dyDescent="0.25">
      <c r="D556" s="34"/>
    </row>
    <row r="557" spans="1:7" x14ac:dyDescent="0.25">
      <c r="B557" s="9" t="s">
        <v>5</v>
      </c>
      <c r="C557" s="10" t="s">
        <v>6</v>
      </c>
      <c r="D557" s="50" t="s">
        <v>7</v>
      </c>
    </row>
    <row r="558" spans="1:7" x14ac:dyDescent="0.25">
      <c r="B558" s="9" t="s">
        <v>8</v>
      </c>
      <c r="C558" s="10" t="s">
        <v>211</v>
      </c>
      <c r="D558" s="50" t="s">
        <v>212</v>
      </c>
    </row>
    <row r="559" spans="1:7" x14ac:dyDescent="0.25">
      <c r="B559" s="9" t="s">
        <v>11</v>
      </c>
      <c r="C559" s="10" t="s">
        <v>90</v>
      </c>
      <c r="D559" s="50" t="s">
        <v>214</v>
      </c>
    </row>
    <row r="560" spans="1:7" x14ac:dyDescent="0.25">
      <c r="B560" s="9" t="s">
        <v>14</v>
      </c>
      <c r="C560" s="10" t="s">
        <v>36</v>
      </c>
      <c r="D560" s="50" t="s">
        <v>37</v>
      </c>
    </row>
    <row r="561" spans="1:7" x14ac:dyDescent="0.25">
      <c r="D561" s="34"/>
    </row>
    <row r="562" spans="1:7" ht="33.75" x14ac:dyDescent="0.25">
      <c r="A562" s="12">
        <v>1</v>
      </c>
      <c r="B562" s="12" t="s">
        <v>38</v>
      </c>
      <c r="C562" s="11" t="s">
        <v>34</v>
      </c>
      <c r="D562" s="51" t="s">
        <v>39</v>
      </c>
      <c r="E562" s="14">
        <f>VLOOKUP(B562,PREU_FEINA!$J$11:$K$1274,2,0)</f>
        <v>0</v>
      </c>
      <c r="F562" s="13">
        <v>29561.286</v>
      </c>
      <c r="G562" s="14">
        <f>ROUND(ROUND(E562,2)*ROUND(F562,3),2)</f>
        <v>0</v>
      </c>
    </row>
    <row r="563" spans="1:7" x14ac:dyDescent="0.25">
      <c r="D563" s="50" t="s">
        <v>22</v>
      </c>
      <c r="E563" s="9"/>
      <c r="F563" s="9"/>
      <c r="G563" s="15">
        <f>SUM(G562:G562)</f>
        <v>0</v>
      </c>
    </row>
    <row r="564" spans="1:7" x14ac:dyDescent="0.25">
      <c r="D564" s="34"/>
    </row>
    <row r="565" spans="1:7" x14ac:dyDescent="0.25">
      <c r="B565" s="9" t="s">
        <v>5</v>
      </c>
      <c r="C565" s="10" t="s">
        <v>6</v>
      </c>
      <c r="D565" s="50" t="s">
        <v>7</v>
      </c>
    </row>
    <row r="566" spans="1:7" x14ac:dyDescent="0.25">
      <c r="B566" s="9" t="s">
        <v>8</v>
      </c>
      <c r="C566" s="10" t="s">
        <v>211</v>
      </c>
      <c r="D566" s="50" t="s">
        <v>212</v>
      </c>
    </row>
    <row r="567" spans="1:7" x14ac:dyDescent="0.25">
      <c r="B567" s="9" t="s">
        <v>11</v>
      </c>
      <c r="C567" s="10" t="s">
        <v>90</v>
      </c>
      <c r="D567" s="50" t="s">
        <v>214</v>
      </c>
    </row>
    <row r="568" spans="1:7" x14ac:dyDescent="0.25">
      <c r="B568" s="9" t="s">
        <v>14</v>
      </c>
      <c r="C568" s="10" t="s">
        <v>170</v>
      </c>
      <c r="D568" s="50" t="s">
        <v>171</v>
      </c>
    </row>
    <row r="569" spans="1:7" x14ac:dyDescent="0.25">
      <c r="D569" s="34"/>
    </row>
    <row r="570" spans="1:7" ht="22.5" x14ac:dyDescent="0.25">
      <c r="A570" s="12">
        <v>1</v>
      </c>
      <c r="B570" s="12" t="s">
        <v>172</v>
      </c>
      <c r="C570" s="11" t="s">
        <v>34</v>
      </c>
      <c r="D570" s="51" t="s">
        <v>173</v>
      </c>
      <c r="E570" s="14">
        <f>VLOOKUP(B570,PREU_FEINA!$J$11:$K$1274,2,0)</f>
        <v>0</v>
      </c>
      <c r="F570" s="13">
        <v>19378.518</v>
      </c>
      <c r="G570" s="14">
        <f>ROUND(ROUND(E570,2)*ROUND(F570,3),2)</f>
        <v>0</v>
      </c>
    </row>
    <row r="571" spans="1:7" x14ac:dyDescent="0.25">
      <c r="D571" s="50" t="s">
        <v>22</v>
      </c>
      <c r="E571" s="14"/>
      <c r="F571" s="9"/>
      <c r="G571" s="15">
        <f>SUM(G570:G570)</f>
        <v>0</v>
      </c>
    </row>
    <row r="572" spans="1:7" x14ac:dyDescent="0.25">
      <c r="D572" s="34"/>
    </row>
    <row r="573" spans="1:7" x14ac:dyDescent="0.25">
      <c r="B573" s="9" t="s">
        <v>5</v>
      </c>
      <c r="C573" s="10" t="s">
        <v>6</v>
      </c>
      <c r="D573" s="50" t="s">
        <v>7</v>
      </c>
    </row>
    <row r="574" spans="1:7" x14ac:dyDescent="0.25">
      <c r="B574" s="9" t="s">
        <v>8</v>
      </c>
      <c r="C574" s="10" t="s">
        <v>211</v>
      </c>
      <c r="D574" s="50" t="s">
        <v>212</v>
      </c>
    </row>
    <row r="575" spans="1:7" x14ac:dyDescent="0.25">
      <c r="B575" s="9" t="s">
        <v>11</v>
      </c>
      <c r="C575" s="10" t="s">
        <v>90</v>
      </c>
      <c r="D575" s="50" t="s">
        <v>214</v>
      </c>
    </row>
    <row r="576" spans="1:7" x14ac:dyDescent="0.25">
      <c r="B576" s="9" t="s">
        <v>14</v>
      </c>
      <c r="C576" s="10" t="s">
        <v>185</v>
      </c>
      <c r="D576" s="50" t="s">
        <v>186</v>
      </c>
    </row>
    <row r="577" spans="1:7" x14ac:dyDescent="0.25">
      <c r="D577" s="34"/>
    </row>
    <row r="578" spans="1:7" ht="22.5" x14ac:dyDescent="0.25">
      <c r="A578" s="12">
        <v>1</v>
      </c>
      <c r="B578" s="12" t="s">
        <v>187</v>
      </c>
      <c r="C578" s="11" t="s">
        <v>34</v>
      </c>
      <c r="D578" s="51" t="s">
        <v>188</v>
      </c>
      <c r="E578" s="14">
        <f>VLOOKUP(B578,PREU_FEINA!$J$11:$K$1274,2,0)</f>
        <v>0</v>
      </c>
      <c r="F578" s="13">
        <v>6366.1909999999998</v>
      </c>
      <c r="G578" s="14">
        <f>ROUND(ROUND(E578,2)*ROUND(F578,3),2)</f>
        <v>0</v>
      </c>
    </row>
    <row r="579" spans="1:7" x14ac:dyDescent="0.25">
      <c r="D579" s="50" t="s">
        <v>22</v>
      </c>
      <c r="E579" s="9"/>
      <c r="F579" s="9"/>
      <c r="G579" s="15">
        <f>SUM(G578:G578)</f>
        <v>0</v>
      </c>
    </row>
    <row r="580" spans="1:7" x14ac:dyDescent="0.25">
      <c r="D580" s="34"/>
    </row>
    <row r="581" spans="1:7" x14ac:dyDescent="0.25">
      <c r="B581" s="9" t="s">
        <v>5</v>
      </c>
      <c r="C581" s="10" t="s">
        <v>6</v>
      </c>
      <c r="D581" s="50" t="s">
        <v>7</v>
      </c>
    </row>
    <row r="582" spans="1:7" x14ac:dyDescent="0.25">
      <c r="B582" s="9" t="s">
        <v>8</v>
      </c>
      <c r="C582" s="10" t="s">
        <v>215</v>
      </c>
      <c r="D582" s="50" t="s">
        <v>216</v>
      </c>
    </row>
    <row r="583" spans="1:7" x14ac:dyDescent="0.25">
      <c r="B583" s="9" t="s">
        <v>11</v>
      </c>
      <c r="C583" s="10" t="s">
        <v>47</v>
      </c>
      <c r="D583" s="50" t="s">
        <v>216</v>
      </c>
    </row>
    <row r="584" spans="1:7" x14ac:dyDescent="0.25">
      <c r="B584" s="9" t="s">
        <v>14</v>
      </c>
      <c r="C584" s="10" t="s">
        <v>185</v>
      </c>
      <c r="D584" s="50" t="s">
        <v>186</v>
      </c>
    </row>
    <row r="585" spans="1:7" x14ac:dyDescent="0.25">
      <c r="D585" s="34"/>
    </row>
    <row r="586" spans="1:7" ht="22.5" x14ac:dyDescent="0.25">
      <c r="A586" s="12">
        <v>1</v>
      </c>
      <c r="B586" s="12" t="s">
        <v>187</v>
      </c>
      <c r="C586" s="11" t="s">
        <v>34</v>
      </c>
      <c r="D586" s="51" t="s">
        <v>188</v>
      </c>
      <c r="E586" s="14">
        <f>VLOOKUP(B586,PREU_FEINA!$J$11:$K$1274,2,0)</f>
        <v>0</v>
      </c>
      <c r="F586" s="13">
        <v>25536.609</v>
      </c>
      <c r="G586" s="14">
        <f>ROUND(ROUND(E586,2)*ROUND(F586,3),2)</f>
        <v>0</v>
      </c>
    </row>
    <row r="587" spans="1:7" x14ac:dyDescent="0.25">
      <c r="D587" s="50" t="s">
        <v>22</v>
      </c>
      <c r="E587" s="9"/>
      <c r="F587" s="9"/>
      <c r="G587" s="15">
        <f>SUM(G586:G586)</f>
        <v>0</v>
      </c>
    </row>
    <row r="588" spans="1:7" x14ac:dyDescent="0.25">
      <c r="D588" s="34"/>
    </row>
    <row r="589" spans="1:7" x14ac:dyDescent="0.25">
      <c r="B589" s="9" t="s">
        <v>5</v>
      </c>
      <c r="C589" s="10" t="s">
        <v>6</v>
      </c>
      <c r="D589" s="50" t="s">
        <v>7</v>
      </c>
    </row>
    <row r="590" spans="1:7" x14ac:dyDescent="0.25">
      <c r="B590" s="9" t="s">
        <v>8</v>
      </c>
      <c r="C590" s="10" t="s">
        <v>215</v>
      </c>
      <c r="D590" s="50" t="s">
        <v>216</v>
      </c>
    </row>
    <row r="591" spans="1:7" x14ac:dyDescent="0.25">
      <c r="B591" s="9" t="s">
        <v>11</v>
      </c>
      <c r="C591" s="10" t="s">
        <v>55</v>
      </c>
      <c r="D591" s="50" t="s">
        <v>217</v>
      </c>
    </row>
    <row r="592" spans="1:7" x14ac:dyDescent="0.25">
      <c r="B592" s="9" t="s">
        <v>14</v>
      </c>
      <c r="C592" s="10" t="s">
        <v>185</v>
      </c>
      <c r="D592" s="50" t="s">
        <v>186</v>
      </c>
    </row>
    <row r="593" spans="1:7" x14ac:dyDescent="0.25">
      <c r="D593" s="34"/>
    </row>
    <row r="594" spans="1:7" ht="22.5" x14ac:dyDescent="0.25">
      <c r="A594" s="12">
        <v>1</v>
      </c>
      <c r="B594" s="12" t="s">
        <v>187</v>
      </c>
      <c r="C594" s="11" t="s">
        <v>34</v>
      </c>
      <c r="D594" s="51" t="s">
        <v>188</v>
      </c>
      <c r="E594" s="14">
        <f>VLOOKUP(B594,PREU_FEINA!$J$11:$K$1274,2,0)</f>
        <v>0</v>
      </c>
      <c r="F594" s="13">
        <v>4687.8689999999997</v>
      </c>
      <c r="G594" s="14">
        <f>ROUND(ROUND(E594,2)*ROUND(F594,3),2)</f>
        <v>0</v>
      </c>
    </row>
    <row r="595" spans="1:7" x14ac:dyDescent="0.25">
      <c r="D595" s="50" t="s">
        <v>22</v>
      </c>
      <c r="E595" s="9"/>
      <c r="F595" s="9"/>
      <c r="G595" s="15">
        <f>SUM(G594:G594)</f>
        <v>0</v>
      </c>
    </row>
    <row r="596" spans="1:7" x14ac:dyDescent="0.25">
      <c r="D596" s="34"/>
    </row>
    <row r="597" spans="1:7" x14ac:dyDescent="0.25">
      <c r="B597" s="9" t="s">
        <v>5</v>
      </c>
      <c r="C597" s="10" t="s">
        <v>6</v>
      </c>
      <c r="D597" s="50" t="s">
        <v>7</v>
      </c>
    </row>
    <row r="598" spans="1:7" x14ac:dyDescent="0.25">
      <c r="B598" s="9" t="s">
        <v>8</v>
      </c>
      <c r="C598" s="10" t="s">
        <v>218</v>
      </c>
      <c r="D598" s="50" t="s">
        <v>219</v>
      </c>
    </row>
    <row r="599" spans="1:7" x14ac:dyDescent="0.25">
      <c r="B599" s="9" t="s">
        <v>11</v>
      </c>
      <c r="C599" s="10" t="s">
        <v>185</v>
      </c>
      <c r="D599" s="50" t="s">
        <v>219</v>
      </c>
    </row>
    <row r="600" spans="1:7" x14ac:dyDescent="0.25">
      <c r="B600" s="9" t="s">
        <v>14</v>
      </c>
      <c r="C600" s="10" t="s">
        <v>170</v>
      </c>
      <c r="D600" s="50" t="s">
        <v>171</v>
      </c>
    </row>
    <row r="601" spans="1:7" x14ac:dyDescent="0.25">
      <c r="D601" s="34"/>
    </row>
    <row r="602" spans="1:7" ht="22.5" x14ac:dyDescent="0.25">
      <c r="A602" s="12">
        <v>1</v>
      </c>
      <c r="B602" s="12" t="s">
        <v>172</v>
      </c>
      <c r="C602" s="11" t="s">
        <v>34</v>
      </c>
      <c r="D602" s="51" t="s">
        <v>173</v>
      </c>
      <c r="E602" s="14">
        <f>VLOOKUP(B602,PREU_FEINA!$J$11:$K$1274,2,0)</f>
        <v>0</v>
      </c>
      <c r="F602" s="13">
        <v>23757.919999999998</v>
      </c>
      <c r="G602" s="14">
        <f>ROUND(ROUND(E602,2)*ROUND(F602,3),2)</f>
        <v>0</v>
      </c>
    </row>
    <row r="603" spans="1:7" x14ac:dyDescent="0.25">
      <c r="D603" s="50" t="s">
        <v>22</v>
      </c>
      <c r="E603" s="9"/>
      <c r="F603" s="9"/>
      <c r="G603" s="15">
        <f>SUM(G602:G602)</f>
        <v>0</v>
      </c>
    </row>
    <row r="604" spans="1:7" x14ac:dyDescent="0.25">
      <c r="D604" s="34"/>
    </row>
    <row r="605" spans="1:7" x14ac:dyDescent="0.25">
      <c r="B605" s="9" t="s">
        <v>5</v>
      </c>
      <c r="C605" s="10" t="s">
        <v>6</v>
      </c>
      <c r="D605" s="50" t="s">
        <v>7</v>
      </c>
    </row>
    <row r="606" spans="1:7" x14ac:dyDescent="0.25">
      <c r="B606" s="9" t="s">
        <v>8</v>
      </c>
      <c r="C606" s="10" t="s">
        <v>218</v>
      </c>
      <c r="D606" s="50" t="s">
        <v>219</v>
      </c>
    </row>
    <row r="607" spans="1:7" x14ac:dyDescent="0.25">
      <c r="B607" s="9" t="s">
        <v>11</v>
      </c>
      <c r="C607" s="10" t="s">
        <v>185</v>
      </c>
      <c r="D607" s="50" t="s">
        <v>219</v>
      </c>
    </row>
    <row r="608" spans="1:7" x14ac:dyDescent="0.25">
      <c r="B608" s="9" t="s">
        <v>14</v>
      </c>
      <c r="C608" s="10" t="s">
        <v>179</v>
      </c>
      <c r="D608" s="50" t="s">
        <v>180</v>
      </c>
    </row>
    <row r="609" spans="1:7" x14ac:dyDescent="0.25">
      <c r="D609" s="34"/>
    </row>
    <row r="610" spans="1:7" ht="22.5" x14ac:dyDescent="0.25">
      <c r="A610" s="12">
        <v>1</v>
      </c>
      <c r="B610" s="12" t="s">
        <v>181</v>
      </c>
      <c r="C610" s="11" t="s">
        <v>34</v>
      </c>
      <c r="D610" s="51" t="s">
        <v>182</v>
      </c>
      <c r="E610" s="14">
        <f>VLOOKUP(B610,PREU_FEINA!$J$11:$K$1274,2,0)</f>
        <v>0</v>
      </c>
      <c r="F610" s="13">
        <v>39488</v>
      </c>
      <c r="G610" s="14">
        <f>ROUND(ROUND(E610,2)*ROUND(F610,3),2)</f>
        <v>0</v>
      </c>
    </row>
    <row r="611" spans="1:7" x14ac:dyDescent="0.25">
      <c r="D611" s="50" t="s">
        <v>22</v>
      </c>
      <c r="E611" s="9"/>
      <c r="F611" s="9"/>
      <c r="G611" s="15">
        <f>SUM(G610:G610)</f>
        <v>0</v>
      </c>
    </row>
    <row r="612" spans="1:7" x14ac:dyDescent="0.25">
      <c r="D612" s="34"/>
    </row>
    <row r="613" spans="1:7" x14ac:dyDescent="0.25">
      <c r="B613" s="9" t="s">
        <v>5</v>
      </c>
      <c r="C613" s="10" t="s">
        <v>6</v>
      </c>
      <c r="D613" s="50" t="s">
        <v>7</v>
      </c>
    </row>
    <row r="614" spans="1:7" x14ac:dyDescent="0.25">
      <c r="B614" s="9" t="s">
        <v>8</v>
      </c>
      <c r="C614" s="10" t="s">
        <v>218</v>
      </c>
      <c r="D614" s="50" t="s">
        <v>219</v>
      </c>
    </row>
    <row r="615" spans="1:7" x14ac:dyDescent="0.25">
      <c r="B615" s="9" t="s">
        <v>11</v>
      </c>
      <c r="C615" s="10" t="s">
        <v>185</v>
      </c>
      <c r="D615" s="50" t="s">
        <v>219</v>
      </c>
    </row>
    <row r="616" spans="1:7" x14ac:dyDescent="0.25">
      <c r="B616" s="9" t="s">
        <v>14</v>
      </c>
      <c r="C616" s="10" t="s">
        <v>174</v>
      </c>
      <c r="D616" s="50" t="s">
        <v>220</v>
      </c>
    </row>
    <row r="617" spans="1:7" x14ac:dyDescent="0.25">
      <c r="D617" s="34"/>
    </row>
    <row r="618" spans="1:7" ht="33.75" x14ac:dyDescent="0.25">
      <c r="A618" s="12">
        <v>1</v>
      </c>
      <c r="B618" s="12" t="s">
        <v>176</v>
      </c>
      <c r="C618" s="11" t="s">
        <v>34</v>
      </c>
      <c r="D618" s="51" t="s">
        <v>177</v>
      </c>
      <c r="E618" s="14">
        <f>VLOOKUP(B618,PREU_FEINA!$J$11:$K$1274,2,0)</f>
        <v>0</v>
      </c>
      <c r="F618" s="13">
        <v>2661.44</v>
      </c>
      <c r="G618" s="14">
        <f>ROUND(ROUND(E618,2)*ROUND(F618,3),2)</f>
        <v>0</v>
      </c>
    </row>
    <row r="619" spans="1:7" x14ac:dyDescent="0.25">
      <c r="D619" s="50" t="s">
        <v>22</v>
      </c>
      <c r="E619" s="9"/>
      <c r="F619" s="9"/>
      <c r="G619" s="15">
        <f>SUM(G618:G618)</f>
        <v>0</v>
      </c>
    </row>
    <row r="620" spans="1:7" x14ac:dyDescent="0.25">
      <c r="D620" s="34"/>
    </row>
    <row r="621" spans="1:7" x14ac:dyDescent="0.25">
      <c r="B621" s="9" t="s">
        <v>5</v>
      </c>
      <c r="C621" s="10" t="s">
        <v>6</v>
      </c>
      <c r="D621" s="50" t="s">
        <v>7</v>
      </c>
    </row>
    <row r="622" spans="1:7" x14ac:dyDescent="0.25">
      <c r="B622" s="9" t="s">
        <v>8</v>
      </c>
      <c r="C622" s="10" t="s">
        <v>218</v>
      </c>
      <c r="D622" s="50" t="s">
        <v>219</v>
      </c>
    </row>
    <row r="623" spans="1:7" x14ac:dyDescent="0.25">
      <c r="B623" s="9" t="s">
        <v>11</v>
      </c>
      <c r="C623" s="10" t="s">
        <v>221</v>
      </c>
      <c r="D623" s="50" t="s">
        <v>222</v>
      </c>
    </row>
    <row r="624" spans="1:7" x14ac:dyDescent="0.25">
      <c r="B624" s="9" t="s">
        <v>14</v>
      </c>
      <c r="C624" s="10" t="s">
        <v>170</v>
      </c>
      <c r="D624" s="50" t="s">
        <v>171</v>
      </c>
    </row>
    <row r="625" spans="1:7" x14ac:dyDescent="0.25">
      <c r="D625" s="34"/>
    </row>
    <row r="626" spans="1:7" ht="22.5" x14ac:dyDescent="0.25">
      <c r="A626" s="12">
        <v>1</v>
      </c>
      <c r="B626" s="12" t="s">
        <v>172</v>
      </c>
      <c r="C626" s="11" t="s">
        <v>34</v>
      </c>
      <c r="D626" s="51" t="s">
        <v>173</v>
      </c>
      <c r="E626" s="14">
        <f>VLOOKUP(B626,PREU_FEINA!$J$11:$K$1274,2,0)</f>
        <v>0</v>
      </c>
      <c r="F626" s="13">
        <v>11131.68</v>
      </c>
      <c r="G626" s="14">
        <f>ROUND(ROUND(E626,2)*ROUND(F626,3),2)</f>
        <v>0</v>
      </c>
    </row>
    <row r="627" spans="1:7" x14ac:dyDescent="0.25">
      <c r="D627" s="50" t="s">
        <v>22</v>
      </c>
      <c r="E627" s="9"/>
      <c r="F627" s="9"/>
      <c r="G627" s="15">
        <f>SUM(G626:G626)</f>
        <v>0</v>
      </c>
    </row>
    <row r="628" spans="1:7" x14ac:dyDescent="0.25">
      <c r="D628" s="34"/>
    </row>
    <row r="629" spans="1:7" x14ac:dyDescent="0.25">
      <c r="B629" s="9" t="s">
        <v>5</v>
      </c>
      <c r="C629" s="10" t="s">
        <v>6</v>
      </c>
      <c r="D629" s="50" t="s">
        <v>7</v>
      </c>
    </row>
    <row r="630" spans="1:7" x14ac:dyDescent="0.25">
      <c r="B630" s="9" t="s">
        <v>8</v>
      </c>
      <c r="C630" s="10" t="s">
        <v>218</v>
      </c>
      <c r="D630" s="50" t="s">
        <v>219</v>
      </c>
    </row>
    <row r="631" spans="1:7" x14ac:dyDescent="0.25">
      <c r="B631" s="9" t="s">
        <v>11</v>
      </c>
      <c r="C631" s="10" t="s">
        <v>221</v>
      </c>
      <c r="D631" s="50" t="s">
        <v>222</v>
      </c>
    </row>
    <row r="632" spans="1:7" x14ac:dyDescent="0.25">
      <c r="B632" s="9" t="s">
        <v>14</v>
      </c>
      <c r="C632" s="10" t="s">
        <v>179</v>
      </c>
      <c r="D632" s="50" t="s">
        <v>180</v>
      </c>
    </row>
    <row r="633" spans="1:7" x14ac:dyDescent="0.25">
      <c r="D633" s="34"/>
    </row>
    <row r="634" spans="1:7" ht="22.5" x14ac:dyDescent="0.25">
      <c r="A634" s="12">
        <v>1</v>
      </c>
      <c r="B634" s="12" t="s">
        <v>181</v>
      </c>
      <c r="C634" s="11" t="s">
        <v>34</v>
      </c>
      <c r="D634" s="51" t="s">
        <v>182</v>
      </c>
      <c r="E634" s="14">
        <f>VLOOKUP(B634,PREU_FEINA!$J$11:$K$1274,2,0)</f>
        <v>0</v>
      </c>
      <c r="F634" s="13">
        <v>5819.12</v>
      </c>
      <c r="G634" s="14">
        <f>ROUND(ROUND(E634,2)*ROUND(F634,3),2)</f>
        <v>0</v>
      </c>
    </row>
    <row r="635" spans="1:7" x14ac:dyDescent="0.25">
      <c r="D635" s="50" t="s">
        <v>22</v>
      </c>
      <c r="E635" s="9"/>
      <c r="F635" s="9"/>
      <c r="G635" s="15">
        <f>SUM(G634:G634)</f>
        <v>0</v>
      </c>
    </row>
    <row r="636" spans="1:7" x14ac:dyDescent="0.25">
      <c r="D636" s="34"/>
    </row>
    <row r="637" spans="1:7" x14ac:dyDescent="0.25">
      <c r="B637" s="9" t="s">
        <v>5</v>
      </c>
      <c r="C637" s="10" t="s">
        <v>6</v>
      </c>
      <c r="D637" s="50" t="s">
        <v>7</v>
      </c>
    </row>
    <row r="638" spans="1:7" x14ac:dyDescent="0.25">
      <c r="B638" s="9" t="s">
        <v>8</v>
      </c>
      <c r="C638" s="10" t="s">
        <v>218</v>
      </c>
      <c r="D638" s="50" t="s">
        <v>219</v>
      </c>
    </row>
    <row r="639" spans="1:7" x14ac:dyDescent="0.25">
      <c r="B639" s="9" t="s">
        <v>11</v>
      </c>
      <c r="C639" s="10" t="s">
        <v>221</v>
      </c>
      <c r="D639" s="50" t="s">
        <v>222</v>
      </c>
    </row>
    <row r="640" spans="1:7" x14ac:dyDescent="0.25">
      <c r="B640" s="9" t="s">
        <v>14</v>
      </c>
      <c r="C640" s="10" t="s">
        <v>174</v>
      </c>
      <c r="D640" s="50" t="s">
        <v>220</v>
      </c>
    </row>
    <row r="641" spans="1:7" x14ac:dyDescent="0.25">
      <c r="D641" s="34"/>
    </row>
    <row r="642" spans="1:7" ht="33.75" x14ac:dyDescent="0.25">
      <c r="A642" s="12">
        <v>1</v>
      </c>
      <c r="B642" s="12" t="s">
        <v>176</v>
      </c>
      <c r="C642" s="11" t="s">
        <v>34</v>
      </c>
      <c r="D642" s="51" t="s">
        <v>177</v>
      </c>
      <c r="E642" s="14">
        <f>VLOOKUP(B642,PREU_FEINA!$J$11:$K$1274,2,0)</f>
        <v>0</v>
      </c>
      <c r="F642" s="13">
        <v>520.995</v>
      </c>
      <c r="G642" s="14">
        <f>ROUND(ROUND(E642,2)*ROUND(F642,3),2)</f>
        <v>0</v>
      </c>
    </row>
    <row r="643" spans="1:7" x14ac:dyDescent="0.25">
      <c r="D643" s="50" t="s">
        <v>22</v>
      </c>
      <c r="E643" s="9"/>
      <c r="F643" s="9"/>
      <c r="G643" s="15">
        <f>SUM(G642:G642)</f>
        <v>0</v>
      </c>
    </row>
    <row r="644" spans="1:7" x14ac:dyDescent="0.25">
      <c r="D644" s="34"/>
    </row>
    <row r="645" spans="1:7" x14ac:dyDescent="0.25">
      <c r="B645" s="9" t="s">
        <v>5</v>
      </c>
      <c r="C645" s="10" t="s">
        <v>6</v>
      </c>
      <c r="D645" s="50" t="s">
        <v>7</v>
      </c>
    </row>
    <row r="646" spans="1:7" x14ac:dyDescent="0.25">
      <c r="B646" s="9" t="s">
        <v>8</v>
      </c>
      <c r="C646" s="10" t="s">
        <v>218</v>
      </c>
      <c r="D646" s="50" t="s">
        <v>219</v>
      </c>
    </row>
    <row r="647" spans="1:7" x14ac:dyDescent="0.25">
      <c r="B647" s="9" t="s">
        <v>11</v>
      </c>
      <c r="C647" s="10" t="s">
        <v>223</v>
      </c>
      <c r="D647" s="50" t="s">
        <v>224</v>
      </c>
    </row>
    <row r="648" spans="1:7" x14ac:dyDescent="0.25">
      <c r="B648" s="9" t="s">
        <v>14</v>
      </c>
      <c r="C648" s="10" t="s">
        <v>174</v>
      </c>
      <c r="D648" s="50" t="s">
        <v>183</v>
      </c>
    </row>
    <row r="649" spans="1:7" x14ac:dyDescent="0.25">
      <c r="D649" s="34"/>
    </row>
    <row r="650" spans="1:7" ht="33.75" x14ac:dyDescent="0.25">
      <c r="A650" s="12">
        <v>1</v>
      </c>
      <c r="B650" s="12" t="s">
        <v>176</v>
      </c>
      <c r="C650" s="11" t="s">
        <v>34</v>
      </c>
      <c r="D650" s="51" t="s">
        <v>177</v>
      </c>
      <c r="E650" s="14">
        <f>VLOOKUP(B650,PREU_FEINA!$J$11:$K$1274,2,0)</f>
        <v>0</v>
      </c>
      <c r="F650" s="13">
        <v>3375.21</v>
      </c>
      <c r="G650" s="14">
        <f>ROUND(ROUND(E650,2)*ROUND(F650,3),2)</f>
        <v>0</v>
      </c>
    </row>
    <row r="651" spans="1:7" x14ac:dyDescent="0.25">
      <c r="D651" s="50" t="s">
        <v>22</v>
      </c>
      <c r="E651" s="9"/>
      <c r="F651" s="9"/>
      <c r="G651" s="15">
        <f>SUM(G650:G650)</f>
        <v>0</v>
      </c>
    </row>
    <row r="652" spans="1:7" x14ac:dyDescent="0.25">
      <c r="D652" s="34"/>
    </row>
    <row r="653" spans="1:7" x14ac:dyDescent="0.25">
      <c r="B653" s="9" t="s">
        <v>5</v>
      </c>
      <c r="C653" s="10" t="s">
        <v>6</v>
      </c>
      <c r="D653" s="50" t="s">
        <v>7</v>
      </c>
    </row>
    <row r="654" spans="1:7" x14ac:dyDescent="0.25">
      <c r="B654" s="9" t="s">
        <v>8</v>
      </c>
      <c r="C654" s="10" t="s">
        <v>218</v>
      </c>
      <c r="D654" s="50" t="s">
        <v>219</v>
      </c>
    </row>
    <row r="655" spans="1:7" x14ac:dyDescent="0.25">
      <c r="B655" s="9" t="s">
        <v>11</v>
      </c>
      <c r="C655" s="10" t="s">
        <v>223</v>
      </c>
      <c r="D655" s="50" t="s">
        <v>224</v>
      </c>
    </row>
    <row r="656" spans="1:7" x14ac:dyDescent="0.25">
      <c r="B656" s="9" t="s">
        <v>14</v>
      </c>
      <c r="C656" s="10" t="s">
        <v>185</v>
      </c>
      <c r="D656" s="50" t="s">
        <v>186</v>
      </c>
    </row>
    <row r="657" spans="1:7" x14ac:dyDescent="0.25">
      <c r="D657" s="34"/>
    </row>
    <row r="658" spans="1:7" ht="22.5" x14ac:dyDescent="0.25">
      <c r="A658" s="12">
        <v>1</v>
      </c>
      <c r="B658" s="12" t="s">
        <v>187</v>
      </c>
      <c r="C658" s="11" t="s">
        <v>34</v>
      </c>
      <c r="D658" s="51" t="s">
        <v>188</v>
      </c>
      <c r="E658" s="14">
        <f>VLOOKUP(B658,PREU_FEINA!$J$11:$K$1274,2,0)</f>
        <v>0</v>
      </c>
      <c r="F658" s="13">
        <v>11844.455</v>
      </c>
      <c r="G658" s="14">
        <f>ROUND(ROUND(E658,2)*ROUND(F658,3),2)</f>
        <v>0</v>
      </c>
    </row>
    <row r="659" spans="1:7" x14ac:dyDescent="0.25">
      <c r="D659" s="50" t="s">
        <v>22</v>
      </c>
      <c r="E659" s="9"/>
      <c r="F659" s="9"/>
      <c r="G659" s="15">
        <f>SUM(G658:G658)</f>
        <v>0</v>
      </c>
    </row>
    <row r="660" spans="1:7" x14ac:dyDescent="0.25">
      <c r="D660" s="34"/>
    </row>
    <row r="661" spans="1:7" x14ac:dyDescent="0.25">
      <c r="B661" s="9" t="s">
        <v>5</v>
      </c>
      <c r="C661" s="10" t="s">
        <v>6</v>
      </c>
      <c r="D661" s="50" t="s">
        <v>7</v>
      </c>
    </row>
    <row r="662" spans="1:7" x14ac:dyDescent="0.25">
      <c r="B662" s="9" t="s">
        <v>8</v>
      </c>
      <c r="C662" s="10" t="s">
        <v>218</v>
      </c>
      <c r="D662" s="50" t="s">
        <v>219</v>
      </c>
    </row>
    <row r="663" spans="1:7" x14ac:dyDescent="0.25">
      <c r="B663" s="9" t="s">
        <v>11</v>
      </c>
      <c r="C663" s="10" t="s">
        <v>225</v>
      </c>
      <c r="D663" s="50" t="s">
        <v>226</v>
      </c>
    </row>
    <row r="664" spans="1:7" x14ac:dyDescent="0.25">
      <c r="B664" s="9" t="s">
        <v>14</v>
      </c>
      <c r="C664" s="10" t="s">
        <v>185</v>
      </c>
      <c r="D664" s="50" t="s">
        <v>186</v>
      </c>
    </row>
    <row r="665" spans="1:7" x14ac:dyDescent="0.25">
      <c r="D665" s="34"/>
    </row>
    <row r="666" spans="1:7" ht="22.5" x14ac:dyDescent="0.25">
      <c r="A666" s="12">
        <v>1</v>
      </c>
      <c r="B666" s="12" t="s">
        <v>187</v>
      </c>
      <c r="C666" s="11" t="s">
        <v>34</v>
      </c>
      <c r="D666" s="51" t="s">
        <v>188</v>
      </c>
      <c r="E666" s="14">
        <f>VLOOKUP(B666,PREU_FEINA!$J$11:$K$1274,2,0)</f>
        <v>0</v>
      </c>
      <c r="F666" s="13">
        <v>2370.84</v>
      </c>
      <c r="G666" s="14">
        <f>ROUND(ROUND(E666,2)*ROUND(F666,3),2)</f>
        <v>0</v>
      </c>
    </row>
    <row r="667" spans="1:7" x14ac:dyDescent="0.25">
      <c r="D667" s="50" t="s">
        <v>22</v>
      </c>
      <c r="E667" s="9"/>
      <c r="F667" s="9"/>
      <c r="G667" s="15">
        <f>SUM(G666:G666)</f>
        <v>0</v>
      </c>
    </row>
    <row r="668" spans="1:7" x14ac:dyDescent="0.25">
      <c r="D668" s="34"/>
    </row>
    <row r="669" spans="1:7" x14ac:dyDescent="0.25">
      <c r="B669" s="9" t="s">
        <v>5</v>
      </c>
      <c r="C669" s="10" t="s">
        <v>6</v>
      </c>
      <c r="D669" s="50" t="s">
        <v>7</v>
      </c>
    </row>
    <row r="670" spans="1:7" x14ac:dyDescent="0.25">
      <c r="B670" s="9" t="s">
        <v>8</v>
      </c>
      <c r="C670" s="10" t="s">
        <v>227</v>
      </c>
      <c r="D670" s="50" t="s">
        <v>228</v>
      </c>
    </row>
    <row r="671" spans="1:7" x14ac:dyDescent="0.25">
      <c r="B671" s="9" t="s">
        <v>11</v>
      </c>
      <c r="C671" s="10" t="s">
        <v>129</v>
      </c>
      <c r="D671" s="50" t="s">
        <v>229</v>
      </c>
    </row>
    <row r="672" spans="1:7" x14ac:dyDescent="0.25">
      <c r="B672" s="9" t="s">
        <v>14</v>
      </c>
      <c r="C672" s="10" t="s">
        <v>179</v>
      </c>
      <c r="D672" s="50" t="s">
        <v>180</v>
      </c>
    </row>
    <row r="673" spans="1:7" x14ac:dyDescent="0.25">
      <c r="D673" s="34"/>
    </row>
    <row r="674" spans="1:7" ht="22.5" x14ac:dyDescent="0.25">
      <c r="A674" s="12">
        <v>1</v>
      </c>
      <c r="B674" s="12" t="s">
        <v>181</v>
      </c>
      <c r="C674" s="11" t="s">
        <v>34</v>
      </c>
      <c r="D674" s="51" t="s">
        <v>182</v>
      </c>
      <c r="E674" s="14">
        <f>VLOOKUP(B674,PREU_FEINA!$J$11:$K$1274,2,0)</f>
        <v>0</v>
      </c>
      <c r="F674" s="13">
        <v>60107.3</v>
      </c>
      <c r="G674" s="14">
        <f>ROUND(ROUND(E674,2)*ROUND(F674,3),2)</f>
        <v>0</v>
      </c>
    </row>
    <row r="675" spans="1:7" x14ac:dyDescent="0.25">
      <c r="D675" s="50" t="s">
        <v>22</v>
      </c>
      <c r="E675" s="9"/>
      <c r="F675" s="9"/>
      <c r="G675" s="15">
        <f>SUM(G674:G674)</f>
        <v>0</v>
      </c>
    </row>
    <row r="676" spans="1:7" x14ac:dyDescent="0.25">
      <c r="D676" s="34"/>
    </row>
    <row r="677" spans="1:7" x14ac:dyDescent="0.25">
      <c r="B677" s="9" t="s">
        <v>5</v>
      </c>
      <c r="C677" s="10" t="s">
        <v>6</v>
      </c>
      <c r="D677" s="50" t="s">
        <v>7</v>
      </c>
    </row>
    <row r="678" spans="1:7" x14ac:dyDescent="0.25">
      <c r="B678" s="9" t="s">
        <v>8</v>
      </c>
      <c r="C678" s="10" t="s">
        <v>227</v>
      </c>
      <c r="D678" s="50" t="s">
        <v>228</v>
      </c>
    </row>
    <row r="679" spans="1:7" x14ac:dyDescent="0.25">
      <c r="B679" s="9" t="s">
        <v>11</v>
      </c>
      <c r="C679" s="10" t="s">
        <v>129</v>
      </c>
      <c r="D679" s="50" t="s">
        <v>229</v>
      </c>
    </row>
    <row r="680" spans="1:7" x14ac:dyDescent="0.25">
      <c r="B680" s="9" t="s">
        <v>14</v>
      </c>
      <c r="C680" s="10" t="s">
        <v>174</v>
      </c>
      <c r="D680" s="50" t="s">
        <v>220</v>
      </c>
    </row>
    <row r="681" spans="1:7" x14ac:dyDescent="0.25">
      <c r="D681" s="34"/>
    </row>
    <row r="682" spans="1:7" ht="33.75" x14ac:dyDescent="0.25">
      <c r="A682" s="12">
        <v>1</v>
      </c>
      <c r="B682" s="12" t="s">
        <v>176</v>
      </c>
      <c r="C682" s="11" t="s">
        <v>34</v>
      </c>
      <c r="D682" s="51" t="s">
        <v>177</v>
      </c>
      <c r="E682" s="14">
        <f>VLOOKUP(B682,PREU_FEINA!$J$11:$K$1274,2,0)</f>
        <v>0</v>
      </c>
      <c r="F682" s="13">
        <v>4995.12</v>
      </c>
      <c r="G682" s="14">
        <f>ROUND(ROUND(E682,2)*ROUND(F682,3),2)</f>
        <v>0</v>
      </c>
    </row>
    <row r="683" spans="1:7" x14ac:dyDescent="0.25">
      <c r="D683" s="50" t="s">
        <v>22</v>
      </c>
      <c r="E683" s="9"/>
      <c r="F683" s="9"/>
      <c r="G683" s="15">
        <f>SUM(G682:G682)</f>
        <v>0</v>
      </c>
    </row>
    <row r="684" spans="1:7" x14ac:dyDescent="0.25">
      <c r="D684" s="34"/>
    </row>
    <row r="685" spans="1:7" x14ac:dyDescent="0.25">
      <c r="B685" s="9" t="s">
        <v>5</v>
      </c>
      <c r="C685" s="10" t="s">
        <v>6</v>
      </c>
      <c r="D685" s="50" t="s">
        <v>7</v>
      </c>
    </row>
    <row r="686" spans="1:7" x14ac:dyDescent="0.25">
      <c r="B686" s="9" t="s">
        <v>8</v>
      </c>
      <c r="C686" s="10" t="s">
        <v>230</v>
      </c>
      <c r="D686" s="50" t="s">
        <v>231</v>
      </c>
    </row>
    <row r="687" spans="1:7" x14ac:dyDescent="0.25">
      <c r="B687" s="9" t="s">
        <v>11</v>
      </c>
      <c r="C687" s="10" t="s">
        <v>232</v>
      </c>
      <c r="D687" s="50" t="s">
        <v>233</v>
      </c>
    </row>
    <row r="688" spans="1:7" x14ac:dyDescent="0.25">
      <c r="B688" s="9" t="s">
        <v>14</v>
      </c>
      <c r="C688" s="10" t="s">
        <v>185</v>
      </c>
      <c r="D688" s="50" t="s">
        <v>186</v>
      </c>
    </row>
    <row r="689" spans="1:7" x14ac:dyDescent="0.25">
      <c r="D689" s="34"/>
    </row>
    <row r="690" spans="1:7" ht="22.5" x14ac:dyDescent="0.25">
      <c r="A690" s="12">
        <v>1</v>
      </c>
      <c r="B690" s="12" t="s">
        <v>187</v>
      </c>
      <c r="C690" s="11" t="s">
        <v>34</v>
      </c>
      <c r="D690" s="51" t="s">
        <v>188</v>
      </c>
      <c r="E690" s="14">
        <f>VLOOKUP(B690,PREU_FEINA!$J$11:$K$1274,2,0)</f>
        <v>0</v>
      </c>
      <c r="F690" s="13">
        <v>2421.37</v>
      </c>
      <c r="G690" s="14">
        <f>ROUND(ROUND(E690,2)*ROUND(F690,3),2)</f>
        <v>0</v>
      </c>
    </row>
    <row r="691" spans="1:7" x14ac:dyDescent="0.25">
      <c r="D691" s="50" t="s">
        <v>22</v>
      </c>
      <c r="E691" s="9"/>
      <c r="F691" s="9"/>
      <c r="G691" s="15">
        <f>SUM(G690:G690)</f>
        <v>0</v>
      </c>
    </row>
    <row r="692" spans="1:7" x14ac:dyDescent="0.25">
      <c r="D692" s="34"/>
    </row>
    <row r="693" spans="1:7" x14ac:dyDescent="0.25">
      <c r="B693" s="9" t="s">
        <v>5</v>
      </c>
      <c r="C693" s="10" t="s">
        <v>6</v>
      </c>
      <c r="D693" s="50" t="s">
        <v>7</v>
      </c>
    </row>
    <row r="694" spans="1:7" x14ac:dyDescent="0.25">
      <c r="B694" s="9" t="s">
        <v>8</v>
      </c>
      <c r="C694" s="10" t="s">
        <v>234</v>
      </c>
      <c r="D694" s="50" t="s">
        <v>235</v>
      </c>
    </row>
    <row r="695" spans="1:7" x14ac:dyDescent="0.25">
      <c r="B695" s="9" t="s">
        <v>11</v>
      </c>
      <c r="C695" s="10" t="s">
        <v>140</v>
      </c>
      <c r="D695" s="50" t="s">
        <v>235</v>
      </c>
    </row>
    <row r="696" spans="1:7" x14ac:dyDescent="0.25">
      <c r="B696" s="9" t="s">
        <v>14</v>
      </c>
      <c r="C696" s="10" t="s">
        <v>170</v>
      </c>
      <c r="D696" s="50" t="s">
        <v>171</v>
      </c>
    </row>
    <row r="697" spans="1:7" x14ac:dyDescent="0.25">
      <c r="D697" s="34"/>
    </row>
    <row r="698" spans="1:7" ht="22.5" x14ac:dyDescent="0.25">
      <c r="A698" s="12">
        <v>1</v>
      </c>
      <c r="B698" s="12" t="s">
        <v>172</v>
      </c>
      <c r="C698" s="11" t="s">
        <v>34</v>
      </c>
      <c r="D698" s="51" t="s">
        <v>173</v>
      </c>
      <c r="E698" s="14">
        <f>VLOOKUP(B698,PREU_FEINA!$J$11:$K$1274,2,0)</f>
        <v>0</v>
      </c>
      <c r="F698" s="13">
        <v>65647.5</v>
      </c>
      <c r="G698" s="14">
        <f>ROUND(ROUND(E698,2)*ROUND(F698,3),2)</f>
        <v>0</v>
      </c>
    </row>
    <row r="699" spans="1:7" x14ac:dyDescent="0.25">
      <c r="D699" s="50" t="s">
        <v>22</v>
      </c>
      <c r="E699" s="9"/>
      <c r="F699" s="9"/>
      <c r="G699" s="15">
        <f>SUM(G698:G698)</f>
        <v>0</v>
      </c>
    </row>
    <row r="700" spans="1:7" x14ac:dyDescent="0.25">
      <c r="D700" s="34"/>
    </row>
    <row r="701" spans="1:7" x14ac:dyDescent="0.25">
      <c r="B701" s="9" t="s">
        <v>5</v>
      </c>
      <c r="C701" s="10" t="s">
        <v>6</v>
      </c>
      <c r="D701" s="50" t="s">
        <v>7</v>
      </c>
    </row>
    <row r="702" spans="1:7" x14ac:dyDescent="0.25">
      <c r="B702" s="9" t="s">
        <v>8</v>
      </c>
      <c r="C702" s="10" t="s">
        <v>234</v>
      </c>
      <c r="D702" s="50" t="s">
        <v>235</v>
      </c>
    </row>
    <row r="703" spans="1:7" x14ac:dyDescent="0.25">
      <c r="B703" s="9" t="s">
        <v>11</v>
      </c>
      <c r="C703" s="10" t="s">
        <v>140</v>
      </c>
      <c r="D703" s="50" t="s">
        <v>235</v>
      </c>
    </row>
    <row r="704" spans="1:7" x14ac:dyDescent="0.25">
      <c r="B704" s="9" t="s">
        <v>14</v>
      </c>
      <c r="C704" s="10" t="s">
        <v>179</v>
      </c>
      <c r="D704" s="50" t="s">
        <v>180</v>
      </c>
    </row>
    <row r="705" spans="1:7" x14ac:dyDescent="0.25">
      <c r="D705" s="34"/>
    </row>
    <row r="706" spans="1:7" ht="22.5" x14ac:dyDescent="0.25">
      <c r="A706" s="12">
        <v>1</v>
      </c>
      <c r="B706" s="12" t="s">
        <v>181</v>
      </c>
      <c r="C706" s="11" t="s">
        <v>34</v>
      </c>
      <c r="D706" s="51" t="s">
        <v>182</v>
      </c>
      <c r="E706" s="14">
        <f>VLOOKUP(B706,PREU_FEINA!$J$11:$K$1274,2,0)</f>
        <v>0</v>
      </c>
      <c r="F706" s="13">
        <v>33798</v>
      </c>
      <c r="G706" s="14">
        <f>ROUND(ROUND(E706,2)*ROUND(F706,3),2)</f>
        <v>0</v>
      </c>
    </row>
    <row r="707" spans="1:7" x14ac:dyDescent="0.25">
      <c r="D707" s="50" t="s">
        <v>22</v>
      </c>
      <c r="E707" s="9"/>
      <c r="F707" s="9"/>
      <c r="G707" s="15">
        <f>SUM(G706:G706)</f>
        <v>0</v>
      </c>
    </row>
    <row r="708" spans="1:7" x14ac:dyDescent="0.25">
      <c r="D708" s="34"/>
    </row>
    <row r="709" spans="1:7" x14ac:dyDescent="0.25">
      <c r="B709" s="9" t="s">
        <v>5</v>
      </c>
      <c r="C709" s="10" t="s">
        <v>6</v>
      </c>
      <c r="D709" s="50" t="s">
        <v>7</v>
      </c>
    </row>
    <row r="710" spans="1:7" x14ac:dyDescent="0.25">
      <c r="B710" s="9" t="s">
        <v>8</v>
      </c>
      <c r="C710" s="10" t="s">
        <v>234</v>
      </c>
      <c r="D710" s="50" t="s">
        <v>235</v>
      </c>
    </row>
    <row r="711" spans="1:7" x14ac:dyDescent="0.25">
      <c r="B711" s="9" t="s">
        <v>11</v>
      </c>
      <c r="C711" s="10" t="s">
        <v>140</v>
      </c>
      <c r="D711" s="50" t="s">
        <v>235</v>
      </c>
    </row>
    <row r="712" spans="1:7" x14ac:dyDescent="0.25">
      <c r="B712" s="9" t="s">
        <v>14</v>
      </c>
      <c r="C712" s="10" t="s">
        <v>174</v>
      </c>
      <c r="D712" s="50" t="s">
        <v>220</v>
      </c>
    </row>
    <row r="713" spans="1:7" x14ac:dyDescent="0.25">
      <c r="D713" s="34"/>
    </row>
    <row r="714" spans="1:7" ht="33.75" x14ac:dyDescent="0.25">
      <c r="A714" s="12">
        <v>1</v>
      </c>
      <c r="B714" s="12" t="s">
        <v>176</v>
      </c>
      <c r="C714" s="11" t="s">
        <v>34</v>
      </c>
      <c r="D714" s="51" t="s">
        <v>177</v>
      </c>
      <c r="E714" s="14">
        <f>VLOOKUP(B714,PREU_FEINA!$J$11:$K$1274,2,0)</f>
        <v>0</v>
      </c>
      <c r="F714" s="13">
        <v>13908.06</v>
      </c>
      <c r="G714" s="14">
        <f>ROUND(ROUND(E714,2)*ROUND(F714,3),2)</f>
        <v>0</v>
      </c>
    </row>
    <row r="715" spans="1:7" x14ac:dyDescent="0.25">
      <c r="D715" s="50" t="s">
        <v>22</v>
      </c>
      <c r="E715" s="9"/>
      <c r="F715" s="9"/>
      <c r="G715" s="15">
        <f>SUM(G714:G714)</f>
        <v>0</v>
      </c>
    </row>
    <row r="716" spans="1:7" x14ac:dyDescent="0.25">
      <c r="D716" s="34"/>
    </row>
    <row r="717" spans="1:7" x14ac:dyDescent="0.25">
      <c r="B717" s="9" t="s">
        <v>5</v>
      </c>
      <c r="C717" s="10" t="s">
        <v>6</v>
      </c>
      <c r="D717" s="50" t="s">
        <v>7</v>
      </c>
    </row>
    <row r="718" spans="1:7" x14ac:dyDescent="0.25">
      <c r="B718" s="9" t="s">
        <v>8</v>
      </c>
      <c r="C718" s="10" t="s">
        <v>236</v>
      </c>
      <c r="D718" s="50" t="s">
        <v>237</v>
      </c>
    </row>
    <row r="719" spans="1:7" x14ac:dyDescent="0.25">
      <c r="B719" s="9" t="s">
        <v>11</v>
      </c>
      <c r="C719" s="10" t="s">
        <v>238</v>
      </c>
      <c r="D719" s="50" t="s">
        <v>239</v>
      </c>
    </row>
    <row r="720" spans="1:7" x14ac:dyDescent="0.25">
      <c r="B720" s="9" t="s">
        <v>14</v>
      </c>
      <c r="C720" s="10" t="s">
        <v>170</v>
      </c>
      <c r="D720" s="50" t="s">
        <v>171</v>
      </c>
    </row>
    <row r="721" spans="1:7" x14ac:dyDescent="0.25">
      <c r="D721" s="34"/>
    </row>
    <row r="722" spans="1:7" ht="22.5" x14ac:dyDescent="0.25">
      <c r="A722" s="12">
        <v>1</v>
      </c>
      <c r="B722" s="12" t="s">
        <v>172</v>
      </c>
      <c r="C722" s="11" t="s">
        <v>34</v>
      </c>
      <c r="D722" s="51" t="s">
        <v>173</v>
      </c>
      <c r="E722" s="14">
        <f>VLOOKUP(B722,PREU_FEINA!$J$11:$K$1274,2,0)</f>
        <v>0</v>
      </c>
      <c r="F722" s="13">
        <v>45794.64</v>
      </c>
      <c r="G722" s="14">
        <f>ROUND(ROUND(E722,2)*ROUND(F722,3),2)</f>
        <v>0</v>
      </c>
    </row>
    <row r="723" spans="1:7" x14ac:dyDescent="0.25">
      <c r="D723" s="50" t="s">
        <v>22</v>
      </c>
      <c r="E723" s="9"/>
      <c r="F723" s="9"/>
      <c r="G723" s="15">
        <f>SUM(G722:G722)</f>
        <v>0</v>
      </c>
    </row>
    <row r="724" spans="1:7" x14ac:dyDescent="0.25">
      <c r="D724" s="34"/>
    </row>
    <row r="725" spans="1:7" x14ac:dyDescent="0.25">
      <c r="B725" s="9" t="s">
        <v>5</v>
      </c>
      <c r="C725" s="10" t="s">
        <v>6</v>
      </c>
      <c r="D725" s="50" t="s">
        <v>7</v>
      </c>
    </row>
    <row r="726" spans="1:7" x14ac:dyDescent="0.25">
      <c r="B726" s="9" t="s">
        <v>8</v>
      </c>
      <c r="C726" s="10" t="s">
        <v>236</v>
      </c>
      <c r="D726" s="50" t="s">
        <v>237</v>
      </c>
    </row>
    <row r="727" spans="1:7" x14ac:dyDescent="0.25">
      <c r="B727" s="9" t="s">
        <v>11</v>
      </c>
      <c r="C727" s="10" t="s">
        <v>238</v>
      </c>
      <c r="D727" s="50" t="s">
        <v>239</v>
      </c>
    </row>
    <row r="728" spans="1:7" x14ac:dyDescent="0.25">
      <c r="B728" s="9" t="s">
        <v>14</v>
      </c>
      <c r="C728" s="10" t="s">
        <v>174</v>
      </c>
      <c r="D728" s="50" t="s">
        <v>220</v>
      </c>
    </row>
    <row r="729" spans="1:7" x14ac:dyDescent="0.25">
      <c r="D729" s="34"/>
    </row>
    <row r="730" spans="1:7" ht="33.75" x14ac:dyDescent="0.25">
      <c r="A730" s="12">
        <v>1</v>
      </c>
      <c r="B730" s="12" t="s">
        <v>176</v>
      </c>
      <c r="C730" s="11" t="s">
        <v>34</v>
      </c>
      <c r="D730" s="51" t="s">
        <v>177</v>
      </c>
      <c r="E730" s="14">
        <f>VLOOKUP(B730,PREU_FEINA!$J$11:$K$1274,2,0)</f>
        <v>0</v>
      </c>
      <c r="F730" s="13">
        <v>5399.36</v>
      </c>
      <c r="G730" s="14">
        <f>ROUND(ROUND(E730,2)*ROUND(F730,3),2)</f>
        <v>0</v>
      </c>
    </row>
    <row r="731" spans="1:7" x14ac:dyDescent="0.25">
      <c r="D731" s="50" t="s">
        <v>22</v>
      </c>
      <c r="E731" s="9"/>
      <c r="F731" s="9"/>
      <c r="G731" s="15">
        <f>SUM(G730:G730)</f>
        <v>0</v>
      </c>
    </row>
    <row r="732" spans="1:7" x14ac:dyDescent="0.25">
      <c r="D732" s="34"/>
    </row>
    <row r="733" spans="1:7" x14ac:dyDescent="0.25">
      <c r="B733" s="9" t="s">
        <v>5</v>
      </c>
      <c r="C733" s="10" t="s">
        <v>6</v>
      </c>
      <c r="D733" s="50" t="s">
        <v>7</v>
      </c>
    </row>
    <row r="734" spans="1:7" x14ac:dyDescent="0.25">
      <c r="B734" s="9" t="s">
        <v>8</v>
      </c>
      <c r="C734" s="10" t="s">
        <v>240</v>
      </c>
      <c r="D734" s="50" t="s">
        <v>241</v>
      </c>
    </row>
    <row r="735" spans="1:7" x14ac:dyDescent="0.25">
      <c r="B735" s="9" t="s">
        <v>11</v>
      </c>
      <c r="C735" s="10" t="s">
        <v>6</v>
      </c>
      <c r="D735" s="50" t="s">
        <v>242</v>
      </c>
    </row>
    <row r="736" spans="1:7" x14ac:dyDescent="0.25">
      <c r="B736" s="9" t="s">
        <v>14</v>
      </c>
      <c r="C736" s="10" t="s">
        <v>170</v>
      </c>
      <c r="D736" s="50" t="s">
        <v>171</v>
      </c>
    </row>
    <row r="737" spans="1:7" x14ac:dyDescent="0.25">
      <c r="D737" s="34"/>
    </row>
    <row r="738" spans="1:7" ht="22.5" x14ac:dyDescent="0.25">
      <c r="A738" s="12">
        <v>1</v>
      </c>
      <c r="B738" s="12" t="s">
        <v>172</v>
      </c>
      <c r="C738" s="11" t="s">
        <v>34</v>
      </c>
      <c r="D738" s="51" t="s">
        <v>173</v>
      </c>
      <c r="E738" s="14">
        <f>VLOOKUP(B738,PREU_FEINA!$J$11:$K$1274,2,0)</f>
        <v>0</v>
      </c>
      <c r="F738" s="13">
        <v>90006</v>
      </c>
      <c r="G738" s="14">
        <f>ROUND(ROUND(E738,2)*ROUND(F738,3),2)</f>
        <v>0</v>
      </c>
    </row>
    <row r="739" spans="1:7" x14ac:dyDescent="0.25">
      <c r="D739" s="50" t="s">
        <v>22</v>
      </c>
      <c r="E739" s="9"/>
      <c r="F739" s="9"/>
      <c r="G739" s="15">
        <f>SUM(G738:G738)</f>
        <v>0</v>
      </c>
    </row>
    <row r="740" spans="1:7" x14ac:dyDescent="0.25">
      <c r="D740" s="34"/>
    </row>
    <row r="741" spans="1:7" x14ac:dyDescent="0.25">
      <c r="B741" s="9" t="s">
        <v>5</v>
      </c>
      <c r="C741" s="10" t="s">
        <v>6</v>
      </c>
      <c r="D741" s="50" t="s">
        <v>7</v>
      </c>
    </row>
    <row r="742" spans="1:7" x14ac:dyDescent="0.25">
      <c r="B742" s="9" t="s">
        <v>8</v>
      </c>
      <c r="C742" s="10" t="s">
        <v>240</v>
      </c>
      <c r="D742" s="50" t="s">
        <v>241</v>
      </c>
    </row>
    <row r="743" spans="1:7" x14ac:dyDescent="0.25">
      <c r="B743" s="9" t="s">
        <v>11</v>
      </c>
      <c r="C743" s="10" t="s">
        <v>6</v>
      </c>
      <c r="D743" s="50" t="s">
        <v>242</v>
      </c>
    </row>
    <row r="744" spans="1:7" x14ac:dyDescent="0.25">
      <c r="B744" s="9" t="s">
        <v>14</v>
      </c>
      <c r="C744" s="10" t="s">
        <v>174</v>
      </c>
      <c r="D744" s="50" t="s">
        <v>183</v>
      </c>
    </row>
    <row r="745" spans="1:7" x14ac:dyDescent="0.25">
      <c r="D745" s="34"/>
    </row>
    <row r="746" spans="1:7" ht="33.75" x14ac:dyDescent="0.25">
      <c r="A746" s="12">
        <v>1</v>
      </c>
      <c r="B746" s="12" t="s">
        <v>176</v>
      </c>
      <c r="C746" s="11" t="s">
        <v>34</v>
      </c>
      <c r="D746" s="51" t="s">
        <v>177</v>
      </c>
      <c r="E746" s="14">
        <f>VLOOKUP(B746,PREU_FEINA!$J$11:$K$1274,2,0)</f>
        <v>0</v>
      </c>
      <c r="F746" s="13">
        <v>13584.62</v>
      </c>
      <c r="G746" s="14">
        <f>ROUND(ROUND(E746,2)*ROUND(F746,3),2)</f>
        <v>0</v>
      </c>
    </row>
    <row r="747" spans="1:7" x14ac:dyDescent="0.25">
      <c r="D747" s="50" t="s">
        <v>22</v>
      </c>
      <c r="E747" s="9"/>
      <c r="F747" s="9"/>
      <c r="G747" s="15">
        <f>SUM(G746:G746)</f>
        <v>0</v>
      </c>
    </row>
    <row r="748" spans="1:7" x14ac:dyDescent="0.25">
      <c r="D748" s="34"/>
    </row>
    <row r="749" spans="1:7" x14ac:dyDescent="0.25">
      <c r="D749" s="52" t="s">
        <v>243</v>
      </c>
      <c r="G749" s="17">
        <f>SUM(G9:G748)/2</f>
        <v>0</v>
      </c>
    </row>
    <row r="750" spans="1:7" x14ac:dyDescent="0.25">
      <c r="D750" s="34"/>
    </row>
    <row r="751" spans="1:7" ht="18.75" x14ac:dyDescent="0.25">
      <c r="B751" s="6"/>
      <c r="C751" s="6"/>
      <c r="D751" s="53" t="s">
        <v>472</v>
      </c>
      <c r="E751" s="6"/>
      <c r="F751" s="6"/>
      <c r="G751" s="6"/>
    </row>
    <row r="752" spans="1:7" x14ac:dyDescent="0.25">
      <c r="D752" s="34"/>
    </row>
    <row r="753" spans="1:7" x14ac:dyDescent="0.25">
      <c r="D753" s="34"/>
      <c r="E753" s="35" t="s">
        <v>2</v>
      </c>
      <c r="F753" s="35" t="s">
        <v>3</v>
      </c>
      <c r="G753" s="35" t="s">
        <v>4</v>
      </c>
    </row>
    <row r="754" spans="1:7" x14ac:dyDescent="0.25">
      <c r="D754" s="34"/>
    </row>
    <row r="755" spans="1:7" x14ac:dyDescent="0.25">
      <c r="B755" s="9" t="s">
        <v>5</v>
      </c>
      <c r="C755" s="10" t="s">
        <v>6</v>
      </c>
      <c r="D755" s="50" t="s">
        <v>471</v>
      </c>
    </row>
    <row r="756" spans="1:7" x14ac:dyDescent="0.25">
      <c r="B756" s="9" t="s">
        <v>8</v>
      </c>
      <c r="C756" s="10" t="s">
        <v>9</v>
      </c>
      <c r="D756" s="50" t="s">
        <v>10</v>
      </c>
    </row>
    <row r="757" spans="1:7" x14ac:dyDescent="0.25">
      <c r="D757" s="34"/>
    </row>
    <row r="758" spans="1:7" x14ac:dyDescent="0.25">
      <c r="A758" s="12">
        <v>1</v>
      </c>
      <c r="B758" s="12" t="s">
        <v>468</v>
      </c>
      <c r="C758" s="11" t="s">
        <v>466</v>
      </c>
      <c r="D758" s="51" t="s">
        <v>469</v>
      </c>
      <c r="E758" s="14">
        <f>VLOOKUP(B758,PREU_FEINA!$J$11:$K$1274,2,0)</f>
        <v>0</v>
      </c>
      <c r="F758" s="13">
        <v>3600</v>
      </c>
      <c r="G758" s="14">
        <f>ROUND(ROUND(E758,2)*ROUND(F758,3),2)</f>
        <v>0</v>
      </c>
    </row>
    <row r="759" spans="1:7" x14ac:dyDescent="0.25">
      <c r="D759" s="50" t="s">
        <v>22</v>
      </c>
      <c r="E759" s="9"/>
      <c r="F759" s="9"/>
      <c r="G759" s="15">
        <f>SUM(G758:G758)</f>
        <v>0</v>
      </c>
    </row>
    <row r="760" spans="1:7" x14ac:dyDescent="0.25">
      <c r="D760" s="34"/>
    </row>
    <row r="761" spans="1:7" x14ac:dyDescent="0.25">
      <c r="B761" s="9" t="s">
        <v>5</v>
      </c>
      <c r="C761" s="10" t="s">
        <v>6</v>
      </c>
      <c r="D761" s="50" t="s">
        <v>471</v>
      </c>
    </row>
    <row r="762" spans="1:7" x14ac:dyDescent="0.25">
      <c r="B762" s="9" t="s">
        <v>8</v>
      </c>
      <c r="C762" s="10" t="s">
        <v>167</v>
      </c>
      <c r="D762" s="50" t="s">
        <v>168</v>
      </c>
    </row>
    <row r="763" spans="1:7" x14ac:dyDescent="0.25">
      <c r="B763" s="9" t="s">
        <v>11</v>
      </c>
      <c r="C763" s="10" t="s">
        <v>31</v>
      </c>
      <c r="D763" s="50" t="s">
        <v>169</v>
      </c>
    </row>
    <row r="764" spans="1:7" x14ac:dyDescent="0.25">
      <c r="D764" s="34"/>
    </row>
    <row r="765" spans="1:7" x14ac:dyDescent="0.25">
      <c r="A765" s="12">
        <v>1</v>
      </c>
      <c r="B765" s="12" t="s">
        <v>465</v>
      </c>
      <c r="C765" s="11" t="s">
        <v>466</v>
      </c>
      <c r="D765" s="51" t="s">
        <v>467</v>
      </c>
      <c r="E765" s="14">
        <f>VLOOKUP(B765,PREU_FEINA!$J$11:$K$1274,2,0)</f>
        <v>0</v>
      </c>
      <c r="F765" s="13">
        <v>642.54</v>
      </c>
      <c r="G765" s="14">
        <f>ROUND(ROUND(E765,2)*ROUND(F765,3),2)</f>
        <v>0</v>
      </c>
    </row>
    <row r="766" spans="1:7" x14ac:dyDescent="0.25">
      <c r="D766" s="50" t="s">
        <v>22</v>
      </c>
      <c r="E766" s="9"/>
      <c r="F766" s="9"/>
      <c r="G766" s="15">
        <f>SUM(G765:G765)</f>
        <v>0</v>
      </c>
    </row>
    <row r="767" spans="1:7" x14ac:dyDescent="0.25">
      <c r="D767" s="34"/>
    </row>
    <row r="768" spans="1:7" x14ac:dyDescent="0.25">
      <c r="B768" s="9" t="s">
        <v>5</v>
      </c>
      <c r="C768" s="10" t="s">
        <v>6</v>
      </c>
      <c r="D768" s="50" t="s">
        <v>471</v>
      </c>
    </row>
    <row r="769" spans="1:7" x14ac:dyDescent="0.25">
      <c r="B769" s="9" t="s">
        <v>8</v>
      </c>
      <c r="C769" s="10" t="s">
        <v>167</v>
      </c>
      <c r="D769" s="50" t="s">
        <v>168</v>
      </c>
    </row>
    <row r="770" spans="1:7" x14ac:dyDescent="0.25">
      <c r="B770" s="9" t="s">
        <v>11</v>
      </c>
      <c r="C770" s="10" t="s">
        <v>36</v>
      </c>
      <c r="D770" s="50" t="s">
        <v>178</v>
      </c>
    </row>
    <row r="771" spans="1:7" x14ac:dyDescent="0.25">
      <c r="D771" s="34"/>
    </row>
    <row r="772" spans="1:7" x14ac:dyDescent="0.25">
      <c r="A772" s="12">
        <v>1</v>
      </c>
      <c r="B772" s="12" t="s">
        <v>465</v>
      </c>
      <c r="C772" s="11" t="s">
        <v>466</v>
      </c>
      <c r="D772" s="51" t="s">
        <v>467</v>
      </c>
      <c r="E772" s="14">
        <f>VLOOKUP(B772,PREU_FEINA!$J$11:$K$1274,2,0)</f>
        <v>0</v>
      </c>
      <c r="F772" s="13">
        <v>8340.5400000000009</v>
      </c>
      <c r="G772" s="14">
        <f>ROUND(ROUND(E772,2)*ROUND(F772,3),2)</f>
        <v>0</v>
      </c>
    </row>
    <row r="773" spans="1:7" x14ac:dyDescent="0.25">
      <c r="D773" s="50" t="s">
        <v>22</v>
      </c>
      <c r="E773" s="9"/>
      <c r="F773" s="9"/>
      <c r="G773" s="15">
        <f>SUM(G772:G772)</f>
        <v>0</v>
      </c>
    </row>
    <row r="774" spans="1:7" x14ac:dyDescent="0.25">
      <c r="D774" s="34"/>
    </row>
    <row r="775" spans="1:7" x14ac:dyDescent="0.25">
      <c r="B775" s="9" t="s">
        <v>5</v>
      </c>
      <c r="C775" s="10" t="s">
        <v>6</v>
      </c>
      <c r="D775" s="50" t="s">
        <v>471</v>
      </c>
    </row>
    <row r="776" spans="1:7" x14ac:dyDescent="0.25">
      <c r="B776" s="9" t="s">
        <v>8</v>
      </c>
      <c r="C776" s="10" t="s">
        <v>167</v>
      </c>
      <c r="D776" s="50" t="s">
        <v>168</v>
      </c>
    </row>
    <row r="777" spans="1:7" x14ac:dyDescent="0.25">
      <c r="B777" s="9" t="s">
        <v>11</v>
      </c>
      <c r="C777" s="10" t="s">
        <v>40</v>
      </c>
      <c r="D777" s="50" t="s">
        <v>184</v>
      </c>
    </row>
    <row r="778" spans="1:7" x14ac:dyDescent="0.25">
      <c r="D778" s="34"/>
    </row>
    <row r="779" spans="1:7" x14ac:dyDescent="0.25">
      <c r="A779" s="12">
        <v>1</v>
      </c>
      <c r="B779" s="12" t="s">
        <v>465</v>
      </c>
      <c r="C779" s="11" t="s">
        <v>466</v>
      </c>
      <c r="D779" s="51" t="s">
        <v>467</v>
      </c>
      <c r="E779" s="14">
        <f>VLOOKUP(B779,PREU_FEINA!$J$11:$K$1274,2,0)</f>
        <v>0</v>
      </c>
      <c r="F779" s="13">
        <v>569.28</v>
      </c>
      <c r="G779" s="14">
        <f>ROUND(ROUND(E779,2)*ROUND(F779,3),2)</f>
        <v>0</v>
      </c>
    </row>
    <row r="780" spans="1:7" x14ac:dyDescent="0.25">
      <c r="D780" s="50" t="s">
        <v>22</v>
      </c>
      <c r="E780" s="9"/>
      <c r="F780" s="9"/>
      <c r="G780" s="15">
        <f>SUM(G779:G779)</f>
        <v>0</v>
      </c>
    </row>
    <row r="781" spans="1:7" x14ac:dyDescent="0.25">
      <c r="D781" s="34"/>
    </row>
    <row r="782" spans="1:7" x14ac:dyDescent="0.25">
      <c r="B782" s="9" t="s">
        <v>5</v>
      </c>
      <c r="C782" s="10" t="s">
        <v>6</v>
      </c>
      <c r="D782" s="50" t="s">
        <v>471</v>
      </c>
    </row>
    <row r="783" spans="1:7" x14ac:dyDescent="0.25">
      <c r="B783" s="9" t="s">
        <v>8</v>
      </c>
      <c r="C783" s="10" t="s">
        <v>167</v>
      </c>
      <c r="D783" s="50" t="s">
        <v>168</v>
      </c>
    </row>
    <row r="784" spans="1:7" x14ac:dyDescent="0.25">
      <c r="B784" s="9" t="s">
        <v>11</v>
      </c>
      <c r="C784" s="10" t="s">
        <v>44</v>
      </c>
      <c r="D784" s="50" t="s">
        <v>189</v>
      </c>
    </row>
    <row r="785" spans="1:7" x14ac:dyDescent="0.25">
      <c r="D785" s="34"/>
    </row>
    <row r="786" spans="1:7" x14ac:dyDescent="0.25">
      <c r="A786" s="12">
        <v>1</v>
      </c>
      <c r="B786" s="12" t="s">
        <v>465</v>
      </c>
      <c r="C786" s="11" t="s">
        <v>466</v>
      </c>
      <c r="D786" s="51" t="s">
        <v>467</v>
      </c>
      <c r="E786" s="14">
        <f>VLOOKUP(B786,PREU_FEINA!$J$11:$K$1274,2,0)</f>
        <v>0</v>
      </c>
      <c r="F786" s="13">
        <v>11178.199000000001</v>
      </c>
      <c r="G786" s="14">
        <f>ROUND(ROUND(E786,2)*ROUND(F786,3),2)</f>
        <v>0</v>
      </c>
    </row>
    <row r="787" spans="1:7" x14ac:dyDescent="0.25">
      <c r="D787" s="50" t="s">
        <v>22</v>
      </c>
      <c r="E787" s="9"/>
      <c r="F787" s="9"/>
      <c r="G787" s="15">
        <f>SUM(G786:G786)</f>
        <v>0</v>
      </c>
    </row>
    <row r="788" spans="1:7" x14ac:dyDescent="0.25">
      <c r="D788" s="34"/>
    </row>
    <row r="789" spans="1:7" x14ac:dyDescent="0.25">
      <c r="B789" s="9" t="s">
        <v>5</v>
      </c>
      <c r="C789" s="10" t="s">
        <v>6</v>
      </c>
      <c r="D789" s="50" t="s">
        <v>471</v>
      </c>
    </row>
    <row r="790" spans="1:7" x14ac:dyDescent="0.25">
      <c r="B790" s="9" t="s">
        <v>8</v>
      </c>
      <c r="C790" s="10" t="s">
        <v>167</v>
      </c>
      <c r="D790" s="50" t="s">
        <v>168</v>
      </c>
    </row>
    <row r="791" spans="1:7" x14ac:dyDescent="0.25">
      <c r="B791" s="9" t="s">
        <v>11</v>
      </c>
      <c r="C791" s="10" t="s">
        <v>70</v>
      </c>
      <c r="D791" s="50" t="s">
        <v>194</v>
      </c>
    </row>
    <row r="792" spans="1:7" x14ac:dyDescent="0.25">
      <c r="D792" s="34"/>
    </row>
    <row r="793" spans="1:7" x14ac:dyDescent="0.25">
      <c r="A793" s="12">
        <v>1</v>
      </c>
      <c r="B793" s="12" t="s">
        <v>465</v>
      </c>
      <c r="C793" s="11" t="s">
        <v>466</v>
      </c>
      <c r="D793" s="51" t="s">
        <v>467</v>
      </c>
      <c r="E793" s="14">
        <f>VLOOKUP(B793,PREU_FEINA!$J$11:$K$1274,2,0)</f>
        <v>0</v>
      </c>
      <c r="F793" s="13">
        <v>4916.34</v>
      </c>
      <c r="G793" s="14">
        <f>ROUND(ROUND(E793,2)*ROUND(F793,3),2)</f>
        <v>0</v>
      </c>
    </row>
    <row r="794" spans="1:7" x14ac:dyDescent="0.25">
      <c r="D794" s="50" t="s">
        <v>22</v>
      </c>
      <c r="E794" s="9"/>
      <c r="F794" s="9"/>
      <c r="G794" s="15">
        <f>SUM(G793:G793)</f>
        <v>0</v>
      </c>
    </row>
    <row r="795" spans="1:7" x14ac:dyDescent="0.25">
      <c r="D795" s="34"/>
    </row>
    <row r="796" spans="1:7" x14ac:dyDescent="0.25">
      <c r="B796" s="9" t="s">
        <v>5</v>
      </c>
      <c r="C796" s="10" t="s">
        <v>6</v>
      </c>
      <c r="D796" s="50" t="s">
        <v>471</v>
      </c>
    </row>
    <row r="797" spans="1:7" x14ac:dyDescent="0.25">
      <c r="B797" s="9" t="s">
        <v>8</v>
      </c>
      <c r="C797" s="10" t="s">
        <v>167</v>
      </c>
      <c r="D797" s="50" t="s">
        <v>168</v>
      </c>
    </row>
    <row r="798" spans="1:7" x14ac:dyDescent="0.25">
      <c r="B798" s="9" t="s">
        <v>11</v>
      </c>
      <c r="C798" s="10" t="s">
        <v>76</v>
      </c>
      <c r="D798" s="50" t="s">
        <v>198</v>
      </c>
    </row>
    <row r="799" spans="1:7" x14ac:dyDescent="0.25">
      <c r="D799" s="34"/>
    </row>
    <row r="800" spans="1:7" x14ac:dyDescent="0.25">
      <c r="A800" s="12">
        <v>1</v>
      </c>
      <c r="B800" s="12" t="s">
        <v>465</v>
      </c>
      <c r="C800" s="11" t="s">
        <v>466</v>
      </c>
      <c r="D800" s="51" t="s">
        <v>467</v>
      </c>
      <c r="E800" s="14">
        <f>VLOOKUP(B800,PREU_FEINA!$J$11:$K$1274,2,0)</f>
        <v>0</v>
      </c>
      <c r="F800" s="13">
        <v>9916.4</v>
      </c>
      <c r="G800" s="14">
        <f>ROUND(ROUND(E800,2)*ROUND(F800,3),2)</f>
        <v>0</v>
      </c>
    </row>
    <row r="801" spans="1:7" x14ac:dyDescent="0.25">
      <c r="D801" s="50" t="s">
        <v>22</v>
      </c>
      <c r="E801" s="9"/>
      <c r="F801" s="9"/>
      <c r="G801" s="15">
        <f>SUM(G800:G800)</f>
        <v>0</v>
      </c>
    </row>
    <row r="802" spans="1:7" x14ac:dyDescent="0.25">
      <c r="D802" s="34"/>
    </row>
    <row r="803" spans="1:7" x14ac:dyDescent="0.25">
      <c r="B803" s="9" t="s">
        <v>5</v>
      </c>
      <c r="C803" s="10" t="s">
        <v>6</v>
      </c>
      <c r="D803" s="50" t="s">
        <v>471</v>
      </c>
    </row>
    <row r="804" spans="1:7" x14ac:dyDescent="0.25">
      <c r="B804" s="9" t="s">
        <v>8</v>
      </c>
      <c r="C804" s="10" t="s">
        <v>199</v>
      </c>
      <c r="D804" s="50" t="s">
        <v>200</v>
      </c>
    </row>
    <row r="805" spans="1:7" x14ac:dyDescent="0.25">
      <c r="B805" s="9" t="s">
        <v>11</v>
      </c>
      <c r="C805" s="10" t="s">
        <v>170</v>
      </c>
      <c r="D805" s="50" t="s">
        <v>201</v>
      </c>
    </row>
    <row r="806" spans="1:7" x14ac:dyDescent="0.25">
      <c r="D806" s="34"/>
    </row>
    <row r="807" spans="1:7" x14ac:dyDescent="0.25">
      <c r="A807" s="12">
        <v>1</v>
      </c>
      <c r="B807" s="12" t="s">
        <v>465</v>
      </c>
      <c r="C807" s="11" t="s">
        <v>466</v>
      </c>
      <c r="D807" s="51" t="s">
        <v>467</v>
      </c>
      <c r="E807" s="14">
        <f>VLOOKUP(B807,PREU_FEINA!$J$11:$K$1274,2,0)</f>
        <v>0</v>
      </c>
      <c r="F807" s="13">
        <v>5037.0320000000002</v>
      </c>
      <c r="G807" s="14">
        <f>ROUND(ROUND(E807,2)*ROUND(F807,3),2)</f>
        <v>0</v>
      </c>
    </row>
    <row r="808" spans="1:7" x14ac:dyDescent="0.25">
      <c r="D808" s="50" t="s">
        <v>22</v>
      </c>
      <c r="E808" s="9"/>
      <c r="F808" s="9"/>
      <c r="G808" s="15">
        <f>SUM(G807:G807)</f>
        <v>0</v>
      </c>
    </row>
    <row r="809" spans="1:7" x14ac:dyDescent="0.25">
      <c r="D809" s="34"/>
    </row>
    <row r="810" spans="1:7" x14ac:dyDescent="0.25">
      <c r="B810" s="9" t="s">
        <v>5</v>
      </c>
      <c r="C810" s="10" t="s">
        <v>6</v>
      </c>
      <c r="D810" s="50" t="s">
        <v>471</v>
      </c>
    </row>
    <row r="811" spans="1:7" x14ac:dyDescent="0.25">
      <c r="B811" s="9" t="s">
        <v>8</v>
      </c>
      <c r="C811" s="10" t="s">
        <v>199</v>
      </c>
      <c r="D811" s="50" t="s">
        <v>200</v>
      </c>
    </row>
    <row r="812" spans="1:7" x14ac:dyDescent="0.25">
      <c r="B812" s="9" t="s">
        <v>11</v>
      </c>
      <c r="C812" s="10" t="s">
        <v>179</v>
      </c>
      <c r="D812" s="50" t="s">
        <v>209</v>
      </c>
    </row>
    <row r="813" spans="1:7" x14ac:dyDescent="0.25">
      <c r="D813" s="34"/>
    </row>
    <row r="814" spans="1:7" x14ac:dyDescent="0.25">
      <c r="A814" s="12">
        <v>1</v>
      </c>
      <c r="B814" s="12" t="s">
        <v>465</v>
      </c>
      <c r="C814" s="11" t="s">
        <v>466</v>
      </c>
      <c r="D814" s="51" t="s">
        <v>467</v>
      </c>
      <c r="E814" s="14">
        <f>VLOOKUP(B814,PREU_FEINA!$J$11:$K$1274,2,0)</f>
        <v>0</v>
      </c>
      <c r="F814" s="13">
        <v>9625.4079999999994</v>
      </c>
      <c r="G814" s="14">
        <f>ROUND(ROUND(E814,2)*ROUND(F814,3),2)</f>
        <v>0</v>
      </c>
    </row>
    <row r="815" spans="1:7" x14ac:dyDescent="0.25">
      <c r="D815" s="50" t="s">
        <v>22</v>
      </c>
      <c r="E815" s="9"/>
      <c r="F815" s="9"/>
      <c r="G815" s="15">
        <f>SUM(G814:G814)</f>
        <v>0</v>
      </c>
    </row>
    <row r="816" spans="1:7" x14ac:dyDescent="0.25">
      <c r="D816" s="34"/>
    </row>
    <row r="817" spans="1:7" x14ac:dyDescent="0.25">
      <c r="B817" s="9" t="s">
        <v>5</v>
      </c>
      <c r="C817" s="10" t="s">
        <v>6</v>
      </c>
      <c r="D817" s="50" t="s">
        <v>471</v>
      </c>
    </row>
    <row r="818" spans="1:7" x14ac:dyDescent="0.25">
      <c r="B818" s="9" t="s">
        <v>8</v>
      </c>
      <c r="C818" s="10" t="s">
        <v>199</v>
      </c>
      <c r="D818" s="50" t="s">
        <v>200</v>
      </c>
    </row>
    <row r="819" spans="1:7" x14ac:dyDescent="0.25">
      <c r="B819" s="9" t="s">
        <v>11</v>
      </c>
      <c r="C819" s="10" t="s">
        <v>174</v>
      </c>
      <c r="D819" s="50" t="s">
        <v>210</v>
      </c>
    </row>
    <row r="820" spans="1:7" x14ac:dyDescent="0.25">
      <c r="D820" s="34"/>
    </row>
    <row r="821" spans="1:7" x14ac:dyDescent="0.25">
      <c r="A821" s="12">
        <v>1</v>
      </c>
      <c r="B821" s="12" t="s">
        <v>465</v>
      </c>
      <c r="C821" s="11" t="s">
        <v>466</v>
      </c>
      <c r="D821" s="51" t="s">
        <v>467</v>
      </c>
      <c r="E821" s="14">
        <f>VLOOKUP(B821,PREU_FEINA!$J$11:$K$1274,2,0)</f>
        <v>0</v>
      </c>
      <c r="F821" s="13">
        <v>4080.06</v>
      </c>
      <c r="G821" s="14">
        <f>ROUND(ROUND(E821,2)*ROUND(F821,3),2)</f>
        <v>0</v>
      </c>
    </row>
    <row r="822" spans="1:7" x14ac:dyDescent="0.25">
      <c r="D822" s="50" t="s">
        <v>22</v>
      </c>
      <c r="E822" s="9"/>
      <c r="F822" s="9"/>
      <c r="G822" s="15">
        <f>SUM(G821:G821)</f>
        <v>0</v>
      </c>
    </row>
    <row r="823" spans="1:7" x14ac:dyDescent="0.25">
      <c r="D823" s="34"/>
    </row>
    <row r="824" spans="1:7" x14ac:dyDescent="0.25">
      <c r="B824" s="9" t="s">
        <v>5</v>
      </c>
      <c r="C824" s="10" t="s">
        <v>6</v>
      </c>
      <c r="D824" s="50" t="s">
        <v>471</v>
      </c>
    </row>
    <row r="825" spans="1:7" x14ac:dyDescent="0.25">
      <c r="B825" s="9" t="s">
        <v>8</v>
      </c>
      <c r="C825" s="10" t="s">
        <v>211</v>
      </c>
      <c r="D825" s="50" t="s">
        <v>212</v>
      </c>
    </row>
    <row r="826" spans="1:7" x14ac:dyDescent="0.25">
      <c r="B826" s="9" t="s">
        <v>11</v>
      </c>
      <c r="C826" s="10" t="s">
        <v>86</v>
      </c>
      <c r="D826" s="50" t="s">
        <v>213</v>
      </c>
    </row>
    <row r="827" spans="1:7" x14ac:dyDescent="0.25">
      <c r="D827" s="34"/>
    </row>
    <row r="828" spans="1:7" x14ac:dyDescent="0.25">
      <c r="A828" s="12">
        <v>1</v>
      </c>
      <c r="B828" s="12" t="s">
        <v>465</v>
      </c>
      <c r="C828" s="11" t="s">
        <v>466</v>
      </c>
      <c r="D828" s="51" t="s">
        <v>467</v>
      </c>
      <c r="E828" s="14">
        <f>VLOOKUP(B828,PREU_FEINA!$J$11:$K$1274,2,0)</f>
        <v>0</v>
      </c>
      <c r="F828" s="13">
        <v>1794.48</v>
      </c>
      <c r="G828" s="14">
        <f>ROUND(ROUND(E828,2)*ROUND(F828,3),2)</f>
        <v>0</v>
      </c>
    </row>
    <row r="829" spans="1:7" x14ac:dyDescent="0.25">
      <c r="D829" s="50" t="s">
        <v>22</v>
      </c>
      <c r="E829" s="9"/>
      <c r="F829" s="9"/>
      <c r="G829" s="15">
        <f>SUM(G828:G828)</f>
        <v>0</v>
      </c>
    </row>
    <row r="830" spans="1:7" x14ac:dyDescent="0.25">
      <c r="D830" s="34"/>
    </row>
    <row r="831" spans="1:7" x14ac:dyDescent="0.25">
      <c r="B831" s="9" t="s">
        <v>5</v>
      </c>
      <c r="C831" s="10" t="s">
        <v>6</v>
      </c>
      <c r="D831" s="50" t="s">
        <v>471</v>
      </c>
    </row>
    <row r="832" spans="1:7" x14ac:dyDescent="0.25">
      <c r="B832" s="9" t="s">
        <v>8</v>
      </c>
      <c r="C832" s="10" t="s">
        <v>211</v>
      </c>
      <c r="D832" s="50" t="s">
        <v>212</v>
      </c>
    </row>
    <row r="833" spans="1:7" x14ac:dyDescent="0.25">
      <c r="B833" s="9" t="s">
        <v>11</v>
      </c>
      <c r="C833" s="10" t="s">
        <v>90</v>
      </c>
      <c r="D833" s="50" t="s">
        <v>214</v>
      </c>
    </row>
    <row r="834" spans="1:7" x14ac:dyDescent="0.25">
      <c r="D834" s="34"/>
    </row>
    <row r="835" spans="1:7" x14ac:dyDescent="0.25">
      <c r="A835" s="12">
        <v>1</v>
      </c>
      <c r="B835" s="12" t="s">
        <v>465</v>
      </c>
      <c r="C835" s="11" t="s">
        <v>466</v>
      </c>
      <c r="D835" s="51" t="s">
        <v>467</v>
      </c>
      <c r="E835" s="14">
        <f>VLOOKUP(B835,PREU_FEINA!$J$11:$K$1274,2,0)</f>
        <v>0</v>
      </c>
      <c r="F835" s="13">
        <v>1990.88</v>
      </c>
      <c r="G835" s="14">
        <f>ROUND(ROUND(E835,2)*ROUND(F835,3),2)</f>
        <v>0</v>
      </c>
    </row>
    <row r="836" spans="1:7" x14ac:dyDescent="0.25">
      <c r="D836" s="50" t="s">
        <v>22</v>
      </c>
      <c r="E836" s="9"/>
      <c r="F836" s="9"/>
      <c r="G836" s="15">
        <f>SUM(G835:G835)</f>
        <v>0</v>
      </c>
    </row>
    <row r="837" spans="1:7" x14ac:dyDescent="0.25">
      <c r="D837" s="34"/>
    </row>
    <row r="838" spans="1:7" x14ac:dyDescent="0.25">
      <c r="B838" s="9" t="s">
        <v>5</v>
      </c>
      <c r="C838" s="10" t="s">
        <v>6</v>
      </c>
      <c r="D838" s="50" t="s">
        <v>471</v>
      </c>
    </row>
    <row r="839" spans="1:7" x14ac:dyDescent="0.25">
      <c r="B839" s="9" t="s">
        <v>8</v>
      </c>
      <c r="C839" s="10" t="s">
        <v>215</v>
      </c>
      <c r="D839" s="50" t="s">
        <v>216</v>
      </c>
    </row>
    <row r="840" spans="1:7" x14ac:dyDescent="0.25">
      <c r="B840" s="9" t="s">
        <v>11</v>
      </c>
      <c r="C840" s="10" t="s">
        <v>47</v>
      </c>
      <c r="D840" s="50" t="s">
        <v>216</v>
      </c>
    </row>
    <row r="841" spans="1:7" x14ac:dyDescent="0.25">
      <c r="D841" s="34"/>
    </row>
    <row r="842" spans="1:7" x14ac:dyDescent="0.25">
      <c r="A842" s="12">
        <v>1</v>
      </c>
      <c r="B842" s="12" t="s">
        <v>465</v>
      </c>
      <c r="C842" s="11" t="s">
        <v>466</v>
      </c>
      <c r="D842" s="51" t="s">
        <v>467</v>
      </c>
      <c r="E842" s="14">
        <f>VLOOKUP(B842,PREU_FEINA!$J$11:$K$1274,2,0)</f>
        <v>0</v>
      </c>
      <c r="F842" s="13">
        <v>510.73200000000003</v>
      </c>
      <c r="G842" s="14">
        <f>ROUND(ROUND(E842,2)*ROUND(F842,3),2)</f>
        <v>0</v>
      </c>
    </row>
    <row r="843" spans="1:7" x14ac:dyDescent="0.25">
      <c r="D843" s="50" t="s">
        <v>22</v>
      </c>
      <c r="E843" s="9"/>
      <c r="F843" s="9"/>
      <c r="G843" s="15">
        <f>SUM(G842:G842)</f>
        <v>0</v>
      </c>
    </row>
    <row r="844" spans="1:7" x14ac:dyDescent="0.25">
      <c r="D844" s="34"/>
    </row>
    <row r="845" spans="1:7" x14ac:dyDescent="0.25">
      <c r="B845" s="9" t="s">
        <v>5</v>
      </c>
      <c r="C845" s="10" t="s">
        <v>6</v>
      </c>
      <c r="D845" s="50" t="s">
        <v>471</v>
      </c>
    </row>
    <row r="846" spans="1:7" x14ac:dyDescent="0.25">
      <c r="B846" s="9" t="s">
        <v>8</v>
      </c>
      <c r="C846" s="10" t="s">
        <v>218</v>
      </c>
      <c r="D846" s="50" t="s">
        <v>219</v>
      </c>
    </row>
    <row r="847" spans="1:7" x14ac:dyDescent="0.25">
      <c r="B847" s="9" t="s">
        <v>11</v>
      </c>
      <c r="C847" s="10" t="s">
        <v>185</v>
      </c>
      <c r="D847" s="50" t="s">
        <v>219</v>
      </c>
    </row>
    <row r="848" spans="1:7" x14ac:dyDescent="0.25">
      <c r="D848" s="34"/>
    </row>
    <row r="849" spans="1:7" x14ac:dyDescent="0.25">
      <c r="A849" s="12">
        <v>1</v>
      </c>
      <c r="B849" s="12" t="s">
        <v>465</v>
      </c>
      <c r="C849" s="11" t="s">
        <v>466</v>
      </c>
      <c r="D849" s="51" t="s">
        <v>467</v>
      </c>
      <c r="E849" s="14">
        <f>VLOOKUP(B849,PREU_FEINA!$J$11:$K$1274,2,0)</f>
        <v>0</v>
      </c>
      <c r="F849" s="13">
        <v>5905.64</v>
      </c>
      <c r="G849" s="14">
        <f>ROUND(ROUND(E849,2)*ROUND(F849,3),2)</f>
        <v>0</v>
      </c>
    </row>
    <row r="850" spans="1:7" x14ac:dyDescent="0.25">
      <c r="D850" s="50" t="s">
        <v>22</v>
      </c>
      <c r="E850" s="9"/>
      <c r="F850" s="9"/>
      <c r="G850" s="15">
        <f>SUM(G849:G849)</f>
        <v>0</v>
      </c>
    </row>
    <row r="851" spans="1:7" x14ac:dyDescent="0.25">
      <c r="D851" s="34"/>
    </row>
    <row r="852" spans="1:7" x14ac:dyDescent="0.25">
      <c r="B852" s="9" t="s">
        <v>5</v>
      </c>
      <c r="C852" s="10" t="s">
        <v>6</v>
      </c>
      <c r="D852" s="50" t="s">
        <v>471</v>
      </c>
    </row>
    <row r="853" spans="1:7" x14ac:dyDescent="0.25">
      <c r="B853" s="9" t="s">
        <v>8</v>
      </c>
      <c r="C853" s="10" t="s">
        <v>218</v>
      </c>
      <c r="D853" s="50" t="s">
        <v>219</v>
      </c>
    </row>
    <row r="854" spans="1:7" x14ac:dyDescent="0.25">
      <c r="B854" s="9" t="s">
        <v>11</v>
      </c>
      <c r="C854" s="10" t="s">
        <v>221</v>
      </c>
      <c r="D854" s="50" t="s">
        <v>222</v>
      </c>
    </row>
    <row r="855" spans="1:7" x14ac:dyDescent="0.25">
      <c r="D855" s="34"/>
    </row>
    <row r="856" spans="1:7" x14ac:dyDescent="0.25">
      <c r="A856" s="12">
        <v>1</v>
      </c>
      <c r="B856" s="12" t="s">
        <v>465</v>
      </c>
      <c r="C856" s="11" t="s">
        <v>466</v>
      </c>
      <c r="D856" s="51" t="s">
        <v>467</v>
      </c>
      <c r="E856" s="14">
        <f>VLOOKUP(B856,PREU_FEINA!$J$11:$K$1274,2,0)</f>
        <v>0</v>
      </c>
      <c r="F856" s="13">
        <v>1118.26</v>
      </c>
      <c r="G856" s="14">
        <f>ROUND(ROUND(E856,2)*ROUND(F856,3),2)</f>
        <v>0</v>
      </c>
    </row>
    <row r="857" spans="1:7" x14ac:dyDescent="0.25">
      <c r="D857" s="50" t="s">
        <v>22</v>
      </c>
      <c r="E857" s="9"/>
      <c r="F857" s="9"/>
      <c r="G857" s="15">
        <f>SUM(G856:G856)</f>
        <v>0</v>
      </c>
    </row>
    <row r="858" spans="1:7" x14ac:dyDescent="0.25">
      <c r="D858" s="34"/>
    </row>
    <row r="859" spans="1:7" x14ac:dyDescent="0.25">
      <c r="B859" s="9" t="s">
        <v>5</v>
      </c>
      <c r="C859" s="10" t="s">
        <v>6</v>
      </c>
      <c r="D859" s="50" t="s">
        <v>471</v>
      </c>
    </row>
    <row r="860" spans="1:7" x14ac:dyDescent="0.25">
      <c r="B860" s="9" t="s">
        <v>8</v>
      </c>
      <c r="C860" s="10" t="s">
        <v>218</v>
      </c>
      <c r="D860" s="50" t="s">
        <v>219</v>
      </c>
    </row>
    <row r="861" spans="1:7" x14ac:dyDescent="0.25">
      <c r="B861" s="9" t="s">
        <v>11</v>
      </c>
      <c r="C861" s="10" t="s">
        <v>223</v>
      </c>
      <c r="D861" s="50" t="s">
        <v>224</v>
      </c>
    </row>
    <row r="862" spans="1:7" x14ac:dyDescent="0.25">
      <c r="D862" s="34"/>
    </row>
    <row r="863" spans="1:7" x14ac:dyDescent="0.25">
      <c r="A863" s="12">
        <v>1</v>
      </c>
      <c r="B863" s="12" t="s">
        <v>465</v>
      </c>
      <c r="C863" s="11" t="s">
        <v>466</v>
      </c>
      <c r="D863" s="51" t="s">
        <v>467</v>
      </c>
      <c r="E863" s="14">
        <f>VLOOKUP(B863,PREU_FEINA!$J$11:$K$1274,2,0)</f>
        <v>0</v>
      </c>
      <c r="F863" s="13">
        <v>604.899</v>
      </c>
      <c r="G863" s="14">
        <f>ROUND(ROUND(E863,2)*ROUND(F863,3),2)</f>
        <v>0</v>
      </c>
    </row>
    <row r="864" spans="1:7" x14ac:dyDescent="0.25">
      <c r="D864" s="50" t="s">
        <v>22</v>
      </c>
      <c r="E864" s="9"/>
      <c r="F864" s="9"/>
      <c r="G864" s="15">
        <f>SUM(G863:G863)</f>
        <v>0</v>
      </c>
    </row>
    <row r="865" spans="1:7" x14ac:dyDescent="0.25">
      <c r="D865" s="34"/>
    </row>
    <row r="866" spans="1:7" x14ac:dyDescent="0.25">
      <c r="B866" s="9" t="s">
        <v>5</v>
      </c>
      <c r="C866" s="10" t="s">
        <v>6</v>
      </c>
      <c r="D866" s="50" t="s">
        <v>471</v>
      </c>
    </row>
    <row r="867" spans="1:7" x14ac:dyDescent="0.25">
      <c r="B867" s="9" t="s">
        <v>8</v>
      </c>
      <c r="C867" s="10" t="s">
        <v>218</v>
      </c>
      <c r="D867" s="50" t="s">
        <v>219</v>
      </c>
    </row>
    <row r="868" spans="1:7" x14ac:dyDescent="0.25">
      <c r="B868" s="9" t="s">
        <v>11</v>
      </c>
      <c r="C868" s="10" t="s">
        <v>225</v>
      </c>
      <c r="D868" s="50" t="s">
        <v>226</v>
      </c>
    </row>
    <row r="869" spans="1:7" x14ac:dyDescent="0.25">
      <c r="D869" s="34"/>
    </row>
    <row r="870" spans="1:7" x14ac:dyDescent="0.25">
      <c r="A870" s="12">
        <v>1</v>
      </c>
      <c r="B870" s="12" t="s">
        <v>465</v>
      </c>
      <c r="C870" s="11" t="s">
        <v>466</v>
      </c>
      <c r="D870" s="51" t="s">
        <v>467</v>
      </c>
      <c r="E870" s="14">
        <f>VLOOKUP(B870,PREU_FEINA!$J$11:$K$1274,2,0)</f>
        <v>0</v>
      </c>
      <c r="F870" s="13">
        <v>47.415999999999997</v>
      </c>
      <c r="G870" s="14">
        <f>ROUND(ROUND(E870,2)*ROUND(F870,3),2)</f>
        <v>0</v>
      </c>
    </row>
    <row r="871" spans="1:7" x14ac:dyDescent="0.25">
      <c r="D871" s="50" t="s">
        <v>22</v>
      </c>
      <c r="E871" s="9"/>
      <c r="F871" s="9"/>
      <c r="G871" s="15">
        <f>SUM(G870:G870)</f>
        <v>0</v>
      </c>
    </row>
    <row r="872" spans="1:7" x14ac:dyDescent="0.25">
      <c r="D872" s="34"/>
    </row>
    <row r="873" spans="1:7" x14ac:dyDescent="0.25">
      <c r="B873" s="9" t="s">
        <v>5</v>
      </c>
      <c r="C873" s="10" t="s">
        <v>6</v>
      </c>
      <c r="D873" s="50" t="s">
        <v>471</v>
      </c>
    </row>
    <row r="874" spans="1:7" x14ac:dyDescent="0.25">
      <c r="B874" s="9" t="s">
        <v>8</v>
      </c>
      <c r="C874" s="10" t="s">
        <v>227</v>
      </c>
      <c r="D874" s="50" t="s">
        <v>228</v>
      </c>
    </row>
    <row r="875" spans="1:7" x14ac:dyDescent="0.25">
      <c r="B875" s="9" t="s">
        <v>11</v>
      </c>
      <c r="C875" s="10" t="s">
        <v>129</v>
      </c>
      <c r="D875" s="50" t="s">
        <v>229</v>
      </c>
    </row>
    <row r="876" spans="1:7" x14ac:dyDescent="0.25">
      <c r="D876" s="34"/>
    </row>
    <row r="877" spans="1:7" x14ac:dyDescent="0.25">
      <c r="A877" s="12">
        <v>1</v>
      </c>
      <c r="B877" s="12" t="s">
        <v>465</v>
      </c>
      <c r="C877" s="11" t="s">
        <v>466</v>
      </c>
      <c r="D877" s="51" t="s">
        <v>467</v>
      </c>
      <c r="E877" s="14">
        <f>VLOOKUP(B877,PREU_FEINA!$J$11:$K$1274,2,0)</f>
        <v>0</v>
      </c>
      <c r="F877" s="13">
        <v>1832.604</v>
      </c>
      <c r="G877" s="14">
        <f>ROUND(ROUND(E877,2)*ROUND(F877,3),2)</f>
        <v>0</v>
      </c>
    </row>
    <row r="878" spans="1:7" x14ac:dyDescent="0.25">
      <c r="D878" s="50" t="s">
        <v>22</v>
      </c>
      <c r="E878" s="9"/>
      <c r="F878" s="9"/>
      <c r="G878" s="15">
        <f>SUM(G877:G877)</f>
        <v>0</v>
      </c>
    </row>
    <row r="879" spans="1:7" x14ac:dyDescent="0.25">
      <c r="D879" s="34"/>
    </row>
    <row r="880" spans="1:7" x14ac:dyDescent="0.25">
      <c r="B880" s="9" t="s">
        <v>5</v>
      </c>
      <c r="C880" s="10" t="s">
        <v>6</v>
      </c>
      <c r="D880" s="50" t="s">
        <v>471</v>
      </c>
    </row>
    <row r="881" spans="1:7" x14ac:dyDescent="0.25">
      <c r="B881" s="9" t="s">
        <v>8</v>
      </c>
      <c r="C881" s="10" t="s">
        <v>230</v>
      </c>
      <c r="D881" s="50" t="s">
        <v>231</v>
      </c>
    </row>
    <row r="882" spans="1:7" x14ac:dyDescent="0.25">
      <c r="B882" s="9" t="s">
        <v>11</v>
      </c>
      <c r="C882" s="10" t="s">
        <v>232</v>
      </c>
      <c r="D882" s="50" t="s">
        <v>233</v>
      </c>
    </row>
    <row r="883" spans="1:7" x14ac:dyDescent="0.25">
      <c r="D883" s="34"/>
    </row>
    <row r="884" spans="1:7" x14ac:dyDescent="0.25">
      <c r="A884" s="12">
        <v>1</v>
      </c>
      <c r="B884" s="12" t="s">
        <v>465</v>
      </c>
      <c r="C884" s="11" t="s">
        <v>466</v>
      </c>
      <c r="D884" s="51" t="s">
        <v>467</v>
      </c>
      <c r="E884" s="14">
        <f>VLOOKUP(B884,PREU_FEINA!$J$11:$K$1274,2,0)</f>
        <v>0</v>
      </c>
      <c r="F884" s="13">
        <v>36.320999999999998</v>
      </c>
      <c r="G884" s="14">
        <f>ROUND(ROUND(E884,2)*ROUND(F884,3),2)</f>
        <v>0</v>
      </c>
    </row>
    <row r="885" spans="1:7" x14ac:dyDescent="0.25">
      <c r="D885" s="50" t="s">
        <v>22</v>
      </c>
      <c r="E885" s="9"/>
      <c r="F885" s="9"/>
      <c r="G885" s="15">
        <f>SUM(G884:G884)</f>
        <v>0</v>
      </c>
    </row>
    <row r="886" spans="1:7" x14ac:dyDescent="0.25">
      <c r="D886" s="34"/>
    </row>
    <row r="887" spans="1:7" x14ac:dyDescent="0.25">
      <c r="B887" s="9" t="s">
        <v>5</v>
      </c>
      <c r="C887" s="10" t="s">
        <v>6</v>
      </c>
      <c r="D887" s="50" t="s">
        <v>471</v>
      </c>
    </row>
    <row r="888" spans="1:7" x14ac:dyDescent="0.25">
      <c r="B888" s="9" t="s">
        <v>8</v>
      </c>
      <c r="C888" s="10" t="s">
        <v>234</v>
      </c>
      <c r="D888" s="50" t="s">
        <v>235</v>
      </c>
    </row>
    <row r="889" spans="1:7" x14ac:dyDescent="0.25">
      <c r="B889" s="9" t="s">
        <v>11</v>
      </c>
      <c r="C889" s="10" t="s">
        <v>140</v>
      </c>
      <c r="D889" s="50" t="s">
        <v>235</v>
      </c>
    </row>
    <row r="890" spans="1:7" x14ac:dyDescent="0.25">
      <c r="D890" s="34"/>
    </row>
    <row r="891" spans="1:7" x14ac:dyDescent="0.25">
      <c r="A891" s="12">
        <v>1</v>
      </c>
      <c r="B891" s="12" t="s">
        <v>465</v>
      </c>
      <c r="C891" s="11" t="s">
        <v>466</v>
      </c>
      <c r="D891" s="51" t="s">
        <v>467</v>
      </c>
      <c r="E891" s="14">
        <f>VLOOKUP(B891,PREU_FEINA!$J$11:$K$1274,2,0)</f>
        <v>0</v>
      </c>
      <c r="F891" s="13">
        <v>7995.48</v>
      </c>
      <c r="G891" s="14">
        <f>ROUND(ROUND(E891,2)*ROUND(F891,3),2)</f>
        <v>0</v>
      </c>
    </row>
    <row r="892" spans="1:7" x14ac:dyDescent="0.25">
      <c r="D892" s="50" t="s">
        <v>22</v>
      </c>
      <c r="E892" s="9"/>
      <c r="F892" s="9"/>
      <c r="G892" s="15">
        <f>SUM(G891:G891)</f>
        <v>0</v>
      </c>
    </row>
    <row r="893" spans="1:7" x14ac:dyDescent="0.25">
      <c r="D893" s="34"/>
    </row>
    <row r="894" spans="1:7" x14ac:dyDescent="0.25">
      <c r="B894" s="9" t="s">
        <v>5</v>
      </c>
      <c r="C894" s="10" t="s">
        <v>6</v>
      </c>
      <c r="D894" s="50" t="s">
        <v>471</v>
      </c>
    </row>
    <row r="895" spans="1:7" x14ac:dyDescent="0.25">
      <c r="B895" s="9" t="s">
        <v>8</v>
      </c>
      <c r="C895" s="10" t="s">
        <v>236</v>
      </c>
      <c r="D895" s="50" t="s">
        <v>237</v>
      </c>
    </row>
    <row r="896" spans="1:7" x14ac:dyDescent="0.25">
      <c r="B896" s="9" t="s">
        <v>11</v>
      </c>
      <c r="C896" s="10" t="s">
        <v>238</v>
      </c>
      <c r="D896" s="50" t="s">
        <v>239</v>
      </c>
    </row>
    <row r="897" spans="1:7" x14ac:dyDescent="0.25">
      <c r="D897" s="34"/>
    </row>
    <row r="898" spans="1:7" x14ac:dyDescent="0.25">
      <c r="A898" s="12">
        <v>1</v>
      </c>
      <c r="B898" s="12" t="s">
        <v>465</v>
      </c>
      <c r="C898" s="11" t="s">
        <v>466</v>
      </c>
      <c r="D898" s="51" t="s">
        <v>467</v>
      </c>
      <c r="E898" s="14">
        <f>VLOOKUP(B898,PREU_FEINA!$J$11:$K$1274,2,0)</f>
        <v>0</v>
      </c>
      <c r="F898" s="13">
        <v>6776.12</v>
      </c>
      <c r="G898" s="14">
        <f>ROUND(ROUND(E898,2)*ROUND(F898,3),2)</f>
        <v>0</v>
      </c>
    </row>
    <row r="899" spans="1:7" x14ac:dyDescent="0.25">
      <c r="D899" s="50" t="s">
        <v>22</v>
      </c>
      <c r="E899" s="9"/>
      <c r="F899" s="9"/>
      <c r="G899" s="15">
        <f>SUM(G898:G898)</f>
        <v>0</v>
      </c>
    </row>
    <row r="900" spans="1:7" x14ac:dyDescent="0.25">
      <c r="D900" s="34"/>
    </row>
    <row r="901" spans="1:7" x14ac:dyDescent="0.25">
      <c r="B901" s="9" t="s">
        <v>5</v>
      </c>
      <c r="C901" s="10" t="s">
        <v>6</v>
      </c>
      <c r="D901" s="50" t="s">
        <v>471</v>
      </c>
    </row>
    <row r="902" spans="1:7" x14ac:dyDescent="0.25">
      <c r="B902" s="9" t="s">
        <v>8</v>
      </c>
      <c r="C902" s="10" t="s">
        <v>240</v>
      </c>
      <c r="D902" s="50" t="s">
        <v>241</v>
      </c>
    </row>
    <row r="903" spans="1:7" x14ac:dyDescent="0.25">
      <c r="B903" s="9" t="s">
        <v>11</v>
      </c>
      <c r="C903" s="10" t="s">
        <v>6</v>
      </c>
      <c r="D903" s="50" t="s">
        <v>242</v>
      </c>
    </row>
    <row r="904" spans="1:7" x14ac:dyDescent="0.25">
      <c r="D904" s="34"/>
    </row>
    <row r="905" spans="1:7" x14ac:dyDescent="0.25">
      <c r="A905" s="12">
        <v>1</v>
      </c>
      <c r="B905" s="12" t="s">
        <v>465</v>
      </c>
      <c r="C905" s="11" t="s">
        <v>466</v>
      </c>
      <c r="D905" s="51" t="s">
        <v>467</v>
      </c>
      <c r="E905" s="14">
        <f>VLOOKUP(B905,PREU_FEINA!$J$11:$K$1274,2,0)</f>
        <v>0</v>
      </c>
      <c r="F905" s="13">
        <v>2058.192</v>
      </c>
      <c r="G905" s="14">
        <f>ROUND(ROUND(E905,2)*ROUND(F905,3),2)</f>
        <v>0</v>
      </c>
    </row>
    <row r="906" spans="1:7" x14ac:dyDescent="0.25">
      <c r="D906" s="50" t="s">
        <v>22</v>
      </c>
      <c r="E906" s="9"/>
      <c r="F906" s="9"/>
      <c r="G906" s="15">
        <f>SUM(G905:G905)</f>
        <v>0</v>
      </c>
    </row>
    <row r="908" spans="1:7" x14ac:dyDescent="0.25">
      <c r="D908" s="16" t="s">
        <v>243</v>
      </c>
      <c r="G908" s="17">
        <f>SUM(G754:G907)/2</f>
        <v>0</v>
      </c>
    </row>
  </sheetData>
  <sheetProtection algorithmName="SHA-512" hashValue="1kQnEwC/c8toNYI58pRaHJhaB9RmUUkbLwfuHOEKFsRtDizi3BgFmOTOAZYZKB98JSmmCT4UEmIJVEvKeBQ5jA==" saltValue="+fqLPzdLZIq1yPTaWnT67g==" spinCount="100000" sheet="1" objects="1" scenarios="1"/>
  <mergeCells count="4">
    <mergeCell ref="D1:G1"/>
    <mergeCell ref="D2:G2"/>
    <mergeCell ref="D3:G3"/>
    <mergeCell ref="D4:G4"/>
  </mergeCells>
  <pageMargins left="0.75" right="0.75" top="0.75" bottom="0.5" header="0.5" footer="0.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5">
    <pageSetUpPr fitToPage="1"/>
  </sheetPr>
  <dimension ref="B1:I36"/>
  <sheetViews>
    <sheetView workbookViewId="0">
      <selection activeCell="B2" sqref="B2"/>
    </sheetView>
  </sheetViews>
  <sheetFormatPr defaultRowHeight="15" x14ac:dyDescent="0.25"/>
  <cols>
    <col min="9" max="9" width="22" customWidth="1"/>
  </cols>
  <sheetData>
    <row r="1" spans="2:9" x14ac:dyDescent="0.25">
      <c r="B1" s="63" t="s">
        <v>484</v>
      </c>
      <c r="C1" s="63"/>
      <c r="D1" s="63"/>
      <c r="E1" s="63"/>
      <c r="F1" s="63"/>
      <c r="G1" s="63"/>
      <c r="H1" s="63"/>
      <c r="I1" s="63"/>
    </row>
    <row r="3" spans="2:9" ht="18.75" x14ac:dyDescent="0.3">
      <c r="B3" s="64" t="str">
        <f>+'T-SMP'!D3</f>
        <v>Nom empresa</v>
      </c>
      <c r="C3" s="64"/>
      <c r="D3" s="64"/>
      <c r="E3" s="64"/>
    </row>
    <row r="5" spans="2:9" x14ac:dyDescent="0.25">
      <c r="B5" s="16" t="s">
        <v>473</v>
      </c>
    </row>
    <row r="7" spans="2:9" x14ac:dyDescent="0.25">
      <c r="H7" s="24" t="s">
        <v>474</v>
      </c>
      <c r="I7" s="36">
        <f>+PRESSUPOST!G749</f>
        <v>0</v>
      </c>
    </row>
    <row r="8" spans="2:9" x14ac:dyDescent="0.25">
      <c r="H8" s="24" t="s">
        <v>475</v>
      </c>
      <c r="I8" s="37">
        <f>+I7*0.05</f>
        <v>0</v>
      </c>
    </row>
    <row r="9" spans="2:9" x14ac:dyDescent="0.25">
      <c r="H9" s="24"/>
      <c r="I9" s="37"/>
    </row>
    <row r="10" spans="2:9" x14ac:dyDescent="0.25">
      <c r="H10" s="24" t="s">
        <v>476</v>
      </c>
      <c r="I10" s="37">
        <f>+I8+I7</f>
        <v>0</v>
      </c>
    </row>
    <row r="11" spans="2:9" x14ac:dyDescent="0.25">
      <c r="I11" s="37"/>
    </row>
    <row r="12" spans="2:9" x14ac:dyDescent="0.25">
      <c r="H12" s="24" t="s">
        <v>477</v>
      </c>
      <c r="I12" s="37">
        <f>+I10*0.05</f>
        <v>0</v>
      </c>
    </row>
    <row r="13" spans="2:9" x14ac:dyDescent="0.25">
      <c r="E13" s="38"/>
      <c r="F13" s="38"/>
      <c r="G13" s="38"/>
      <c r="H13" s="39" t="s">
        <v>478</v>
      </c>
      <c r="I13" s="40">
        <f>+I10*0.06</f>
        <v>0</v>
      </c>
    </row>
    <row r="14" spans="2:9" x14ac:dyDescent="0.25">
      <c r="H14" s="24"/>
      <c r="I14" s="37">
        <f>+I13+I12+I10</f>
        <v>0</v>
      </c>
    </row>
    <row r="15" spans="2:9" x14ac:dyDescent="0.25">
      <c r="H15" s="24"/>
      <c r="I15" s="37"/>
    </row>
    <row r="16" spans="2:9" x14ac:dyDescent="0.25">
      <c r="E16" s="38"/>
      <c r="F16" s="38"/>
      <c r="G16" s="38"/>
      <c r="H16" s="39" t="s">
        <v>479</v>
      </c>
      <c r="I16" s="40">
        <f>+I14*0.21</f>
        <v>0</v>
      </c>
    </row>
    <row r="17" spans="2:9" x14ac:dyDescent="0.25">
      <c r="H17" s="41" t="s">
        <v>22</v>
      </c>
      <c r="I17" s="42">
        <f>+I16+I14</f>
        <v>0</v>
      </c>
    </row>
    <row r="20" spans="2:9" x14ac:dyDescent="0.25">
      <c r="B20" s="16" t="s">
        <v>480</v>
      </c>
    </row>
    <row r="22" spans="2:9" x14ac:dyDescent="0.25">
      <c r="H22" s="24" t="s">
        <v>474</v>
      </c>
      <c r="I22" s="36">
        <f>+PRESSUPOST!G908</f>
        <v>0</v>
      </c>
    </row>
    <row r="23" spans="2:9" x14ac:dyDescent="0.25">
      <c r="H23" s="24" t="s">
        <v>475</v>
      </c>
      <c r="I23" s="37">
        <f>+I22*0.05</f>
        <v>0</v>
      </c>
    </row>
    <row r="24" spans="2:9" x14ac:dyDescent="0.25">
      <c r="H24" s="24"/>
      <c r="I24" s="37"/>
    </row>
    <row r="25" spans="2:9" x14ac:dyDescent="0.25">
      <c r="H25" s="24" t="s">
        <v>476</v>
      </c>
      <c r="I25" s="37">
        <f>+I23+I22</f>
        <v>0</v>
      </c>
    </row>
    <row r="26" spans="2:9" x14ac:dyDescent="0.25">
      <c r="I26" s="37"/>
    </row>
    <row r="27" spans="2:9" x14ac:dyDescent="0.25">
      <c r="H27" s="24" t="s">
        <v>477</v>
      </c>
      <c r="I27" s="37">
        <f>+I25*0.05</f>
        <v>0</v>
      </c>
    </row>
    <row r="28" spans="2:9" x14ac:dyDescent="0.25">
      <c r="G28" s="38"/>
      <c r="H28" s="39" t="s">
        <v>478</v>
      </c>
      <c r="I28" s="40">
        <f>+I25*0.06</f>
        <v>0</v>
      </c>
    </row>
    <row r="29" spans="2:9" x14ac:dyDescent="0.25">
      <c r="H29" s="24"/>
      <c r="I29" s="37">
        <f>+I28+I27+I25</f>
        <v>0</v>
      </c>
    </row>
    <row r="30" spans="2:9" x14ac:dyDescent="0.25">
      <c r="H30" s="24"/>
      <c r="I30" s="37"/>
    </row>
    <row r="31" spans="2:9" x14ac:dyDescent="0.25">
      <c r="G31" s="38"/>
      <c r="H31" s="39" t="s">
        <v>481</v>
      </c>
      <c r="I31" s="40">
        <f>+I29*0.1</f>
        <v>0</v>
      </c>
    </row>
    <row r="32" spans="2:9" x14ac:dyDescent="0.25">
      <c r="H32" s="41" t="s">
        <v>22</v>
      </c>
      <c r="I32" s="42">
        <f>+I31+I29</f>
        <v>0</v>
      </c>
    </row>
    <row r="35" spans="8:9" ht="15.75" x14ac:dyDescent="0.25">
      <c r="H35" s="43" t="s">
        <v>482</v>
      </c>
      <c r="I35" s="44">
        <f>+I29+I14</f>
        <v>0</v>
      </c>
    </row>
    <row r="36" spans="8:9" ht="15.75" x14ac:dyDescent="0.25">
      <c r="H36" s="43" t="s">
        <v>483</v>
      </c>
      <c r="I36" s="44">
        <f>+I32+I17</f>
        <v>0</v>
      </c>
    </row>
  </sheetData>
  <sheetProtection algorithmName="SHA-512" hashValue="J0FGVcJVG2vt6qYfiHuWzCzdQN7scsAq6EY02swk0YArBDWjMuTkSL1HTNPNLWq8MmrtrG10/YNuzqiPDP91ig==" saltValue="+OvyqKPPRG1p214+OzX20A==" spinCount="100000" sheet="1" objects="1" scenarios="1"/>
  <mergeCells count="2">
    <mergeCell ref="B1:I1"/>
    <mergeCell ref="B3:E3"/>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INSTRUCCIONS</vt:lpstr>
      <vt:lpstr>T-SMP</vt:lpstr>
      <vt:lpstr>PREU_FEINA</vt:lpstr>
      <vt:lpstr>PRESSUPOST</vt:lpstr>
      <vt:lpstr>RESUM PRESSUPOST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Rosdevall Biosca, Marc</dc:creator>
  <cp:lastModifiedBy>Rosdevall Biosca, Marc</cp:lastModifiedBy>
  <dcterms:created xsi:type="dcterms:W3CDTF">2025-02-27T11:31:49Z</dcterms:created>
  <dcterms:modified xsi:type="dcterms:W3CDTF">2025-10-13T08:57:45Z</dcterms:modified>
</cp:coreProperties>
</file>