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mbbcn-my.sharepoint.com/personal/icriado_tmb_cat/Documents/Aire Condicionat/8 - Aire Condicionat (2026-2030) Thermoking/Documents treball/"/>
    </mc:Choice>
  </mc:AlternateContent>
  <xr:revisionPtr revIDLastSave="65" documentId="8_{30AE31DA-CC18-40A2-9EA0-F0A79204B81A}" xr6:coauthVersionLast="47" xr6:coauthVersionMax="47" xr10:uidLastSave="{9E20F793-1984-44B1-9FE0-8967DD8B7A60}"/>
  <bookViews>
    <workbookView xWindow="-120" yWindow="-120" windowWidth="29040" windowHeight="15720" xr2:uid="{00000000-000D-0000-FFFF-FFFF00000000}"/>
  </bookViews>
  <sheets>
    <sheet name="FLOTA THERMOKING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5" l="1"/>
  <c r="C27" i="5" l="1"/>
  <c r="C26" i="5"/>
  <c r="C25" i="5"/>
  <c r="C35" i="5" l="1"/>
  <c r="C34" i="5"/>
  <c r="C24" i="5"/>
  <c r="C23" i="5"/>
  <c r="C22" i="5" l="1"/>
  <c r="C28" i="5"/>
  <c r="C29" i="5"/>
  <c r="C30" i="5"/>
  <c r="C31" i="5"/>
  <c r="C33" i="5"/>
  <c r="D29" i="5"/>
  <c r="D35" i="5"/>
  <c r="D34" i="5"/>
  <c r="D33" i="5"/>
  <c r="D32" i="5"/>
  <c r="D31" i="5"/>
  <c r="D30" i="5"/>
  <c r="D27" i="5"/>
  <c r="D26" i="5"/>
  <c r="D25" i="5"/>
  <c r="D24" i="5"/>
  <c r="D23" i="5"/>
  <c r="D28" i="5" l="1"/>
  <c r="D22" i="5"/>
  <c r="D37" i="5" s="1"/>
  <c r="D17" i="5"/>
  <c r="D16" i="5"/>
  <c r="D15" i="5"/>
  <c r="D14" i="5"/>
  <c r="D13" i="5"/>
  <c r="D12" i="5"/>
  <c r="D11" i="5"/>
  <c r="D6" i="5"/>
  <c r="E6" i="5" s="1"/>
  <c r="D18" i="5" l="1"/>
</calcChain>
</file>

<file path=xl/sharedStrings.xml><?xml version="1.0" encoding="utf-8"?>
<sst xmlns="http://schemas.openxmlformats.org/spreadsheetml/2006/main" count="42" uniqueCount="34">
  <si>
    <t>ANNEX C. MODEL OFERTA ECONÒMICA UNITAT DE CONTRACTACIÓ THERMOKING</t>
  </si>
  <si>
    <t>PLA DE MANTENIMENT ANUAL</t>
  </si>
  <si>
    <t>Concepte</t>
  </si>
  <si>
    <t>Import Unitari</t>
  </si>
  <si>
    <t>Quantitat autobusos a mantenir</t>
  </si>
  <si>
    <t>TOTAL ANUAL</t>
  </si>
  <si>
    <t>TOTAL CONTRACTE</t>
  </si>
  <si>
    <t>Manteniment anual</t>
  </si>
  <si>
    <t>PLA DE MANTENIMENT PERIODIFICAT</t>
  </si>
  <si>
    <t>TOTAL 5 ANYS</t>
  </si>
  <si>
    <t>Canvi retén compressor</t>
  </si>
  <si>
    <t>Substitució embragatge electromagnètic</t>
  </si>
  <si>
    <t>Canvi politges tensores i suport</t>
  </si>
  <si>
    <t>Canvi motors evaporadors</t>
  </si>
  <si>
    <t>Canvi motors de condensador</t>
  </si>
  <si>
    <t>Canvi o-rings (juntes d'unió)</t>
  </si>
  <si>
    <t>Canvi politja d'embragatge</t>
  </si>
  <si>
    <t>TOTAL</t>
  </si>
  <si>
    <t>OPERACIONS FORA DE MANTENIMENT</t>
  </si>
  <si>
    <t>Demuntatge i muntatge de compressor a petició de TB</t>
  </si>
  <si>
    <t>Canvi de compressor</t>
  </si>
  <si>
    <t>Canvi dipòsits d'expansió</t>
  </si>
  <si>
    <t>Canvi mànegues d'articulació baixa i alta</t>
  </si>
  <si>
    <t>Canvi mànegues zona motor</t>
  </si>
  <si>
    <t>Canvi motor/turbina xòfer</t>
  </si>
  <si>
    <t>Canvi condensador</t>
  </si>
  <si>
    <t>Suport politges</t>
  </si>
  <si>
    <t>Canvi placa relés / centraleta</t>
  </si>
  <si>
    <t>Mando Climare</t>
  </si>
  <si>
    <t>Reparació evaporador</t>
  </si>
  <si>
    <t>Reparacions elèctriques</t>
  </si>
  <si>
    <t>Reparar bancada</t>
  </si>
  <si>
    <t>Reparar adapter</t>
  </si>
  <si>
    <t>Reparacions no previstes (tanto alzado)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</si>
</sst>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51">
    <xf numFmtId="0" fontId="0" fillId="0" borderId="0" xfId="0"/>
    <xf numFmtId="164" fontId="0" fillId="0" borderId="0" xfId="2" applyNumberFormat="1" applyFont="1" applyAlignment="1" applyProtection="1">
      <alignment horizontal="center"/>
    </xf>
    <xf numFmtId="0" fontId="0" fillId="0" borderId="0" xfId="0" applyAlignment="1">
      <alignment horizontal="center"/>
    </xf>
    <xf numFmtId="164" fontId="0" fillId="0" borderId="0" xfId="2" applyNumberFormat="1" applyFont="1" applyAlignment="1" applyProtection="1">
      <alignment horizontal="right"/>
    </xf>
    <xf numFmtId="164" fontId="0" fillId="0" borderId="0" xfId="0" applyNumberFormat="1"/>
    <xf numFmtId="1" fontId="0" fillId="0" borderId="1" xfId="0" applyNumberFormat="1" applyBorder="1" applyAlignment="1">
      <alignment horizontal="center" vertical="center"/>
    </xf>
    <xf numFmtId="0" fontId="1" fillId="0" borderId="11" xfId="1" applyBorder="1"/>
    <xf numFmtId="0" fontId="2" fillId="0" borderId="2" xfId="1" applyFont="1" applyBorder="1"/>
    <xf numFmtId="164" fontId="2" fillId="0" borderId="2" xfId="2" applyNumberFormat="1" applyFont="1" applyBorder="1" applyAlignment="1" applyProtection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1"/>
    <xf numFmtId="164" fontId="1" fillId="0" borderId="0" xfId="2" applyNumberFormat="1" applyFont="1" applyBorder="1" applyAlignment="1" applyProtection="1">
      <alignment horizontal="center"/>
    </xf>
    <xf numFmtId="164" fontId="1" fillId="0" borderId="0" xfId="2" applyNumberFormat="1" applyFont="1" applyBorder="1" applyAlignment="1" applyProtection="1">
      <alignment horizontal="right"/>
    </xf>
    <xf numFmtId="0" fontId="2" fillId="0" borderId="2" xfId="1" applyFont="1" applyBorder="1" applyAlignment="1">
      <alignment vertical="center"/>
    </xf>
    <xf numFmtId="0" fontId="2" fillId="0" borderId="4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1" xfId="2" applyNumberFormat="1" applyFont="1" applyBorder="1" applyAlignment="1" applyProtection="1">
      <alignment horizontal="right"/>
    </xf>
    <xf numFmtId="164" fontId="0" fillId="0" borderId="1" xfId="0" applyNumberFormat="1" applyBorder="1"/>
    <xf numFmtId="0" fontId="2" fillId="0" borderId="3" xfId="1" applyFont="1" applyBorder="1" applyAlignment="1">
      <alignment vertical="center"/>
    </xf>
    <xf numFmtId="164" fontId="0" fillId="0" borderId="1" xfId="2" applyNumberFormat="1" applyFont="1" applyBorder="1" applyAlignment="1" applyProtection="1">
      <alignment horizontal="center" vertical="center"/>
      <protection locked="0"/>
    </xf>
    <xf numFmtId="164" fontId="0" fillId="0" borderId="10" xfId="2" applyNumberFormat="1" applyFont="1" applyBorder="1" applyAlignment="1" applyProtection="1">
      <alignment horizontal="center" vertical="center"/>
      <protection locked="0"/>
    </xf>
    <xf numFmtId="164" fontId="0" fillId="0" borderId="1" xfId="2" applyNumberFormat="1" applyFont="1" applyBorder="1" applyAlignment="1" applyProtection="1">
      <alignment horizontal="center"/>
      <protection locked="0"/>
    </xf>
    <xf numFmtId="164" fontId="0" fillId="0" borderId="11" xfId="2" applyNumberFormat="1" applyFont="1" applyBorder="1" applyAlignment="1" applyProtection="1">
      <alignment horizontal="center"/>
      <protection locked="0"/>
    </xf>
    <xf numFmtId="164" fontId="0" fillId="0" borderId="14" xfId="2" applyNumberFormat="1" applyFont="1" applyBorder="1" applyAlignment="1" applyProtection="1">
      <alignment horizontal="center" vertical="center"/>
    </xf>
    <xf numFmtId="164" fontId="0" fillId="0" borderId="0" xfId="2" applyNumberFormat="1" applyFont="1" applyAlignment="1" applyProtection="1">
      <alignment horizontal="center"/>
    </xf>
    <xf numFmtId="164" fontId="0" fillId="0" borderId="11" xfId="2" applyNumberFormat="1" applyFont="1" applyBorder="1" applyAlignment="1" applyProtection="1">
      <alignment horizontal="center" vertical="center"/>
    </xf>
    <xf numFmtId="164" fontId="0" fillId="0" borderId="1" xfId="2" applyNumberFormat="1" applyFont="1" applyBorder="1" applyAlignment="1" applyProtection="1">
      <alignment horizontal="center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164" fontId="2" fillId="0" borderId="12" xfId="2" applyNumberFormat="1" applyFont="1" applyBorder="1" applyAlignment="1" applyProtection="1">
      <alignment horizontal="center" vertical="center" wrapText="1"/>
    </xf>
    <xf numFmtId="164" fontId="2" fillId="0" borderId="13" xfId="2" applyNumberFormat="1" applyFont="1" applyBorder="1" applyAlignment="1" applyProtection="1">
      <alignment horizontal="center" vertical="center" wrapText="1"/>
    </xf>
    <xf numFmtId="164" fontId="0" fillId="0" borderId="1" xfId="2" applyNumberFormat="1" applyFont="1" applyBorder="1" applyAlignment="1" applyProtection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0" fillId="0" borderId="4" xfId="2" applyNumberFormat="1" applyFont="1" applyBorder="1" applyAlignment="1" applyProtection="1">
      <alignment horizontal="center"/>
    </xf>
    <xf numFmtId="164" fontId="0" fillId="0" borderId="5" xfId="2" applyNumberFormat="1" applyFont="1" applyBorder="1" applyAlignment="1" applyProtection="1">
      <alignment horizontal="center"/>
    </xf>
    <xf numFmtId="164" fontId="2" fillId="0" borderId="4" xfId="2" applyNumberFormat="1" applyFont="1" applyBorder="1" applyAlignment="1" applyProtection="1">
      <alignment horizontal="center" vertical="center" wrapText="1"/>
    </xf>
    <xf numFmtId="164" fontId="2" fillId="0" borderId="5" xfId="2" applyNumberFormat="1" applyFont="1" applyBorder="1" applyAlignment="1" applyProtection="1">
      <alignment horizontal="center" vertical="center" wrapText="1"/>
    </xf>
    <xf numFmtId="0" fontId="1" fillId="0" borderId="15" xfId="1" applyBorder="1" applyAlignment="1">
      <alignment horizontal="center"/>
    </xf>
    <xf numFmtId="164" fontId="0" fillId="0" borderId="14" xfId="2" applyNumberFormat="1" applyFont="1" applyBorder="1" applyAlignment="1" applyProtection="1">
      <alignment horizontal="center"/>
    </xf>
    <xf numFmtId="0" fontId="1" fillId="0" borderId="1" xfId="1" applyFont="1" applyBorder="1"/>
    <xf numFmtId="0" fontId="1" fillId="0" borderId="0" xfId="1" applyFont="1" applyAlignment="1">
      <alignment horizontal="center"/>
    </xf>
    <xf numFmtId="0" fontId="1" fillId="0" borderId="10" xfId="1" applyFont="1" applyBorder="1"/>
    <xf numFmtId="0" fontId="1" fillId="0" borderId="11" xfId="1" applyFont="1" applyBorder="1"/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9"/>
  <sheetViews>
    <sheetView tabSelected="1" workbookViewId="0">
      <selection activeCell="C11" sqref="C11"/>
    </sheetView>
  </sheetViews>
  <sheetFormatPr defaultColWidth="11.42578125" defaultRowHeight="15"/>
  <cols>
    <col min="1" max="1" width="59.140625" bestFit="1" customWidth="1"/>
    <col min="2" max="2" width="25.42578125" style="1" customWidth="1"/>
    <col min="3" max="3" width="19.42578125" style="2" customWidth="1"/>
    <col min="4" max="4" width="14.5703125" style="3" bestFit="1" customWidth="1"/>
    <col min="5" max="5" width="14.5703125" style="4" bestFit="1" customWidth="1"/>
  </cols>
  <sheetData>
    <row r="1" spans="1:5" ht="49.5" customHeight="1">
      <c r="A1" s="31" t="s">
        <v>0</v>
      </c>
      <c r="B1" s="32"/>
      <c r="C1" s="32"/>
      <c r="D1" s="32"/>
      <c r="E1" s="32"/>
    </row>
    <row r="4" spans="1:5" ht="17.25" customHeight="1" thickBot="1">
      <c r="A4" s="33" t="s">
        <v>1</v>
      </c>
      <c r="B4" s="34"/>
      <c r="C4" s="34"/>
      <c r="D4" s="34"/>
      <c r="E4" s="34"/>
    </row>
    <row r="5" spans="1:5" s="17" customFormat="1" ht="30" customHeight="1" thickBot="1">
      <c r="A5" s="20" t="s">
        <v>2</v>
      </c>
      <c r="B5" s="8" t="s">
        <v>3</v>
      </c>
      <c r="C5" s="9" t="s">
        <v>4</v>
      </c>
      <c r="D5" s="8" t="s">
        <v>5</v>
      </c>
      <c r="E5" s="8" t="s">
        <v>6</v>
      </c>
    </row>
    <row r="6" spans="1:5">
      <c r="A6" s="47" t="s">
        <v>7</v>
      </c>
      <c r="B6" s="21"/>
      <c r="C6" s="10">
        <v>422</v>
      </c>
      <c r="D6" s="18">
        <f>B6*C6</f>
        <v>0</v>
      </c>
      <c r="E6" s="19">
        <f>D6*5</f>
        <v>0</v>
      </c>
    </row>
    <row r="7" spans="1:5">
      <c r="A7" s="12"/>
      <c r="B7" s="13"/>
      <c r="C7" s="48"/>
      <c r="D7" s="14"/>
    </row>
    <row r="9" spans="1:5" ht="16.5" thickBot="1">
      <c r="A9" s="29" t="s">
        <v>8</v>
      </c>
      <c r="B9" s="30"/>
      <c r="C9" s="30"/>
      <c r="D9" s="30"/>
      <c r="E9" s="30"/>
    </row>
    <row r="10" spans="1:5" s="17" customFormat="1" ht="26.25" thickBot="1">
      <c r="A10" s="15" t="s">
        <v>2</v>
      </c>
      <c r="B10" s="8" t="s">
        <v>3</v>
      </c>
      <c r="C10" s="16" t="s">
        <v>4</v>
      </c>
      <c r="D10" s="35" t="s">
        <v>9</v>
      </c>
      <c r="E10" s="36"/>
    </row>
    <row r="11" spans="1:5">
      <c r="A11" s="47" t="s">
        <v>10</v>
      </c>
      <c r="B11" s="21"/>
      <c r="C11" s="10">
        <v>419</v>
      </c>
      <c r="D11" s="37">
        <f t="shared" ref="D11:D17" si="0">B11*C11</f>
        <v>0</v>
      </c>
      <c r="E11" s="37"/>
    </row>
    <row r="12" spans="1:5">
      <c r="A12" s="47" t="s">
        <v>11</v>
      </c>
      <c r="B12" s="21"/>
      <c r="C12" s="10">
        <v>403</v>
      </c>
      <c r="D12" s="27">
        <f t="shared" si="0"/>
        <v>0</v>
      </c>
      <c r="E12" s="27"/>
    </row>
    <row r="13" spans="1:5">
      <c r="A13" s="47" t="s">
        <v>12</v>
      </c>
      <c r="B13" s="21"/>
      <c r="C13" s="10">
        <v>298</v>
      </c>
      <c r="D13" s="27">
        <f t="shared" si="0"/>
        <v>0</v>
      </c>
      <c r="E13" s="27"/>
    </row>
    <row r="14" spans="1:5">
      <c r="A14" s="47" t="s">
        <v>13</v>
      </c>
      <c r="B14" s="21"/>
      <c r="C14" s="10">
        <v>353</v>
      </c>
      <c r="D14" s="27">
        <f t="shared" si="0"/>
        <v>0</v>
      </c>
      <c r="E14" s="27"/>
    </row>
    <row r="15" spans="1:5">
      <c r="A15" s="47" t="s">
        <v>14</v>
      </c>
      <c r="B15" s="21"/>
      <c r="C15" s="10">
        <v>353</v>
      </c>
      <c r="D15" s="27">
        <f t="shared" si="0"/>
        <v>0</v>
      </c>
      <c r="E15" s="27"/>
    </row>
    <row r="16" spans="1:5">
      <c r="A16" s="47" t="s">
        <v>15</v>
      </c>
      <c r="B16" s="21"/>
      <c r="C16" s="10">
        <v>406</v>
      </c>
      <c r="D16" s="27">
        <f t="shared" si="0"/>
        <v>0</v>
      </c>
      <c r="E16" s="27"/>
    </row>
    <row r="17" spans="1:5" ht="15.75" thickBot="1">
      <c r="A17" s="49" t="s">
        <v>16</v>
      </c>
      <c r="B17" s="22"/>
      <c r="C17" s="11">
        <v>298</v>
      </c>
      <c r="D17" s="25">
        <f t="shared" si="0"/>
        <v>0</v>
      </c>
      <c r="E17" s="25"/>
    </row>
    <row r="18" spans="1:5" ht="15.75" thickBot="1">
      <c r="A18" s="38" t="s">
        <v>17</v>
      </c>
      <c r="B18" s="39"/>
      <c r="C18" s="40"/>
      <c r="D18" s="41">
        <f>SUM(D11:E17)</f>
        <v>0</v>
      </c>
      <c r="E18" s="42"/>
    </row>
    <row r="20" spans="1:5" ht="16.5" thickBot="1">
      <c r="A20" s="29" t="s">
        <v>18</v>
      </c>
      <c r="B20" s="30"/>
      <c r="C20" s="30"/>
      <c r="D20" s="30"/>
      <c r="E20" s="30"/>
    </row>
    <row r="21" spans="1:5" ht="26.25" thickBot="1">
      <c r="A21" s="7" t="s">
        <v>2</v>
      </c>
      <c r="B21" s="8" t="s">
        <v>3</v>
      </c>
      <c r="C21" s="9" t="s">
        <v>4</v>
      </c>
      <c r="D21" s="43" t="s">
        <v>9</v>
      </c>
      <c r="E21" s="44"/>
    </row>
    <row r="22" spans="1:5">
      <c r="A22" s="47" t="s">
        <v>19</v>
      </c>
      <c r="B22" s="23"/>
      <c r="C22" s="5">
        <f>$C$6*3%</f>
        <v>12.66</v>
      </c>
      <c r="D22" s="28">
        <f>(B22*C22*5)</f>
        <v>0</v>
      </c>
      <c r="E22" s="28"/>
    </row>
    <row r="23" spans="1:5">
      <c r="A23" s="6" t="s">
        <v>20</v>
      </c>
      <c r="B23" s="24"/>
      <c r="C23" s="5">
        <f>$C$6*4%</f>
        <v>16.88</v>
      </c>
      <c r="D23" s="28">
        <f t="shared" ref="D23:D35" si="1">(B23*C23*5)</f>
        <v>0</v>
      </c>
      <c r="E23" s="28"/>
    </row>
    <row r="24" spans="1:5">
      <c r="A24" s="50" t="s">
        <v>21</v>
      </c>
      <c r="B24" s="24"/>
      <c r="C24" s="5">
        <f>$C$6*3%</f>
        <v>12.66</v>
      </c>
      <c r="D24" s="28">
        <f t="shared" si="1"/>
        <v>0</v>
      </c>
      <c r="E24" s="28"/>
    </row>
    <row r="25" spans="1:5">
      <c r="A25" s="6" t="s">
        <v>22</v>
      </c>
      <c r="B25" s="24"/>
      <c r="C25" s="5">
        <f>$C$6*5%</f>
        <v>21.1</v>
      </c>
      <c r="D25" s="28">
        <f t="shared" si="1"/>
        <v>0</v>
      </c>
      <c r="E25" s="28"/>
    </row>
    <row r="26" spans="1:5">
      <c r="A26" s="50" t="s">
        <v>23</v>
      </c>
      <c r="B26" s="24"/>
      <c r="C26" s="5">
        <f>$C$6*5%</f>
        <v>21.1</v>
      </c>
      <c r="D26" s="28">
        <f t="shared" si="1"/>
        <v>0</v>
      </c>
      <c r="E26" s="28"/>
    </row>
    <row r="27" spans="1:5">
      <c r="A27" s="6" t="s">
        <v>24</v>
      </c>
      <c r="B27" s="24"/>
      <c r="C27" s="5">
        <f>$C$6*10%</f>
        <v>42.2</v>
      </c>
      <c r="D27" s="28">
        <f t="shared" si="1"/>
        <v>0</v>
      </c>
      <c r="E27" s="28"/>
    </row>
    <row r="28" spans="1:5">
      <c r="A28" s="6" t="s">
        <v>25</v>
      </c>
      <c r="B28" s="24"/>
      <c r="C28" s="5">
        <f t="shared" ref="C28:C33" si="2">$C$6*5%</f>
        <v>21.1</v>
      </c>
      <c r="D28" s="28">
        <f t="shared" si="1"/>
        <v>0</v>
      </c>
      <c r="E28" s="28"/>
    </row>
    <row r="29" spans="1:5">
      <c r="A29" s="6" t="s">
        <v>26</v>
      </c>
      <c r="B29" s="24"/>
      <c r="C29" s="5">
        <f t="shared" si="2"/>
        <v>21.1</v>
      </c>
      <c r="D29" s="28">
        <f t="shared" si="1"/>
        <v>0</v>
      </c>
      <c r="E29" s="28"/>
    </row>
    <row r="30" spans="1:5">
      <c r="A30" s="6" t="s">
        <v>27</v>
      </c>
      <c r="B30" s="24"/>
      <c r="C30" s="5">
        <f t="shared" si="2"/>
        <v>21.1</v>
      </c>
      <c r="D30" s="28">
        <f t="shared" si="1"/>
        <v>0</v>
      </c>
      <c r="E30" s="28"/>
    </row>
    <row r="31" spans="1:5">
      <c r="A31" s="6" t="s">
        <v>28</v>
      </c>
      <c r="B31" s="24"/>
      <c r="C31" s="5">
        <f t="shared" si="2"/>
        <v>21.1</v>
      </c>
      <c r="D31" s="28">
        <f t="shared" si="1"/>
        <v>0</v>
      </c>
      <c r="E31" s="28"/>
    </row>
    <row r="32" spans="1:5">
      <c r="A32" s="6" t="s">
        <v>29</v>
      </c>
      <c r="B32" s="24"/>
      <c r="C32" s="5">
        <f>$C$6*4%</f>
        <v>16.88</v>
      </c>
      <c r="D32" s="28">
        <f t="shared" si="1"/>
        <v>0</v>
      </c>
      <c r="E32" s="28"/>
    </row>
    <row r="33" spans="1:5">
      <c r="A33" s="6" t="s">
        <v>30</v>
      </c>
      <c r="B33" s="24"/>
      <c r="C33" s="5">
        <f t="shared" si="2"/>
        <v>21.1</v>
      </c>
      <c r="D33" s="28">
        <f t="shared" si="1"/>
        <v>0</v>
      </c>
      <c r="E33" s="28"/>
    </row>
    <row r="34" spans="1:5">
      <c r="A34" s="6" t="s">
        <v>31</v>
      </c>
      <c r="B34" s="24"/>
      <c r="C34" s="5">
        <f>$C$6*4%</f>
        <v>16.88</v>
      </c>
      <c r="D34" s="28">
        <f t="shared" si="1"/>
        <v>0</v>
      </c>
      <c r="E34" s="28"/>
    </row>
    <row r="35" spans="1:5">
      <c r="A35" s="6" t="s">
        <v>32</v>
      </c>
      <c r="B35" s="24"/>
      <c r="C35" s="5">
        <f>$C$6*3%</f>
        <v>12.66</v>
      </c>
      <c r="D35" s="28">
        <f t="shared" si="1"/>
        <v>0</v>
      </c>
      <c r="E35" s="28"/>
    </row>
    <row r="36" spans="1:5" ht="15.75" thickBot="1">
      <c r="A36" s="45" t="s">
        <v>33</v>
      </c>
      <c r="B36" s="45"/>
      <c r="C36" s="45"/>
      <c r="D36" s="46">
        <v>120000</v>
      </c>
      <c r="E36" s="46"/>
    </row>
    <row r="37" spans="1:5" ht="15.75" thickBot="1">
      <c r="A37" s="38" t="s">
        <v>17</v>
      </c>
      <c r="B37" s="39"/>
      <c r="C37" s="40"/>
      <c r="D37" s="41">
        <f>SUM(D22:E36)</f>
        <v>120000</v>
      </c>
      <c r="E37" s="42"/>
    </row>
    <row r="39" spans="1:5">
      <c r="D39" s="26"/>
      <c r="E39" s="26"/>
    </row>
  </sheetData>
  <sheetProtection algorithmName="SHA-512" hashValue="vPDWspmPkqBUBi5x0KlURIhUwLC0Z3NJaSGjzL1R6NBHy72OEz2QRJovUtyEVL/UCnFi+5zbtw2gRohuKBv0cg==" saltValue="qnHlcaBSVWq68mzsXuCZjA==" spinCount="100000" sheet="1" objects="1" scenarios="1"/>
  <mergeCells count="34">
    <mergeCell ref="A37:C37"/>
    <mergeCell ref="D37:E37"/>
    <mergeCell ref="A36:C36"/>
    <mergeCell ref="D36:E36"/>
    <mergeCell ref="D34:E34"/>
    <mergeCell ref="D35:E35"/>
    <mergeCell ref="D18:E18"/>
    <mergeCell ref="D31:E31"/>
    <mergeCell ref="D21:E21"/>
    <mergeCell ref="D22:E22"/>
    <mergeCell ref="D23:E23"/>
    <mergeCell ref="D24:E24"/>
    <mergeCell ref="D25:E25"/>
    <mergeCell ref="A1:E1"/>
    <mergeCell ref="A4:E4"/>
    <mergeCell ref="A9:E9"/>
    <mergeCell ref="D10:E10"/>
    <mergeCell ref="D11:E11"/>
    <mergeCell ref="D17:E17"/>
    <mergeCell ref="D39:E39"/>
    <mergeCell ref="D12:E12"/>
    <mergeCell ref="D13:E13"/>
    <mergeCell ref="D14:E14"/>
    <mergeCell ref="D15:E15"/>
    <mergeCell ref="D16:E16"/>
    <mergeCell ref="D32:E32"/>
    <mergeCell ref="D33:E33"/>
    <mergeCell ref="D26:E26"/>
    <mergeCell ref="D27:E27"/>
    <mergeCell ref="D28:E28"/>
    <mergeCell ref="D29:E29"/>
    <mergeCell ref="D30:E30"/>
    <mergeCell ref="A20:E20"/>
    <mergeCell ref="A18:C1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3159</Value>
      <Value>3091</Value>
      <Value>3089</Value>
    </TaxCatchAll>
    <TMB_seguimentWorkflow xmlns="c8de0594-42e2-4f26-8a69-9df094374455" xsi:nil="true"/>
    <TMB_NumeroSolicitud xmlns="c8de0594-42e2-4f26-8a69-9df094374455">16105096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16105096 - Mant equips fred i calor THERMOKING autobusos</TMB_TitolLicitacio>
    <TMB_IDLicitacio xmlns="c8de0594-42e2-4f26-8a69-9df094374455">504728</TMB_IDLicitacio>
    <TMB_DataComiteWF xmlns="c8de0594-42e2-4f26-8a69-9df094374455" xsi:nil="true"/>
    <lcf76f155ced4ddcb4097134ff3c332f xmlns="b33c6233-2ab6-44e4-b566-b78dc0012292" xsi:nil="true"/>
    <TMB_OP xmlns="c8de0594-42e2-4f26-8a69-9df094374455">2025-09-29T22:00:00+00:00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CH_TipusDocu xmlns="c8de0594-42e2-4f26-8a69-9df094374455">Annexe</TMB_CH_TipusDocu>
    <TMB_Perfil xmlns="c8de0594-42e2-4f26-8a69-9df094374455">true</TMB_Perfil>
    <b3a2275c509d4b0394d7e35eb2e777cd xmlns="c8de0594-42e2-4f26-8a69-9df0943744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6a79979daf9c4bb71ad06abc9744014d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190bd4b0fbafb5d368427c28395083e0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975B393-1712-40FA-9BCD-54452C6E8FBB}"/>
</file>

<file path=customXml/itemProps2.xml><?xml version="1.0" encoding="utf-8"?>
<ds:datastoreItem xmlns:ds="http://schemas.openxmlformats.org/officeDocument/2006/customXml" ds:itemID="{BDD92EFF-8EF5-4A62-898E-DB432B4CF9E1}"/>
</file>

<file path=customXml/itemProps3.xml><?xml version="1.0" encoding="utf-8"?>
<ds:datastoreItem xmlns:ds="http://schemas.openxmlformats.org/officeDocument/2006/customXml" ds:itemID="{6E32BCD7-284B-4814-99F8-A940BACC0F89}"/>
</file>

<file path=customXml/itemProps4.xml><?xml version="1.0" encoding="utf-8"?>
<ds:datastoreItem xmlns:ds="http://schemas.openxmlformats.org/officeDocument/2006/customXml" ds:itemID="{F34876ED-F7D8-4052-970F-3561B5B5C8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LLuis</dc:creator>
  <cp:keywords/>
  <dc:description/>
  <cp:lastModifiedBy>Criado Corral, Isabel</cp:lastModifiedBy>
  <cp:revision/>
  <dcterms:created xsi:type="dcterms:W3CDTF">2015-04-01T13:58:57Z</dcterms:created>
  <dcterms:modified xsi:type="dcterms:W3CDTF">2025-09-29T12:36:59Z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ny">
    <vt:lpwstr>144;#2014|646a5e09-a740-4c15-a95d-374bd00988dc</vt:lpwstr>
  </property>
  <property fmtid="{D5CDD505-2E9C-101B-9397-08002B2CF9AE}" pid="3" name="ContentTypeId">
    <vt:lpwstr>0x0101004F9C3DA4EFA24741AD6D965779F91C0300D34374BB6F21F541B4FFA535A9FC66F6</vt:lpwstr>
  </property>
  <property fmtid="{D5CDD505-2E9C-101B-9397-08002B2CF9AE}" pid="4" name="eaedb32f61974917bc22b3946021685c">
    <vt:lpwstr>OP|467ae9f0-b40b-4533-a7af-09ef0f08b1bb</vt:lpwstr>
  </property>
  <property fmtid="{D5CDD505-2E9C-101B-9397-08002B2CF9AE}" pid="5" name="TMB_Docprov">
    <vt:lpwstr/>
  </property>
  <property fmtid="{D5CDD505-2E9C-101B-9397-08002B2CF9AE}" pid="6" name="MediaServiceImageTags">
    <vt:lpwstr/>
  </property>
  <property fmtid="{D5CDD505-2E9C-101B-9397-08002B2CF9AE}" pid="7" name="TMB_FaseDocProv">
    <vt:lpwstr/>
  </property>
  <property fmtid="{D5CDD505-2E9C-101B-9397-08002B2CF9AE}" pid="8" name="TMB_Proveidor">
    <vt:lpwstr/>
  </property>
  <property fmtid="{D5CDD505-2E9C-101B-9397-08002B2CF9AE}" pid="9" name="g93776c333e34272ab15451ee7fa82be">
    <vt:lpwstr/>
  </property>
  <property fmtid="{D5CDD505-2E9C-101B-9397-08002B2CF9AE}" pid="10" name="TMB_OrganC">
    <vt:lpwstr>3091;#OP|467ae9f0-b40b-4533-a7af-09ef0f08b1bb</vt:lpwstr>
  </property>
  <property fmtid="{D5CDD505-2E9C-101B-9397-08002B2CF9AE}" pid="11" name="TMB_TipusDoc">
    <vt:lpwstr/>
  </property>
  <property fmtid="{D5CDD505-2E9C-101B-9397-08002B2CF9AE}" pid="12" name="TMB_Fase">
    <vt:lpwstr>3089;#Inici|1ed37523-d63e-4991-aef8-399e829bfef8</vt:lpwstr>
  </property>
  <property fmtid="{D5CDD505-2E9C-101B-9397-08002B2CF9AE}" pid="13" name="TMB_Sobres">
    <vt:lpwstr/>
  </property>
  <property fmtid="{D5CDD505-2E9C-101B-9397-08002B2CF9AE}" pid="14" name="ecb982cbbbba49edba287c0296970fd2">
    <vt:lpwstr/>
  </property>
  <property fmtid="{D5CDD505-2E9C-101B-9397-08002B2CF9AE}" pid="15" name="TMB_Estat">
    <vt:lpwstr>3159;#Public|5cd44708-a357-4aee-a9ab-ade886f4bbf7</vt:lpwstr>
  </property>
  <property fmtid="{D5CDD505-2E9C-101B-9397-08002B2CF9AE}" pid="16" name="b82b7a08db3a4ab5a955c48b15659d84">
    <vt:lpwstr/>
  </property>
  <property fmtid="{D5CDD505-2E9C-101B-9397-08002B2CF9AE}" pid="17" name="TMB_Plecs">
    <vt:lpwstr/>
  </property>
  <property fmtid="{D5CDD505-2E9C-101B-9397-08002B2CF9AE}" pid="18" name="h80888fb7b914359b90c46b7c452b251">
    <vt:lpwstr/>
  </property>
  <property fmtid="{D5CDD505-2E9C-101B-9397-08002B2CF9AE}" pid="19" name="o0f6527fa5184dfa91381007b0eb82df">
    <vt:lpwstr/>
  </property>
  <property fmtid="{D5CDD505-2E9C-101B-9397-08002B2CF9AE}" pid="20" name="ba05a5f98ed745b98d9dacf37bda167c">
    <vt:lpwstr/>
  </property>
  <property fmtid="{D5CDD505-2E9C-101B-9397-08002B2CF9AE}" pid="21" name="FirstName">
    <vt:lpwstr/>
  </property>
  <property fmtid="{D5CDD505-2E9C-101B-9397-08002B2CF9AE}" pid="22" name="h3e189544f4e4582960eb2fb36374928">
    <vt:lpwstr/>
  </property>
</Properties>
</file>