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jgirona.org\shares\sani\PAISATGE I BIODIVERSITAT\01.02 CONCURSOS\2025\2025032492 - MAJOR - CETS - JARDINS I MEDI NAT\PRESSUPOST CETS 2025\TCQ\XL A CANVIAR TITOLS DE LOTS\XL DEFINITIU\"/>
    </mc:Choice>
  </mc:AlternateContent>
  <bookViews>
    <workbookView xWindow="0" yWindow="0" windowWidth="15330" windowHeight="4950"/>
  </bookViews>
  <sheets>
    <sheet name="INSTRUCCIONS" sheetId="10" r:id="rId1"/>
    <sheet name="T-SMP" sheetId="8" r:id="rId2"/>
    <sheet name="PREU_FEINA" sheetId="7" r:id="rId3"/>
    <sheet name="PRESSUPOST" sheetId="2" r:id="rId4"/>
    <sheet name="RESUM PRESSUPOST" sheetId="11" r:id="rId5"/>
  </sheets>
  <calcPr calcId="162913"/>
</workbook>
</file>

<file path=xl/calcChain.xml><?xml version="1.0" encoding="utf-8"?>
<calcChain xmlns="http://schemas.openxmlformats.org/spreadsheetml/2006/main">
  <c r="K27" i="7" l="1"/>
  <c r="B3" i="11" l="1"/>
  <c r="J20" i="7"/>
  <c r="J11" i="7"/>
  <c r="G23" i="7"/>
  <c r="I23" i="7" s="1"/>
  <c r="G22" i="7"/>
  <c r="I22" i="7" s="1"/>
  <c r="G13" i="7"/>
  <c r="I13" i="7" s="1"/>
  <c r="K14" i="7" s="1"/>
  <c r="I16" i="7" s="1"/>
  <c r="E11" i="8"/>
  <c r="E10" i="8"/>
  <c r="K24" i="7" l="1"/>
  <c r="I26" i="7" s="1"/>
  <c r="K28" i="7" s="1"/>
  <c r="K20" i="7" s="1"/>
  <c r="E19" i="2" s="1"/>
  <c r="G19" i="2" s="1"/>
  <c r="K17" i="7"/>
  <c r="K18" i="7" s="1"/>
  <c r="K11" i="7" s="1"/>
  <c r="E20" i="2" l="1"/>
  <c r="G20" i="2" s="1"/>
  <c r="G21" i="2" s="1"/>
  <c r="E13" i="2"/>
  <c r="G13" i="2" s="1"/>
  <c r="G14" i="2" s="1"/>
  <c r="G23" i="2" l="1"/>
  <c r="I7" i="11" s="1"/>
  <c r="I8" i="11" s="1"/>
  <c r="I10" i="11" s="1"/>
  <c r="I13" i="11" l="1"/>
  <c r="I12" i="11"/>
  <c r="I14" i="11" l="1"/>
  <c r="I16" i="11" l="1"/>
  <c r="I17" i="11" s="1"/>
  <c r="I21" i="11" s="1"/>
  <c r="I20" i="11"/>
</calcChain>
</file>

<file path=xl/sharedStrings.xml><?xml version="1.0" encoding="utf-8"?>
<sst xmlns="http://schemas.openxmlformats.org/spreadsheetml/2006/main" count="170" uniqueCount="82">
  <si>
    <t>Manteniment de jocs infantils i espais per a gossos - LOT 10 - Ajuntament de Girona</t>
  </si>
  <si>
    <t>PRESSUPOST</t>
  </si>
  <si>
    <t>Preu</t>
  </si>
  <si>
    <t>Amidament</t>
  </si>
  <si>
    <t>Import</t>
  </si>
  <si>
    <t>Obra</t>
  </si>
  <si>
    <t>01</t>
  </si>
  <si>
    <t>PressupostMANTENIMENT 2024 - LOT 10</t>
  </si>
  <si>
    <t>Capítol</t>
  </si>
  <si>
    <t>JOCS INFANTILS</t>
  </si>
  <si>
    <t>FR26GI03</t>
  </si>
  <si>
    <t>m2</t>
  </si>
  <si>
    <t>entrecavat manual de sorral, amb rasclonat i retirada de residus de la superfície</t>
  </si>
  <si>
    <t>TOTAL</t>
  </si>
  <si>
    <t>02</t>
  </si>
  <si>
    <t>ESPAIS PER A GOSSOS</t>
  </si>
  <si>
    <t>FR26GI04</t>
  </si>
  <si>
    <t>rasclonat d'espais per a gossos amb eines manuals, inclosa la retirada de residus i reomplenat de dispensadors de bosses</t>
  </si>
  <si>
    <t xml:space="preserve">IMPORT TOTAL DEL PRESSUPOST : </t>
  </si>
  <si>
    <t>Justificació d'elements</t>
  </si>
  <si>
    <t>Codi</t>
  </si>
  <si>
    <t>U.A.</t>
  </si>
  <si>
    <t>Descripció</t>
  </si>
  <si>
    <t>Rend.:</t>
  </si>
  <si>
    <t>Mà d'obra</t>
  </si>
  <si>
    <t>A013P000</t>
  </si>
  <si>
    <t>h</t>
  </si>
  <si>
    <t>ajudant jardiner</t>
  </si>
  <si>
    <t>/R</t>
  </si>
  <si>
    <t>x</t>
  </si>
  <si>
    <t>=</t>
  </si>
  <si>
    <t>Subtotal mà d'obra</t>
  </si>
  <si>
    <t>Despeses auxiliars</t>
  </si>
  <si>
    <t>%</t>
  </si>
  <si>
    <t>Cost directe</t>
  </si>
  <si>
    <t>Total</t>
  </si>
  <si>
    <t>A012P000</t>
  </si>
  <si>
    <t>oficial 1a jardiner</t>
  </si>
  <si>
    <t>INSTRUCCIONS D'ÚS</t>
  </si>
  <si>
    <r>
      <t xml:space="preserve">Les empreses licitadores hauran de modificar </t>
    </r>
    <r>
      <rPr>
        <b/>
        <sz val="11"/>
        <color rgb="FF000000"/>
        <rFont val="Calibri"/>
        <family val="2"/>
      </rPr>
      <t xml:space="preserve">ÚNICAMENT </t>
    </r>
    <r>
      <rPr>
        <sz val="11"/>
        <color rgb="FF000000"/>
        <rFont val="Calibri"/>
        <family val="2"/>
      </rPr>
      <t>els camps que s'indiquen</t>
    </r>
  </si>
  <si>
    <r>
      <t xml:space="preserve">a continuació de la pestanya </t>
    </r>
    <r>
      <rPr>
        <b/>
        <sz val="11"/>
        <color rgb="FF000000"/>
        <rFont val="Calibri"/>
        <family val="2"/>
      </rPr>
      <t>T-SMP</t>
    </r>
  </si>
  <si>
    <r>
      <t xml:space="preserve">Els camps modificables es troben indicats en color </t>
    </r>
    <r>
      <rPr>
        <sz val="11"/>
        <color rgb="FFFF0000"/>
        <rFont val="Calibri"/>
        <family val="2"/>
      </rPr>
      <t>vermell</t>
    </r>
  </si>
  <si>
    <t>1.</t>
  </si>
  <si>
    <t>Caldrà indicar el nom de l'empresa licitadora a 'nom empresa'. D'aquesta manera</t>
  </si>
  <si>
    <t>el nom de l'empresa quedarà sempre imprès a la capçalera de tots els documents</t>
  </si>
  <si>
    <t>que l'empresa licitadora haurà de presentar</t>
  </si>
  <si>
    <t>Empresa:</t>
  </si>
  <si>
    <t>nom empresa</t>
  </si>
  <si>
    <t xml:space="preserve">2. </t>
  </si>
  <si>
    <t>Caldrà indicar el preu ofertat per a la mà d'obra (oficial de 1a, peó, etc), de la maquinària</t>
  </si>
  <si>
    <t>utilitzada (camió grua, ,motoserra, etc), i del material (sorra de riu, fungicida, etc)</t>
  </si>
  <si>
    <t>Només es podran modificar el valors de la columna PREU OFERTA</t>
  </si>
  <si>
    <t>Els valors de PREU LICITACIÓ serviran només de referència</t>
  </si>
  <si>
    <t>Tipus</t>
  </si>
  <si>
    <t>PREU OFERTA</t>
  </si>
  <si>
    <t>PREU LICITACIÓ</t>
  </si>
  <si>
    <t>Oficial 1a jardiner</t>
  </si>
  <si>
    <t>A012P200</t>
  </si>
  <si>
    <t>Oficial 2a jardiner</t>
  </si>
  <si>
    <t>Tots els preus de les feines a realitzar en aquest contracte (descrites a la pestanya PREU_FEINA)</t>
  </si>
  <si>
    <t xml:space="preserve">s'obtenen a partir dels valors introduits a la columna PREU OFERTA de la pestanya T-SMP, i és l'unic </t>
  </si>
  <si>
    <t>valor modificable per part de l'empresa licitadora</t>
  </si>
  <si>
    <t>El preu final del PRESSUPOST DE LICITACIÓ s'obté automàticament del càlculs realitzats a partir dels</t>
  </si>
  <si>
    <t>valors introduits a la casella PREU OFERTA de la pestanya T-SMP</t>
  </si>
  <si>
    <t>Les empreses licitadores hauràn d'entregar imprès (pdf) les pestanyes:</t>
  </si>
  <si>
    <t>T-SMP</t>
  </si>
  <si>
    <t>PREU_FEINA</t>
  </si>
  <si>
    <t>RESUM PRESS</t>
  </si>
  <si>
    <t>PREU OFERTA (*)</t>
  </si>
  <si>
    <t xml:space="preserve">IMPORT TOTAL DEL PRESSUPOST MANTENIMENT: </t>
  </si>
  <si>
    <t>DESPESES DIRECTES</t>
  </si>
  <si>
    <t>Despeses indirectes (5%)</t>
  </si>
  <si>
    <t>PRESSUPOST EXECUCIÓ MATERIAL</t>
  </si>
  <si>
    <t>Despeses generals (5%)</t>
  </si>
  <si>
    <t>Benefici industrial (6%)</t>
  </si>
  <si>
    <t>IVA (21%)</t>
  </si>
  <si>
    <t>PRESSUPOST EXECUCIÓ TOTAL (S/IVA)</t>
  </si>
  <si>
    <t>PRESSUPOST EXECUCIÓ TOTAL (IVA INCLÒS)</t>
  </si>
  <si>
    <t>Nom empresa</t>
  </si>
  <si>
    <t>Manteniment i Neteja de jocs infantils i espais per a gossos - LOT 6 - Ajuntament de Girona</t>
  </si>
  <si>
    <t>Manteniment de jocs infantils i espais per a gossos - LOT  6 - Ajuntament de Girona</t>
  </si>
  <si>
    <t>Manteniment de jocs infantils i espais per a gossos - LOT 6 - Ajuntament de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</si>
</sst>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##,###,##0.00000"/>
  </numFmts>
  <fonts count="1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 applyNumberFormat="0" applyBorder="0" applyAlignment="0"/>
    <xf numFmtId="44" fontId="5" fillId="0" borderId="0" applyFont="0" applyFill="0" applyBorder="0" applyAlignment="0" applyProtection="0"/>
  </cellStyleXfs>
  <cellXfs count="61">
    <xf numFmtId="0" fontId="0" fillId="0" borderId="0" xfId="0" applyFill="1" applyProtection="1"/>
    <xf numFmtId="0" fontId="0" fillId="5" borderId="0" xfId="0" applyFill="1" applyProtection="1"/>
    <xf numFmtId="0" fontId="4" fillId="5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7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0" fontId="10" fillId="4" borderId="0" xfId="0" applyFont="1" applyFill="1" applyAlignment="1" applyProtection="1">
      <alignment horizontal="center"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1" fillId="0" borderId="0" xfId="0" applyFont="1" applyFill="1" applyProtection="1"/>
    <xf numFmtId="0" fontId="11" fillId="0" borderId="6" xfId="0" applyFont="1" applyFill="1" applyBorder="1" applyProtection="1"/>
    <xf numFmtId="44" fontId="12" fillId="6" borderId="6" xfId="1" applyFont="1" applyFill="1" applyBorder="1" applyProtection="1"/>
    <xf numFmtId="44" fontId="11" fillId="5" borderId="0" xfId="1" applyFont="1" applyFill="1" applyProtection="1"/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0" fillId="0" borderId="0" xfId="0" applyFill="1" applyAlignment="1" applyProtection="1">
      <alignment vertical="top" wrapText="1"/>
    </xf>
    <xf numFmtId="44" fontId="9" fillId="0" borderId="6" xfId="1" applyFont="1" applyFill="1" applyBorder="1" applyAlignment="1" applyProtection="1">
      <alignment vertical="top"/>
      <protection locked="0"/>
    </xf>
    <xf numFmtId="44" fontId="0" fillId="7" borderId="0" xfId="1" applyFont="1" applyFill="1" applyAlignment="1" applyProtection="1">
      <alignment vertical="top"/>
      <protection locked="0"/>
    </xf>
    <xf numFmtId="44" fontId="9" fillId="0" borderId="7" xfId="1" applyFont="1" applyFill="1" applyBorder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 wrapText="1"/>
    </xf>
    <xf numFmtId="44" fontId="0" fillId="0" borderId="0" xfId="0" applyNumberFormat="1" applyFill="1" applyProtection="1"/>
    <xf numFmtId="44" fontId="0" fillId="0" borderId="0" xfId="1" applyFont="1" applyFill="1" applyProtection="1"/>
    <xf numFmtId="0" fontId="0" fillId="0" borderId="8" xfId="0" applyFill="1" applyBorder="1" applyProtection="1"/>
    <xf numFmtId="0" fontId="0" fillId="0" borderId="8" xfId="0" applyFill="1" applyBorder="1" applyAlignment="1" applyProtection="1">
      <alignment horizontal="right"/>
    </xf>
    <xf numFmtId="44" fontId="0" fillId="0" borderId="8" xfId="1" applyFont="1" applyFill="1" applyBorder="1" applyProtection="1"/>
    <xf numFmtId="0" fontId="4" fillId="0" borderId="0" xfId="0" applyFont="1" applyFill="1" applyAlignment="1" applyProtection="1">
      <alignment horizontal="right"/>
    </xf>
    <xf numFmtId="44" fontId="4" fillId="0" borderId="0" xfId="1" applyFont="1" applyFill="1" applyProtection="1"/>
    <xf numFmtId="0" fontId="14" fillId="0" borderId="0" xfId="0" applyFont="1" applyFill="1" applyAlignment="1" applyProtection="1">
      <alignment horizontal="right"/>
    </xf>
    <xf numFmtId="44" fontId="14" fillId="0" borderId="0" xfId="0" applyNumberFormat="1" applyFont="1" applyFill="1" applyProtection="1"/>
    <xf numFmtId="0" fontId="6" fillId="0" borderId="0" xfId="0" applyFont="1" applyFill="1" applyAlignment="1" applyProtection="1"/>
    <xf numFmtId="0" fontId="15" fillId="0" borderId="9" xfId="0" applyFont="1" applyFill="1" applyBorder="1" applyAlignment="1" applyProtection="1">
      <protection locked="0"/>
    </xf>
    <xf numFmtId="164" fontId="4" fillId="0" borderId="0" xfId="0" applyNumberFormat="1" applyFont="1" applyFill="1" applyAlignment="1" applyProtection="1">
      <alignment vertical="top"/>
    </xf>
    <xf numFmtId="165" fontId="0" fillId="0" borderId="0" xfId="0" applyNumberFormat="1" applyFill="1" applyProtection="1"/>
    <xf numFmtId="166" fontId="0" fillId="0" borderId="1" xfId="0" applyNumberFormat="1" applyFill="1" applyBorder="1" applyProtection="1"/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justify" vertical="top" wrapText="1"/>
    </xf>
    <xf numFmtId="0" fontId="0" fillId="0" borderId="0" xfId="0" applyFill="1" applyAlignment="1" applyProtection="1">
      <alignment vertical="top"/>
    </xf>
    <xf numFmtId="165" fontId="4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Protection="1"/>
    <xf numFmtId="0" fontId="4" fillId="0" borderId="8" xfId="0" applyFont="1" applyFill="1" applyBorder="1" applyAlignment="1" applyProtection="1">
      <alignment horizontal="center"/>
    </xf>
    <xf numFmtId="0" fontId="13" fillId="0" borderId="0" xfId="0" applyFont="1" applyFill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H12" sqref="H12"/>
    </sheetView>
  </sheetViews>
  <sheetFormatPr defaultColWidth="11.42578125" defaultRowHeight="15" x14ac:dyDescent="0.25"/>
  <cols>
    <col min="1" max="1" width="5" customWidth="1"/>
    <col min="7" max="7" width="18.42578125" customWidth="1"/>
  </cols>
  <sheetData>
    <row r="3" spans="1:8" x14ac:dyDescent="0.25">
      <c r="A3" s="2" t="s">
        <v>38</v>
      </c>
      <c r="B3" s="2"/>
      <c r="C3" s="2"/>
      <c r="D3" s="2"/>
      <c r="E3" s="2"/>
      <c r="F3" s="2"/>
      <c r="G3" s="2"/>
      <c r="H3" s="1"/>
    </row>
    <row r="5" spans="1:8" x14ac:dyDescent="0.25">
      <c r="A5" t="s">
        <v>39</v>
      </c>
    </row>
    <row r="6" spans="1:8" x14ac:dyDescent="0.25">
      <c r="A6" t="s">
        <v>40</v>
      </c>
    </row>
    <row r="8" spans="1:8" x14ac:dyDescent="0.25">
      <c r="A8" t="s">
        <v>41</v>
      </c>
    </row>
    <row r="10" spans="1:8" x14ac:dyDescent="0.25">
      <c r="A10" t="s">
        <v>42</v>
      </c>
      <c r="B10" t="s">
        <v>43</v>
      </c>
    </row>
    <row r="11" spans="1:8" x14ac:dyDescent="0.25">
      <c r="B11" t="s">
        <v>44</v>
      </c>
    </row>
    <row r="12" spans="1:8" x14ac:dyDescent="0.25">
      <c r="B12" t="s">
        <v>45</v>
      </c>
    </row>
    <row r="13" spans="1:8" ht="15.75" thickBot="1" x14ac:dyDescent="0.3"/>
    <row r="14" spans="1:8" ht="16.5" thickTop="1" thickBot="1" x14ac:dyDescent="0.3">
      <c r="B14" t="s">
        <v>46</v>
      </c>
      <c r="C14" s="50" t="s">
        <v>47</v>
      </c>
      <c r="D14" s="51"/>
      <c r="E14" s="51"/>
      <c r="F14" s="52"/>
    </row>
    <row r="15" spans="1:8" ht="15.75" thickTop="1" x14ac:dyDescent="0.25"/>
    <row r="17" spans="1:8" x14ac:dyDescent="0.25">
      <c r="A17" t="s">
        <v>48</v>
      </c>
      <c r="B17" t="s">
        <v>49</v>
      </c>
    </row>
    <row r="18" spans="1:8" x14ac:dyDescent="0.25">
      <c r="B18" t="s">
        <v>50</v>
      </c>
    </row>
    <row r="20" spans="1:8" x14ac:dyDescent="0.25">
      <c r="B20" t="s">
        <v>51</v>
      </c>
    </row>
    <row r="22" spans="1:8" x14ac:dyDescent="0.25">
      <c r="B22" t="s">
        <v>52</v>
      </c>
    </row>
    <row r="23" spans="1:8" ht="15.75" thickBot="1" x14ac:dyDescent="0.3"/>
    <row r="24" spans="1:8" ht="26.25" thickTop="1" x14ac:dyDescent="0.25">
      <c r="B24" s="22" t="s">
        <v>53</v>
      </c>
      <c r="C24" s="22" t="s">
        <v>20</v>
      </c>
      <c r="D24" s="22" t="s">
        <v>21</v>
      </c>
      <c r="E24" s="22" t="s">
        <v>22</v>
      </c>
      <c r="F24" s="22" t="s">
        <v>20</v>
      </c>
      <c r="G24" s="23" t="s">
        <v>54</v>
      </c>
      <c r="H24" s="22" t="s">
        <v>55</v>
      </c>
    </row>
    <row r="25" spans="1:8" ht="16.5" x14ac:dyDescent="0.3">
      <c r="B25" s="24"/>
      <c r="C25" s="24"/>
      <c r="D25" s="24"/>
      <c r="E25" s="24"/>
      <c r="F25" s="24"/>
      <c r="G25" s="25"/>
      <c r="H25" s="24"/>
    </row>
    <row r="26" spans="1:8" ht="16.5" x14ac:dyDescent="0.3">
      <c r="B26" s="24" t="s">
        <v>24</v>
      </c>
      <c r="C26" s="24" t="s">
        <v>36</v>
      </c>
      <c r="D26" s="24" t="s">
        <v>26</v>
      </c>
      <c r="E26" s="24" t="s">
        <v>56</v>
      </c>
      <c r="F26" s="24" t="s">
        <v>36</v>
      </c>
      <c r="G26" s="26">
        <v>17.8</v>
      </c>
      <c r="H26" s="27">
        <v>17.8</v>
      </c>
    </row>
    <row r="27" spans="1:8" ht="16.5" x14ac:dyDescent="0.3">
      <c r="B27" s="24" t="s">
        <v>24</v>
      </c>
      <c r="C27" s="24" t="s">
        <v>57</v>
      </c>
      <c r="D27" s="24" t="s">
        <v>26</v>
      </c>
      <c r="E27" s="24" t="s">
        <v>58</v>
      </c>
      <c r="F27" s="24" t="s">
        <v>57</v>
      </c>
      <c r="G27" s="26">
        <v>16.09</v>
      </c>
      <c r="H27" s="27">
        <v>16.09</v>
      </c>
    </row>
    <row r="30" spans="1:8" x14ac:dyDescent="0.25">
      <c r="A30" t="s">
        <v>59</v>
      </c>
    </row>
    <row r="31" spans="1:8" x14ac:dyDescent="0.25">
      <c r="A31" t="s">
        <v>60</v>
      </c>
    </row>
    <row r="32" spans="1:8" x14ac:dyDescent="0.25">
      <c r="A32" t="s">
        <v>61</v>
      </c>
    </row>
    <row r="34" spans="1:2" x14ac:dyDescent="0.25">
      <c r="A34" t="s">
        <v>62</v>
      </c>
    </row>
    <row r="35" spans="1:2" x14ac:dyDescent="0.25">
      <c r="A35" t="s">
        <v>63</v>
      </c>
    </row>
    <row r="37" spans="1:2" x14ac:dyDescent="0.25">
      <c r="A37" t="s">
        <v>64</v>
      </c>
    </row>
    <row r="39" spans="1:2" x14ac:dyDescent="0.25">
      <c r="B39" t="s">
        <v>65</v>
      </c>
    </row>
    <row r="40" spans="1:2" x14ac:dyDescent="0.25">
      <c r="B40" t="s">
        <v>66</v>
      </c>
    </row>
    <row r="41" spans="1:2" x14ac:dyDescent="0.25">
      <c r="B41" t="s">
        <v>1</v>
      </c>
    </row>
    <row r="42" spans="1:2" x14ac:dyDescent="0.25">
      <c r="B42" t="s">
        <v>67</v>
      </c>
    </row>
  </sheetData>
  <sheetProtection password="CA14" sheet="1" objects="1" scenarios="1"/>
  <mergeCells count="1">
    <mergeCell ref="C14:F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B1" workbookViewId="0">
      <pane ySplit="8" topLeftCell="A9" activePane="bottomLeft" state="frozenSplit"/>
      <selection pane="bottomLeft" activeCell="D35" sqref="D35"/>
    </sheetView>
  </sheetViews>
  <sheetFormatPr defaultRowHeight="15" x14ac:dyDescent="0.25"/>
  <cols>
    <col min="1" max="1" width="9.7109375" bestFit="1" customWidth="1"/>
    <col min="2" max="2" width="14.7109375" customWidth="1"/>
    <col min="3" max="3" width="6.140625" customWidth="1"/>
    <col min="4" max="4" width="65.7109375" customWidth="1"/>
    <col min="5" max="6" width="12.28515625" customWidth="1"/>
    <col min="7" max="7" width="13.7109375" customWidth="1"/>
  </cols>
  <sheetData>
    <row r="1" spans="1:7" x14ac:dyDescent="0.25">
      <c r="B1" s="53" t="s">
        <v>81</v>
      </c>
      <c r="C1" s="53" t="s">
        <v>0</v>
      </c>
      <c r="D1" s="53" t="s">
        <v>0</v>
      </c>
      <c r="E1" s="53"/>
      <c r="F1" s="53"/>
      <c r="G1" s="53" t="s">
        <v>0</v>
      </c>
    </row>
    <row r="2" spans="1:7" ht="15.75" thickBot="1" x14ac:dyDescent="0.3">
      <c r="B2" s="53"/>
      <c r="C2" s="53"/>
      <c r="D2" s="53"/>
      <c r="E2" s="53"/>
      <c r="F2" s="53"/>
      <c r="G2" s="53"/>
    </row>
    <row r="3" spans="1:7" ht="19.5" thickTop="1" thickBot="1" x14ac:dyDescent="0.3">
      <c r="B3" s="45"/>
      <c r="C3" s="45"/>
      <c r="D3" s="46" t="s">
        <v>78</v>
      </c>
      <c r="E3" s="45"/>
      <c r="F3" s="45"/>
      <c r="G3" s="45"/>
    </row>
    <row r="4" spans="1:7" ht="15.75" thickTop="1" x14ac:dyDescent="0.25">
      <c r="B4" s="53"/>
      <c r="C4" s="53"/>
      <c r="D4" s="53"/>
      <c r="E4" s="53"/>
      <c r="F4" s="53"/>
      <c r="G4" s="53"/>
    </row>
    <row r="6" spans="1:7" ht="18.75" x14ac:dyDescent="0.3">
      <c r="B6" s="54" t="s">
        <v>19</v>
      </c>
      <c r="C6" s="54" t="s">
        <v>19</v>
      </c>
      <c r="D6" s="54" t="s">
        <v>19</v>
      </c>
      <c r="E6" s="54"/>
      <c r="F6" s="54"/>
      <c r="G6" s="54" t="s">
        <v>19</v>
      </c>
    </row>
    <row r="7" spans="1:7" ht="15.75" thickBot="1" x14ac:dyDescent="0.3"/>
    <row r="8" spans="1:7" ht="15.75" thickTop="1" x14ac:dyDescent="0.25">
      <c r="B8" s="16" t="s">
        <v>20</v>
      </c>
      <c r="C8" s="16" t="s">
        <v>21</v>
      </c>
      <c r="D8" s="16" t="s">
        <v>22</v>
      </c>
      <c r="E8" s="28" t="s">
        <v>20</v>
      </c>
      <c r="F8" s="29" t="s">
        <v>68</v>
      </c>
      <c r="G8" s="16" t="s">
        <v>2</v>
      </c>
    </row>
    <row r="9" spans="1:7" x14ac:dyDescent="0.25">
      <c r="F9" s="30"/>
    </row>
    <row r="10" spans="1:7" x14ac:dyDescent="0.25">
      <c r="A10" s="18" t="s">
        <v>24</v>
      </c>
      <c r="B10" t="s">
        <v>36</v>
      </c>
      <c r="C10" t="s">
        <v>26</v>
      </c>
      <c r="D10" t="s">
        <v>37</v>
      </c>
      <c r="E10" s="31" t="str">
        <f>+B10</f>
        <v>A012P000</v>
      </c>
      <c r="F10" s="32">
        <v>0</v>
      </c>
      <c r="G10" s="33">
        <v>19.97</v>
      </c>
    </row>
    <row r="11" spans="1:7" ht="15.75" thickBot="1" x14ac:dyDescent="0.3">
      <c r="A11" s="18" t="s">
        <v>24</v>
      </c>
      <c r="B11" t="s">
        <v>25</v>
      </c>
      <c r="C11" t="s">
        <v>26</v>
      </c>
      <c r="D11" t="s">
        <v>27</v>
      </c>
      <c r="E11" s="31" t="str">
        <f t="shared" ref="E11" si="0">+B11</f>
        <v>A013P000</v>
      </c>
      <c r="F11" s="34">
        <v>0</v>
      </c>
      <c r="G11" s="33">
        <v>18.440000000000001</v>
      </c>
    </row>
    <row r="12" spans="1:7" ht="15.75" thickTop="1" x14ac:dyDescent="0.25"/>
  </sheetData>
  <sheetProtection algorithmName="SHA-512" hashValue="EXLz567sPQwyrnVaz82qpb9uHfDRXOQv9m8WjzIGzLehoeNUYQ66rV5GybBPSSN9Fv8roww6q0iRzupnK0lnBg==" saltValue="0RuS9UnxinnP/X4CEUwFNQ==" spinCount="100000" sheet="1"/>
  <mergeCells count="4">
    <mergeCell ref="B1:G1"/>
    <mergeCell ref="B2:G2"/>
    <mergeCell ref="B4:G4"/>
    <mergeCell ref="B6:G6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ySplit="8" topLeftCell="A9" activePane="bottomLeft" state="frozenSplit"/>
      <selection pane="bottomLeft" activeCell="A2" sqref="A2:K2"/>
    </sheetView>
  </sheetViews>
  <sheetFormatPr defaultRowHeight="15" x14ac:dyDescent="0.25"/>
  <cols>
    <col min="1" max="1" width="14.7109375" customWidth="1"/>
    <col min="2" max="2" width="6.140625" customWidth="1"/>
    <col min="3" max="3" width="41.140625" customWidth="1"/>
    <col min="4" max="4" width="10.7109375" customWidth="1"/>
    <col min="5" max="5" width="3" customWidth="1"/>
    <col min="6" max="6" width="2.140625" customWidth="1"/>
    <col min="7" max="7" width="10.7109375" customWidth="1"/>
    <col min="8" max="8" width="2.140625" customWidth="1"/>
    <col min="9" max="11" width="10.7109375" customWidth="1"/>
  </cols>
  <sheetData>
    <row r="1" spans="1:26" x14ac:dyDescent="0.25">
      <c r="A1" s="53" t="s">
        <v>81</v>
      </c>
      <c r="B1" s="53" t="s">
        <v>0</v>
      </c>
      <c r="C1" s="53" t="s">
        <v>0</v>
      </c>
      <c r="D1" s="53" t="s">
        <v>0</v>
      </c>
      <c r="E1" s="53" t="s">
        <v>0</v>
      </c>
      <c r="F1" s="53" t="s">
        <v>0</v>
      </c>
      <c r="G1" s="53" t="s">
        <v>0</v>
      </c>
      <c r="H1" s="53" t="s">
        <v>0</v>
      </c>
      <c r="I1" s="53" t="s">
        <v>0</v>
      </c>
      <c r="J1" s="53"/>
      <c r="K1" s="53" t="s">
        <v>0</v>
      </c>
    </row>
    <row r="2" spans="1:2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2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2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6" spans="1:26" ht="18.75" x14ac:dyDescent="0.3">
      <c r="A6" s="54" t="s">
        <v>19</v>
      </c>
      <c r="B6" s="54" t="s">
        <v>19</v>
      </c>
      <c r="C6" s="54" t="s">
        <v>19</v>
      </c>
      <c r="D6" s="54" t="s">
        <v>19</v>
      </c>
      <c r="E6" s="54" t="s">
        <v>19</v>
      </c>
      <c r="F6" s="54" t="s">
        <v>19</v>
      </c>
      <c r="G6" s="54" t="s">
        <v>19</v>
      </c>
      <c r="H6" s="54" t="s">
        <v>19</v>
      </c>
      <c r="I6" s="54" t="s">
        <v>19</v>
      </c>
      <c r="J6" s="54"/>
      <c r="K6" s="54" t="s">
        <v>19</v>
      </c>
    </row>
    <row r="8" spans="1:26" x14ac:dyDescent="0.25">
      <c r="A8" s="16" t="s">
        <v>20</v>
      </c>
      <c r="B8" s="16" t="s">
        <v>21</v>
      </c>
      <c r="C8" s="16" t="s">
        <v>22</v>
      </c>
      <c r="D8" s="16"/>
      <c r="E8" s="16"/>
      <c r="F8" s="16"/>
      <c r="G8" s="16"/>
      <c r="H8" s="16"/>
      <c r="I8" s="16"/>
      <c r="J8" s="16"/>
      <c r="K8" s="16" t="s">
        <v>2</v>
      </c>
    </row>
    <row r="10" spans="1:26" x14ac:dyDescent="0.25">
      <c r="A10" s="15"/>
    </row>
    <row r="11" spans="1:26" ht="45" customHeight="1" x14ac:dyDescent="0.25">
      <c r="A11" s="17" t="s">
        <v>10</v>
      </c>
      <c r="B11" s="18" t="s">
        <v>11</v>
      </c>
      <c r="C11" s="55" t="s">
        <v>12</v>
      </c>
      <c r="D11" s="56"/>
      <c r="E11" s="56"/>
      <c r="F11" s="18"/>
      <c r="G11" s="19" t="s">
        <v>23</v>
      </c>
      <c r="H11" s="57">
        <v>1</v>
      </c>
      <c r="I11" s="56"/>
      <c r="J11" s="18" t="str">
        <f>+A11</f>
        <v>FR26GI03</v>
      </c>
      <c r="K11" s="47">
        <f>ROUND(K18,2)</f>
        <v>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3" t="s">
        <v>24</v>
      </c>
    </row>
    <row r="13" spans="1:26" x14ac:dyDescent="0.25">
      <c r="A13" t="s">
        <v>25</v>
      </c>
      <c r="B13" t="s">
        <v>26</v>
      </c>
      <c r="C13" t="s">
        <v>27</v>
      </c>
      <c r="D13" s="48">
        <v>0.02</v>
      </c>
      <c r="E13" t="s">
        <v>28</v>
      </c>
      <c r="F13" t="s">
        <v>29</v>
      </c>
      <c r="G13" s="20">
        <f>VLOOKUP(A13,'T-SMP'!$E$10:$F$11,2,0)</f>
        <v>0</v>
      </c>
      <c r="H13" t="s">
        <v>30</v>
      </c>
      <c r="I13" s="20">
        <f>ROUND(D13/H11* G13,5)</f>
        <v>0</v>
      </c>
      <c r="J13" s="20"/>
    </row>
    <row r="14" spans="1:26" x14ac:dyDescent="0.25">
      <c r="C14" s="21" t="s">
        <v>31</v>
      </c>
      <c r="K14" s="20">
        <f>SUM(I13:I13)</f>
        <v>0</v>
      </c>
    </row>
    <row r="16" spans="1:26" x14ac:dyDescent="0.25">
      <c r="C16" s="21" t="s">
        <v>32</v>
      </c>
      <c r="G16">
        <v>1.5</v>
      </c>
      <c r="H16" t="s">
        <v>33</v>
      </c>
      <c r="I16">
        <f>ROUND(G16/100*K14,5)</f>
        <v>0</v>
      </c>
    </row>
    <row r="17" spans="1:26" x14ac:dyDescent="0.25">
      <c r="C17" s="21" t="s">
        <v>34</v>
      </c>
      <c r="K17" s="49">
        <f>SUM(I12:I16)</f>
        <v>0</v>
      </c>
    </row>
    <row r="18" spans="1:26" x14ac:dyDescent="0.25">
      <c r="C18" s="21" t="s">
        <v>35</v>
      </c>
      <c r="K18" s="49">
        <f>SUM(K17:K17)</f>
        <v>0</v>
      </c>
    </row>
    <row r="20" spans="1:26" ht="45" customHeight="1" x14ac:dyDescent="0.25">
      <c r="A20" s="17" t="s">
        <v>16</v>
      </c>
      <c r="B20" s="18" t="s">
        <v>11</v>
      </c>
      <c r="C20" s="55" t="s">
        <v>17</v>
      </c>
      <c r="D20" s="56"/>
      <c r="E20" s="56"/>
      <c r="F20" s="18"/>
      <c r="G20" s="19" t="s">
        <v>23</v>
      </c>
      <c r="H20" s="57">
        <v>1</v>
      </c>
      <c r="I20" s="56"/>
      <c r="J20" s="18" t="str">
        <f>+A20</f>
        <v>FR26GI04</v>
      </c>
      <c r="K20" s="47">
        <f>ROUND(K28,2)</f>
        <v>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x14ac:dyDescent="0.25">
      <c r="A21" s="13" t="s">
        <v>24</v>
      </c>
    </row>
    <row r="22" spans="1:26" x14ac:dyDescent="0.25">
      <c r="A22" t="s">
        <v>36</v>
      </c>
      <c r="B22" t="s">
        <v>26</v>
      </c>
      <c r="C22" t="s">
        <v>37</v>
      </c>
      <c r="D22" s="48">
        <v>1E-3</v>
      </c>
      <c r="E22" t="s">
        <v>28</v>
      </c>
      <c r="F22" t="s">
        <v>29</v>
      </c>
      <c r="G22" s="20">
        <f>VLOOKUP(A22,'T-SMP'!$E$10:$F$11,2,0)</f>
        <v>0</v>
      </c>
      <c r="H22" t="s">
        <v>30</v>
      </c>
      <c r="I22" s="20">
        <f>ROUND(D22/H20* G22,5)</f>
        <v>0</v>
      </c>
      <c r="J22" s="20"/>
    </row>
    <row r="23" spans="1:26" x14ac:dyDescent="0.25">
      <c r="A23" t="s">
        <v>25</v>
      </c>
      <c r="B23" t="s">
        <v>26</v>
      </c>
      <c r="C23" t="s">
        <v>27</v>
      </c>
      <c r="D23" s="48">
        <v>4.0000000000000001E-3</v>
      </c>
      <c r="E23" t="s">
        <v>28</v>
      </c>
      <c r="F23" t="s">
        <v>29</v>
      </c>
      <c r="G23" s="20">
        <f>VLOOKUP(A23,'T-SMP'!$E$10:$F$11,2,0)</f>
        <v>0</v>
      </c>
      <c r="H23" t="s">
        <v>30</v>
      </c>
      <c r="I23" s="20">
        <f>ROUND(D23/H20* G23,5)</f>
        <v>0</v>
      </c>
      <c r="J23" s="20"/>
    </row>
    <row r="24" spans="1:26" x14ac:dyDescent="0.25">
      <c r="C24" s="21" t="s">
        <v>31</v>
      </c>
      <c r="K24" s="20">
        <f>SUM(I22:I23)</f>
        <v>0</v>
      </c>
    </row>
    <row r="26" spans="1:26" x14ac:dyDescent="0.25">
      <c r="C26" s="21" t="s">
        <v>32</v>
      </c>
      <c r="G26">
        <v>1.5</v>
      </c>
      <c r="H26" t="s">
        <v>33</v>
      </c>
      <c r="I26">
        <f>ROUND(G26/100*K24,5)</f>
        <v>0</v>
      </c>
    </row>
    <row r="27" spans="1:26" x14ac:dyDescent="0.25">
      <c r="C27" s="21" t="s">
        <v>34</v>
      </c>
      <c r="K27" s="49">
        <f>SUM(I22:I26)</f>
        <v>0</v>
      </c>
    </row>
    <row r="28" spans="1:26" x14ac:dyDescent="0.25">
      <c r="C28" s="21" t="s">
        <v>35</v>
      </c>
      <c r="K28" s="49">
        <f>SUM(K27:K27)</f>
        <v>0</v>
      </c>
    </row>
  </sheetData>
  <sheetProtection algorithmName="SHA-512" hashValue="epuFli/5mlnxw6t/HC8kwT6Z/Ju+BnIjTXk7zU7V2BsuJQDHI+qa55YNENSYjYmW3NtvuZwSRs3zvCN/b0LuDw==" saltValue="90Eei5XJZ5TBIYMRTKY+kQ==" spinCount="100000" sheet="1"/>
  <mergeCells count="9">
    <mergeCell ref="C11:E11"/>
    <mergeCell ref="H11:I11"/>
    <mergeCell ref="C20:E20"/>
    <mergeCell ref="H20:I20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8" topLeftCell="A9" activePane="bottomLeft" state="frozenSplit"/>
      <selection pane="bottomLeft" activeCell="D1" sqref="D1:G1"/>
    </sheetView>
  </sheetViews>
  <sheetFormatPr defaultRowHeight="15" x14ac:dyDescent="0.25"/>
  <cols>
    <col min="1" max="1" width="3.42578125" customWidth="1"/>
    <col min="2" max="2" width="13.7109375" customWidth="1"/>
    <col min="3" max="3" width="4.42578125" customWidth="1"/>
    <col min="4" max="4" width="48.7109375" customWidth="1"/>
    <col min="5" max="6" width="12.7109375" customWidth="1"/>
    <col min="7" max="7" width="13.7109375" customWidth="1"/>
  </cols>
  <sheetData>
    <row r="1" spans="1:7" x14ac:dyDescent="0.25">
      <c r="D1" s="58" t="s">
        <v>80</v>
      </c>
      <c r="E1" s="58" t="s">
        <v>0</v>
      </c>
      <c r="F1" s="58" t="s">
        <v>0</v>
      </c>
      <c r="G1" s="58" t="s">
        <v>0</v>
      </c>
    </row>
    <row r="2" spans="1:7" x14ac:dyDescent="0.25">
      <c r="D2" s="58"/>
      <c r="E2" s="58"/>
      <c r="F2" s="58"/>
      <c r="G2" s="58"/>
    </row>
    <row r="3" spans="1:7" x14ac:dyDescent="0.25">
      <c r="D3" s="58"/>
      <c r="E3" s="58"/>
      <c r="F3" s="58"/>
      <c r="G3" s="58"/>
    </row>
    <row r="4" spans="1:7" x14ac:dyDescent="0.25">
      <c r="D4" s="58"/>
      <c r="E4" s="58"/>
      <c r="F4" s="58"/>
      <c r="G4" s="58"/>
    </row>
    <row r="6" spans="1:7" ht="18.75" x14ac:dyDescent="0.3">
      <c r="B6" s="3"/>
      <c r="C6" s="3"/>
      <c r="D6" s="4" t="s">
        <v>1</v>
      </c>
      <c r="E6" s="3"/>
      <c r="F6" s="3"/>
      <c r="G6" s="3"/>
    </row>
    <row r="8" spans="1:7" x14ac:dyDescent="0.25">
      <c r="E8" s="5" t="s">
        <v>2</v>
      </c>
      <c r="F8" s="5" t="s">
        <v>3</v>
      </c>
      <c r="G8" s="5" t="s">
        <v>4</v>
      </c>
    </row>
    <row r="10" spans="1:7" x14ac:dyDescent="0.25">
      <c r="B10" s="6" t="s">
        <v>5</v>
      </c>
      <c r="C10" s="7" t="s">
        <v>6</v>
      </c>
      <c r="D10" s="6" t="s">
        <v>7</v>
      </c>
    </row>
    <row r="11" spans="1:7" x14ac:dyDescent="0.25">
      <c r="B11" s="6" t="s">
        <v>8</v>
      </c>
      <c r="C11" s="7" t="s">
        <v>6</v>
      </c>
      <c r="D11" s="6" t="s">
        <v>9</v>
      </c>
    </row>
    <row r="13" spans="1:7" ht="22.5" x14ac:dyDescent="0.25">
      <c r="A13" s="9">
        <v>1</v>
      </c>
      <c r="B13" s="9" t="s">
        <v>10</v>
      </c>
      <c r="C13" s="8" t="s">
        <v>11</v>
      </c>
      <c r="D13" s="35" t="s">
        <v>12</v>
      </c>
      <c r="E13" s="11">
        <f>VLOOKUP(B13,PREU_FEINA!$J$11:$K$23,2,0)</f>
        <v>0</v>
      </c>
      <c r="F13" s="10">
        <v>101770.89</v>
      </c>
      <c r="G13" s="11">
        <f>ROUND(ROUND(E13,2)*ROUND(F13,3),2)</f>
        <v>0</v>
      </c>
    </row>
    <row r="14" spans="1:7" x14ac:dyDescent="0.25">
      <c r="D14" s="6" t="s">
        <v>13</v>
      </c>
      <c r="E14" s="6"/>
      <c r="F14" s="6"/>
      <c r="G14" s="12">
        <f>SUM(G13:G13)</f>
        <v>0</v>
      </c>
    </row>
    <row r="16" spans="1:7" x14ac:dyDescent="0.25">
      <c r="B16" s="6" t="s">
        <v>5</v>
      </c>
      <c r="C16" s="7" t="s">
        <v>6</v>
      </c>
      <c r="D16" s="6" t="s">
        <v>7</v>
      </c>
    </row>
    <row r="17" spans="1:7" x14ac:dyDescent="0.25">
      <c r="B17" s="6" t="s">
        <v>8</v>
      </c>
      <c r="C17" s="7" t="s">
        <v>14</v>
      </c>
      <c r="D17" s="6" t="s">
        <v>15</v>
      </c>
    </row>
    <row r="19" spans="1:7" ht="22.5" x14ac:dyDescent="0.25">
      <c r="A19" s="9">
        <v>1</v>
      </c>
      <c r="B19" s="9" t="s">
        <v>16</v>
      </c>
      <c r="C19" s="8" t="s">
        <v>11</v>
      </c>
      <c r="D19" s="35" t="s">
        <v>17</v>
      </c>
      <c r="E19" s="11">
        <f>VLOOKUP(B19,PREU_FEINA!$J$11:$K$23,2,0)</f>
        <v>0</v>
      </c>
      <c r="F19" s="10">
        <v>49978.879999999997</v>
      </c>
      <c r="G19" s="11">
        <f>ROUND(ROUND(E19,2)*ROUND(F19,3),2)</f>
        <v>0</v>
      </c>
    </row>
    <row r="20" spans="1:7" ht="22.5" x14ac:dyDescent="0.25">
      <c r="A20" s="9">
        <v>2</v>
      </c>
      <c r="B20" s="9" t="s">
        <v>10</v>
      </c>
      <c r="C20" s="8" t="s">
        <v>11</v>
      </c>
      <c r="D20" s="35" t="s">
        <v>12</v>
      </c>
      <c r="E20" s="11">
        <f>VLOOKUP(B20,PREU_FEINA!$J$11:$K$23,2,0)</f>
        <v>0</v>
      </c>
      <c r="F20" s="10">
        <v>12494.72</v>
      </c>
      <c r="G20" s="11">
        <f>ROUND(ROUND(E20,2)*ROUND(F20,3),2)</f>
        <v>0</v>
      </c>
    </row>
    <row r="21" spans="1:7" x14ac:dyDescent="0.25">
      <c r="D21" s="6" t="s">
        <v>13</v>
      </c>
      <c r="E21" s="6"/>
      <c r="F21" s="6"/>
      <c r="G21" s="12">
        <f>SUM(G19:G20)</f>
        <v>0</v>
      </c>
    </row>
    <row r="23" spans="1:7" x14ac:dyDescent="0.25">
      <c r="D23" s="13" t="s">
        <v>18</v>
      </c>
      <c r="G23" s="14">
        <f>SUM(G9:G22)/2</f>
        <v>0</v>
      </c>
    </row>
  </sheetData>
  <sheetProtection algorithmName="SHA-512" hashValue="Mi+PMIjMTw12O5aROA83HowH+/SVgb4P/iYp/YwaCg7NuyMlBosJcX75PMymFEppgST+fMAok9o5Jsn9mghH7A==" saltValue="jTA7Ozyr/I5+bx/PEiT4Vg==" spinCount="100000" sheet="1"/>
  <mergeCells count="4">
    <mergeCell ref="D1:G1"/>
    <mergeCell ref="D2:G2"/>
    <mergeCell ref="D3:G3"/>
    <mergeCell ref="D4:G4"/>
  </mergeCells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workbookViewId="0">
      <selection activeCell="B2" sqref="B2"/>
    </sheetView>
  </sheetViews>
  <sheetFormatPr defaultRowHeight="15" x14ac:dyDescent="0.25"/>
  <cols>
    <col min="9" max="9" width="22" customWidth="1"/>
  </cols>
  <sheetData>
    <row r="1" spans="2:9" x14ac:dyDescent="0.25">
      <c r="B1" s="59" t="s">
        <v>79</v>
      </c>
      <c r="C1" s="59"/>
      <c r="D1" s="59"/>
      <c r="E1" s="59"/>
      <c r="F1" s="59"/>
      <c r="G1" s="59"/>
      <c r="H1" s="59"/>
      <c r="I1" s="59"/>
    </row>
    <row r="3" spans="2:9" ht="18.75" x14ac:dyDescent="0.3">
      <c r="B3" s="60" t="str">
        <f>+'T-SMP'!D3</f>
        <v>Nom empresa</v>
      </c>
      <c r="C3" s="60"/>
      <c r="D3" s="60"/>
      <c r="E3" s="60"/>
    </row>
    <row r="5" spans="2:9" x14ac:dyDescent="0.25">
      <c r="B5" s="13" t="s">
        <v>69</v>
      </c>
    </row>
    <row r="7" spans="2:9" x14ac:dyDescent="0.25">
      <c r="H7" s="21" t="s">
        <v>70</v>
      </c>
      <c r="I7" s="36">
        <f>+PRESSUPOST!G23</f>
        <v>0</v>
      </c>
    </row>
    <row r="8" spans="2:9" x14ac:dyDescent="0.25">
      <c r="H8" s="21" t="s">
        <v>71</v>
      </c>
      <c r="I8" s="37">
        <f>+I7*0.05</f>
        <v>0</v>
      </c>
    </row>
    <row r="9" spans="2:9" x14ac:dyDescent="0.25">
      <c r="H9" s="21"/>
      <c r="I9" s="37"/>
    </row>
    <row r="10" spans="2:9" x14ac:dyDescent="0.25">
      <c r="H10" s="21" t="s">
        <v>72</v>
      </c>
      <c r="I10" s="37">
        <f>+I8+I7</f>
        <v>0</v>
      </c>
    </row>
    <row r="11" spans="2:9" x14ac:dyDescent="0.25">
      <c r="I11" s="37"/>
    </row>
    <row r="12" spans="2:9" x14ac:dyDescent="0.25">
      <c r="H12" s="21" t="s">
        <v>73</v>
      </c>
      <c r="I12" s="37">
        <f>+I10*0.05</f>
        <v>0</v>
      </c>
    </row>
    <row r="13" spans="2:9" x14ac:dyDescent="0.25">
      <c r="E13" s="38"/>
      <c r="F13" s="38"/>
      <c r="G13" s="38"/>
      <c r="H13" s="39" t="s">
        <v>74</v>
      </c>
      <c r="I13" s="40">
        <f>+I10*0.06</f>
        <v>0</v>
      </c>
    </row>
    <row r="14" spans="2:9" x14ac:dyDescent="0.25">
      <c r="H14" s="21"/>
      <c r="I14" s="37">
        <f>+I13+I12+I10</f>
        <v>0</v>
      </c>
    </row>
    <row r="15" spans="2:9" x14ac:dyDescent="0.25">
      <c r="H15" s="21"/>
      <c r="I15" s="37"/>
    </row>
    <row r="16" spans="2:9" x14ac:dyDescent="0.25">
      <c r="E16" s="38"/>
      <c r="F16" s="38"/>
      <c r="G16" s="38"/>
      <c r="H16" s="39" t="s">
        <v>75</v>
      </c>
      <c r="I16" s="40">
        <f>+I14*0.21</f>
        <v>0</v>
      </c>
    </row>
    <row r="17" spans="8:9" x14ac:dyDescent="0.25">
      <c r="H17" s="41" t="s">
        <v>13</v>
      </c>
      <c r="I17" s="42">
        <f>+I16+I14</f>
        <v>0</v>
      </c>
    </row>
    <row r="20" spans="8:9" ht="15.75" x14ac:dyDescent="0.25">
      <c r="H20" s="43" t="s">
        <v>76</v>
      </c>
      <c r="I20" s="44">
        <f>+I14</f>
        <v>0</v>
      </c>
    </row>
    <row r="21" spans="8:9" ht="15.75" x14ac:dyDescent="0.25">
      <c r="H21" s="43" t="s">
        <v>77</v>
      </c>
      <c r="I21" s="44">
        <f>+I17</f>
        <v>0</v>
      </c>
    </row>
  </sheetData>
  <sheetProtection algorithmName="SHA-512" hashValue="BI8an8DB1iMe1C/9PC0smmBLI/DvsmVcqGWO41mRr/q2apsnoibxk4wsdrIN3hjY+1kbY9ONIGF34bJLOEOHMQ==" saltValue="Gu2PaChxQiEgcrsUCQTOxA==" spinCount="100000" sheet="1" objects="1" scenarios="1"/>
  <mergeCells count="2">
    <mergeCell ref="B1:I1"/>
    <mergeCell ref="B3:E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T-SMP</vt:lpstr>
      <vt:lpstr>PREU_FEINA</vt:lpstr>
      <vt:lpstr>PRESSUPOST</vt:lpstr>
      <vt:lpstr>RESUM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2025-03-03T10:44:50Z</dcterms:created>
  <dcterms:modified xsi:type="dcterms:W3CDTF">2025-10-13T08:57:14Z</dcterms:modified>
</cp:coreProperties>
</file>