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dministracio\Compres\Contractació Pública\Procediments de contractació\IDIBGI - Procediment OBERT SIMPLIFICAT\EXP 202514 - SERVEI MANTENIMENT EQUIPS IDIBGI\Docs treball\"/>
    </mc:Choice>
  </mc:AlternateContent>
  <bookViews>
    <workbookView xWindow="0" yWindow="0" windowWidth="28800" windowHeight="11448" activeTab="1"/>
  </bookViews>
  <sheets>
    <sheet name="1era anualitat" sheetId="4" r:id="rId1"/>
    <sheet name="2ona anualitat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4" l="1"/>
  <c r="F29" i="4" s="1"/>
  <c r="E29" i="4" s="1"/>
  <c r="F41" i="4" l="1"/>
  <c r="E41" i="4" s="1"/>
  <c r="D41" i="4"/>
  <c r="D40" i="4"/>
  <c r="F40" i="4" s="1"/>
  <c r="E40" i="4" s="1"/>
  <c r="D41" i="5"/>
  <c r="F41" i="5" s="1"/>
  <c r="E41" i="5" s="1"/>
  <c r="D40" i="5"/>
  <c r="F40" i="5" s="1"/>
  <c r="E40" i="5" s="1"/>
  <c r="D42" i="5" l="1"/>
  <c r="F42" i="5" s="1"/>
  <c r="E42" i="5" s="1"/>
  <c r="D39" i="5"/>
  <c r="F39" i="5" s="1"/>
  <c r="E39" i="5" s="1"/>
  <c r="D38" i="5"/>
  <c r="F38" i="5" s="1"/>
  <c r="E38" i="5" s="1"/>
  <c r="D37" i="5"/>
  <c r="F37" i="5" s="1"/>
  <c r="E37" i="5" s="1"/>
  <c r="D36" i="5"/>
  <c r="F36" i="5" s="1"/>
  <c r="D32" i="5"/>
  <c r="F32" i="5" s="1"/>
  <c r="E32" i="5" s="1"/>
  <c r="F31" i="5"/>
  <c r="E31" i="5" s="1"/>
  <c r="D30" i="5"/>
  <c r="F30" i="5" s="1"/>
  <c r="E30" i="5" s="1"/>
  <c r="D29" i="5"/>
  <c r="F29" i="5" s="1"/>
  <c r="E29" i="5" s="1"/>
  <c r="D25" i="5"/>
  <c r="F25" i="5" s="1"/>
  <c r="E25" i="5" s="1"/>
  <c r="F24" i="5"/>
  <c r="E24" i="5" s="1"/>
  <c r="D23" i="5"/>
  <c r="F23" i="5" s="1"/>
  <c r="E23" i="5" s="1"/>
  <c r="D22" i="5"/>
  <c r="D18" i="5"/>
  <c r="F18" i="5" s="1"/>
  <c r="E18" i="5" s="1"/>
  <c r="D17" i="5"/>
  <c r="F17" i="5" s="1"/>
  <c r="E17" i="5" s="1"/>
  <c r="D16" i="5"/>
  <c r="F16" i="5" s="1"/>
  <c r="E16" i="5" s="1"/>
  <c r="D15" i="5"/>
  <c r="F15" i="5" s="1"/>
  <c r="D11" i="5"/>
  <c r="F11" i="5" s="1"/>
  <c r="E11" i="5" s="1"/>
  <c r="D10" i="5"/>
  <c r="F10" i="5" s="1"/>
  <c r="E10" i="5" s="1"/>
  <c r="D9" i="5"/>
  <c r="F9" i="5" s="1"/>
  <c r="E9" i="5" s="1"/>
  <c r="D8" i="5"/>
  <c r="F8" i="5" s="1"/>
  <c r="E8" i="5" s="1"/>
  <c r="D7" i="5"/>
  <c r="F7" i="5" s="1"/>
  <c r="E7" i="5" s="1"/>
  <c r="D6" i="5"/>
  <c r="F6" i="5" s="1"/>
  <c r="E6" i="5" s="1"/>
  <c r="D5" i="5"/>
  <c r="F5" i="5" s="1"/>
  <c r="E5" i="5" s="1"/>
  <c r="D4" i="5"/>
  <c r="F31" i="4"/>
  <c r="E31" i="4" s="1"/>
  <c r="D37" i="4"/>
  <c r="F37" i="4" s="1"/>
  <c r="E37" i="4" s="1"/>
  <c r="D38" i="4"/>
  <c r="F38" i="4" s="1"/>
  <c r="E38" i="4" s="1"/>
  <c r="D39" i="4"/>
  <c r="F39" i="4" s="1"/>
  <c r="E39" i="4" s="1"/>
  <c r="D32" i="4"/>
  <c r="F32" i="4" s="1"/>
  <c r="E32" i="4" s="1"/>
  <c r="D30" i="4"/>
  <c r="F30" i="4" s="1"/>
  <c r="E30" i="4" s="1"/>
  <c r="D11" i="4"/>
  <c r="F11" i="4" s="1"/>
  <c r="E11" i="4" s="1"/>
  <c r="D10" i="4"/>
  <c r="F10" i="4" s="1"/>
  <c r="E10" i="4" s="1"/>
  <c r="D9" i="4"/>
  <c r="F9" i="4" s="1"/>
  <c r="E9" i="4" s="1"/>
  <c r="D8" i="4"/>
  <c r="F8" i="4" s="1"/>
  <c r="E8" i="4" s="1"/>
  <c r="D7" i="4"/>
  <c r="F7" i="4" s="1"/>
  <c r="E7" i="4" s="1"/>
  <c r="D6" i="4"/>
  <c r="F6" i="4" s="1"/>
  <c r="E6" i="4" s="1"/>
  <c r="D5" i="4"/>
  <c r="F5" i="4" s="1"/>
  <c r="E5" i="4" s="1"/>
  <c r="D4" i="4"/>
  <c r="F4" i="4" s="1"/>
  <c r="E4" i="4" s="1"/>
  <c r="D36" i="4"/>
  <c r="D23" i="4"/>
  <c r="D22" i="4"/>
  <c r="D16" i="4"/>
  <c r="D17" i="4"/>
  <c r="D18" i="4"/>
  <c r="D15" i="4"/>
  <c r="D26" i="5" l="1"/>
  <c r="D12" i="5"/>
  <c r="F12" i="5" s="1"/>
  <c r="F19" i="5"/>
  <c r="E15" i="5"/>
  <c r="E19" i="5" s="1"/>
  <c r="F43" i="5"/>
  <c r="E36" i="5"/>
  <c r="E43" i="5" s="1"/>
  <c r="E33" i="5"/>
  <c r="F33" i="5"/>
  <c r="D43" i="5"/>
  <c r="F22" i="5"/>
  <c r="F4" i="5"/>
  <c r="E4" i="5" s="1"/>
  <c r="D33" i="5"/>
  <c r="D19" i="5"/>
  <c r="D12" i="4"/>
  <c r="F12" i="4" s="1"/>
  <c r="D25" i="4"/>
  <c r="F25" i="4" s="1"/>
  <c r="E25" i="4" s="1"/>
  <c r="E12" i="4" l="1"/>
  <c r="D44" i="5"/>
  <c r="D49" i="5" s="1"/>
  <c r="F26" i="5"/>
  <c r="F44" i="5" s="1"/>
  <c r="F49" i="5" s="1"/>
  <c r="E22" i="5"/>
  <c r="E26" i="5" s="1"/>
  <c r="E12" i="5"/>
  <c r="D42" i="4"/>
  <c r="F42" i="4" s="1"/>
  <c r="E42" i="4" s="1"/>
  <c r="F24" i="4"/>
  <c r="E24" i="4" s="1"/>
  <c r="F23" i="4"/>
  <c r="E23" i="4" s="1"/>
  <c r="F18" i="4"/>
  <c r="E18" i="4" s="1"/>
  <c r="F17" i="4"/>
  <c r="E17" i="4" s="1"/>
  <c r="F16" i="4"/>
  <c r="D33" i="4" l="1"/>
  <c r="E44" i="5"/>
  <c r="E49" i="5" s="1"/>
  <c r="F15" i="4"/>
  <c r="E15" i="4" s="1"/>
  <c r="D19" i="4"/>
  <c r="F36" i="4"/>
  <c r="D43" i="4"/>
  <c r="F22" i="4"/>
  <c r="D26" i="4"/>
  <c r="E16" i="4"/>
  <c r="D44" i="4" l="1"/>
  <c r="D48" i="5" s="1"/>
  <c r="D50" i="5" s="1"/>
  <c r="F33" i="4"/>
  <c r="F19" i="4"/>
  <c r="E33" i="4"/>
  <c r="E19" i="4"/>
  <c r="E22" i="4"/>
  <c r="E26" i="4" s="1"/>
  <c r="F26" i="4"/>
  <c r="E36" i="4"/>
  <c r="E43" i="4" s="1"/>
  <c r="F43" i="4"/>
  <c r="F44" i="4" l="1"/>
  <c r="F48" i="5" s="1"/>
  <c r="F50" i="5" s="1"/>
  <c r="E44" i="4"/>
  <c r="E48" i="5" s="1"/>
  <c r="E50" i="5" l="1"/>
</calcChain>
</file>

<file path=xl/sharedStrings.xml><?xml version="1.0" encoding="utf-8"?>
<sst xmlns="http://schemas.openxmlformats.org/spreadsheetml/2006/main" count="92" uniqueCount="46">
  <si>
    <t>UNITATS</t>
  </si>
  <si>
    <t>DESPLAÇAMENT</t>
  </si>
  <si>
    <t xml:space="preserve">MICROPIPETES MONOCANAL </t>
  </si>
  <si>
    <t>MICROPIPETES MULTICANAL</t>
  </si>
  <si>
    <t>PREU TOTAL SENSE IVA</t>
  </si>
  <si>
    <t>PREU TOTAL AMB IVA 21%</t>
  </si>
  <si>
    <t>IVA 21%</t>
  </si>
  <si>
    <t>MATERIAL VARI</t>
  </si>
  <si>
    <t>TOTAL LOT 1</t>
  </si>
  <si>
    <t>TOTAL LOT 2</t>
  </si>
  <si>
    <t>TOTAL LOT 3</t>
  </si>
  <si>
    <t>TOTAL LOT 4</t>
  </si>
  <si>
    <t>TOTAL LOT 5</t>
  </si>
  <si>
    <t>TOTAL PREU DE LICITACIÓ 1RA ANUALITAT</t>
  </si>
  <si>
    <t>TOTAL PREU DE LICITACIÓ DE LES 2 ANUALITATS</t>
  </si>
  <si>
    <t>TOTAL PREU DE LICITACIÓ 2NA ANUALITAT</t>
  </si>
  <si>
    <t>TOTAL PREU DE LICITACIÓ  2NA ANUALITAT</t>
  </si>
  <si>
    <t>Del 1 de gener de 2026 al 31 de desembre de 2026</t>
  </si>
  <si>
    <t>PREU/UNITAT</t>
  </si>
  <si>
    <t>LOT 1_EQUIPAMENT GENERAL DE LABORATORI</t>
  </si>
  <si>
    <t>SUBLOT 1.5: CENTRÍFUGUES</t>
  </si>
  <si>
    <t>SUBLOT 1.6: CONGELADORS/NEVERA</t>
  </si>
  <si>
    <t>SUBLOT 1.7: SONDES DE TEMPERATURA</t>
  </si>
  <si>
    <t>LOT 2: VERIFICACIONS I MANTENIMENT DE CABINES DE LABORATORI</t>
  </si>
  <si>
    <t>LOT 3: CALIBRACIÓ I MANTENIMENT DE MICROPIPETES</t>
  </si>
  <si>
    <t>LOT 4: EQUIPAMENTS DE LABORATORI ESPECIALITZATS</t>
  </si>
  <si>
    <t>LOT 5: DISPOSITIU MÈDICS</t>
  </si>
  <si>
    <t>SUBLOT 5.1: ELECTROCARDIOGRAF</t>
  </si>
  <si>
    <t>SUBLOT 5.2: TENSIOMETRE</t>
  </si>
  <si>
    <t>SUBLOT 5.3: PULSIOXIMETRE</t>
  </si>
  <si>
    <t xml:space="preserve">SUBLOT 5.4: TERMÒMETRE  </t>
  </si>
  <si>
    <t>MATERIAL VARI_CANVI SENSORS</t>
  </si>
  <si>
    <t>Del 1 de gener de 2027 al 31 de desembre de 2027</t>
  </si>
  <si>
    <t>EXP 202514 - Servei de manteniment de diferents equips de l'IDIBGI</t>
  </si>
  <si>
    <t xml:space="preserve">SUBLOT 5.6: TALLIMETRE </t>
  </si>
  <si>
    <t>SUBLOT 5.5: BÀSCULA</t>
  </si>
  <si>
    <t>SUBLOT 2.1: CABINES FLUXE LAMINAR</t>
  </si>
  <si>
    <t>SUBLOT 2.2: CABINES DE SEGURETAT MICROBIOLÒGICA</t>
  </si>
  <si>
    <t>SUBLOT 2.3: CABINES ASPIRACIÓ O EXTRACCIÓ DE GASOS</t>
  </si>
  <si>
    <t xml:space="preserve">SUBLOT 1.4:  BALANCES </t>
  </si>
  <si>
    <t>SUBLOT 1.3:TERMOCICLADORS</t>
  </si>
  <si>
    <t>SUBLOT 1.2: INCUBADORS DE CO2</t>
  </si>
  <si>
    <t>SUBLOT 1.1: ESTUFES</t>
  </si>
  <si>
    <t>SUBLOT 4.1: ESPECTOFOTÒMETRE NANODROP 1000</t>
  </si>
  <si>
    <t xml:space="preserve">SUBLOT 4.2: DETECTOR DE GASOS </t>
  </si>
  <si>
    <t>SUBLOT 1.3: TERMOCICLADORS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</si>
</sst>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[$€-403]_-;\-* #,##0.00\ [$€-403]_-;_-* &quot;-&quot;??\ [$€-403]_-;_-@_-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</font>
    <font>
      <b/>
      <u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44" fontId="4" fillId="0" borderId="0" applyFont="0" applyFill="0" applyBorder="0" applyAlignment="0" applyProtection="0"/>
  </cellStyleXfs>
  <cellXfs count="65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0" fillId="0" borderId="0" xfId="0" applyAlignment="1"/>
    <xf numFmtId="0" fontId="7" fillId="4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0" fontId="0" fillId="0" borderId="8" xfId="0" applyBorder="1"/>
    <xf numFmtId="0" fontId="0" fillId="0" borderId="0" xfId="0" applyBorder="1"/>
    <xf numFmtId="44" fontId="0" fillId="0" borderId="0" xfId="0" applyNumberFormat="1"/>
    <xf numFmtId="0" fontId="5" fillId="2" borderId="9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NumberFormat="1"/>
    <xf numFmtId="164" fontId="2" fillId="0" borderId="0" xfId="2" applyNumberFormat="1" applyFont="1" applyFill="1" applyBorder="1" applyAlignment="1">
      <alignment horizontal="center" vertical="center"/>
    </xf>
    <xf numFmtId="44" fontId="1" fillId="0" borderId="6" xfId="2" applyFont="1" applyFill="1" applyBorder="1" applyAlignment="1">
      <alignment horizontal="center" vertical="center"/>
    </xf>
    <xf numFmtId="0" fontId="8" fillId="0" borderId="0" xfId="0" applyFont="1"/>
    <xf numFmtId="0" fontId="2" fillId="0" borderId="3" xfId="0" applyFont="1" applyBorder="1" applyAlignment="1">
      <alignment vertical="center" wrapText="1"/>
    </xf>
    <xf numFmtId="165" fontId="2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1" fillId="0" borderId="6" xfId="2" applyNumberFormat="1" applyFont="1" applyFill="1" applyBorder="1" applyAlignment="1">
      <alignment horizontal="center" vertical="center"/>
    </xf>
    <xf numFmtId="44" fontId="2" fillId="0" borderId="10" xfId="2" applyFont="1" applyFill="1" applyBorder="1" applyAlignment="1">
      <alignment horizontal="center" vertical="center"/>
    </xf>
    <xf numFmtId="165" fontId="2" fillId="0" borderId="10" xfId="2" applyNumberFormat="1" applyFont="1" applyFill="1" applyBorder="1" applyAlignment="1">
      <alignment horizontal="center" vertical="center"/>
    </xf>
    <xf numFmtId="44" fontId="1" fillId="0" borderId="10" xfId="2" applyFont="1" applyFill="1" applyBorder="1" applyAlignment="1">
      <alignment horizontal="center" vertical="center"/>
    </xf>
    <xf numFmtId="44" fontId="2" fillId="0" borderId="6" xfId="2" applyFont="1" applyFill="1" applyBorder="1" applyAlignment="1">
      <alignment horizontal="right" vertical="center"/>
    </xf>
    <xf numFmtId="165" fontId="2" fillId="0" borderId="6" xfId="2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3" fontId="9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5" fontId="1" fillId="0" borderId="1" xfId="2" applyNumberFormat="1" applyFont="1" applyFill="1" applyBorder="1" applyAlignment="1">
      <alignment horizontal="center" vertical="center"/>
    </xf>
  </cellXfs>
  <cellStyles count="3">
    <cellStyle name="Moneda" xfId="2" builtinId="4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showGridLines="0" topLeftCell="A22" zoomScaleNormal="100" workbookViewId="0">
      <selection sqref="A1:F44"/>
    </sheetView>
  </sheetViews>
  <sheetFormatPr baseColWidth="10" defaultRowHeight="14.4" x14ac:dyDescent="0.3"/>
  <cols>
    <col min="1" max="1" width="42.33203125" customWidth="1"/>
    <col min="3" max="3" width="15.88671875" customWidth="1"/>
    <col min="4" max="4" width="16.21875" customWidth="1"/>
    <col min="5" max="5" width="14.5546875" bestFit="1" customWidth="1"/>
    <col min="6" max="6" width="14.109375" customWidth="1"/>
  </cols>
  <sheetData>
    <row r="1" spans="1:6" ht="38.1" customHeight="1" thickBot="1" x14ac:dyDescent="0.35">
      <c r="A1" s="59" t="s">
        <v>33</v>
      </c>
      <c r="B1" s="34"/>
      <c r="C1" s="34"/>
    </row>
    <row r="2" spans="1:6" ht="31.8" thickBot="1" x14ac:dyDescent="0.35">
      <c r="A2" s="20" t="s">
        <v>17</v>
      </c>
      <c r="B2" s="6" t="s">
        <v>0</v>
      </c>
      <c r="C2" s="6" t="s">
        <v>18</v>
      </c>
      <c r="D2" s="8" t="s">
        <v>4</v>
      </c>
      <c r="E2" s="7" t="s">
        <v>6</v>
      </c>
      <c r="F2" s="7" t="s">
        <v>5</v>
      </c>
    </row>
    <row r="3" spans="1:6" ht="20.100000000000001" customHeight="1" thickBot="1" x14ac:dyDescent="0.35">
      <c r="A3" s="16" t="s">
        <v>19</v>
      </c>
      <c r="B3" s="17"/>
      <c r="C3" s="17"/>
      <c r="D3" s="17"/>
      <c r="E3" s="17"/>
      <c r="F3" s="18"/>
    </row>
    <row r="4" spans="1:6" ht="15" customHeight="1" thickBot="1" x14ac:dyDescent="0.35">
      <c r="A4" s="2" t="s">
        <v>42</v>
      </c>
      <c r="B4" s="38">
        <v>5</v>
      </c>
      <c r="C4" s="39">
        <v>130</v>
      </c>
      <c r="D4" s="36">
        <f>C4*B4</f>
        <v>650</v>
      </c>
      <c r="E4" s="36">
        <f>F4-D4</f>
        <v>136.5</v>
      </c>
      <c r="F4" s="36">
        <f>D4*1.21</f>
        <v>786.5</v>
      </c>
    </row>
    <row r="5" spans="1:6" ht="31.8" customHeight="1" thickBot="1" x14ac:dyDescent="0.35">
      <c r="A5" s="35" t="s">
        <v>41</v>
      </c>
      <c r="B5" s="38">
        <v>11</v>
      </c>
      <c r="C5" s="39">
        <v>130</v>
      </c>
      <c r="D5" s="36">
        <f>C5*B5</f>
        <v>1430</v>
      </c>
      <c r="E5" s="36">
        <f t="shared" ref="E5:E12" si="0">F5-D5</f>
        <v>300.29999999999995</v>
      </c>
      <c r="F5" s="36">
        <f t="shared" ref="F5:F12" si="1">D5*1.21</f>
        <v>1730.3</v>
      </c>
    </row>
    <row r="6" spans="1:6" ht="15" customHeight="1" thickBot="1" x14ac:dyDescent="0.35">
      <c r="A6" s="2" t="s">
        <v>45</v>
      </c>
      <c r="B6" s="38">
        <v>3</v>
      </c>
      <c r="C6" s="39">
        <v>190</v>
      </c>
      <c r="D6" s="36">
        <f t="shared" ref="D6:D10" si="2">C6*B6</f>
        <v>570</v>
      </c>
      <c r="E6" s="36">
        <f t="shared" si="0"/>
        <v>119.69999999999993</v>
      </c>
      <c r="F6" s="36">
        <f t="shared" si="1"/>
        <v>689.69999999999993</v>
      </c>
    </row>
    <row r="7" spans="1:6" ht="15" customHeight="1" thickBot="1" x14ac:dyDescent="0.35">
      <c r="A7" s="2" t="s">
        <v>39</v>
      </c>
      <c r="B7" s="38">
        <v>8</v>
      </c>
      <c r="C7" s="39">
        <v>85</v>
      </c>
      <c r="D7" s="36">
        <f t="shared" si="2"/>
        <v>680</v>
      </c>
      <c r="E7" s="36">
        <f t="shared" si="0"/>
        <v>142.79999999999995</v>
      </c>
      <c r="F7" s="36">
        <f t="shared" si="1"/>
        <v>822.8</v>
      </c>
    </row>
    <row r="8" spans="1:6" ht="15" customHeight="1" thickBot="1" x14ac:dyDescent="0.35">
      <c r="A8" s="2" t="s">
        <v>20</v>
      </c>
      <c r="B8" s="38">
        <v>7</v>
      </c>
      <c r="C8" s="39">
        <v>150</v>
      </c>
      <c r="D8" s="36">
        <f t="shared" si="2"/>
        <v>1050</v>
      </c>
      <c r="E8" s="36">
        <f t="shared" si="0"/>
        <v>220.5</v>
      </c>
      <c r="F8" s="36">
        <f t="shared" si="1"/>
        <v>1270.5</v>
      </c>
    </row>
    <row r="9" spans="1:6" ht="15" customHeight="1" thickBot="1" x14ac:dyDescent="0.35">
      <c r="A9" s="2" t="s">
        <v>21</v>
      </c>
      <c r="B9" s="38">
        <v>3</v>
      </c>
      <c r="C9" s="39">
        <v>60</v>
      </c>
      <c r="D9" s="36">
        <f t="shared" si="2"/>
        <v>180</v>
      </c>
      <c r="E9" s="36">
        <f t="shared" si="0"/>
        <v>37.799999999999983</v>
      </c>
      <c r="F9" s="36">
        <f t="shared" si="1"/>
        <v>217.79999999999998</v>
      </c>
    </row>
    <row r="10" spans="1:6" ht="15" customHeight="1" thickBot="1" x14ac:dyDescent="0.35">
      <c r="A10" s="2" t="s">
        <v>22</v>
      </c>
      <c r="B10" s="38">
        <v>15</v>
      </c>
      <c r="C10" s="39">
        <v>60</v>
      </c>
      <c r="D10" s="36">
        <f t="shared" si="2"/>
        <v>900</v>
      </c>
      <c r="E10" s="36">
        <f t="shared" si="0"/>
        <v>189</v>
      </c>
      <c r="F10" s="36">
        <f t="shared" si="1"/>
        <v>1089</v>
      </c>
    </row>
    <row r="11" spans="1:6" ht="15" customHeight="1" thickBot="1" x14ac:dyDescent="0.35">
      <c r="A11" s="55" t="s">
        <v>1</v>
      </c>
      <c r="B11" s="56">
        <v>5</v>
      </c>
      <c r="C11" s="57">
        <v>150</v>
      </c>
      <c r="D11" s="58">
        <f t="shared" ref="D11" si="3">C11*B11</f>
        <v>750</v>
      </c>
      <c r="E11" s="58">
        <f t="shared" si="0"/>
        <v>157.5</v>
      </c>
      <c r="F11" s="58">
        <f t="shared" si="1"/>
        <v>907.5</v>
      </c>
    </row>
    <row r="12" spans="1:6" ht="15" customHeight="1" thickBot="1" x14ac:dyDescent="0.35">
      <c r="A12" s="28" t="s">
        <v>8</v>
      </c>
      <c r="B12" s="36"/>
      <c r="C12" s="37"/>
      <c r="D12" s="40">
        <f>SUM(D4:D11)</f>
        <v>6210</v>
      </c>
      <c r="E12" s="40">
        <f t="shared" si="0"/>
        <v>1304.0999999999995</v>
      </c>
      <c r="F12" s="40">
        <f t="shared" si="1"/>
        <v>7514.0999999999995</v>
      </c>
    </row>
    <row r="13" spans="1:6" ht="15" customHeight="1" thickBot="1" x14ac:dyDescent="0.35">
      <c r="A13" s="41"/>
      <c r="B13" s="42"/>
      <c r="C13" s="43"/>
      <c r="D13" s="42"/>
      <c r="E13" s="42"/>
      <c r="F13" s="42"/>
    </row>
    <row r="14" spans="1:6" ht="15" customHeight="1" thickBot="1" x14ac:dyDescent="0.35">
      <c r="A14" s="16" t="s">
        <v>23</v>
      </c>
      <c r="B14" s="16"/>
      <c r="C14" s="16"/>
      <c r="D14" s="16"/>
      <c r="E14" s="16"/>
      <c r="F14" s="16"/>
    </row>
    <row r="15" spans="1:6" ht="15" customHeight="1" thickBot="1" x14ac:dyDescent="0.35">
      <c r="A15" s="2" t="s">
        <v>36</v>
      </c>
      <c r="B15" s="1">
        <v>2</v>
      </c>
      <c r="C15" s="5">
        <v>200</v>
      </c>
      <c r="D15" s="36">
        <f>B15*C15</f>
        <v>400</v>
      </c>
      <c r="E15" s="36">
        <f>F15-D15</f>
        <v>84</v>
      </c>
      <c r="F15" s="36">
        <f>D15*1.21</f>
        <v>484</v>
      </c>
    </row>
    <row r="16" spans="1:6" ht="15" customHeight="1" thickBot="1" x14ac:dyDescent="0.35">
      <c r="A16" s="2" t="s">
        <v>37</v>
      </c>
      <c r="B16" s="5">
        <v>15</v>
      </c>
      <c r="C16" s="5">
        <v>200</v>
      </c>
      <c r="D16" s="36">
        <f t="shared" ref="D16:D18" si="4">B16*C16</f>
        <v>3000</v>
      </c>
      <c r="E16" s="36">
        <f>F16-D16</f>
        <v>630</v>
      </c>
      <c r="F16" s="36">
        <f t="shared" ref="F16:F17" si="5">D16*1.21</f>
        <v>3630</v>
      </c>
    </row>
    <row r="17" spans="1:6" ht="20.100000000000001" customHeight="1" thickBot="1" x14ac:dyDescent="0.35">
      <c r="A17" s="2" t="s">
        <v>38</v>
      </c>
      <c r="B17" s="5">
        <v>4</v>
      </c>
      <c r="C17" s="5">
        <v>150</v>
      </c>
      <c r="D17" s="36">
        <f t="shared" si="4"/>
        <v>600</v>
      </c>
      <c r="E17" s="36">
        <f>F17-D17</f>
        <v>126</v>
      </c>
      <c r="F17" s="36">
        <f t="shared" si="5"/>
        <v>726</v>
      </c>
    </row>
    <row r="18" spans="1:6" ht="20.100000000000001" customHeight="1" thickBot="1" x14ac:dyDescent="0.35">
      <c r="A18" s="2" t="s">
        <v>1</v>
      </c>
      <c r="B18" s="1">
        <v>2</v>
      </c>
      <c r="C18" s="5">
        <v>150</v>
      </c>
      <c r="D18" s="36">
        <f t="shared" si="4"/>
        <v>300</v>
      </c>
      <c r="E18" s="36">
        <f>F18-D18</f>
        <v>63</v>
      </c>
      <c r="F18" s="36">
        <f>D18*1.21</f>
        <v>363</v>
      </c>
    </row>
    <row r="19" spans="1:6" ht="20.100000000000001" customHeight="1" thickBot="1" x14ac:dyDescent="0.35">
      <c r="A19" s="28" t="s">
        <v>9</v>
      </c>
      <c r="B19" s="29"/>
      <c r="C19" s="30"/>
      <c r="D19" s="40">
        <f>SUM(D15:D18)</f>
        <v>4300</v>
      </c>
      <c r="E19" s="40">
        <f t="shared" ref="E19" si="6">SUM(E15:E18)</f>
        <v>903</v>
      </c>
      <c r="F19" s="40">
        <f>SUM(F15:F18)</f>
        <v>5203</v>
      </c>
    </row>
    <row r="20" spans="1:6" ht="15" thickBot="1" x14ac:dyDescent="0.35">
      <c r="A20" s="41"/>
      <c r="B20" s="44"/>
      <c r="C20" s="45"/>
      <c r="D20" s="46"/>
      <c r="E20" s="46"/>
      <c r="F20" s="40"/>
    </row>
    <row r="21" spans="1:6" ht="16.2" thickBot="1" x14ac:dyDescent="0.35">
      <c r="A21" s="16" t="s">
        <v>24</v>
      </c>
      <c r="B21" s="17"/>
      <c r="C21" s="17"/>
      <c r="D21" s="17"/>
      <c r="E21" s="17"/>
      <c r="F21" s="18"/>
    </row>
    <row r="22" spans="1:6" ht="15" thickBot="1" x14ac:dyDescent="0.35">
      <c r="A22" s="2" t="s">
        <v>2</v>
      </c>
      <c r="B22" s="5">
        <v>75</v>
      </c>
      <c r="C22" s="5">
        <v>60</v>
      </c>
      <c r="D22" s="36">
        <f>C22*B22</f>
        <v>4500</v>
      </c>
      <c r="E22" s="36">
        <f>F22-D22</f>
        <v>945</v>
      </c>
      <c r="F22" s="36">
        <f>D22*1.21</f>
        <v>5445</v>
      </c>
    </row>
    <row r="23" spans="1:6" ht="15" thickBot="1" x14ac:dyDescent="0.35">
      <c r="A23" s="2" t="s">
        <v>3</v>
      </c>
      <c r="B23" s="5">
        <v>3</v>
      </c>
      <c r="C23" s="5">
        <v>180</v>
      </c>
      <c r="D23" s="36">
        <f>C23*B23</f>
        <v>540</v>
      </c>
      <c r="E23" s="36">
        <f>F23-D23</f>
        <v>113.39999999999998</v>
      </c>
      <c r="F23" s="36">
        <f>D23*1.21</f>
        <v>653.4</v>
      </c>
    </row>
    <row r="24" spans="1:6" ht="15" thickBot="1" x14ac:dyDescent="0.35">
      <c r="A24" s="60" t="s">
        <v>7</v>
      </c>
      <c r="B24" s="61"/>
      <c r="C24" s="62"/>
      <c r="D24" s="58">
        <v>700</v>
      </c>
      <c r="E24" s="58">
        <f>F24-D24</f>
        <v>147</v>
      </c>
      <c r="F24" s="58">
        <f>D24*1.21</f>
        <v>847</v>
      </c>
    </row>
    <row r="25" spans="1:6" ht="15" thickBot="1" x14ac:dyDescent="0.35">
      <c r="A25" s="9" t="s">
        <v>1</v>
      </c>
      <c r="B25" s="27">
        <v>1</v>
      </c>
      <c r="C25" s="5">
        <v>150</v>
      </c>
      <c r="D25" s="36">
        <f>B25*C25</f>
        <v>150</v>
      </c>
      <c r="E25" s="36">
        <f>F25-D25</f>
        <v>31.5</v>
      </c>
      <c r="F25" s="36">
        <f>D25*1.21</f>
        <v>181.5</v>
      </c>
    </row>
    <row r="26" spans="1:6" ht="20.100000000000001" customHeight="1" thickBot="1" x14ac:dyDescent="0.35">
      <c r="A26" s="28" t="s">
        <v>10</v>
      </c>
      <c r="B26" s="29"/>
      <c r="C26" s="30"/>
      <c r="D26" s="40">
        <f>SUM(D22:D25)</f>
        <v>5890</v>
      </c>
      <c r="E26" s="40">
        <f>E22+E23+E24+E25</f>
        <v>1236.9000000000001</v>
      </c>
      <c r="F26" s="40">
        <f>F22+F23+F24+F25</f>
        <v>7126.9</v>
      </c>
    </row>
    <row r="27" spans="1:6" ht="15" thickBot="1" x14ac:dyDescent="0.35">
      <c r="A27" s="41"/>
      <c r="B27" s="44"/>
      <c r="C27" s="45"/>
      <c r="D27" s="46"/>
      <c r="E27" s="46"/>
      <c r="F27" s="40"/>
    </row>
    <row r="28" spans="1:6" ht="16.2" thickBot="1" x14ac:dyDescent="0.35">
      <c r="A28" s="21" t="s">
        <v>25</v>
      </c>
      <c r="B28" s="25"/>
      <c r="C28" s="25"/>
      <c r="D28" s="25"/>
      <c r="E28" s="25"/>
      <c r="F28" s="26"/>
    </row>
    <row r="29" spans="1:6" ht="29.4" thickBot="1" x14ac:dyDescent="0.35">
      <c r="A29" s="35" t="s">
        <v>43</v>
      </c>
      <c r="B29" s="1">
        <v>0</v>
      </c>
      <c r="C29" s="5">
        <v>380</v>
      </c>
      <c r="D29" s="36">
        <f>C29*B29</f>
        <v>0</v>
      </c>
      <c r="E29" s="36">
        <f>F29-D29</f>
        <v>0</v>
      </c>
      <c r="F29" s="36">
        <f>D29*1.21</f>
        <v>0</v>
      </c>
    </row>
    <row r="30" spans="1:6" ht="15" thickBot="1" x14ac:dyDescent="0.35">
      <c r="A30" s="2" t="s">
        <v>44</v>
      </c>
      <c r="B30" s="1">
        <v>3</v>
      </c>
      <c r="C30" s="5">
        <v>70</v>
      </c>
      <c r="D30" s="36">
        <f>B30*C30</f>
        <v>210</v>
      </c>
      <c r="E30" s="36">
        <f>F30-D30</f>
        <v>44.099999999999994</v>
      </c>
      <c r="F30" s="36">
        <f>D30*1.21</f>
        <v>254.1</v>
      </c>
    </row>
    <row r="31" spans="1:6" ht="15" thickBot="1" x14ac:dyDescent="0.35">
      <c r="A31" s="55" t="s">
        <v>31</v>
      </c>
      <c r="B31" s="63"/>
      <c r="C31" s="62"/>
      <c r="D31" s="58">
        <v>800</v>
      </c>
      <c r="E31" s="58">
        <f>F31-D31</f>
        <v>168</v>
      </c>
      <c r="F31" s="58">
        <f>D31*1.21</f>
        <v>968</v>
      </c>
    </row>
    <row r="32" spans="1:6" ht="15" thickBot="1" x14ac:dyDescent="0.35">
      <c r="A32" s="2" t="s">
        <v>1</v>
      </c>
      <c r="B32" s="1">
        <v>1</v>
      </c>
      <c r="C32" s="5">
        <v>150</v>
      </c>
      <c r="D32" s="36">
        <f>B32*C32</f>
        <v>150</v>
      </c>
      <c r="E32" s="36">
        <f>F32-D32</f>
        <v>31.5</v>
      </c>
      <c r="F32" s="36">
        <f>D32*1.21</f>
        <v>181.5</v>
      </c>
    </row>
    <row r="33" spans="1:8" ht="15" thickBot="1" x14ac:dyDescent="0.35">
      <c r="A33" s="28" t="s">
        <v>11</v>
      </c>
      <c r="B33" s="29"/>
      <c r="C33" s="30"/>
      <c r="D33" s="40">
        <f>SUM(D30:D32)</f>
        <v>1160</v>
      </c>
      <c r="E33" s="40">
        <f>SUM(E30:E32)</f>
        <v>243.6</v>
      </c>
      <c r="F33" s="40">
        <f>SUM(F30:F32)</f>
        <v>1403.6</v>
      </c>
    </row>
    <row r="34" spans="1:8" ht="15" thickBot="1" x14ac:dyDescent="0.35">
      <c r="A34" s="41"/>
      <c r="B34" s="44"/>
      <c r="C34" s="45"/>
      <c r="D34" s="46"/>
      <c r="E34" s="46"/>
      <c r="F34" s="40"/>
      <c r="H34" s="31"/>
    </row>
    <row r="35" spans="1:8" ht="16.2" thickBot="1" x14ac:dyDescent="0.35">
      <c r="A35" s="16" t="s">
        <v>26</v>
      </c>
      <c r="B35" s="17"/>
      <c r="C35" s="17"/>
      <c r="D35" s="17"/>
      <c r="E35" s="17"/>
      <c r="F35" s="18"/>
    </row>
    <row r="36" spans="1:8" ht="15" thickBot="1" x14ac:dyDescent="0.35">
      <c r="A36" s="3" t="s">
        <v>27</v>
      </c>
      <c r="B36" s="4">
        <v>1</v>
      </c>
      <c r="C36" s="4">
        <v>345</v>
      </c>
      <c r="D36" s="48">
        <f>C36*B36</f>
        <v>345</v>
      </c>
      <c r="E36" s="48">
        <f>F36-D36</f>
        <v>72.449999999999989</v>
      </c>
      <c r="F36" s="48">
        <f>D36*1.21</f>
        <v>417.45</v>
      </c>
    </row>
    <row r="37" spans="1:8" ht="15" thickBot="1" x14ac:dyDescent="0.35">
      <c r="A37" s="3" t="s">
        <v>28</v>
      </c>
      <c r="B37" s="4">
        <v>2</v>
      </c>
      <c r="C37" s="4">
        <v>90</v>
      </c>
      <c r="D37" s="48">
        <f t="shared" ref="D37:D41" si="7">C37*B37</f>
        <v>180</v>
      </c>
      <c r="E37" s="48">
        <f t="shared" ref="E37:E41" si="8">F37-D37</f>
        <v>37.799999999999983</v>
      </c>
      <c r="F37" s="48">
        <f t="shared" ref="F37:F41" si="9">D37*1.21</f>
        <v>217.79999999999998</v>
      </c>
    </row>
    <row r="38" spans="1:8" ht="15" thickBot="1" x14ac:dyDescent="0.35">
      <c r="A38" s="3" t="s">
        <v>29</v>
      </c>
      <c r="B38" s="4">
        <v>2</v>
      </c>
      <c r="C38" s="4">
        <v>100</v>
      </c>
      <c r="D38" s="48">
        <f t="shared" si="7"/>
        <v>200</v>
      </c>
      <c r="E38" s="48">
        <f t="shared" si="8"/>
        <v>42</v>
      </c>
      <c r="F38" s="48">
        <f t="shared" si="9"/>
        <v>242</v>
      </c>
    </row>
    <row r="39" spans="1:8" ht="15" thickBot="1" x14ac:dyDescent="0.35">
      <c r="A39" s="47" t="s">
        <v>30</v>
      </c>
      <c r="B39" s="5">
        <v>1</v>
      </c>
      <c r="C39" s="5">
        <v>80</v>
      </c>
      <c r="D39" s="48">
        <f t="shared" si="7"/>
        <v>80</v>
      </c>
      <c r="E39" s="48">
        <f t="shared" si="8"/>
        <v>16.799999999999997</v>
      </c>
      <c r="F39" s="48">
        <f t="shared" si="9"/>
        <v>96.8</v>
      </c>
    </row>
    <row r="40" spans="1:8" ht="15" thickBot="1" x14ac:dyDescent="0.35">
      <c r="A40" s="47" t="s">
        <v>35</v>
      </c>
      <c r="B40" s="5">
        <v>2</v>
      </c>
      <c r="C40" s="5">
        <v>200</v>
      </c>
      <c r="D40" s="48">
        <f t="shared" si="7"/>
        <v>400</v>
      </c>
      <c r="E40" s="48">
        <f t="shared" si="8"/>
        <v>84</v>
      </c>
      <c r="F40" s="48">
        <f t="shared" si="9"/>
        <v>484</v>
      </c>
    </row>
    <row r="41" spans="1:8" ht="15" thickBot="1" x14ac:dyDescent="0.35">
      <c r="A41" s="47" t="s">
        <v>34</v>
      </c>
      <c r="B41" s="5">
        <v>1</v>
      </c>
      <c r="C41" s="5">
        <v>70</v>
      </c>
      <c r="D41" s="48">
        <f t="shared" si="7"/>
        <v>70</v>
      </c>
      <c r="E41" s="48">
        <f t="shared" si="8"/>
        <v>14.700000000000003</v>
      </c>
      <c r="F41" s="48">
        <f t="shared" si="9"/>
        <v>84.7</v>
      </c>
    </row>
    <row r="42" spans="1:8" ht="15" thickBot="1" x14ac:dyDescent="0.35">
      <c r="A42" s="3" t="s">
        <v>1</v>
      </c>
      <c r="B42" s="13">
        <v>3</v>
      </c>
      <c r="C42" s="13">
        <v>150</v>
      </c>
      <c r="D42" s="48">
        <f>B42*C42</f>
        <v>450</v>
      </c>
      <c r="E42" s="48">
        <f>F42-D42</f>
        <v>94.5</v>
      </c>
      <c r="F42" s="48">
        <f>D42*1.21</f>
        <v>544.5</v>
      </c>
    </row>
    <row r="43" spans="1:8" ht="20.100000000000001" customHeight="1" thickBot="1" x14ac:dyDescent="0.35">
      <c r="A43" s="28" t="s">
        <v>12</v>
      </c>
      <c r="B43" s="29"/>
      <c r="C43" s="30"/>
      <c r="D43" s="40">
        <f>SUM(D36:D42)</f>
        <v>1725</v>
      </c>
      <c r="E43" s="40">
        <f>SUM(E36:E42)</f>
        <v>362.24999999999994</v>
      </c>
      <c r="F43" s="40">
        <f>SUM(F36:F42)</f>
        <v>2087.25</v>
      </c>
    </row>
    <row r="44" spans="1:8" ht="20.100000000000001" customHeight="1" thickBot="1" x14ac:dyDescent="0.35">
      <c r="A44" s="12" t="s">
        <v>13</v>
      </c>
      <c r="B44" s="11"/>
      <c r="C44" s="11"/>
      <c r="D44" s="49">
        <f>SUM(D12+D19+D26+D33+D43)</f>
        <v>19285</v>
      </c>
      <c r="E44" s="49">
        <f>SUM(E12+E19+E26+E33+E43)</f>
        <v>4049.8499999999995</v>
      </c>
      <c r="F44" s="64">
        <f>SUM(F12+F19+F26+F33+F43)</f>
        <v>23334.85</v>
      </c>
    </row>
    <row r="45" spans="1:8" ht="20.100000000000001" customHeight="1" x14ac:dyDescent="0.3">
      <c r="A45" s="14"/>
      <c r="B45" s="10"/>
      <c r="C45" s="10"/>
      <c r="D45" s="15"/>
      <c r="E45" s="15"/>
      <c r="F45" s="15"/>
    </row>
    <row r="46" spans="1:8" ht="15.6" x14ac:dyDescent="0.3">
      <c r="A46" s="14"/>
      <c r="B46" s="10"/>
      <c r="C46" s="10"/>
      <c r="D46" s="15"/>
      <c r="E46" s="15"/>
      <c r="F46" s="15"/>
    </row>
    <row r="47" spans="1:8" ht="15.6" x14ac:dyDescent="0.3">
      <c r="A47" s="14"/>
      <c r="B47" s="10"/>
      <c r="C47" s="10"/>
      <c r="D47" s="15"/>
      <c r="E47" s="15"/>
      <c r="F47" s="15"/>
    </row>
    <row r="48" spans="1:8" ht="15.6" x14ac:dyDescent="0.3">
      <c r="A48" s="14"/>
      <c r="B48" s="10"/>
      <c r="C48" s="10"/>
      <c r="D48" s="15"/>
      <c r="E48" s="15"/>
      <c r="F48" s="15"/>
    </row>
    <row r="49" spans="1:6" ht="15.6" x14ac:dyDescent="0.3">
      <c r="A49" s="14"/>
      <c r="B49" s="10"/>
      <c r="C49" s="10"/>
      <c r="D49" s="15"/>
      <c r="E49" s="15"/>
      <c r="F49" s="15"/>
    </row>
    <row r="50" spans="1:6" ht="15.6" x14ac:dyDescent="0.3">
      <c r="A50" s="14"/>
      <c r="B50" s="10"/>
      <c r="C50" s="10"/>
      <c r="D50" s="15"/>
      <c r="E50" s="15"/>
      <c r="F50" s="15"/>
    </row>
    <row r="51" spans="1:6" ht="20.100000000000001" customHeight="1" x14ac:dyDescent="0.3">
      <c r="A51" s="14"/>
      <c r="B51" s="10"/>
      <c r="C51" s="10"/>
      <c r="D51" s="15"/>
      <c r="E51" s="15"/>
      <c r="F51" s="15"/>
    </row>
    <row r="52" spans="1:6" ht="20.100000000000001" customHeight="1" x14ac:dyDescent="0.3">
      <c r="A52" s="14"/>
      <c r="B52" s="10"/>
      <c r="C52" s="10"/>
      <c r="D52" s="15"/>
      <c r="E52" s="15"/>
      <c r="F52" s="15"/>
    </row>
    <row r="53" spans="1:6" ht="20.100000000000001" customHeight="1" x14ac:dyDescent="0.3"/>
    <row r="54" spans="1:6" ht="20.100000000000001" customHeight="1" x14ac:dyDescent="0.3"/>
    <row r="55" spans="1:6" ht="20.100000000000001" customHeight="1" x14ac:dyDescent="0.3"/>
    <row r="56" spans="1:6" ht="20.100000000000001" customHeight="1" x14ac:dyDescent="0.3"/>
    <row r="57" spans="1:6" ht="20.100000000000001" customHeight="1" x14ac:dyDescent="0.3"/>
    <row r="58" spans="1:6" ht="20.100000000000001" customHeight="1" x14ac:dyDescent="0.3"/>
    <row r="59" spans="1:6" ht="20.100000000000001" customHeight="1" x14ac:dyDescent="0.3"/>
  </sheetData>
  <pageMargins left="0.7" right="0.7" top="0.75" bottom="0.75" header="0.3" footer="0.3"/>
  <pageSetup paperSize="9" scale="66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7"/>
  <sheetViews>
    <sheetView showGridLines="0" tabSelected="1" topLeftCell="A8" zoomScaleNormal="100" workbookViewId="0">
      <selection activeCell="A2" sqref="A2:F44"/>
    </sheetView>
  </sheetViews>
  <sheetFormatPr baseColWidth="10" defaultRowHeight="14.4" x14ac:dyDescent="0.3"/>
  <cols>
    <col min="1" max="1" width="51.5546875" bestFit="1" customWidth="1"/>
    <col min="4" max="4" width="12.6640625" customWidth="1"/>
    <col min="5" max="5" width="14.5546875" bestFit="1" customWidth="1"/>
    <col min="6" max="6" width="14" style="19" bestFit="1" customWidth="1"/>
  </cols>
  <sheetData>
    <row r="1" spans="1:60" ht="15" thickBot="1" x14ac:dyDescent="0.35"/>
    <row r="2" spans="1:60" ht="31.8" thickBot="1" x14ac:dyDescent="0.35">
      <c r="A2" s="20" t="s">
        <v>32</v>
      </c>
      <c r="B2" s="6" t="s">
        <v>0</v>
      </c>
      <c r="C2" s="6" t="s">
        <v>18</v>
      </c>
      <c r="D2" s="8" t="s">
        <v>4</v>
      </c>
      <c r="E2" s="7" t="s">
        <v>6</v>
      </c>
      <c r="F2" s="7" t="s">
        <v>5</v>
      </c>
    </row>
    <row r="3" spans="1:60" ht="16.2" thickBot="1" x14ac:dyDescent="0.35">
      <c r="A3" s="16" t="s">
        <v>19</v>
      </c>
      <c r="B3" s="17"/>
      <c r="C3" s="17"/>
      <c r="D3" s="17"/>
      <c r="E3" s="17"/>
      <c r="F3" s="18"/>
    </row>
    <row r="4" spans="1:60" ht="20.100000000000001" customHeight="1" thickBot="1" x14ac:dyDescent="0.35">
      <c r="A4" s="2" t="s">
        <v>42</v>
      </c>
      <c r="B4" s="38">
        <v>5</v>
      </c>
      <c r="C4" s="39">
        <v>130</v>
      </c>
      <c r="D4" s="36">
        <f>C4*B4</f>
        <v>650</v>
      </c>
      <c r="E4" s="36">
        <f>F4-D4</f>
        <v>136.5</v>
      </c>
      <c r="F4" s="36">
        <f>D4*1.21</f>
        <v>786.5</v>
      </c>
    </row>
    <row r="5" spans="1:60" ht="15" thickBot="1" x14ac:dyDescent="0.35">
      <c r="A5" s="35" t="s">
        <v>41</v>
      </c>
      <c r="B5" s="38">
        <v>11</v>
      </c>
      <c r="C5" s="39">
        <v>130</v>
      </c>
      <c r="D5" s="36">
        <f>C5*B5</f>
        <v>1430</v>
      </c>
      <c r="E5" s="36">
        <f t="shared" ref="E5:E12" si="0">F5-D5</f>
        <v>300.29999999999995</v>
      </c>
      <c r="F5" s="36">
        <f t="shared" ref="F5:F12" si="1">D5*1.21</f>
        <v>1730.3</v>
      </c>
    </row>
    <row r="6" spans="1:60" ht="15" thickBot="1" x14ac:dyDescent="0.35">
      <c r="A6" s="2" t="s">
        <v>40</v>
      </c>
      <c r="B6" s="38">
        <v>4</v>
      </c>
      <c r="C6" s="39">
        <v>190</v>
      </c>
      <c r="D6" s="36">
        <f t="shared" ref="D6:D11" si="2">C6*B6</f>
        <v>760</v>
      </c>
      <c r="E6" s="36">
        <f t="shared" si="0"/>
        <v>159.60000000000002</v>
      </c>
      <c r="F6" s="36">
        <f t="shared" si="1"/>
        <v>919.6</v>
      </c>
    </row>
    <row r="7" spans="1:60" ht="15" thickBot="1" x14ac:dyDescent="0.35">
      <c r="A7" s="2" t="s">
        <v>39</v>
      </c>
      <c r="B7" s="38">
        <v>8</v>
      </c>
      <c r="C7" s="39">
        <v>85</v>
      </c>
      <c r="D7" s="36">
        <f t="shared" si="2"/>
        <v>680</v>
      </c>
      <c r="E7" s="36">
        <f t="shared" si="0"/>
        <v>142.79999999999995</v>
      </c>
      <c r="F7" s="36">
        <f t="shared" si="1"/>
        <v>822.8</v>
      </c>
    </row>
    <row r="8" spans="1:60" ht="15" thickBot="1" x14ac:dyDescent="0.35">
      <c r="A8" s="2" t="s">
        <v>20</v>
      </c>
      <c r="B8" s="38">
        <v>7</v>
      </c>
      <c r="C8" s="39">
        <v>150</v>
      </c>
      <c r="D8" s="36">
        <f t="shared" si="2"/>
        <v>1050</v>
      </c>
      <c r="E8" s="36">
        <f t="shared" si="0"/>
        <v>220.5</v>
      </c>
      <c r="F8" s="36">
        <f t="shared" si="1"/>
        <v>1270.5</v>
      </c>
    </row>
    <row r="9" spans="1:60" ht="15" thickBot="1" x14ac:dyDescent="0.35">
      <c r="A9" s="2" t="s">
        <v>21</v>
      </c>
      <c r="B9" s="38">
        <v>3</v>
      </c>
      <c r="C9" s="39">
        <v>60</v>
      </c>
      <c r="D9" s="36">
        <f t="shared" si="2"/>
        <v>180</v>
      </c>
      <c r="E9" s="36">
        <f t="shared" si="0"/>
        <v>37.799999999999983</v>
      </c>
      <c r="F9" s="36">
        <f t="shared" si="1"/>
        <v>217.79999999999998</v>
      </c>
    </row>
    <row r="10" spans="1:60" ht="15" thickBot="1" x14ac:dyDescent="0.35">
      <c r="A10" s="2" t="s">
        <v>22</v>
      </c>
      <c r="B10" s="38">
        <v>15</v>
      </c>
      <c r="C10" s="39">
        <v>60</v>
      </c>
      <c r="D10" s="36">
        <f t="shared" si="2"/>
        <v>900</v>
      </c>
      <c r="E10" s="36">
        <f t="shared" si="0"/>
        <v>189</v>
      </c>
      <c r="F10" s="36">
        <f t="shared" si="1"/>
        <v>1089</v>
      </c>
    </row>
    <row r="11" spans="1:60" ht="15" thickBot="1" x14ac:dyDescent="0.35">
      <c r="A11" s="55" t="s">
        <v>1</v>
      </c>
      <c r="B11" s="56">
        <v>5</v>
      </c>
      <c r="C11" s="57">
        <v>150</v>
      </c>
      <c r="D11" s="58">
        <f t="shared" si="2"/>
        <v>750</v>
      </c>
      <c r="E11" s="58">
        <f t="shared" si="0"/>
        <v>157.5</v>
      </c>
      <c r="F11" s="58">
        <f t="shared" si="1"/>
        <v>907.5</v>
      </c>
    </row>
    <row r="12" spans="1:60" ht="15" thickBot="1" x14ac:dyDescent="0.35">
      <c r="A12" s="28" t="s">
        <v>8</v>
      </c>
      <c r="B12" s="36"/>
      <c r="C12" s="37"/>
      <c r="D12" s="40">
        <f>SUM(D4:D11)</f>
        <v>6400</v>
      </c>
      <c r="E12" s="40">
        <f t="shared" si="0"/>
        <v>1344</v>
      </c>
      <c r="F12" s="40">
        <f t="shared" si="1"/>
        <v>7744</v>
      </c>
    </row>
    <row r="13" spans="1:60" ht="15" thickBot="1" x14ac:dyDescent="0.35">
      <c r="A13" s="41"/>
      <c r="B13" s="42"/>
      <c r="C13" s="43"/>
      <c r="D13" s="42"/>
      <c r="E13" s="42"/>
      <c r="F13" s="42"/>
    </row>
    <row r="14" spans="1:60" ht="20.100000000000001" customHeight="1" thickBot="1" x14ac:dyDescent="0.35">
      <c r="A14" s="16" t="s">
        <v>23</v>
      </c>
      <c r="B14" s="16"/>
      <c r="C14" s="16"/>
      <c r="D14" s="16"/>
      <c r="E14" s="16"/>
      <c r="F14" s="16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</row>
    <row r="15" spans="1:60" s="22" customFormat="1" ht="15" thickBot="1" x14ac:dyDescent="0.35">
      <c r="A15" s="2" t="s">
        <v>36</v>
      </c>
      <c r="B15" s="1">
        <v>2</v>
      </c>
      <c r="C15" s="5">
        <v>200</v>
      </c>
      <c r="D15" s="36">
        <f>B15*C15</f>
        <v>400</v>
      </c>
      <c r="E15" s="36">
        <f>F15-D15</f>
        <v>84</v>
      </c>
      <c r="F15" s="36">
        <f>D15*1.21</f>
        <v>484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</row>
    <row r="16" spans="1:60" ht="15" thickBot="1" x14ac:dyDescent="0.35">
      <c r="A16" s="2" t="s">
        <v>37</v>
      </c>
      <c r="B16" s="5">
        <v>15</v>
      </c>
      <c r="C16" s="5">
        <v>200</v>
      </c>
      <c r="D16" s="36">
        <f t="shared" ref="D16:D18" si="3">B16*C16</f>
        <v>3000</v>
      </c>
      <c r="E16" s="36">
        <f>F16-D16</f>
        <v>630</v>
      </c>
      <c r="F16" s="36">
        <f t="shared" ref="F16:F17" si="4">D16*1.21</f>
        <v>3630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</row>
    <row r="17" spans="1:60" ht="15" thickBot="1" x14ac:dyDescent="0.35">
      <c r="A17" s="2" t="s">
        <v>38</v>
      </c>
      <c r="B17" s="5">
        <v>4</v>
      </c>
      <c r="C17" s="5">
        <v>150</v>
      </c>
      <c r="D17" s="36">
        <f t="shared" si="3"/>
        <v>600</v>
      </c>
      <c r="E17" s="36">
        <f>F17-D17</f>
        <v>126</v>
      </c>
      <c r="F17" s="36">
        <f t="shared" si="4"/>
        <v>726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</row>
    <row r="18" spans="1:60" ht="20.100000000000001" customHeight="1" thickBot="1" x14ac:dyDescent="0.35">
      <c r="A18" s="2" t="s">
        <v>1</v>
      </c>
      <c r="B18" s="1">
        <v>2</v>
      </c>
      <c r="C18" s="5">
        <v>150</v>
      </c>
      <c r="D18" s="36">
        <f t="shared" si="3"/>
        <v>300</v>
      </c>
      <c r="E18" s="36">
        <f>F18-D18</f>
        <v>63</v>
      </c>
      <c r="F18" s="36">
        <f>D18*1.21</f>
        <v>363</v>
      </c>
    </row>
    <row r="19" spans="1:60" ht="15" thickBot="1" x14ac:dyDescent="0.35">
      <c r="A19" s="28" t="s">
        <v>9</v>
      </c>
      <c r="B19" s="29"/>
      <c r="C19" s="30"/>
      <c r="D19" s="40">
        <f>SUM(D15:D18)</f>
        <v>4300</v>
      </c>
      <c r="E19" s="40">
        <f t="shared" ref="E19" si="5">SUM(E15:E18)</f>
        <v>903</v>
      </c>
      <c r="F19" s="40">
        <f>SUM(F15:F18)</f>
        <v>5203</v>
      </c>
    </row>
    <row r="20" spans="1:60" ht="15" thickBot="1" x14ac:dyDescent="0.35">
      <c r="A20" s="41"/>
      <c r="B20" s="44"/>
      <c r="C20" s="45"/>
      <c r="D20" s="46"/>
      <c r="E20" s="46"/>
      <c r="F20" s="40"/>
    </row>
    <row r="21" spans="1:60" ht="16.2" thickBot="1" x14ac:dyDescent="0.35">
      <c r="A21" s="16" t="s">
        <v>24</v>
      </c>
      <c r="B21" s="17"/>
      <c r="C21" s="17"/>
      <c r="D21" s="17"/>
      <c r="E21" s="17"/>
      <c r="F21" s="18"/>
    </row>
    <row r="22" spans="1:60" ht="20.100000000000001" customHeight="1" thickBot="1" x14ac:dyDescent="0.35">
      <c r="A22" s="2" t="s">
        <v>2</v>
      </c>
      <c r="B22" s="5">
        <v>75</v>
      </c>
      <c r="C22" s="5">
        <v>60</v>
      </c>
      <c r="D22" s="36">
        <f>C22*B22</f>
        <v>4500</v>
      </c>
      <c r="E22" s="36">
        <f>F22-D22</f>
        <v>945</v>
      </c>
      <c r="F22" s="36">
        <f>D22*1.21</f>
        <v>5445</v>
      </c>
    </row>
    <row r="23" spans="1:60" ht="15" thickBot="1" x14ac:dyDescent="0.35">
      <c r="A23" s="2" t="s">
        <v>3</v>
      </c>
      <c r="B23" s="5">
        <v>4</v>
      </c>
      <c r="C23" s="5">
        <v>180</v>
      </c>
      <c r="D23" s="36">
        <f>C23*B23</f>
        <v>720</v>
      </c>
      <c r="E23" s="36">
        <f>F23-D23</f>
        <v>151.19999999999993</v>
      </c>
      <c r="F23" s="36">
        <f>D23*1.21</f>
        <v>871.19999999999993</v>
      </c>
    </row>
    <row r="24" spans="1:60" ht="15" thickBot="1" x14ac:dyDescent="0.35">
      <c r="A24" s="60" t="s">
        <v>7</v>
      </c>
      <c r="B24" s="61"/>
      <c r="C24" s="62"/>
      <c r="D24" s="58">
        <v>700</v>
      </c>
      <c r="E24" s="58">
        <f>F24-D24</f>
        <v>147</v>
      </c>
      <c r="F24" s="36">
        <f>D24*1.21</f>
        <v>847</v>
      </c>
    </row>
    <row r="25" spans="1:60" ht="15" thickBot="1" x14ac:dyDescent="0.35">
      <c r="A25" s="9" t="s">
        <v>1</v>
      </c>
      <c r="B25" s="27">
        <v>1</v>
      </c>
      <c r="C25" s="5">
        <v>150</v>
      </c>
      <c r="D25" s="36">
        <f>B25*C25</f>
        <v>150</v>
      </c>
      <c r="E25" s="36">
        <f>F25-D25</f>
        <v>31.5</v>
      </c>
      <c r="F25" s="36">
        <f>D25*1.21</f>
        <v>181.5</v>
      </c>
    </row>
    <row r="26" spans="1:60" ht="15" thickBot="1" x14ac:dyDescent="0.35">
      <c r="A26" s="28" t="s">
        <v>10</v>
      </c>
      <c r="B26" s="29"/>
      <c r="C26" s="30"/>
      <c r="D26" s="40">
        <f>SUM(D22:D25)</f>
        <v>6070</v>
      </c>
      <c r="E26" s="40">
        <f>E22+E23+E24+E25</f>
        <v>1274.6999999999998</v>
      </c>
      <c r="F26" s="40">
        <f>F22+F23+F24+F25</f>
        <v>7344.7</v>
      </c>
    </row>
    <row r="27" spans="1:60" ht="15" thickBot="1" x14ac:dyDescent="0.35">
      <c r="A27" s="41"/>
      <c r="B27" s="44"/>
      <c r="C27" s="45"/>
      <c r="D27" s="46"/>
      <c r="E27" s="46"/>
      <c r="F27" s="40"/>
    </row>
    <row r="28" spans="1:60" ht="16.2" thickBot="1" x14ac:dyDescent="0.35">
      <c r="A28" s="21" t="s">
        <v>25</v>
      </c>
      <c r="B28" s="25"/>
      <c r="C28" s="25"/>
      <c r="D28" s="25"/>
      <c r="E28" s="25"/>
      <c r="F28" s="26"/>
    </row>
    <row r="29" spans="1:60" ht="15" thickBot="1" x14ac:dyDescent="0.35">
      <c r="A29" s="35" t="s">
        <v>43</v>
      </c>
      <c r="B29" s="1">
        <v>1</v>
      </c>
      <c r="C29" s="5">
        <v>380</v>
      </c>
      <c r="D29" s="36">
        <f>C29*B29</f>
        <v>380</v>
      </c>
      <c r="E29" s="36">
        <f>F29-D29</f>
        <v>79.800000000000011</v>
      </c>
      <c r="F29" s="36">
        <f>D29*1.21</f>
        <v>459.8</v>
      </c>
    </row>
    <row r="30" spans="1:60" ht="15" thickBot="1" x14ac:dyDescent="0.35">
      <c r="A30" s="2" t="s">
        <v>44</v>
      </c>
      <c r="B30" s="1">
        <v>3</v>
      </c>
      <c r="C30" s="5">
        <v>70</v>
      </c>
      <c r="D30" s="36">
        <f>B30*C30</f>
        <v>210</v>
      </c>
      <c r="E30" s="36">
        <f>F30-D30</f>
        <v>44.099999999999994</v>
      </c>
      <c r="F30" s="36">
        <f>D30*1.21</f>
        <v>254.1</v>
      </c>
    </row>
    <row r="31" spans="1:60" ht="17.399999999999999" customHeight="1" thickBot="1" x14ac:dyDescent="0.35">
      <c r="A31" s="55" t="s">
        <v>31</v>
      </c>
      <c r="B31" s="63"/>
      <c r="C31" s="62"/>
      <c r="D31" s="58">
        <v>800</v>
      </c>
      <c r="E31" s="58">
        <f>F31-D31</f>
        <v>168</v>
      </c>
      <c r="F31" s="58">
        <f>D31*1.21</f>
        <v>968</v>
      </c>
    </row>
    <row r="32" spans="1:60" ht="20.100000000000001" customHeight="1" thickBot="1" x14ac:dyDescent="0.35">
      <c r="A32" s="2" t="s">
        <v>1</v>
      </c>
      <c r="B32" s="1">
        <v>2</v>
      </c>
      <c r="C32" s="5">
        <v>150</v>
      </c>
      <c r="D32" s="36">
        <f>B32*C32</f>
        <v>300</v>
      </c>
      <c r="E32" s="36">
        <f>F32-D32</f>
        <v>63</v>
      </c>
      <c r="F32" s="36">
        <f>D32*1.21</f>
        <v>363</v>
      </c>
    </row>
    <row r="33" spans="1:6" ht="15" thickBot="1" x14ac:dyDescent="0.35">
      <c r="A33" s="28" t="s">
        <v>11</v>
      </c>
      <c r="B33" s="29"/>
      <c r="C33" s="30"/>
      <c r="D33" s="40">
        <f>SUM(D29:D32)</f>
        <v>1690</v>
      </c>
      <c r="E33" s="40">
        <f>SUM(E29:E32)</f>
        <v>354.9</v>
      </c>
      <c r="F33" s="40">
        <f>SUM(F29:F32)</f>
        <v>2044.9</v>
      </c>
    </row>
    <row r="34" spans="1:6" ht="15" thickBot="1" x14ac:dyDescent="0.35">
      <c r="A34" s="41"/>
      <c r="B34" s="44"/>
      <c r="C34" s="45"/>
      <c r="D34" s="46"/>
      <c r="E34" s="46"/>
      <c r="F34" s="40"/>
    </row>
    <row r="35" spans="1:6" ht="16.2" thickBot="1" x14ac:dyDescent="0.35">
      <c r="A35" s="16" t="s">
        <v>26</v>
      </c>
      <c r="B35" s="17"/>
      <c r="C35" s="17"/>
      <c r="D35" s="17"/>
      <c r="E35" s="17"/>
      <c r="F35" s="18"/>
    </row>
    <row r="36" spans="1:6" ht="15" thickBot="1" x14ac:dyDescent="0.35">
      <c r="A36" s="3" t="s">
        <v>27</v>
      </c>
      <c r="B36" s="4">
        <v>1</v>
      </c>
      <c r="C36" s="4">
        <v>345</v>
      </c>
      <c r="D36" s="48">
        <f>C36*B36</f>
        <v>345</v>
      </c>
      <c r="E36" s="48">
        <f>F36-D36</f>
        <v>72.449999999999989</v>
      </c>
      <c r="F36" s="48">
        <f>D36*1.21</f>
        <v>417.45</v>
      </c>
    </row>
    <row r="37" spans="1:6" ht="15" thickBot="1" x14ac:dyDescent="0.35">
      <c r="A37" s="3" t="s">
        <v>28</v>
      </c>
      <c r="B37" s="4">
        <v>2</v>
      </c>
      <c r="C37" s="4">
        <v>90</v>
      </c>
      <c r="D37" s="48">
        <f t="shared" ref="D37:D41" si="6">C37*B37</f>
        <v>180</v>
      </c>
      <c r="E37" s="48">
        <f t="shared" ref="E37:E41" si="7">F37-D37</f>
        <v>37.799999999999983</v>
      </c>
      <c r="F37" s="48">
        <f t="shared" ref="F37:F41" si="8">D37*1.21</f>
        <v>217.79999999999998</v>
      </c>
    </row>
    <row r="38" spans="1:6" ht="15" thickBot="1" x14ac:dyDescent="0.35">
      <c r="A38" s="3" t="s">
        <v>29</v>
      </c>
      <c r="B38" s="4">
        <v>2</v>
      </c>
      <c r="C38" s="4">
        <v>100</v>
      </c>
      <c r="D38" s="48">
        <f t="shared" si="6"/>
        <v>200</v>
      </c>
      <c r="E38" s="48">
        <f t="shared" si="7"/>
        <v>42</v>
      </c>
      <c r="F38" s="48">
        <f t="shared" si="8"/>
        <v>242</v>
      </c>
    </row>
    <row r="39" spans="1:6" ht="15" thickBot="1" x14ac:dyDescent="0.35">
      <c r="A39" s="47" t="s">
        <v>30</v>
      </c>
      <c r="B39" s="5">
        <v>1</v>
      </c>
      <c r="C39" s="5">
        <v>80</v>
      </c>
      <c r="D39" s="48">
        <f t="shared" si="6"/>
        <v>80</v>
      </c>
      <c r="E39" s="48">
        <f t="shared" si="7"/>
        <v>16.799999999999997</v>
      </c>
      <c r="F39" s="48">
        <f t="shared" si="8"/>
        <v>96.8</v>
      </c>
    </row>
    <row r="40" spans="1:6" ht="15" thickBot="1" x14ac:dyDescent="0.35">
      <c r="A40" s="47" t="s">
        <v>35</v>
      </c>
      <c r="B40" s="5">
        <v>0</v>
      </c>
      <c r="C40" s="5">
        <v>200</v>
      </c>
      <c r="D40" s="48">
        <f t="shared" si="6"/>
        <v>0</v>
      </c>
      <c r="E40" s="48">
        <f t="shared" si="7"/>
        <v>0</v>
      </c>
      <c r="F40" s="48">
        <f t="shared" si="8"/>
        <v>0</v>
      </c>
    </row>
    <row r="41" spans="1:6" ht="15" thickBot="1" x14ac:dyDescent="0.35">
      <c r="A41" s="47" t="s">
        <v>34</v>
      </c>
      <c r="B41" s="5">
        <v>1</v>
      </c>
      <c r="C41" s="5">
        <v>70</v>
      </c>
      <c r="D41" s="48">
        <f t="shared" si="6"/>
        <v>70</v>
      </c>
      <c r="E41" s="48">
        <f t="shared" si="7"/>
        <v>14.700000000000003</v>
      </c>
      <c r="F41" s="48">
        <f t="shared" si="8"/>
        <v>84.7</v>
      </c>
    </row>
    <row r="42" spans="1:6" ht="15" thickBot="1" x14ac:dyDescent="0.35">
      <c r="A42" s="3" t="s">
        <v>1</v>
      </c>
      <c r="B42" s="13">
        <v>3</v>
      </c>
      <c r="C42" s="13">
        <v>150</v>
      </c>
      <c r="D42" s="48">
        <f>B42*C42</f>
        <v>450</v>
      </c>
      <c r="E42" s="48">
        <f>F42-D42</f>
        <v>94.5</v>
      </c>
      <c r="F42" s="48">
        <f>D42*1.21</f>
        <v>544.5</v>
      </c>
    </row>
    <row r="43" spans="1:6" ht="15" thickBot="1" x14ac:dyDescent="0.35">
      <c r="A43" s="28" t="s">
        <v>12</v>
      </c>
      <c r="B43" s="29"/>
      <c r="C43" s="30"/>
      <c r="D43" s="40">
        <f>SUM(D36:D42)</f>
        <v>1325</v>
      </c>
      <c r="E43" s="40">
        <f>SUM(E36:E42)</f>
        <v>278.24999999999994</v>
      </c>
      <c r="F43" s="40">
        <f>SUM(F36:F42)</f>
        <v>1603.25</v>
      </c>
    </row>
    <row r="44" spans="1:6" ht="16.2" thickBot="1" x14ac:dyDescent="0.35">
      <c r="A44" s="12" t="s">
        <v>15</v>
      </c>
      <c r="B44" s="11"/>
      <c r="C44" s="11"/>
      <c r="D44" s="49">
        <f>SUM(D12+D19+D26+D33+D43)</f>
        <v>19785</v>
      </c>
      <c r="E44" s="49">
        <f>SUM(E12+E19+E26+E33+E43)</f>
        <v>4154.8499999999995</v>
      </c>
      <c r="F44" s="40">
        <f>SUM(F12+F19+F26+F33+F43)</f>
        <v>23939.850000000002</v>
      </c>
    </row>
    <row r="46" spans="1:6" ht="15.6" x14ac:dyDescent="0.3">
      <c r="A46" s="14"/>
      <c r="B46" s="10"/>
      <c r="C46" s="10"/>
      <c r="D46" s="10"/>
      <c r="E46" s="15"/>
      <c r="F46" s="15"/>
    </row>
    <row r="47" spans="1:6" ht="16.2" thickBot="1" x14ac:dyDescent="0.35">
      <c r="A47" s="14"/>
      <c r="B47" s="10"/>
      <c r="C47" s="10"/>
      <c r="D47" s="10"/>
      <c r="E47" s="15"/>
      <c r="F47" s="32"/>
    </row>
    <row r="48" spans="1:6" ht="16.2" thickBot="1" x14ac:dyDescent="0.35">
      <c r="A48" s="12" t="s">
        <v>13</v>
      </c>
      <c r="B48" s="11"/>
      <c r="C48" s="11"/>
      <c r="D48" s="53">
        <f>'1era anualitat'!D44</f>
        <v>19285</v>
      </c>
      <c r="E48" s="53">
        <f>'1era anualitat'!E44</f>
        <v>4049.8499999999995</v>
      </c>
      <c r="F48" s="50">
        <f>'1era anualitat'!F44</f>
        <v>23334.85</v>
      </c>
    </row>
    <row r="49" spans="1:6" ht="16.2" thickBot="1" x14ac:dyDescent="0.35">
      <c r="A49" s="12" t="s">
        <v>16</v>
      </c>
      <c r="B49" s="11"/>
      <c r="C49" s="11"/>
      <c r="D49" s="54">
        <f>D44</f>
        <v>19785</v>
      </c>
      <c r="E49" s="54">
        <f>E44</f>
        <v>4154.8499999999995</v>
      </c>
      <c r="F49" s="51">
        <f>F44</f>
        <v>23939.850000000002</v>
      </c>
    </row>
    <row r="50" spans="1:6" ht="16.2" thickBot="1" x14ac:dyDescent="0.35">
      <c r="A50" s="12" t="s">
        <v>14</v>
      </c>
      <c r="B50" s="11"/>
      <c r="C50" s="11"/>
      <c r="D50" s="33">
        <f>D48+D49</f>
        <v>39070</v>
      </c>
      <c r="E50" s="33">
        <f>E48+E49</f>
        <v>8204.6999999999989</v>
      </c>
      <c r="F50" s="52">
        <f>SUM(F48:F49)</f>
        <v>47274.7</v>
      </c>
    </row>
    <row r="51" spans="1:6" ht="15.6" x14ac:dyDescent="0.3">
      <c r="A51" s="14"/>
      <c r="B51" s="10"/>
      <c r="C51" s="10"/>
      <c r="D51" s="10"/>
      <c r="E51" s="15"/>
      <c r="F51" s="15"/>
    </row>
    <row r="53" spans="1:6" x14ac:dyDescent="0.3">
      <c r="E53" s="24"/>
      <c r="F53" s="24"/>
    </row>
    <row r="57" spans="1:6" x14ac:dyDescent="0.3">
      <c r="F57"/>
    </row>
  </sheetData>
  <pageMargins left="0.7" right="0.7" top="0.75" bottom="0.75" header="0.3" footer="0.3"/>
  <pageSetup paperSize="9" scale="67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1era anualitat</vt:lpstr>
      <vt:lpstr>2ona anualitat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40355590C</dc:creator>
  <cp:lastModifiedBy>Ester Quintana Camps</cp:lastModifiedBy>
  <cp:lastPrinted>2025-09-03T10:40:11Z</cp:lastPrinted>
  <dcterms:created xsi:type="dcterms:W3CDTF">2019-05-13T10:25:07Z</dcterms:created>
  <dcterms:modified xsi:type="dcterms:W3CDTF">2025-10-07T14:50:27Z</dcterms:modified>
</cp:coreProperties>
</file>