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#info\IMI-HISENDA\Contractes\Fiori\"/>
    </mc:Choice>
  </mc:AlternateContent>
  <xr:revisionPtr revIDLastSave="0" documentId="13_ncr:1_{EA55356D-AEBE-48EA-B2BC-8E2EFD704C3C}" xr6:coauthVersionLast="47" xr6:coauthVersionMax="47" xr10:uidLastSave="{00000000-0000-0000-0000-000000000000}"/>
  <bookViews>
    <workbookView xWindow="28752" yWindow="-48" windowWidth="38496" windowHeight="21096" tabRatio="524" xr2:uid="{00000000-000D-0000-FFFF-FFFF00000000}"/>
  </bookViews>
  <sheets>
    <sheet name="Dades PPt i IJ" sheetId="4" r:id="rId1"/>
    <sheet name="fites Facturació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4" l="1"/>
  <c r="G83" i="4"/>
  <c r="F83" i="4"/>
  <c r="E83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27" i="4"/>
  <c r="I83" i="4" l="1"/>
  <c r="F17" i="4"/>
  <c r="J12" i="4"/>
  <c r="K12" i="4" s="1"/>
  <c r="J11" i="4"/>
  <c r="J13" i="4" s="1"/>
  <c r="G17" i="4"/>
  <c r="G21" i="4" s="1"/>
  <c r="D3" i="4"/>
  <c r="E10" i="1"/>
  <c r="D21" i="4"/>
  <c r="F20" i="4"/>
  <c r="F19" i="4"/>
  <c r="F18" i="4"/>
  <c r="E20" i="4"/>
  <c r="E19" i="4"/>
  <c r="E18" i="4"/>
  <c r="E17" i="4"/>
  <c r="K11" i="4" l="1"/>
  <c r="K13" i="4" s="1"/>
  <c r="D11" i="4"/>
  <c r="D12" i="4" s="1"/>
  <c r="C11" i="4"/>
  <c r="D7" i="4"/>
  <c r="C7" i="4"/>
  <c r="E7" i="4"/>
  <c r="H4" i="4" l="1"/>
  <c r="H3" i="4"/>
  <c r="H6" i="4"/>
  <c r="H5" i="4"/>
  <c r="I6" i="4"/>
  <c r="I5" i="4"/>
  <c r="I4" i="4"/>
  <c r="I3" i="4"/>
  <c r="E11" i="4"/>
  <c r="E13" i="4" s="1"/>
  <c r="C12" i="4"/>
  <c r="G15" i="1" l="1"/>
  <c r="G17" i="1"/>
  <c r="F18" i="1"/>
  <c r="E17" i="1" s="1"/>
  <c r="E15" i="1" l="1"/>
  <c r="E16" i="1"/>
</calcChain>
</file>

<file path=xl/sharedStrings.xml><?xml version="1.0" encoding="utf-8"?>
<sst xmlns="http://schemas.openxmlformats.org/spreadsheetml/2006/main" count="198" uniqueCount="150">
  <si>
    <t>any</t>
  </si>
  <si>
    <t>fita</t>
  </si>
  <si>
    <t>%</t>
  </si>
  <si>
    <t xml:space="preserve"> </t>
  </si>
  <si>
    <t>TOTAL:</t>
  </si>
  <si>
    <t>inversió per any</t>
  </si>
  <si>
    <t>Anàlisi temps gestió d'instàncies</t>
  </si>
  <si>
    <t>Informe pagaments telemàtics</t>
  </si>
  <si>
    <t>Anàlisi pagaments telemàtics</t>
  </si>
  <si>
    <t>Anàlisi clarificació PDA</t>
  </si>
  <si>
    <t>Anàlisi evolució clarificació</t>
  </si>
  <si>
    <t>Informe estat clarificació</t>
  </si>
  <si>
    <t>Anàlisi estat clarificació</t>
  </si>
  <si>
    <t>Valor Cadastral i superficie</t>
  </si>
  <si>
    <t>Objectes IBI</t>
  </si>
  <si>
    <t>Informe Objectes IVTM</t>
  </si>
  <si>
    <t>Informe Objectes RSD</t>
  </si>
  <si>
    <t>Informe Objectes IAE</t>
  </si>
  <si>
    <t>Denúncies en fase FR</t>
  </si>
  <si>
    <t>Informe denúncies NIVI</t>
  </si>
  <si>
    <t>Informe de sancions</t>
  </si>
  <si>
    <t>Anàlisi pendent de sancions</t>
  </si>
  <si>
    <t>Anàlisi baixes de deute per prescripció</t>
  </si>
  <si>
    <t>Anàlisi subhastes</t>
  </si>
  <si>
    <t>Anàlisi der. responsabilitat, successions i fallits</t>
  </si>
  <si>
    <t>Anàlisi embargaments veh., immobles, sous i salaris</t>
  </si>
  <si>
    <t>Informe contribuent i deute concursal</t>
  </si>
  <si>
    <t>Anàlisi Embargaments ATC</t>
  </si>
  <si>
    <t>Anàlisi Embargaments CC</t>
  </si>
  <si>
    <t>Anàlisis de tràmits</t>
  </si>
  <si>
    <t>Seguiment expedients inspecció IAE</t>
  </si>
  <si>
    <t>Control bonificacions habitatge habitual PV</t>
  </si>
  <si>
    <t>Informe expdients de devolució</t>
  </si>
  <si>
    <t>Objectes i deute per estat contribuent</t>
  </si>
  <si>
    <t>Bonificacions i excempcions VEH</t>
  </si>
  <si>
    <t>Bonificacions i excempcions RSD</t>
  </si>
  <si>
    <t>Bonificacions i excempcions IAE</t>
  </si>
  <si>
    <t>Bonificacions i excempcions IBI</t>
  </si>
  <si>
    <t>Informe sancions Autoritas</t>
  </si>
  <si>
    <t>Informe objectes per territori</t>
  </si>
  <si>
    <t>Anàlisi objectes per territori</t>
  </si>
  <si>
    <t>Relació de procediments concursals</t>
  </si>
  <si>
    <t>Recaptació multes</t>
  </si>
  <si>
    <t>Consulta del deute</t>
  </si>
  <si>
    <t>Monitor depuració contribuents</t>
  </si>
  <si>
    <t>Informe de la relació de càrrecs</t>
  </si>
  <si>
    <t>Anàlisi de càrrecs</t>
  </si>
  <si>
    <t>Informe</t>
  </si>
  <si>
    <t>INF049</t>
  </si>
  <si>
    <t>INF058</t>
  </si>
  <si>
    <t>INF056</t>
  </si>
  <si>
    <t>INF052</t>
  </si>
  <si>
    <t>INF112</t>
  </si>
  <si>
    <t>INF066</t>
  </si>
  <si>
    <t>INF078</t>
  </si>
  <si>
    <t>INF010</t>
  </si>
  <si>
    <t>INF011</t>
  </si>
  <si>
    <t>INF012</t>
  </si>
  <si>
    <t>INF080</t>
  </si>
  <si>
    <t>INF082</t>
  </si>
  <si>
    <t>INF034</t>
  </si>
  <si>
    <t>INF035</t>
  </si>
  <si>
    <t>INF040</t>
  </si>
  <si>
    <t>INF097</t>
  </si>
  <si>
    <t>INF104</t>
  </si>
  <si>
    <t>INF107</t>
  </si>
  <si>
    <t>INF108</t>
  </si>
  <si>
    <t>INF048</t>
  </si>
  <si>
    <t>INF031</t>
  </si>
  <si>
    <t>INF021</t>
  </si>
  <si>
    <t>INF029</t>
  </si>
  <si>
    <t>INF076</t>
  </si>
  <si>
    <t>INF033</t>
  </si>
  <si>
    <t>INF079</t>
  </si>
  <si>
    <t>INF083</t>
  </si>
  <si>
    <t>INF077</t>
  </si>
  <si>
    <t>INF002</t>
  </si>
  <si>
    <t>INF001</t>
  </si>
  <si>
    <t>INF081</t>
  </si>
  <si>
    <t>INF009</t>
  </si>
  <si>
    <t>INF073</t>
  </si>
  <si>
    <t>INF106</t>
  </si>
  <si>
    <t>fita2-paquet 2</t>
  </si>
  <si>
    <t>fita1- paquet 1</t>
  </si>
  <si>
    <t>Hores PERFIL</t>
  </si>
  <si>
    <t>periode</t>
  </si>
  <si>
    <t>TOTAL</t>
  </si>
  <si>
    <t>Import sense IVA</t>
  </si>
  <si>
    <t>IVA 21%</t>
  </si>
  <si>
    <t>Import IVA inclòs</t>
  </si>
  <si>
    <t xml:space="preserve">Pressupost contracte </t>
  </si>
  <si>
    <t>Any</t>
  </si>
  <si>
    <t>VE prestació</t>
  </si>
  <si>
    <t>VE eventuals pròrrogues</t>
  </si>
  <si>
    <t>VE modificacions amb increment del cost econòmic</t>
  </si>
  <si>
    <t>Càlcul VEC</t>
  </si>
  <si>
    <t>Justificacio PREU:</t>
  </si>
  <si>
    <t>Perfil</t>
  </si>
  <si>
    <t>Preu/hora IVA exclòs</t>
  </si>
  <si>
    <t>Volumetria/hores</t>
  </si>
  <si>
    <t>Subtotal</t>
  </si>
  <si>
    <t>Total cost IVA exclòs</t>
  </si>
  <si>
    <t>TOTAL hores / volumetries</t>
  </si>
  <si>
    <t>TOTAL SALARIS</t>
  </si>
  <si>
    <t>total hores</t>
  </si>
  <si>
    <t>10M</t>
  </si>
  <si>
    <t>fita3-tancament</t>
  </si>
  <si>
    <t>INF024</t>
  </si>
  <si>
    <t>Anàlisi d'expedients i devolucions</t>
  </si>
  <si>
    <t>Informe d'expedients i devolucions</t>
  </si>
  <si>
    <t>INF064</t>
  </si>
  <si>
    <t>Anàlisi domiciliacions</t>
  </si>
  <si>
    <t>Informe domiciliacions</t>
  </si>
  <si>
    <t>INF090</t>
  </si>
  <si>
    <t>Anàlisi fraccionaments</t>
  </si>
  <si>
    <t>INF091</t>
  </si>
  <si>
    <t>Informe fraccionaments</t>
  </si>
  <si>
    <t>INF095</t>
  </si>
  <si>
    <t>Anàlisi deute fraccionat</t>
  </si>
  <si>
    <t>INF028</t>
  </si>
  <si>
    <t>Anàlisi Embargaments AEAT</t>
  </si>
  <si>
    <t>Anàlisi de les sancions</t>
  </si>
  <si>
    <t>Anàlisi denúncies NIVI</t>
  </si>
  <si>
    <t>INF084</t>
  </si>
  <si>
    <t>Anàlisi remeses rebut</t>
  </si>
  <si>
    <t>Informe remeses rebut</t>
  </si>
  <si>
    <t>12M</t>
  </si>
  <si>
    <t>8M</t>
  </si>
  <si>
    <t>data inici previst</t>
  </si>
  <si>
    <t>data fi</t>
  </si>
  <si>
    <t>4M</t>
  </si>
  <si>
    <t>dotació inversions</t>
  </si>
  <si>
    <t>Consultor sènior SAP</t>
  </si>
  <si>
    <t xml:space="preserve">Cap de projecte sènior </t>
  </si>
  <si>
    <t>Analista prog SAP</t>
  </si>
  <si>
    <t>Consultor especialista FIORI</t>
  </si>
  <si>
    <r>
      <t>import</t>
    </r>
    <r>
      <rPr>
        <b/>
        <sz val="8"/>
        <color theme="1"/>
        <rFont val="Calibri"/>
        <family val="2"/>
        <scheme val="minor"/>
      </rPr>
      <t xml:space="preserve"> (amb IVA)</t>
    </r>
  </si>
  <si>
    <r>
      <t xml:space="preserve">import per any </t>
    </r>
    <r>
      <rPr>
        <b/>
        <sz val="8"/>
        <color theme="1"/>
        <rFont val="Calibri"/>
        <family val="2"/>
        <scheme val="minor"/>
      </rPr>
      <t>(amb IVA)</t>
    </r>
  </si>
  <si>
    <t xml:space="preserve">Id </t>
  </si>
  <si>
    <t xml:space="preserve">Serveis  </t>
  </si>
  <si>
    <r>
      <t xml:space="preserve"> pressupost 55 informes a </t>
    </r>
    <r>
      <rPr>
        <b/>
        <sz val="11"/>
        <color theme="1"/>
        <rFont val="Calibri"/>
        <family val="2"/>
        <scheme val="minor"/>
      </rPr>
      <t>PREUs IMI</t>
    </r>
  </si>
  <si>
    <t>setmanes FTE’s (hh/40)</t>
  </si>
  <si>
    <t>% distribució perfils</t>
  </si>
  <si>
    <t>Cap de Projecte</t>
  </si>
  <si>
    <t>Construcció</t>
  </si>
  <si>
    <t>Disseny funcional/tributari</t>
  </si>
  <si>
    <t>Tasca i Perfil</t>
  </si>
  <si>
    <t>Gestió i seguiment</t>
  </si>
  <si>
    <t>Desenvolupament analític/tècnic</t>
  </si>
  <si>
    <t>TANCAMENT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</si>
</sst>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Arial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0.39997558519241921"/>
      </right>
      <top style="double">
        <color theme="8"/>
      </top>
      <bottom style="thin">
        <color theme="8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  <xf numFmtId="4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wrapText="1"/>
    </xf>
    <xf numFmtId="9" fontId="1" fillId="0" borderId="1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7" fillId="0" borderId="5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4" fontId="1" fillId="0" borderId="6" xfId="0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4" fontId="1" fillId="0" borderId="2" xfId="0" applyNumberFormat="1" applyFont="1" applyBorder="1"/>
    <xf numFmtId="3" fontId="0" fillId="0" borderId="1" xfId="0" applyNumberForma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1" fillId="0" borderId="0" xfId="0" applyNumberFormat="1" applyFont="1"/>
    <xf numFmtId="0" fontId="8" fillId="0" borderId="1" xfId="0" applyFont="1" applyBorder="1"/>
    <xf numFmtId="3" fontId="8" fillId="0" borderId="1" xfId="0" applyNumberFormat="1" applyFont="1" applyBorder="1"/>
    <xf numFmtId="4" fontId="8" fillId="0" borderId="1" xfId="0" applyNumberFormat="1" applyFont="1" applyBorder="1"/>
    <xf numFmtId="3" fontId="6" fillId="0" borderId="4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8" fontId="4" fillId="0" borderId="0" xfId="0" applyNumberFormat="1" applyFon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8" fontId="1" fillId="0" borderId="1" xfId="0" applyNumberFormat="1" applyFont="1" applyBorder="1" applyAlignment="1">
      <alignment horizontal="justify" vertical="center" wrapText="1"/>
    </xf>
    <xf numFmtId="8" fontId="0" fillId="0" borderId="1" xfId="0" applyNumberFormat="1" applyBorder="1" applyAlignment="1">
      <alignment horizontal="justify" vertical="center" wrapText="1"/>
    </xf>
    <xf numFmtId="8" fontId="0" fillId="0" borderId="1" xfId="0" applyNumberForma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3" fontId="1" fillId="0" borderId="0" xfId="0" applyNumberFormat="1" applyFont="1"/>
    <xf numFmtId="9" fontId="0" fillId="0" borderId="1" xfId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0" fontId="14" fillId="0" borderId="2" xfId="0" applyFont="1" applyBorder="1"/>
    <xf numFmtId="4" fontId="15" fillId="0" borderId="1" xfId="0" applyNumberFormat="1" applyFont="1" applyBorder="1"/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/>
    <xf numFmtId="14" fontId="16" fillId="0" borderId="0" xfId="0" applyNumberFormat="1" applyFont="1" applyAlignment="1">
      <alignment horizontal="right" vertical="center" wrapText="1"/>
    </xf>
    <xf numFmtId="165" fontId="0" fillId="0" borderId="0" xfId="2" applyNumberFormat="1" applyFont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</cellXfs>
  <cellStyles count="3">
    <cellStyle name="Coma" xfId="2" builtinId="3"/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1306-CD49-42F1-BE7E-04FD1714ECA2}">
  <dimension ref="A1:M83"/>
  <sheetViews>
    <sheetView tabSelected="1" zoomScale="90" zoomScaleNormal="90" workbookViewId="0">
      <selection activeCell="A2" sqref="A2"/>
    </sheetView>
  </sheetViews>
  <sheetFormatPr defaultRowHeight="14.4" x14ac:dyDescent="0.3"/>
  <cols>
    <col min="1" max="1" width="11.5546875" bestFit="1" customWidth="1"/>
    <col min="2" max="2" width="26.77734375" customWidth="1"/>
    <col min="3" max="3" width="15.77734375" customWidth="1"/>
    <col min="4" max="4" width="30.109375" customWidth="1"/>
    <col min="5" max="5" width="19.88671875" customWidth="1"/>
    <col min="6" max="6" width="16.88671875" customWidth="1"/>
    <col min="7" max="7" width="13.77734375" customWidth="1"/>
    <col min="8" max="8" width="14" customWidth="1"/>
    <col min="9" max="9" width="12.21875" customWidth="1"/>
    <col min="10" max="10" width="16.21875" bestFit="1" customWidth="1"/>
    <col min="11" max="11" width="13.5546875" customWidth="1"/>
  </cols>
  <sheetData>
    <row r="1" spans="1:13" x14ac:dyDescent="0.3">
      <c r="A1" t="s">
        <v>84</v>
      </c>
      <c r="C1" t="s">
        <v>104</v>
      </c>
      <c r="H1" t="s">
        <v>142</v>
      </c>
    </row>
    <row r="2" spans="1:13" x14ac:dyDescent="0.3">
      <c r="C2" s="11">
        <v>2026</v>
      </c>
      <c r="D2" s="11">
        <v>2027</v>
      </c>
      <c r="E2" s="11" t="s">
        <v>86</v>
      </c>
      <c r="H2" s="11">
        <v>2026</v>
      </c>
      <c r="I2" s="11">
        <v>2027</v>
      </c>
    </row>
    <row r="3" spans="1:13" x14ac:dyDescent="0.3">
      <c r="B3" s="23" t="s">
        <v>133</v>
      </c>
      <c r="C3" s="28">
        <v>1058</v>
      </c>
      <c r="D3" s="32">
        <f>393+58</f>
        <v>451</v>
      </c>
      <c r="E3" s="33">
        <v>1509</v>
      </c>
      <c r="G3" s="58"/>
      <c r="H3" s="46">
        <f>C3/C7</f>
        <v>0.16938840858149215</v>
      </c>
      <c r="I3" s="46">
        <f>D3/D7</f>
        <v>0.19473229706390327</v>
      </c>
    </row>
    <row r="4" spans="1:13" x14ac:dyDescent="0.3">
      <c r="B4" s="23" t="s">
        <v>135</v>
      </c>
      <c r="C4" s="28">
        <v>1255</v>
      </c>
      <c r="D4" s="1">
        <v>466</v>
      </c>
      <c r="E4" s="28">
        <v>1721</v>
      </c>
      <c r="G4" s="58"/>
      <c r="H4" s="46">
        <f>C4/C7</f>
        <v>0.20092859430035223</v>
      </c>
      <c r="I4" s="46">
        <f>D4/D7</f>
        <v>0.20120898100172713</v>
      </c>
    </row>
    <row r="5" spans="1:13" x14ac:dyDescent="0.3">
      <c r="B5" s="23" t="s">
        <v>132</v>
      </c>
      <c r="C5" s="28">
        <v>2093</v>
      </c>
      <c r="D5" s="1">
        <v>789</v>
      </c>
      <c r="E5" s="28">
        <v>2882</v>
      </c>
      <c r="G5" s="58"/>
      <c r="H5" s="46">
        <f>C5/C7</f>
        <v>0.33509446045469099</v>
      </c>
      <c r="I5" s="46">
        <f>D5/D7</f>
        <v>0.34067357512953367</v>
      </c>
    </row>
    <row r="6" spans="1:13" x14ac:dyDescent="0.3">
      <c r="B6" s="23" t="s">
        <v>134</v>
      </c>
      <c r="C6" s="28">
        <v>1840</v>
      </c>
      <c r="D6" s="1">
        <v>610</v>
      </c>
      <c r="E6" s="28">
        <v>2450</v>
      </c>
      <c r="G6" s="58"/>
      <c r="H6" s="46">
        <f>C6/C7</f>
        <v>0.29458853666346463</v>
      </c>
      <c r="I6" s="46">
        <f>D6/D7</f>
        <v>0.26338514680483593</v>
      </c>
    </row>
    <row r="7" spans="1:13" x14ac:dyDescent="0.3">
      <c r="C7" s="45">
        <f>SUM(C3:C6)</f>
        <v>6246</v>
      </c>
      <c r="D7" s="45">
        <f>SUM(D3:D6)</f>
        <v>2316</v>
      </c>
      <c r="E7" s="45">
        <f>SUM(E3:E6)</f>
        <v>8562</v>
      </c>
    </row>
    <row r="9" spans="1:13" x14ac:dyDescent="0.3">
      <c r="A9" t="s">
        <v>90</v>
      </c>
      <c r="G9" t="s">
        <v>95</v>
      </c>
    </row>
    <row r="10" spans="1:13" ht="43.2" x14ac:dyDescent="0.3">
      <c r="B10" s="14"/>
      <c r="C10" s="11">
        <v>2026</v>
      </c>
      <c r="D10" s="11">
        <v>2027</v>
      </c>
      <c r="E10" s="11" t="s">
        <v>86</v>
      </c>
      <c r="G10" s="12" t="s">
        <v>91</v>
      </c>
      <c r="H10" s="12" t="s">
        <v>92</v>
      </c>
      <c r="I10" s="12" t="s">
        <v>93</v>
      </c>
      <c r="J10" s="12" t="s">
        <v>94</v>
      </c>
      <c r="K10" s="12" t="s">
        <v>86</v>
      </c>
    </row>
    <row r="11" spans="1:13" x14ac:dyDescent="0.3">
      <c r="B11" s="13" t="s">
        <v>87</v>
      </c>
      <c r="C11" s="6">
        <f>C13/1.21</f>
        <v>328585.64000000007</v>
      </c>
      <c r="D11" s="6">
        <f>D13/1.21</f>
        <v>122987.84033057852</v>
      </c>
      <c r="E11" s="6">
        <f>C11+D11</f>
        <v>451573.48033057858</v>
      </c>
      <c r="G11" s="40">
        <v>2026</v>
      </c>
      <c r="H11" s="43">
        <v>328585.64000000007</v>
      </c>
      <c r="I11" s="43">
        <v>0</v>
      </c>
      <c r="J11" s="43">
        <f>H11*0.2</f>
        <v>65717.128000000012</v>
      </c>
      <c r="K11" s="42">
        <f>H11+J11</f>
        <v>394302.7680000001</v>
      </c>
      <c r="M11" t="s">
        <v>3</v>
      </c>
    </row>
    <row r="12" spans="1:13" x14ac:dyDescent="0.3">
      <c r="B12" s="13" t="s">
        <v>88</v>
      </c>
      <c r="C12" s="6">
        <f>C13-C11</f>
        <v>69002.984400000016</v>
      </c>
      <c r="D12" s="6">
        <f>D13-D11</f>
        <v>25827.446469421484</v>
      </c>
      <c r="E12" s="6">
        <v>94830.43</v>
      </c>
      <c r="G12" s="40">
        <v>2027</v>
      </c>
      <c r="H12" s="43">
        <v>122987.84033057852</v>
      </c>
      <c r="I12" s="43">
        <v>0</v>
      </c>
      <c r="J12" s="43">
        <f>H12*0.2</f>
        <v>24597.568066115706</v>
      </c>
      <c r="K12" s="42">
        <f>H12+J12</f>
        <v>147585.40839669423</v>
      </c>
    </row>
    <row r="13" spans="1:13" x14ac:dyDescent="0.3">
      <c r="B13" s="13" t="s">
        <v>89</v>
      </c>
      <c r="C13" s="9">
        <v>397588.62440000009</v>
      </c>
      <c r="D13" s="9">
        <v>148815.2868</v>
      </c>
      <c r="E13" s="9">
        <f>E11+E12</f>
        <v>546403.91033057857</v>
      </c>
      <c r="G13" s="41" t="s">
        <v>86</v>
      </c>
      <c r="H13" s="44">
        <v>451573.48033057858</v>
      </c>
      <c r="I13" s="44">
        <v>0</v>
      </c>
      <c r="J13" s="44">
        <f>SUM(J11:J12)</f>
        <v>90314.696066115721</v>
      </c>
      <c r="K13" s="41">
        <f>SUM(K11:K12)</f>
        <v>541888.17639669427</v>
      </c>
    </row>
    <row r="14" spans="1:13" x14ac:dyDescent="0.3">
      <c r="B14" s="38"/>
      <c r="C14" s="31"/>
      <c r="D14" s="31"/>
      <c r="E14" s="31"/>
      <c r="G14" s="39"/>
      <c r="H14" s="39"/>
      <c r="I14" s="39"/>
      <c r="J14" s="39"/>
      <c r="K14" s="39"/>
    </row>
    <row r="16" spans="1:13" ht="27.6" x14ac:dyDescent="0.3">
      <c r="B16" s="15" t="s">
        <v>97</v>
      </c>
      <c r="C16" s="15" t="s">
        <v>98</v>
      </c>
      <c r="D16" s="15" t="s">
        <v>99</v>
      </c>
      <c r="E16" s="15" t="s">
        <v>100</v>
      </c>
      <c r="F16" s="15" t="s">
        <v>141</v>
      </c>
      <c r="G16" s="15" t="s">
        <v>101</v>
      </c>
    </row>
    <row r="17" spans="1:9" x14ac:dyDescent="0.3">
      <c r="B17" s="23" t="s">
        <v>133</v>
      </c>
      <c r="C17" s="22">
        <v>56.26</v>
      </c>
      <c r="D17" s="33">
        <v>1509</v>
      </c>
      <c r="E17" s="6">
        <f>C17*D17</f>
        <v>84896.34</v>
      </c>
      <c r="F17" s="6">
        <f>D17/40</f>
        <v>37.725000000000001</v>
      </c>
      <c r="G17" s="34">
        <f>C17*D17</f>
        <v>84896.34</v>
      </c>
    </row>
    <row r="18" spans="1:9" x14ac:dyDescent="0.3">
      <c r="B18" s="23" t="s">
        <v>132</v>
      </c>
      <c r="C18" s="22">
        <v>53.02</v>
      </c>
      <c r="D18" s="28">
        <v>2882</v>
      </c>
      <c r="E18" s="6">
        <f>C18*D18</f>
        <v>152803.64000000001</v>
      </c>
      <c r="F18" s="6">
        <f t="shared" ref="F18:F20" si="0">D18/40</f>
        <v>72.05</v>
      </c>
      <c r="G18" s="6">
        <v>152803.64000000001</v>
      </c>
    </row>
    <row r="19" spans="1:9" x14ac:dyDescent="0.3">
      <c r="B19" s="23" t="s">
        <v>135</v>
      </c>
      <c r="C19" s="22">
        <v>67.5</v>
      </c>
      <c r="D19" s="28">
        <v>1721</v>
      </c>
      <c r="E19" s="6">
        <f>C19*D19</f>
        <v>116167.5</v>
      </c>
      <c r="F19" s="6">
        <f t="shared" si="0"/>
        <v>43.024999999999999</v>
      </c>
      <c r="G19" s="6">
        <v>116167.5</v>
      </c>
    </row>
    <row r="20" spans="1:9" x14ac:dyDescent="0.3">
      <c r="B20" s="23" t="s">
        <v>134</v>
      </c>
      <c r="C20" s="22">
        <v>39.880000000000003</v>
      </c>
      <c r="D20" s="28">
        <v>2450</v>
      </c>
      <c r="E20" s="6">
        <f>C20*D20</f>
        <v>97706</v>
      </c>
      <c r="F20" s="6">
        <f t="shared" si="0"/>
        <v>61.25</v>
      </c>
      <c r="G20" s="6">
        <v>97706</v>
      </c>
    </row>
    <row r="21" spans="1:9" ht="15" thickBot="1" x14ac:dyDescent="0.35">
      <c r="B21" s="59" t="s">
        <v>102</v>
      </c>
      <c r="C21" s="60"/>
      <c r="D21" s="35">
        <f>D17+D18+D19+D20</f>
        <v>8562</v>
      </c>
      <c r="E21" s="59" t="s">
        <v>103</v>
      </c>
      <c r="F21" s="60"/>
      <c r="G21" s="36">
        <f>G17+G18+G19+G20</f>
        <v>451573.48</v>
      </c>
      <c r="H21" s="29" t="s">
        <v>3</v>
      </c>
    </row>
    <row r="23" spans="1:9" x14ac:dyDescent="0.3">
      <c r="A23" t="s">
        <v>96</v>
      </c>
    </row>
    <row r="24" spans="1:9" x14ac:dyDescent="0.3">
      <c r="C24" s="64"/>
      <c r="D24" s="64"/>
      <c r="E24" s="65" t="s">
        <v>146</v>
      </c>
      <c r="F24" s="66"/>
      <c r="G24" s="66"/>
      <c r="H24" s="66"/>
      <c r="I24" s="67"/>
    </row>
    <row r="25" spans="1:9" ht="41.4" x14ac:dyDescent="0.3">
      <c r="B25" s="68" t="s">
        <v>139</v>
      </c>
      <c r="C25" s="68"/>
      <c r="D25" s="68"/>
      <c r="E25" s="72" t="s">
        <v>147</v>
      </c>
      <c r="F25" s="72" t="s">
        <v>145</v>
      </c>
      <c r="G25" s="72" t="s">
        <v>148</v>
      </c>
      <c r="H25" s="72" t="s">
        <v>144</v>
      </c>
      <c r="I25" s="70" t="s">
        <v>86</v>
      </c>
    </row>
    <row r="26" spans="1:9" ht="41.4" x14ac:dyDescent="0.3">
      <c r="B26" s="69" t="s">
        <v>91</v>
      </c>
      <c r="C26" s="69" t="s">
        <v>138</v>
      </c>
      <c r="D26" s="69" t="s">
        <v>47</v>
      </c>
      <c r="E26" s="72" t="s">
        <v>143</v>
      </c>
      <c r="F26" s="72" t="s">
        <v>132</v>
      </c>
      <c r="G26" s="72" t="s">
        <v>135</v>
      </c>
      <c r="H26" s="72" t="s">
        <v>134</v>
      </c>
      <c r="I26" s="71"/>
    </row>
    <row r="27" spans="1:9" x14ac:dyDescent="0.3">
      <c r="B27" s="37">
        <v>2026</v>
      </c>
      <c r="C27" s="37" t="s">
        <v>52</v>
      </c>
      <c r="D27" s="73" t="s">
        <v>46</v>
      </c>
      <c r="E27" s="37">
        <v>42</v>
      </c>
      <c r="F27" s="37">
        <v>77</v>
      </c>
      <c r="G27" s="37">
        <v>50</v>
      </c>
      <c r="H27" s="37">
        <v>75</v>
      </c>
      <c r="I27" s="63">
        <f>SUM(E27:H27)</f>
        <v>244</v>
      </c>
    </row>
    <row r="28" spans="1:9" x14ac:dyDescent="0.3">
      <c r="B28" s="37">
        <v>2026</v>
      </c>
      <c r="C28" s="37" t="s">
        <v>52</v>
      </c>
      <c r="D28" s="73" t="s">
        <v>45</v>
      </c>
      <c r="E28" s="37">
        <v>31</v>
      </c>
      <c r="F28" s="37">
        <v>58</v>
      </c>
      <c r="G28" s="37">
        <v>37</v>
      </c>
      <c r="H28" s="37">
        <v>57</v>
      </c>
      <c r="I28" s="63">
        <f t="shared" ref="I28:I82" si="1">SUM(E28:H28)</f>
        <v>183</v>
      </c>
    </row>
    <row r="29" spans="1:9" x14ac:dyDescent="0.3">
      <c r="B29" s="37">
        <v>2026</v>
      </c>
      <c r="C29" s="37" t="s">
        <v>107</v>
      </c>
      <c r="D29" s="73" t="s">
        <v>108</v>
      </c>
      <c r="E29" s="37">
        <v>18</v>
      </c>
      <c r="F29" s="37">
        <v>39</v>
      </c>
      <c r="G29" s="37">
        <v>23</v>
      </c>
      <c r="H29" s="37">
        <v>31</v>
      </c>
      <c r="I29" s="63">
        <f t="shared" si="1"/>
        <v>111</v>
      </c>
    </row>
    <row r="30" spans="1:9" x14ac:dyDescent="0.3">
      <c r="B30" s="37">
        <v>2026</v>
      </c>
      <c r="C30" s="37" t="s">
        <v>107</v>
      </c>
      <c r="D30" s="73" t="s">
        <v>109</v>
      </c>
      <c r="E30" s="37">
        <v>11</v>
      </c>
      <c r="F30" s="37">
        <v>23</v>
      </c>
      <c r="G30" s="37">
        <v>14</v>
      </c>
      <c r="H30" s="37">
        <v>16</v>
      </c>
      <c r="I30" s="63">
        <f t="shared" si="1"/>
        <v>64</v>
      </c>
    </row>
    <row r="31" spans="1:9" x14ac:dyDescent="0.3">
      <c r="B31" s="37">
        <v>2026</v>
      </c>
      <c r="C31" s="37" t="s">
        <v>48</v>
      </c>
      <c r="D31" s="73" t="s">
        <v>12</v>
      </c>
      <c r="E31" s="37">
        <v>28</v>
      </c>
      <c r="F31" s="37">
        <v>57</v>
      </c>
      <c r="G31" s="37">
        <v>32</v>
      </c>
      <c r="H31" s="37">
        <v>48</v>
      </c>
      <c r="I31" s="63">
        <f t="shared" si="1"/>
        <v>165</v>
      </c>
    </row>
    <row r="32" spans="1:9" x14ac:dyDescent="0.3">
      <c r="B32" s="37">
        <v>2026</v>
      </c>
      <c r="C32" s="37" t="s">
        <v>48</v>
      </c>
      <c r="D32" s="73" t="s">
        <v>11</v>
      </c>
      <c r="E32" s="37">
        <v>20</v>
      </c>
      <c r="F32" s="37">
        <v>40</v>
      </c>
      <c r="G32" s="37">
        <v>22</v>
      </c>
      <c r="H32" s="37">
        <v>35</v>
      </c>
      <c r="I32" s="63">
        <f t="shared" si="1"/>
        <v>117</v>
      </c>
    </row>
    <row r="33" spans="2:9" x14ac:dyDescent="0.3">
      <c r="B33" s="37">
        <v>2026</v>
      </c>
      <c r="C33" s="37" t="s">
        <v>51</v>
      </c>
      <c r="D33" s="73" t="s">
        <v>10</v>
      </c>
      <c r="E33" s="37">
        <v>42</v>
      </c>
      <c r="F33" s="37">
        <v>77</v>
      </c>
      <c r="G33" s="37">
        <v>50</v>
      </c>
      <c r="H33" s="37">
        <v>75</v>
      </c>
      <c r="I33" s="63">
        <f t="shared" si="1"/>
        <v>244</v>
      </c>
    </row>
    <row r="34" spans="2:9" x14ac:dyDescent="0.3">
      <c r="B34" s="37">
        <v>2026</v>
      </c>
      <c r="C34" s="37" t="s">
        <v>50</v>
      </c>
      <c r="D34" s="73" t="s">
        <v>9</v>
      </c>
      <c r="E34" s="37">
        <v>28</v>
      </c>
      <c r="F34" s="37">
        <v>57</v>
      </c>
      <c r="G34" s="37">
        <v>32</v>
      </c>
      <c r="H34" s="37">
        <v>48</v>
      </c>
      <c r="I34" s="63">
        <f t="shared" si="1"/>
        <v>165</v>
      </c>
    </row>
    <row r="35" spans="2:9" x14ac:dyDescent="0.3">
      <c r="B35" s="37">
        <v>2026</v>
      </c>
      <c r="C35" s="37" t="s">
        <v>49</v>
      </c>
      <c r="D35" s="73" t="s">
        <v>8</v>
      </c>
      <c r="E35" s="37">
        <v>28</v>
      </c>
      <c r="F35" s="37">
        <v>57</v>
      </c>
      <c r="G35" s="37">
        <v>32</v>
      </c>
      <c r="H35" s="37">
        <v>48</v>
      </c>
      <c r="I35" s="63">
        <f t="shared" si="1"/>
        <v>165</v>
      </c>
    </row>
    <row r="36" spans="2:9" x14ac:dyDescent="0.3">
      <c r="B36" s="37">
        <v>2026</v>
      </c>
      <c r="C36" s="37" t="s">
        <v>49</v>
      </c>
      <c r="D36" s="73" t="s">
        <v>7</v>
      </c>
      <c r="E36" s="37">
        <v>20</v>
      </c>
      <c r="F36" s="37">
        <v>40</v>
      </c>
      <c r="G36" s="37">
        <v>22</v>
      </c>
      <c r="H36" s="37">
        <v>35</v>
      </c>
      <c r="I36" s="63">
        <f t="shared" si="1"/>
        <v>117</v>
      </c>
    </row>
    <row r="37" spans="2:9" x14ac:dyDescent="0.3">
      <c r="B37" s="37">
        <v>2026</v>
      </c>
      <c r="C37" s="37" t="s">
        <v>110</v>
      </c>
      <c r="D37" s="73" t="s">
        <v>111</v>
      </c>
      <c r="E37" s="37">
        <v>18</v>
      </c>
      <c r="F37" s="37">
        <v>39</v>
      </c>
      <c r="G37" s="37">
        <v>23</v>
      </c>
      <c r="H37" s="37">
        <v>31</v>
      </c>
      <c r="I37" s="63">
        <f t="shared" si="1"/>
        <v>111</v>
      </c>
    </row>
    <row r="38" spans="2:9" x14ac:dyDescent="0.3">
      <c r="B38" s="37">
        <v>2026</v>
      </c>
      <c r="C38" s="37" t="s">
        <v>110</v>
      </c>
      <c r="D38" s="73" t="s">
        <v>112</v>
      </c>
      <c r="E38" s="37">
        <v>11</v>
      </c>
      <c r="F38" s="37">
        <v>23</v>
      </c>
      <c r="G38" s="37">
        <v>14</v>
      </c>
      <c r="H38" s="37">
        <v>16</v>
      </c>
      <c r="I38" s="63">
        <f t="shared" si="1"/>
        <v>64</v>
      </c>
    </row>
    <row r="39" spans="2:9" x14ac:dyDescent="0.3">
      <c r="B39" s="37">
        <v>2026</v>
      </c>
      <c r="C39" s="37" t="s">
        <v>113</v>
      </c>
      <c r="D39" s="73" t="s">
        <v>114</v>
      </c>
      <c r="E39" s="37">
        <v>42</v>
      </c>
      <c r="F39" s="37">
        <v>77</v>
      </c>
      <c r="G39" s="37">
        <v>50</v>
      </c>
      <c r="H39" s="37">
        <v>75</v>
      </c>
      <c r="I39" s="63">
        <f t="shared" si="1"/>
        <v>244</v>
      </c>
    </row>
    <row r="40" spans="2:9" x14ac:dyDescent="0.3">
      <c r="B40" s="37">
        <v>2026</v>
      </c>
      <c r="C40" s="37" t="s">
        <v>115</v>
      </c>
      <c r="D40" s="73" t="s">
        <v>116</v>
      </c>
      <c r="E40" s="37">
        <v>31</v>
      </c>
      <c r="F40" s="37">
        <v>58</v>
      </c>
      <c r="G40" s="37">
        <v>37</v>
      </c>
      <c r="H40" s="37">
        <v>57</v>
      </c>
      <c r="I40" s="63">
        <f t="shared" si="1"/>
        <v>183</v>
      </c>
    </row>
    <row r="41" spans="2:9" x14ac:dyDescent="0.3">
      <c r="B41" s="37">
        <v>2026</v>
      </c>
      <c r="C41" s="37" t="s">
        <v>117</v>
      </c>
      <c r="D41" s="73" t="s">
        <v>118</v>
      </c>
      <c r="E41" s="37">
        <v>42</v>
      </c>
      <c r="F41" s="37">
        <v>77</v>
      </c>
      <c r="G41" s="37">
        <v>50</v>
      </c>
      <c r="H41" s="37">
        <v>75</v>
      </c>
      <c r="I41" s="63">
        <f t="shared" si="1"/>
        <v>244</v>
      </c>
    </row>
    <row r="42" spans="2:9" x14ac:dyDescent="0.3">
      <c r="B42" s="37">
        <v>2026</v>
      </c>
      <c r="C42" s="37" t="s">
        <v>55</v>
      </c>
      <c r="D42" s="73" t="s">
        <v>28</v>
      </c>
      <c r="E42" s="37">
        <v>42</v>
      </c>
      <c r="F42" s="37">
        <v>77</v>
      </c>
      <c r="G42" s="37">
        <v>50</v>
      </c>
      <c r="H42" s="37">
        <v>75</v>
      </c>
      <c r="I42" s="63">
        <f t="shared" si="1"/>
        <v>244</v>
      </c>
    </row>
    <row r="43" spans="2:9" x14ac:dyDescent="0.3">
      <c r="B43" s="37">
        <v>2026</v>
      </c>
      <c r="C43" s="37" t="s">
        <v>56</v>
      </c>
      <c r="D43" s="73" t="s">
        <v>27</v>
      </c>
      <c r="E43" s="37">
        <v>42</v>
      </c>
      <c r="F43" s="37">
        <v>77</v>
      </c>
      <c r="G43" s="37">
        <v>50</v>
      </c>
      <c r="H43" s="37">
        <v>75</v>
      </c>
      <c r="I43" s="63">
        <f t="shared" si="1"/>
        <v>244</v>
      </c>
    </row>
    <row r="44" spans="2:9" x14ac:dyDescent="0.3">
      <c r="B44" s="37">
        <v>2026</v>
      </c>
      <c r="C44" s="37" t="s">
        <v>119</v>
      </c>
      <c r="D44" s="73" t="s">
        <v>120</v>
      </c>
      <c r="E44" s="37">
        <v>18</v>
      </c>
      <c r="F44" s="37">
        <v>39</v>
      </c>
      <c r="G44" s="37">
        <v>23</v>
      </c>
      <c r="H44" s="37">
        <v>31</v>
      </c>
      <c r="I44" s="63">
        <f t="shared" si="1"/>
        <v>111</v>
      </c>
    </row>
    <row r="45" spans="2:9" x14ac:dyDescent="0.3">
      <c r="B45" s="37">
        <v>2026</v>
      </c>
      <c r="C45" s="37" t="s">
        <v>72</v>
      </c>
      <c r="D45" s="73" t="s">
        <v>26</v>
      </c>
      <c r="E45" s="37">
        <v>18</v>
      </c>
      <c r="F45" s="37">
        <v>39</v>
      </c>
      <c r="G45" s="37">
        <v>23</v>
      </c>
      <c r="H45" s="37">
        <v>31</v>
      </c>
      <c r="I45" s="63">
        <f t="shared" si="1"/>
        <v>111</v>
      </c>
    </row>
    <row r="46" spans="2:9" x14ac:dyDescent="0.3">
      <c r="B46" s="37">
        <v>2026</v>
      </c>
      <c r="C46" s="37" t="s">
        <v>57</v>
      </c>
      <c r="D46" s="73" t="s">
        <v>25</v>
      </c>
      <c r="E46" s="37">
        <v>42</v>
      </c>
      <c r="F46" s="37">
        <v>77</v>
      </c>
      <c r="G46" s="37">
        <v>50</v>
      </c>
      <c r="H46" s="37">
        <v>75</v>
      </c>
      <c r="I46" s="63">
        <f t="shared" si="1"/>
        <v>244</v>
      </c>
    </row>
    <row r="47" spans="2:9" x14ac:dyDescent="0.3">
      <c r="B47" s="37">
        <v>2026</v>
      </c>
      <c r="C47" s="37" t="s">
        <v>69</v>
      </c>
      <c r="D47" s="73" t="s">
        <v>24</v>
      </c>
      <c r="E47" s="37">
        <v>28</v>
      </c>
      <c r="F47" s="37">
        <v>57</v>
      </c>
      <c r="G47" s="37">
        <v>32</v>
      </c>
      <c r="H47" s="37">
        <v>48</v>
      </c>
      <c r="I47" s="63">
        <f t="shared" si="1"/>
        <v>165</v>
      </c>
    </row>
    <row r="48" spans="2:9" x14ac:dyDescent="0.3">
      <c r="B48" s="37">
        <v>2026</v>
      </c>
      <c r="C48" s="37" t="s">
        <v>70</v>
      </c>
      <c r="D48" s="73" t="s">
        <v>23</v>
      </c>
      <c r="E48" s="37">
        <v>28</v>
      </c>
      <c r="F48" s="37">
        <v>57</v>
      </c>
      <c r="G48" s="37">
        <v>32</v>
      </c>
      <c r="H48" s="37">
        <v>48</v>
      </c>
      <c r="I48" s="63">
        <f t="shared" si="1"/>
        <v>165</v>
      </c>
    </row>
    <row r="49" spans="2:9" x14ac:dyDescent="0.3">
      <c r="B49" s="37">
        <v>2026</v>
      </c>
      <c r="C49" s="37" t="s">
        <v>68</v>
      </c>
      <c r="D49" s="73" t="s">
        <v>22</v>
      </c>
      <c r="E49" s="37">
        <v>28</v>
      </c>
      <c r="F49" s="37">
        <v>57</v>
      </c>
      <c r="G49" s="37">
        <v>32</v>
      </c>
      <c r="H49" s="37">
        <v>48</v>
      </c>
      <c r="I49" s="63">
        <f t="shared" si="1"/>
        <v>165</v>
      </c>
    </row>
    <row r="50" spans="2:9" x14ac:dyDescent="0.3">
      <c r="B50" s="37">
        <v>2026</v>
      </c>
      <c r="C50" s="37" t="s">
        <v>68</v>
      </c>
      <c r="D50" s="73" t="s">
        <v>22</v>
      </c>
      <c r="E50" s="37">
        <v>20</v>
      </c>
      <c r="F50" s="37">
        <v>40</v>
      </c>
      <c r="G50" s="37">
        <v>22</v>
      </c>
      <c r="H50" s="37">
        <v>35</v>
      </c>
      <c r="I50" s="63">
        <f t="shared" si="1"/>
        <v>117</v>
      </c>
    </row>
    <row r="51" spans="2:9" x14ac:dyDescent="0.3">
      <c r="B51" s="37">
        <v>2026</v>
      </c>
      <c r="C51" s="37" t="s">
        <v>77</v>
      </c>
      <c r="D51" s="73" t="s">
        <v>21</v>
      </c>
      <c r="E51" s="37">
        <v>28</v>
      </c>
      <c r="F51" s="37">
        <v>57</v>
      </c>
      <c r="G51" s="37">
        <v>32</v>
      </c>
      <c r="H51" s="37">
        <v>48</v>
      </c>
      <c r="I51" s="63">
        <f t="shared" si="1"/>
        <v>165</v>
      </c>
    </row>
    <row r="52" spans="2:9" x14ac:dyDescent="0.3">
      <c r="B52" s="37">
        <v>2026</v>
      </c>
      <c r="C52" s="37" t="s">
        <v>76</v>
      </c>
      <c r="D52" s="73" t="s">
        <v>121</v>
      </c>
      <c r="E52" s="37">
        <v>28</v>
      </c>
      <c r="F52" s="37">
        <v>57</v>
      </c>
      <c r="G52" s="37">
        <v>32</v>
      </c>
      <c r="H52" s="37">
        <v>48</v>
      </c>
      <c r="I52" s="63">
        <f t="shared" si="1"/>
        <v>165</v>
      </c>
    </row>
    <row r="53" spans="2:9" x14ac:dyDescent="0.3">
      <c r="B53" s="37">
        <v>2026</v>
      </c>
      <c r="C53" s="37" t="s">
        <v>76</v>
      </c>
      <c r="D53" s="73" t="s">
        <v>20</v>
      </c>
      <c r="E53" s="37">
        <v>20</v>
      </c>
      <c r="F53" s="37">
        <v>40</v>
      </c>
      <c r="G53" s="37">
        <v>22</v>
      </c>
      <c r="H53" s="37">
        <v>35</v>
      </c>
      <c r="I53" s="63">
        <f t="shared" si="1"/>
        <v>117</v>
      </c>
    </row>
    <row r="54" spans="2:9" x14ac:dyDescent="0.3">
      <c r="B54" s="37">
        <v>2026</v>
      </c>
      <c r="C54" s="37" t="s">
        <v>79</v>
      </c>
      <c r="D54" s="73" t="s">
        <v>122</v>
      </c>
      <c r="E54" s="37">
        <v>18</v>
      </c>
      <c r="F54" s="37">
        <v>39</v>
      </c>
      <c r="G54" s="37">
        <v>23</v>
      </c>
      <c r="H54" s="37">
        <v>31</v>
      </c>
      <c r="I54" s="63">
        <f t="shared" si="1"/>
        <v>111</v>
      </c>
    </row>
    <row r="55" spans="2:9" x14ac:dyDescent="0.3">
      <c r="B55" s="37">
        <v>2026</v>
      </c>
      <c r="C55" s="37" t="s">
        <v>79</v>
      </c>
      <c r="D55" s="73" t="s">
        <v>19</v>
      </c>
      <c r="E55" s="37">
        <v>11</v>
      </c>
      <c r="F55" s="37">
        <v>23</v>
      </c>
      <c r="G55" s="37">
        <v>14</v>
      </c>
      <c r="H55" s="37">
        <v>21</v>
      </c>
      <c r="I55" s="63">
        <f t="shared" si="1"/>
        <v>69</v>
      </c>
    </row>
    <row r="56" spans="2:9" x14ac:dyDescent="0.3">
      <c r="B56" s="37">
        <v>2026</v>
      </c>
      <c r="C56" s="37" t="s">
        <v>80</v>
      </c>
      <c r="D56" s="73" t="s">
        <v>18</v>
      </c>
      <c r="E56" s="37">
        <v>42</v>
      </c>
      <c r="F56" s="37">
        <v>77</v>
      </c>
      <c r="G56" s="37">
        <v>50</v>
      </c>
      <c r="H56" s="37">
        <v>75</v>
      </c>
      <c r="I56" s="63">
        <f t="shared" si="1"/>
        <v>244</v>
      </c>
    </row>
    <row r="57" spans="2:9" x14ac:dyDescent="0.3">
      <c r="B57" s="37">
        <v>2026</v>
      </c>
      <c r="C57" s="37" t="s">
        <v>80</v>
      </c>
      <c r="D57" s="73" t="s">
        <v>18</v>
      </c>
      <c r="E57" s="37">
        <v>31</v>
      </c>
      <c r="F57" s="37">
        <v>58</v>
      </c>
      <c r="G57" s="37">
        <v>37</v>
      </c>
      <c r="H57" s="37">
        <v>57</v>
      </c>
      <c r="I57" s="63">
        <f t="shared" si="1"/>
        <v>183</v>
      </c>
    </row>
    <row r="58" spans="2:9" x14ac:dyDescent="0.3">
      <c r="B58" s="37">
        <v>2026</v>
      </c>
      <c r="C58" s="37" t="s">
        <v>67</v>
      </c>
      <c r="D58" s="73" t="s">
        <v>6</v>
      </c>
      <c r="E58" s="37">
        <v>28</v>
      </c>
      <c r="F58" s="37">
        <v>57</v>
      </c>
      <c r="G58" s="37">
        <v>32</v>
      </c>
      <c r="H58" s="37">
        <v>48</v>
      </c>
      <c r="I58" s="63">
        <f t="shared" si="1"/>
        <v>165</v>
      </c>
    </row>
    <row r="59" spans="2:9" x14ac:dyDescent="0.3">
      <c r="B59" s="37">
        <v>2026</v>
      </c>
      <c r="C59" s="37" t="s">
        <v>60</v>
      </c>
      <c r="D59" s="73" t="s">
        <v>17</v>
      </c>
      <c r="E59" s="37">
        <v>18</v>
      </c>
      <c r="F59" s="37">
        <v>39</v>
      </c>
      <c r="G59" s="37">
        <v>23</v>
      </c>
      <c r="H59" s="37">
        <v>31</v>
      </c>
      <c r="I59" s="63">
        <f t="shared" si="1"/>
        <v>111</v>
      </c>
    </row>
    <row r="60" spans="2:9" x14ac:dyDescent="0.3">
      <c r="B60" s="37">
        <v>2026</v>
      </c>
      <c r="C60" s="37" t="s">
        <v>61</v>
      </c>
      <c r="D60" s="73" t="s">
        <v>16</v>
      </c>
      <c r="E60" s="37">
        <v>18</v>
      </c>
      <c r="F60" s="37">
        <v>39</v>
      </c>
      <c r="G60" s="37">
        <v>23</v>
      </c>
      <c r="H60" s="37">
        <v>31</v>
      </c>
      <c r="I60" s="63">
        <f t="shared" si="1"/>
        <v>111</v>
      </c>
    </row>
    <row r="61" spans="2:9" x14ac:dyDescent="0.3">
      <c r="B61" s="37">
        <v>2026</v>
      </c>
      <c r="C61" s="37" t="s">
        <v>62</v>
      </c>
      <c r="D61" s="73" t="s">
        <v>15</v>
      </c>
      <c r="E61" s="37">
        <v>18</v>
      </c>
      <c r="F61" s="37">
        <v>39</v>
      </c>
      <c r="G61" s="37">
        <v>23</v>
      </c>
      <c r="H61" s="37">
        <v>31</v>
      </c>
      <c r="I61" s="63">
        <f t="shared" si="1"/>
        <v>111</v>
      </c>
    </row>
    <row r="62" spans="2:9" x14ac:dyDescent="0.3">
      <c r="B62" s="37">
        <v>2026</v>
      </c>
      <c r="C62" s="37" t="s">
        <v>65</v>
      </c>
      <c r="D62" s="73" t="s">
        <v>31</v>
      </c>
      <c r="E62" s="37">
        <v>28</v>
      </c>
      <c r="F62" s="37">
        <v>57</v>
      </c>
      <c r="G62" s="37">
        <v>32</v>
      </c>
      <c r="H62" s="37">
        <v>43</v>
      </c>
      <c r="I62" s="63">
        <f t="shared" si="1"/>
        <v>160</v>
      </c>
    </row>
    <row r="63" spans="2:9" x14ac:dyDescent="0.3">
      <c r="B63" s="37">
        <v>2026</v>
      </c>
      <c r="C63" s="37" t="s">
        <v>66</v>
      </c>
      <c r="D63" s="73" t="s">
        <v>30</v>
      </c>
      <c r="E63" s="37">
        <v>18</v>
      </c>
      <c r="F63" s="37">
        <v>39</v>
      </c>
      <c r="G63" s="37">
        <v>23</v>
      </c>
      <c r="H63" s="37">
        <v>31</v>
      </c>
      <c r="I63" s="63">
        <f t="shared" si="1"/>
        <v>111</v>
      </c>
    </row>
    <row r="64" spans="2:9" x14ac:dyDescent="0.3">
      <c r="B64" s="37">
        <v>2026</v>
      </c>
      <c r="C64" s="37" t="s">
        <v>81</v>
      </c>
      <c r="D64" s="73" t="s">
        <v>29</v>
      </c>
      <c r="E64" s="37">
        <v>28</v>
      </c>
      <c r="F64" s="37">
        <v>57</v>
      </c>
      <c r="G64" s="37">
        <v>32</v>
      </c>
      <c r="H64" s="37">
        <v>48</v>
      </c>
      <c r="I64" s="63">
        <f t="shared" si="1"/>
        <v>165</v>
      </c>
    </row>
    <row r="65" spans="2:9" x14ac:dyDescent="0.3">
      <c r="B65" s="37">
        <v>2026</v>
      </c>
      <c r="C65" s="37" t="s">
        <v>53</v>
      </c>
      <c r="D65" s="73" t="s">
        <v>44</v>
      </c>
      <c r="E65" s="37">
        <v>18</v>
      </c>
      <c r="F65" s="37">
        <v>39</v>
      </c>
      <c r="G65" s="37">
        <v>23</v>
      </c>
      <c r="H65" s="37">
        <v>26</v>
      </c>
      <c r="I65" s="63">
        <f t="shared" si="1"/>
        <v>106</v>
      </c>
    </row>
    <row r="66" spans="2:9" x14ac:dyDescent="0.3">
      <c r="B66" s="37">
        <v>2026</v>
      </c>
      <c r="C66" s="37" t="s">
        <v>71</v>
      </c>
      <c r="D66" s="73" t="s">
        <v>43</v>
      </c>
      <c r="E66" s="37">
        <v>28</v>
      </c>
      <c r="F66" s="37">
        <v>57</v>
      </c>
      <c r="G66" s="37">
        <v>32</v>
      </c>
      <c r="H66" s="37">
        <v>48</v>
      </c>
      <c r="I66" s="63">
        <f t="shared" si="1"/>
        <v>165</v>
      </c>
    </row>
    <row r="67" spans="2:9" x14ac:dyDescent="0.3">
      <c r="B67" s="37">
        <v>2027</v>
      </c>
      <c r="C67" s="37" t="s">
        <v>75</v>
      </c>
      <c r="D67" s="73" t="s">
        <v>42</v>
      </c>
      <c r="E67" s="37">
        <v>42</v>
      </c>
      <c r="F67" s="37">
        <v>77</v>
      </c>
      <c r="G67" s="37">
        <v>50</v>
      </c>
      <c r="H67" s="37">
        <v>70</v>
      </c>
      <c r="I67" s="63">
        <f t="shared" si="1"/>
        <v>239</v>
      </c>
    </row>
    <row r="68" spans="2:9" x14ac:dyDescent="0.3">
      <c r="B68" s="37">
        <v>2027</v>
      </c>
      <c r="C68" s="37" t="s">
        <v>73</v>
      </c>
      <c r="D68" s="73" t="s">
        <v>41</v>
      </c>
      <c r="E68" s="37">
        <v>18</v>
      </c>
      <c r="F68" s="37">
        <v>39</v>
      </c>
      <c r="G68" s="37">
        <v>23</v>
      </c>
      <c r="H68" s="37">
        <v>26</v>
      </c>
      <c r="I68" s="63">
        <f t="shared" si="1"/>
        <v>106</v>
      </c>
    </row>
    <row r="69" spans="2:9" x14ac:dyDescent="0.3">
      <c r="B69" s="37">
        <v>2027</v>
      </c>
      <c r="C69" s="37" t="s">
        <v>58</v>
      </c>
      <c r="D69" s="73" t="s">
        <v>40</v>
      </c>
      <c r="E69" s="37">
        <v>28</v>
      </c>
      <c r="F69" s="37">
        <v>57</v>
      </c>
      <c r="G69" s="37">
        <v>32</v>
      </c>
      <c r="H69" s="37">
        <v>43</v>
      </c>
      <c r="I69" s="63">
        <f t="shared" si="1"/>
        <v>160</v>
      </c>
    </row>
    <row r="70" spans="2:9" x14ac:dyDescent="0.3">
      <c r="B70" s="37">
        <v>2027</v>
      </c>
      <c r="C70" s="37" t="s">
        <v>58</v>
      </c>
      <c r="D70" s="73" t="s">
        <v>39</v>
      </c>
      <c r="E70" s="37">
        <v>20</v>
      </c>
      <c r="F70" s="37">
        <v>40</v>
      </c>
      <c r="G70" s="37">
        <v>22</v>
      </c>
      <c r="H70" s="37">
        <v>30</v>
      </c>
      <c r="I70" s="63">
        <f t="shared" si="1"/>
        <v>112</v>
      </c>
    </row>
    <row r="71" spans="2:9" x14ac:dyDescent="0.3">
      <c r="B71" s="37">
        <v>2027</v>
      </c>
      <c r="C71" s="37" t="s">
        <v>78</v>
      </c>
      <c r="D71" s="73" t="s">
        <v>38</v>
      </c>
      <c r="E71" s="37">
        <v>28</v>
      </c>
      <c r="F71" s="37">
        <v>57</v>
      </c>
      <c r="G71" s="37">
        <v>32</v>
      </c>
      <c r="H71" s="37">
        <v>43</v>
      </c>
      <c r="I71" s="63">
        <f t="shared" si="1"/>
        <v>160</v>
      </c>
    </row>
    <row r="72" spans="2:9" x14ac:dyDescent="0.3">
      <c r="B72" s="37">
        <v>2027</v>
      </c>
      <c r="C72" s="37" t="s">
        <v>59</v>
      </c>
      <c r="D72" s="73" t="s">
        <v>37</v>
      </c>
      <c r="E72" s="37">
        <v>28</v>
      </c>
      <c r="F72" s="37">
        <v>57</v>
      </c>
      <c r="G72" s="37">
        <v>32</v>
      </c>
      <c r="H72" s="37">
        <v>43</v>
      </c>
      <c r="I72" s="63">
        <f t="shared" si="1"/>
        <v>160</v>
      </c>
    </row>
    <row r="73" spans="2:9" x14ac:dyDescent="0.3">
      <c r="B73" s="37">
        <v>2027</v>
      </c>
      <c r="C73" s="37" t="s">
        <v>59</v>
      </c>
      <c r="D73" s="73" t="s">
        <v>36</v>
      </c>
      <c r="E73" s="37">
        <v>28</v>
      </c>
      <c r="F73" s="37">
        <v>57</v>
      </c>
      <c r="G73" s="37">
        <v>32</v>
      </c>
      <c r="H73" s="37">
        <v>43</v>
      </c>
      <c r="I73" s="63">
        <f t="shared" si="1"/>
        <v>160</v>
      </c>
    </row>
    <row r="74" spans="2:9" x14ac:dyDescent="0.3">
      <c r="B74" s="37">
        <v>2027</v>
      </c>
      <c r="C74" s="37" t="s">
        <v>59</v>
      </c>
      <c r="D74" s="73" t="s">
        <v>35</v>
      </c>
      <c r="E74" s="37">
        <v>28</v>
      </c>
      <c r="F74" s="37">
        <v>57</v>
      </c>
      <c r="G74" s="37">
        <v>32</v>
      </c>
      <c r="H74" s="37">
        <v>43</v>
      </c>
      <c r="I74" s="63">
        <f t="shared" si="1"/>
        <v>160</v>
      </c>
    </row>
    <row r="75" spans="2:9" x14ac:dyDescent="0.3">
      <c r="B75" s="37">
        <v>2027</v>
      </c>
      <c r="C75" s="37" t="s">
        <v>59</v>
      </c>
      <c r="D75" s="73" t="s">
        <v>34</v>
      </c>
      <c r="E75" s="37">
        <v>28</v>
      </c>
      <c r="F75" s="37">
        <v>57</v>
      </c>
      <c r="G75" s="37">
        <v>32</v>
      </c>
      <c r="H75" s="37">
        <v>43</v>
      </c>
      <c r="I75" s="63">
        <f t="shared" si="1"/>
        <v>160</v>
      </c>
    </row>
    <row r="76" spans="2:9" x14ac:dyDescent="0.3">
      <c r="B76" s="37">
        <v>2027</v>
      </c>
      <c r="C76" s="37" t="s">
        <v>74</v>
      </c>
      <c r="D76" s="73" t="s">
        <v>33</v>
      </c>
      <c r="E76" s="37">
        <v>18</v>
      </c>
      <c r="F76" s="37">
        <v>39</v>
      </c>
      <c r="G76" s="37">
        <v>23</v>
      </c>
      <c r="H76" s="37">
        <v>26</v>
      </c>
      <c r="I76" s="63">
        <f t="shared" si="1"/>
        <v>106</v>
      </c>
    </row>
    <row r="77" spans="2:9" x14ac:dyDescent="0.3">
      <c r="B77" s="37">
        <v>2027</v>
      </c>
      <c r="C77" s="37" t="s">
        <v>123</v>
      </c>
      <c r="D77" s="73" t="s">
        <v>124</v>
      </c>
      <c r="E77" s="37">
        <v>42</v>
      </c>
      <c r="F77" s="37">
        <v>77</v>
      </c>
      <c r="G77" s="37">
        <v>50</v>
      </c>
      <c r="H77" s="37">
        <v>70</v>
      </c>
      <c r="I77" s="63">
        <f t="shared" si="1"/>
        <v>239</v>
      </c>
    </row>
    <row r="78" spans="2:9" x14ac:dyDescent="0.3">
      <c r="B78" s="37">
        <v>2027</v>
      </c>
      <c r="C78" s="37" t="s">
        <v>123</v>
      </c>
      <c r="D78" s="73" t="s">
        <v>125</v>
      </c>
      <c r="E78" s="37">
        <v>31</v>
      </c>
      <c r="F78" s="37">
        <v>58</v>
      </c>
      <c r="G78" s="37">
        <v>37</v>
      </c>
      <c r="H78" s="37">
        <v>52</v>
      </c>
      <c r="I78" s="63">
        <f t="shared" si="1"/>
        <v>178</v>
      </c>
    </row>
    <row r="79" spans="2:9" x14ac:dyDescent="0.3">
      <c r="B79" s="37">
        <v>2027</v>
      </c>
      <c r="C79" s="37" t="s">
        <v>54</v>
      </c>
      <c r="D79" s="73" t="s">
        <v>32</v>
      </c>
      <c r="E79" s="37">
        <v>18</v>
      </c>
      <c r="F79" s="37">
        <v>39</v>
      </c>
      <c r="G79" s="37">
        <v>23</v>
      </c>
      <c r="H79" s="37">
        <v>26</v>
      </c>
      <c r="I79" s="63">
        <f t="shared" si="1"/>
        <v>106</v>
      </c>
    </row>
    <row r="80" spans="2:9" x14ac:dyDescent="0.3">
      <c r="B80" s="37">
        <v>2027</v>
      </c>
      <c r="C80" s="37" t="s">
        <v>63</v>
      </c>
      <c r="D80" s="73" t="s">
        <v>14</v>
      </c>
      <c r="E80" s="37">
        <v>18</v>
      </c>
      <c r="F80" s="37">
        <v>39</v>
      </c>
      <c r="G80" s="37">
        <v>23</v>
      </c>
      <c r="H80" s="37">
        <v>26</v>
      </c>
      <c r="I80" s="63">
        <f t="shared" si="1"/>
        <v>106</v>
      </c>
    </row>
    <row r="81" spans="1:9" x14ac:dyDescent="0.3">
      <c r="A81" t="s">
        <v>3</v>
      </c>
      <c r="B81" s="37">
        <v>2027</v>
      </c>
      <c r="C81" s="37" t="s">
        <v>64</v>
      </c>
      <c r="D81" s="73" t="s">
        <v>13</v>
      </c>
      <c r="E81" s="37">
        <v>18</v>
      </c>
      <c r="F81" s="37">
        <v>39</v>
      </c>
      <c r="G81" s="37">
        <v>23</v>
      </c>
      <c r="H81" s="37">
        <v>26</v>
      </c>
      <c r="I81" s="63">
        <f t="shared" si="1"/>
        <v>106</v>
      </c>
    </row>
    <row r="82" spans="1:9" x14ac:dyDescent="0.3">
      <c r="B82" s="37">
        <v>2027</v>
      </c>
      <c r="C82" s="37" t="s">
        <v>3</v>
      </c>
      <c r="D82" s="73" t="s">
        <v>149</v>
      </c>
      <c r="E82" s="37">
        <v>58</v>
      </c>
      <c r="F82" s="37"/>
      <c r="G82" s="37"/>
      <c r="H82" s="37"/>
      <c r="I82" s="63">
        <f t="shared" si="1"/>
        <v>58</v>
      </c>
    </row>
    <row r="83" spans="1:9" x14ac:dyDescent="0.3">
      <c r="B83" s="37"/>
      <c r="C83" s="37"/>
      <c r="D83" s="37" t="s">
        <v>86</v>
      </c>
      <c r="E83" s="63">
        <f t="shared" ref="E83:H83" si="2">SUM(E27:E82)</f>
        <v>1509</v>
      </c>
      <c r="F83" s="63">
        <f t="shared" si="2"/>
        <v>2882</v>
      </c>
      <c r="G83" s="63">
        <f t="shared" si="2"/>
        <v>1721</v>
      </c>
      <c r="H83" s="63">
        <f t="shared" si="2"/>
        <v>2450</v>
      </c>
      <c r="I83" s="63">
        <f>SUM(I27:I82)</f>
        <v>8562</v>
      </c>
    </row>
  </sheetData>
  <mergeCells count="5">
    <mergeCell ref="I25:I26"/>
    <mergeCell ref="E24:I24"/>
    <mergeCell ref="B25:D25"/>
    <mergeCell ref="B21:C21"/>
    <mergeCell ref="E21:F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zoomScaleNormal="100" workbookViewId="0">
      <selection activeCell="G20" sqref="G20"/>
    </sheetView>
  </sheetViews>
  <sheetFormatPr defaultRowHeight="14.4" x14ac:dyDescent="0.3"/>
  <cols>
    <col min="2" max="2" width="10.77734375" customWidth="1"/>
    <col min="3" max="3" width="15.5546875" customWidth="1"/>
    <col min="4" max="4" width="17.44140625" customWidth="1"/>
    <col min="5" max="5" width="12.21875" style="8" customWidth="1"/>
    <col min="6" max="6" width="13.6640625" customWidth="1"/>
    <col min="7" max="7" width="19.77734375" customWidth="1"/>
    <col min="8" max="8" width="15.77734375" customWidth="1"/>
    <col min="9" max="9" width="9.77734375" bestFit="1" customWidth="1"/>
    <col min="11" max="11" width="9.77734375" bestFit="1" customWidth="1"/>
  </cols>
  <sheetData>
    <row r="1" spans="1:9" ht="15" thickBot="1" x14ac:dyDescent="0.35"/>
    <row r="2" spans="1:9" ht="15" thickBot="1" x14ac:dyDescent="0.35">
      <c r="B2" s="21" t="s">
        <v>128</v>
      </c>
      <c r="C2" s="19">
        <v>46143</v>
      </c>
      <c r="D2" t="s">
        <v>127</v>
      </c>
    </row>
    <row r="3" spans="1:9" ht="15" thickBot="1" x14ac:dyDescent="0.35">
      <c r="B3" s="21" t="s">
        <v>129</v>
      </c>
      <c r="C3" s="20">
        <v>46507</v>
      </c>
      <c r="D3" t="s">
        <v>130</v>
      </c>
    </row>
    <row r="4" spans="1:9" x14ac:dyDescent="0.3">
      <c r="B4" s="21"/>
      <c r="C4" s="57" t="s">
        <v>4</v>
      </c>
      <c r="D4" t="s">
        <v>126</v>
      </c>
    </row>
    <row r="5" spans="1:9" x14ac:dyDescent="0.3">
      <c r="A5" s="17"/>
      <c r="B5" s="48" t="s">
        <v>131</v>
      </c>
      <c r="C5" s="49"/>
      <c r="D5" s="49"/>
      <c r="E5" s="50"/>
      <c r="F5" s="49"/>
      <c r="G5" s="47"/>
      <c r="H5" s="47"/>
    </row>
    <row r="6" spans="1:9" x14ac:dyDescent="0.3">
      <c r="A6" s="17"/>
      <c r="B6" s="51" t="s">
        <v>0</v>
      </c>
      <c r="C6" s="51" t="s">
        <v>1</v>
      </c>
      <c r="D6" s="51" t="s">
        <v>85</v>
      </c>
      <c r="E6" s="51" t="s">
        <v>5</v>
      </c>
      <c r="F6" s="49"/>
    </row>
    <row r="7" spans="1:9" x14ac:dyDescent="0.3">
      <c r="A7" s="17"/>
      <c r="B7" s="52">
        <v>2026</v>
      </c>
      <c r="C7" s="53" t="s">
        <v>83</v>
      </c>
      <c r="D7" s="53" t="s">
        <v>127</v>
      </c>
      <c r="E7" s="54">
        <v>400000</v>
      </c>
      <c r="F7" s="49"/>
      <c r="I7" t="s">
        <v>3</v>
      </c>
    </row>
    <row r="8" spans="1:9" x14ac:dyDescent="0.3">
      <c r="A8" s="17"/>
      <c r="B8" s="52">
        <v>2027</v>
      </c>
      <c r="C8" s="52" t="s">
        <v>82</v>
      </c>
      <c r="D8" s="53" t="s">
        <v>105</v>
      </c>
      <c r="E8" s="61">
        <v>150000</v>
      </c>
      <c r="F8" s="49"/>
    </row>
    <row r="9" spans="1:9" x14ac:dyDescent="0.3">
      <c r="A9" s="17"/>
      <c r="B9" s="52">
        <v>2027</v>
      </c>
      <c r="C9" s="52" t="s">
        <v>106</v>
      </c>
      <c r="D9" s="53" t="s">
        <v>126</v>
      </c>
      <c r="E9" s="62"/>
      <c r="F9" s="49"/>
    </row>
    <row r="10" spans="1:9" ht="21" customHeight="1" x14ac:dyDescent="0.3">
      <c r="A10" s="17"/>
      <c r="B10" s="49"/>
      <c r="C10" s="55" t="s">
        <v>4</v>
      </c>
      <c r="D10" s="55"/>
      <c r="E10" s="56">
        <f>SUM(E7:E8)</f>
        <v>550000</v>
      </c>
      <c r="F10" s="49"/>
    </row>
    <row r="11" spans="1:9" x14ac:dyDescent="0.3">
      <c r="A11" s="17"/>
      <c r="B11" s="17"/>
      <c r="C11" s="17"/>
      <c r="D11" s="17"/>
      <c r="E11" s="18"/>
      <c r="F11" s="17"/>
      <c r="G11" s="17"/>
      <c r="H11" s="17"/>
    </row>
    <row r="13" spans="1:9" x14ac:dyDescent="0.3">
      <c r="B13" t="s">
        <v>140</v>
      </c>
    </row>
    <row r="14" spans="1:9" x14ac:dyDescent="0.3">
      <c r="B14" s="3" t="s">
        <v>0</v>
      </c>
      <c r="C14" s="3" t="s">
        <v>1</v>
      </c>
      <c r="D14" s="3" t="s">
        <v>85</v>
      </c>
      <c r="E14" s="7" t="s">
        <v>2</v>
      </c>
      <c r="F14" s="3" t="s">
        <v>136</v>
      </c>
      <c r="G14" s="3" t="s">
        <v>137</v>
      </c>
    </row>
    <row r="15" spans="1:9" x14ac:dyDescent="0.3">
      <c r="B15" s="1">
        <v>2026</v>
      </c>
      <c r="C15" s="2" t="s">
        <v>83</v>
      </c>
      <c r="D15" s="2" t="s">
        <v>127</v>
      </c>
      <c r="E15" s="26">
        <f>F15/F18</f>
        <v>0.72764600737726204</v>
      </c>
      <c r="F15" s="4">
        <v>397588.62440000009</v>
      </c>
      <c r="G15" s="27">
        <f>F15</f>
        <v>397588.62440000009</v>
      </c>
    </row>
    <row r="16" spans="1:9" x14ac:dyDescent="0.3">
      <c r="B16" s="1">
        <v>2027</v>
      </c>
      <c r="C16" s="1" t="s">
        <v>82</v>
      </c>
      <c r="D16" s="2" t="s">
        <v>105</v>
      </c>
      <c r="E16" s="25">
        <f>F16/F18</f>
        <v>0.26512797040900826</v>
      </c>
      <c r="F16" s="4">
        <v>144866.96</v>
      </c>
      <c r="G16" s="6"/>
    </row>
    <row r="17" spans="2:8" x14ac:dyDescent="0.3">
      <c r="B17" s="1">
        <v>2027</v>
      </c>
      <c r="C17" s="1" t="s">
        <v>106</v>
      </c>
      <c r="D17" s="2" t="s">
        <v>126</v>
      </c>
      <c r="E17" s="25">
        <f>F17/F18</f>
        <v>7.2260222137297148E-3</v>
      </c>
      <c r="F17" s="5">
        <v>3948.3267999999994</v>
      </c>
      <c r="G17" s="9">
        <f>F16+F17</f>
        <v>148815.2868</v>
      </c>
      <c r="H17" t="s">
        <v>3</v>
      </c>
    </row>
    <row r="18" spans="2:8" ht="15" thickBot="1" x14ac:dyDescent="0.35">
      <c r="C18" s="10" t="s">
        <v>4</v>
      </c>
      <c r="D18" s="10"/>
      <c r="E18" s="16">
        <v>1</v>
      </c>
      <c r="F18" s="9">
        <f>F15+F16+F17</f>
        <v>546403.91120000009</v>
      </c>
      <c r="G18" s="5" t="s">
        <v>3</v>
      </c>
    </row>
    <row r="19" spans="2:8" ht="15" thickTop="1" x14ac:dyDescent="0.3">
      <c r="F19" s="24"/>
    </row>
    <row r="20" spans="2:8" x14ac:dyDescent="0.3">
      <c r="C20" s="29"/>
      <c r="D20" s="29"/>
      <c r="E20" s="30"/>
    </row>
    <row r="21" spans="2:8" x14ac:dyDescent="0.3">
      <c r="C21" s="29"/>
      <c r="D21" s="29"/>
      <c r="E21" s="30"/>
    </row>
  </sheetData>
  <mergeCells count="1"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Dades PPt i IJ</vt:lpstr>
      <vt:lpstr>fites Facturació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FERRANDO, MARTA</dc:creator>
  <cp:lastModifiedBy>ANDREU PASCUAL, JAUME</cp:lastModifiedBy>
  <dcterms:created xsi:type="dcterms:W3CDTF">2015-06-05T18:17:20Z</dcterms:created>
  <dcterms:modified xsi:type="dcterms:W3CDTF">2025-10-08T15:30:07Z</dcterms:modified>
</cp:coreProperties>
</file>