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VEIDORS\AA CONTRACTACIO\Expedients contractació 2018-2025\SU 2025 03 (Carburants II)\Docs obertura\"/>
    </mc:Choice>
  </mc:AlternateContent>
  <xr:revisionPtr revIDLastSave="0" documentId="13_ncr:1_{861FC801-2876-4D4D-BC80-0EEB086D97AC}" xr6:coauthVersionLast="47" xr6:coauthVersionMax="47" xr10:uidLastSave="{00000000-0000-0000-0000-000000000000}"/>
  <bookViews>
    <workbookView xWindow="28680" yWindow="-210" windowWidth="29040" windowHeight="15840" xr2:uid="{4307E78D-F5E8-48EE-896A-8C62BC9630D3}"/>
  </bookViews>
  <sheets>
    <sheet name="Sobre A (24.09.2025)" sheetId="2" r:id="rId1"/>
    <sheet name="Sobre B (24.09.2025)" sheetId="1" r:id="rId2"/>
    <sheet name="Puntuacions TOTALS" sheetId="3" r:id="rId3"/>
  </sheets>
  <definedNames>
    <definedName name="_xlnm._FilterDatabase" localSheetId="2" hidden="1">'Puntuacions TOTALS'!$B$3:$F$4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" l="1"/>
  <c r="K8" i="1"/>
  <c r="H8" i="1"/>
  <c r="L8" i="1" l="1"/>
  <c r="E8" i="1"/>
  <c r="M8" i="1" l="1"/>
  <c r="C24" i="1"/>
  <c r="F5" i="3"/>
  <c r="D24" i="1" l="1"/>
  <c r="F24" i="1" l="1"/>
  <c r="G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tc={8DFE0CF8-2E69-452A-95BB-04FC386FD3F9}</author>
    <author>tc={41DC1323-4683-4002-A5E3-495CEA368A58}</author>
  </authors>
  <commentList>
    <comment ref="D6" authorId="0" shapeId="0" xr:uid="{8DFE0CF8-2E69-452A-95BB-04FC386FD3F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Al detectar-se que, segons informació pública, l’empresa licitadora podria pertànyer al grup empresarial CEPSA, es realitza, en data 24/09/2025, un requeriment per tal de que aclarís aquest extrem.
Respuesta:
    El termini per presentar aclariment finalitzava en data 29/09/2025. No s’ha rebut cap resposta dins del termini estipulat.</t>
      </text>
    </comment>
    <comment ref="J6" authorId="1" shapeId="0" xr:uid="{41DC1323-4683-4002-A5E3-495CEA368A5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Compte! L’objecte social de l’empresa no encaixa amb l’objecte del contracte</t>
      </text>
    </comment>
  </commentList>
</comments>
</file>

<file path=xl/sharedStrings.xml><?xml version="1.0" encoding="utf-8"?>
<sst xmlns="http://schemas.openxmlformats.org/spreadsheetml/2006/main" count="72" uniqueCount="53">
  <si>
    <t>Licitador</t>
  </si>
  <si>
    <t>punts</t>
  </si>
  <si>
    <t>Total punts</t>
  </si>
  <si>
    <t>Avaluació ofertes desproporcionades o anormalment baixes</t>
  </si>
  <si>
    <t>NIF</t>
  </si>
  <si>
    <t>Declaració de submissió a jutjats espanyols</t>
  </si>
  <si>
    <t>Declaració de confidencialitat</t>
  </si>
  <si>
    <t>Criteri</t>
  </si>
  <si>
    <t>Declaració de concórrer en UTE</t>
  </si>
  <si>
    <t>Declaració Responsable</t>
  </si>
  <si>
    <t xml:space="preserve">Núm. </t>
  </si>
  <si>
    <t>Total valoració (màxim 100 punts)</t>
  </si>
  <si>
    <t>Puntuació tècnica</t>
  </si>
  <si>
    <t>Puntuació econòmica</t>
  </si>
  <si>
    <t>Declaració adscripció mitjans</t>
  </si>
  <si>
    <t>Puntuació total part econòmica</t>
  </si>
  <si>
    <t>Puntuació total part tècnica</t>
  </si>
  <si>
    <t>Adhesió al Codi Ètic de SABEMSA</t>
  </si>
  <si>
    <t>Sobre B "Càlcul d'ofertes anormalment baixes (Part tècnica)"</t>
  </si>
  <si>
    <t>LICITADOR</t>
  </si>
  <si>
    <t>Mitjana puntuació tècnica</t>
  </si>
  <si>
    <t>Diferència puntuació mitjana</t>
  </si>
  <si>
    <t xml:space="preserve">Mitjana diferències </t>
  </si>
  <si>
    <t>Temeritat</t>
  </si>
  <si>
    <t>A79707345</t>
  </si>
  <si>
    <t>RED ESPAÑOLA DE SERVICIOS, S.A.U.</t>
  </si>
  <si>
    <t>A25009192</t>
  </si>
  <si>
    <t>SU-2025-03</t>
  </si>
  <si>
    <t>SOBRE A "Documentació general i/o administrativa"</t>
  </si>
  <si>
    <t>SOBRE B "Criteris qualitatius avaluables automàticament" (Exp. SU-2025-03)</t>
  </si>
  <si>
    <t>SOLRED, S.A.</t>
  </si>
  <si>
    <t>Inscripció ROLECE/RELIC</t>
  </si>
  <si>
    <t>ROLECE ok</t>
  </si>
  <si>
    <t>Classificació resultant de les empreses presentades al SU-2025-03</t>
  </si>
  <si>
    <t>1. Horari d'obertura 24 hores</t>
  </si>
  <si>
    <t>2. Vals de rentat gratuïts</t>
  </si>
  <si>
    <t>A1) Oferta tècnica (fins a 20 punts)</t>
  </si>
  <si>
    <t>% Descompte</t>
  </si>
  <si>
    <t>B1) Oferta pel PVP de la Gasolina 95 SP                                       (fins a 45 punts)</t>
  </si>
  <si>
    <t xml:space="preserve">B2) Oferta pel PVP del Gasoil A                                                      (fins a 35 punts) </t>
  </si>
  <si>
    <t>Valoració Sobre B: màxim 100 punts</t>
  </si>
  <si>
    <t>Clàusula 23ª i apartat O del Resum de característiques PCAP</t>
  </si>
  <si>
    <t>Presenta degudament signada. Disposa d'una plantilla &gt; 50 treballadors / No té intenció de concórrer en UTE / No té intenció de subcontractar / Dades de contacte ok / Pertany al grup empresarial REPSOL i no concorre a la licitació cap altre empresa del grup</t>
  </si>
  <si>
    <t>No presenta (no escau)</t>
  </si>
  <si>
    <t>Presenta degudament signada</t>
  </si>
  <si>
    <t>Presenta degudament emplenada i signada.</t>
  </si>
  <si>
    <t>Presenta degudament emplenada i signada</t>
  </si>
  <si>
    <r>
      <t xml:space="preserve">Presenta degudament signada. Disposa d'una plantilla &lt; 50 treballadors / No té intenció de concórrer en UTE / No té intenció de subcontractar / Dades de contacte ok / </t>
    </r>
    <r>
      <rPr>
        <sz val="10"/>
        <color rgb="FFFF0000"/>
        <rFont val="Calibri"/>
        <family val="2"/>
        <scheme val="minor"/>
      </rPr>
      <t>No pertany a grup empresarial</t>
    </r>
  </si>
  <si>
    <t xml:space="preserve">ROLECE ok
</t>
  </si>
  <si>
    <t>EXCLUSIÓ</t>
  </si>
  <si>
    <t>A) Al constar únicament una oferta admisible presentada, es considera anormalment baixa l'oferta que compleixi els dos criteris següents</t>
  </si>
  <si>
    <t>1. Que la part econòmica de l'oferta presentada sigui un 25% més baixa que el pressupost base de licitació</t>
  </si>
  <si>
    <r>
      <t xml:space="preserve">2. Que la puntuació que li correspongui en la resta de criteris d'adjudicació diferents del preu sigui </t>
    </r>
    <r>
      <rPr>
        <b/>
        <sz val="11"/>
        <color rgb="FFFF0000"/>
        <rFont val="Calibri"/>
        <family val="2"/>
        <scheme val="minor"/>
      </rPr>
      <t>superior</t>
    </r>
    <r>
      <rPr>
        <b/>
        <sz val="11"/>
        <color theme="1"/>
        <rFont val="Calibri"/>
        <family val="2"/>
        <scheme val="minor"/>
      </rPr>
      <t xml:space="preserve"> a 30,00 (la suma de la mitjana de puntuacions + la mitjana de les diferències obtingudes en termes absoluts).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</si>
</sst>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rgb="FFFF0000"/>
      <name val="Calibri"/>
      <family val="2"/>
      <charset val="1"/>
    </font>
    <font>
      <sz val="10"/>
      <color rgb="FF000000"/>
      <name val="Calibri"/>
      <family val="2"/>
      <charset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9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AE3F3"/>
        <bgColor rgb="FFDEEBF7"/>
      </patternFill>
    </fill>
    <fill>
      <patternFill patternType="solid">
        <fgColor rgb="FF8FAADC"/>
        <bgColor rgb="FF99CCFF"/>
      </patternFill>
    </fill>
    <fill>
      <patternFill patternType="solid">
        <fgColor rgb="FFFBE5D6"/>
        <bgColor rgb="FFDEEBF7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8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10" fontId="0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8" fontId="1" fillId="0" borderId="0" xfId="0" applyNumberFormat="1" applyFont="1" applyAlignment="1">
      <alignment vertical="center"/>
    </xf>
    <xf numFmtId="0" fontId="12" fillId="0" borderId="13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11" borderId="3" xfId="0" applyFill="1" applyBorder="1" applyAlignment="1">
      <alignment horizontal="center" wrapText="1"/>
    </xf>
    <xf numFmtId="0" fontId="0" fillId="12" borderId="1" xfId="0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16" fillId="0" borderId="1" xfId="0" applyNumberFormat="1" applyFont="1" applyBorder="1" applyAlignment="1">
      <alignment horizontal="center"/>
    </xf>
    <xf numFmtId="4" fontId="17" fillId="13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1" fillId="9" borderId="21" xfId="0" applyFont="1" applyFill="1" applyBorder="1" applyAlignment="1">
      <alignment horizontal="center" vertical="center" wrapText="1"/>
    </xf>
    <xf numFmtId="0" fontId="11" fillId="9" borderId="22" xfId="0" applyFont="1" applyFill="1" applyBorder="1" applyAlignment="1">
      <alignment horizontal="center" vertical="center" wrapText="1"/>
    </xf>
    <xf numFmtId="0" fontId="11" fillId="9" borderId="23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vertical="center" wrapText="1"/>
    </xf>
    <xf numFmtId="0" fontId="13" fillId="0" borderId="33" xfId="0" applyFont="1" applyBorder="1" applyAlignment="1">
      <alignment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33" xfId="0" quotePrefix="1" applyFont="1" applyBorder="1" applyAlignment="1">
      <alignment horizontal="left" vertical="center" wrapText="1"/>
    </xf>
    <xf numFmtId="0" fontId="14" fillId="0" borderId="33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2" fillId="0" borderId="0" xfId="0" applyFont="1"/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3" fillId="0" borderId="7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 wrapText="1"/>
    </xf>
    <xf numFmtId="0" fontId="0" fillId="5" borderId="21" xfId="0" applyFill="1" applyBorder="1" applyAlignment="1">
      <alignment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32" xfId="0" applyFill="1" applyBorder="1" applyAlignment="1">
      <alignment vertical="center" wrapText="1"/>
    </xf>
    <xf numFmtId="0" fontId="0" fillId="5" borderId="48" xfId="0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left" vertical="center" wrapText="1"/>
    </xf>
    <xf numFmtId="0" fontId="10" fillId="8" borderId="9" xfId="0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horizontal="left" vertical="center" wrapText="1"/>
    </xf>
    <xf numFmtId="2" fontId="0" fillId="6" borderId="15" xfId="0" applyNumberFormat="1" applyFill="1" applyBorder="1" applyAlignment="1">
      <alignment horizontal="center" vertical="center"/>
    </xf>
    <xf numFmtId="2" fontId="0" fillId="6" borderId="45" xfId="0" applyNumberFormat="1" applyFill="1" applyBorder="1" applyAlignment="1">
      <alignment horizontal="center" vertical="center"/>
    </xf>
    <xf numFmtId="2" fontId="0" fillId="6" borderId="16" xfId="0" applyNumberFormat="1" applyFill="1" applyBorder="1" applyAlignment="1">
      <alignment horizontal="center" vertical="center"/>
    </xf>
    <xf numFmtId="2" fontId="0" fillId="6" borderId="6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 wrapText="1"/>
    </xf>
    <xf numFmtId="0" fontId="0" fillId="4" borderId="45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 wrapText="1"/>
    </xf>
    <xf numFmtId="0" fontId="0" fillId="4" borderId="46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4" borderId="49" xfId="0" applyFill="1" applyBorder="1" applyAlignment="1">
      <alignment horizontal="center" vertical="center" wrapText="1"/>
    </xf>
    <xf numFmtId="0" fontId="0" fillId="3" borderId="50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/>
    </xf>
    <xf numFmtId="2" fontId="0" fillId="6" borderId="34" xfId="0" applyNumberFormat="1" applyFill="1" applyBorder="1" applyAlignment="1">
      <alignment horizontal="center" vertical="center"/>
    </xf>
    <xf numFmtId="10" fontId="0" fillId="14" borderId="38" xfId="0" applyNumberFormat="1" applyFill="1" applyBorder="1" applyAlignment="1">
      <alignment horizontal="center" vertical="center"/>
    </xf>
    <xf numFmtId="10" fontId="0" fillId="14" borderId="43" xfId="0" applyNumberFormat="1" applyFill="1" applyBorder="1" applyAlignment="1">
      <alignment horizontal="center" vertical="center"/>
    </xf>
    <xf numFmtId="2" fontId="0" fillId="7" borderId="51" xfId="0" applyNumberFormat="1" applyFill="1" applyBorder="1" applyAlignment="1">
      <alignment horizontal="center" vertical="center"/>
    </xf>
    <xf numFmtId="2" fontId="0" fillId="7" borderId="6" xfId="0" applyNumberForma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/>
    </xf>
    <xf numFmtId="0" fontId="1" fillId="4" borderId="4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8" fillId="6" borderId="28" xfId="0" applyFont="1" applyFill="1" applyBorder="1" applyAlignment="1">
      <alignment horizontal="center"/>
    </xf>
    <xf numFmtId="0" fontId="8" fillId="6" borderId="40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2" fontId="0" fillId="6" borderId="45" xfId="0" applyNumberFormat="1" applyFill="1" applyBorder="1" applyAlignment="1">
      <alignment horizontal="center" vertical="center" wrapText="1"/>
    </xf>
    <xf numFmtId="2" fontId="0" fillId="6" borderId="6" xfId="0" applyNumberFormat="1" applyFill="1" applyBorder="1" applyAlignment="1">
      <alignment horizontal="center" vertical="center" wrapText="1"/>
    </xf>
    <xf numFmtId="10" fontId="0" fillId="5" borderId="21" xfId="0" applyNumberFormat="1" applyFill="1" applyBorder="1" applyAlignment="1">
      <alignment horizontal="center" vertical="center"/>
    </xf>
    <xf numFmtId="10" fontId="0" fillId="5" borderId="22" xfId="0" applyNumberFormat="1" applyFill="1" applyBorder="1" applyAlignment="1">
      <alignment horizontal="center" vertical="center"/>
    </xf>
    <xf numFmtId="10" fontId="0" fillId="5" borderId="32" xfId="0" applyNumberFormat="1" applyFill="1" applyBorder="1" applyAlignment="1">
      <alignment horizontal="center" vertical="center"/>
    </xf>
    <xf numFmtId="10" fontId="0" fillId="5" borderId="33" xfId="0" applyNumberFormat="1" applyFill="1" applyBorder="1" applyAlignment="1">
      <alignment horizontal="center" vertical="center"/>
    </xf>
    <xf numFmtId="2" fontId="0" fillId="7" borderId="17" xfId="0" applyNumberFormat="1" applyFill="1" applyBorder="1" applyAlignment="1">
      <alignment horizontal="center" vertical="center"/>
    </xf>
    <xf numFmtId="2" fontId="0" fillId="7" borderId="45" xfId="0" applyNumberFormat="1" applyFill="1" applyBorder="1" applyAlignment="1">
      <alignment horizontal="center" vertical="center"/>
    </xf>
    <xf numFmtId="2" fontId="0" fillId="6" borderId="29" xfId="0" applyNumberFormat="1" applyFill="1" applyBorder="1" applyAlignment="1">
      <alignment horizontal="center" vertical="center"/>
    </xf>
    <xf numFmtId="2" fontId="0" fillId="6" borderId="39" xfId="0" applyNumberFormat="1" applyFill="1" applyBorder="1" applyAlignment="1">
      <alignment horizontal="center" vertical="center"/>
    </xf>
    <xf numFmtId="2" fontId="0" fillId="6" borderId="27" xfId="0" applyNumberFormat="1" applyFill="1" applyBorder="1" applyAlignment="1">
      <alignment horizontal="center" vertical="center"/>
    </xf>
    <xf numFmtId="0" fontId="15" fillId="10" borderId="8" xfId="0" applyFont="1" applyFill="1" applyBorder="1" applyAlignment="1">
      <alignment horizontal="center"/>
    </xf>
    <xf numFmtId="0" fontId="15" fillId="10" borderId="9" xfId="0" applyFont="1" applyFill="1" applyBorder="1" applyAlignment="1">
      <alignment horizontal="center"/>
    </xf>
    <xf numFmtId="0" fontId="15" fillId="10" borderId="10" xfId="0" applyFont="1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3" xfId="0" applyFill="1" applyBorder="1" applyAlignment="1">
      <alignment horizontal="center" wrapText="1"/>
    </xf>
    <xf numFmtId="0" fontId="0" fillId="11" borderId="1" xfId="0" applyFill="1" applyBorder="1" applyAlignment="1">
      <alignment horizontal="center" wrapText="1"/>
    </xf>
    <xf numFmtId="0" fontId="24" fillId="15" borderId="17" xfId="0" applyFont="1" applyFill="1" applyBorder="1" applyAlignment="1">
      <alignment horizontal="center" vertical="center" wrapText="1"/>
    </xf>
    <xf numFmtId="0" fontId="24" fillId="15" borderId="15" xfId="0" applyFont="1" applyFill="1" applyBorder="1" applyAlignment="1">
      <alignment horizontal="center" vertical="center" wrapText="1"/>
    </xf>
    <xf numFmtId="0" fontId="24" fillId="15" borderId="45" xfId="0" applyFont="1" applyFill="1" applyBorder="1" applyAlignment="1">
      <alignment horizontal="center" vertical="center" wrapText="1"/>
    </xf>
    <xf numFmtId="0" fontId="24" fillId="15" borderId="51" xfId="0" applyFont="1" applyFill="1" applyBorder="1" applyAlignment="1">
      <alignment horizontal="center" vertical="center" wrapText="1"/>
    </xf>
    <xf numFmtId="0" fontId="24" fillId="15" borderId="16" xfId="0" applyFont="1" applyFill="1" applyBorder="1" applyAlignment="1">
      <alignment horizontal="center" vertical="center" wrapText="1"/>
    </xf>
    <xf numFmtId="0" fontId="24" fillId="15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gnasi Hidalgo" id="{D04959A6-4D28-4496-81DA-9662FA9DCF5A}" userId="S-1-5-21-3389814850-2328284110-674358130-1189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" dT="2025-09-25T07:14:09.48" personId="{D04959A6-4D28-4496-81DA-9662FA9DCF5A}" id="{8DFE0CF8-2E69-452A-95BB-04FC386FD3F9}">
    <text>Al detectar-se que, segons informació pública, l’empresa licitadora podria pertànyer al grup empresarial CEPSA, es realitza, en data 24/09/2025, un requeriment per tal de que aclarís aquest extrem.</text>
  </threadedComment>
  <threadedComment ref="D6" dT="2025-09-30T07:18:49.71" personId="{D04959A6-4D28-4496-81DA-9662FA9DCF5A}" id="{382E3A37-D052-4479-878B-E8B65C303885}" parentId="{8DFE0CF8-2E69-452A-95BB-04FC386FD3F9}">
    <text>El termini per presentar aclariment finalitzava en data 29/09/2025. No s’ha rebut cap resposta dins del termini estipulat.</text>
  </threadedComment>
  <threadedComment ref="J6" dT="2025-09-25T07:15:08.53" personId="{D04959A6-4D28-4496-81DA-9662FA9DCF5A}" id="{41DC1323-4683-4002-A5E3-495CEA368A58}">
    <text>Compte! L’objecte social de l’empresa no encaixa amb l’objecte del contracte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7D62C-69EF-41B2-B71A-387DE30CD53F}">
  <sheetPr>
    <pageSetUpPr fitToPage="1"/>
  </sheetPr>
  <dimension ref="B2:O13"/>
  <sheetViews>
    <sheetView tabSelected="1" workbookViewId="0">
      <selection activeCell="N5" sqref="N5"/>
    </sheetView>
  </sheetViews>
  <sheetFormatPr baseColWidth="10" defaultRowHeight="15" x14ac:dyDescent="0.25"/>
  <cols>
    <col min="2" max="2" width="18.7109375" customWidth="1"/>
    <col min="4" max="4" width="24.7109375" customWidth="1"/>
    <col min="5" max="6" width="13.42578125" customWidth="1"/>
    <col min="7" max="7" width="15.7109375" customWidth="1"/>
    <col min="8" max="10" width="13.42578125" customWidth="1"/>
  </cols>
  <sheetData>
    <row r="2" spans="2:15" ht="15.75" thickBot="1" x14ac:dyDescent="0.3"/>
    <row r="3" spans="2:15" ht="19.5" customHeight="1" thickBot="1" x14ac:dyDescent="0.3">
      <c r="B3" s="50" t="s">
        <v>28</v>
      </c>
      <c r="C3" s="51"/>
      <c r="D3" s="51"/>
      <c r="E3" s="51"/>
      <c r="F3" s="51"/>
      <c r="G3" s="51"/>
      <c r="H3" s="51"/>
      <c r="I3" s="51"/>
      <c r="J3" s="52"/>
    </row>
    <row r="4" spans="2:15" ht="75" x14ac:dyDescent="0.25">
      <c r="B4" s="23" t="s">
        <v>0</v>
      </c>
      <c r="C4" s="24" t="s">
        <v>4</v>
      </c>
      <c r="D4" s="24" t="s">
        <v>9</v>
      </c>
      <c r="E4" s="24" t="s">
        <v>8</v>
      </c>
      <c r="F4" s="24" t="s">
        <v>5</v>
      </c>
      <c r="G4" s="24" t="s">
        <v>6</v>
      </c>
      <c r="H4" s="24" t="s">
        <v>14</v>
      </c>
      <c r="I4" s="24" t="s">
        <v>17</v>
      </c>
      <c r="J4" s="25" t="s">
        <v>31</v>
      </c>
    </row>
    <row r="5" spans="2:15" ht="162.75" customHeight="1" x14ac:dyDescent="0.25">
      <c r="B5" s="12" t="s">
        <v>30</v>
      </c>
      <c r="C5" s="13" t="s">
        <v>24</v>
      </c>
      <c r="D5" s="14" t="s">
        <v>42</v>
      </c>
      <c r="E5" s="15" t="s">
        <v>43</v>
      </c>
      <c r="F5" s="15" t="s">
        <v>43</v>
      </c>
      <c r="G5" s="15" t="s">
        <v>43</v>
      </c>
      <c r="H5" s="22" t="s">
        <v>44</v>
      </c>
      <c r="I5" s="22" t="s">
        <v>46</v>
      </c>
      <c r="J5" s="44" t="s">
        <v>32</v>
      </c>
    </row>
    <row r="6" spans="2:15" ht="157.5" customHeight="1" thickBot="1" x14ac:dyDescent="0.3">
      <c r="B6" s="26" t="s">
        <v>25</v>
      </c>
      <c r="C6" s="27" t="s">
        <v>26</v>
      </c>
      <c r="D6" s="28" t="s">
        <v>47</v>
      </c>
      <c r="E6" s="29" t="s">
        <v>43</v>
      </c>
      <c r="F6" s="29" t="s">
        <v>43</v>
      </c>
      <c r="G6" s="29" t="s">
        <v>43</v>
      </c>
      <c r="H6" s="30" t="s">
        <v>44</v>
      </c>
      <c r="I6" s="30" t="s">
        <v>45</v>
      </c>
      <c r="J6" s="45" t="s">
        <v>48</v>
      </c>
    </row>
    <row r="13" spans="2:15" x14ac:dyDescent="0.25">
      <c r="O13" s="16"/>
    </row>
  </sheetData>
  <mergeCells count="1">
    <mergeCell ref="B3:J3"/>
  </mergeCells>
  <pageMargins left="0.25" right="0.25" top="0.75" bottom="0.75" header="0.3" footer="0.3"/>
  <pageSetup paperSize="9" scale="6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8125E-253D-4D83-8E0F-52EF122E1365}">
  <dimension ref="A1:S30"/>
  <sheetViews>
    <sheetView zoomScale="90" zoomScaleNormal="90" workbookViewId="0">
      <selection activeCell="L22" sqref="L22"/>
    </sheetView>
  </sheetViews>
  <sheetFormatPr baseColWidth="10" defaultColWidth="11.42578125" defaultRowHeight="15" x14ac:dyDescent="0.25"/>
  <cols>
    <col min="1" max="1" width="5.140625" style="1" customWidth="1"/>
    <col min="2" max="2" width="27.85546875" style="1" customWidth="1"/>
    <col min="3" max="3" width="34.28515625" style="1" customWidth="1"/>
    <col min="4" max="4" width="16.5703125" style="1" customWidth="1"/>
    <col min="5" max="5" width="23.140625" style="1" customWidth="1"/>
    <col min="6" max="6" width="9" style="1" customWidth="1"/>
    <col min="7" max="7" width="13" style="1" customWidth="1"/>
    <col min="8" max="8" width="11.85546875" style="1" customWidth="1"/>
    <col min="9" max="9" width="12.85546875" style="1" customWidth="1"/>
    <col min="10" max="10" width="20.42578125" style="1" customWidth="1"/>
    <col min="11" max="11" width="24.28515625" style="1" customWidth="1"/>
    <col min="12" max="12" width="20.42578125" style="1" customWidth="1"/>
    <col min="13" max="13" width="15.5703125" style="1" customWidth="1"/>
    <col min="14" max="14" width="13.28515625" style="1" customWidth="1"/>
    <col min="15" max="16384" width="11.42578125" style="1"/>
  </cols>
  <sheetData>
    <row r="1" spans="1:18" ht="15.75" thickBot="1" x14ac:dyDescent="0.3"/>
    <row r="2" spans="1:18" ht="30.75" customHeight="1" thickBot="1" x14ac:dyDescent="0.3">
      <c r="B2" s="61" t="s">
        <v>29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  <c r="N2" s="64"/>
    </row>
    <row r="3" spans="1:18" ht="15" customHeight="1" x14ac:dyDescent="0.25">
      <c r="B3" s="71" t="s">
        <v>0</v>
      </c>
      <c r="C3" s="94" t="s">
        <v>36</v>
      </c>
      <c r="D3" s="95"/>
      <c r="E3" s="100" t="s">
        <v>16</v>
      </c>
      <c r="F3" s="74" t="s">
        <v>38</v>
      </c>
      <c r="G3" s="75"/>
      <c r="H3" s="75"/>
      <c r="I3" s="76"/>
      <c r="J3" s="83" t="s">
        <v>39</v>
      </c>
      <c r="K3" s="84"/>
      <c r="L3" s="89" t="s">
        <v>15</v>
      </c>
      <c r="M3" s="67" t="s">
        <v>40</v>
      </c>
      <c r="N3" s="68"/>
    </row>
    <row r="4" spans="1:18" x14ac:dyDescent="0.25">
      <c r="B4" s="72"/>
      <c r="C4" s="96"/>
      <c r="D4" s="97"/>
      <c r="E4" s="101"/>
      <c r="F4" s="77"/>
      <c r="G4" s="78"/>
      <c r="H4" s="78"/>
      <c r="I4" s="79"/>
      <c r="J4" s="85"/>
      <c r="K4" s="86"/>
      <c r="L4" s="90"/>
      <c r="M4" s="69"/>
      <c r="N4" s="70"/>
    </row>
    <row r="5" spans="1:18" x14ac:dyDescent="0.25">
      <c r="B5" s="72"/>
      <c r="C5" s="98"/>
      <c r="D5" s="99"/>
      <c r="E5" s="101"/>
      <c r="F5" s="77"/>
      <c r="G5" s="78"/>
      <c r="H5" s="78"/>
      <c r="I5" s="79"/>
      <c r="J5" s="87"/>
      <c r="K5" s="88"/>
      <c r="L5" s="91"/>
      <c r="M5" s="69"/>
      <c r="N5" s="70"/>
      <c r="R5" s="2"/>
    </row>
    <row r="6" spans="1:18" x14ac:dyDescent="0.25">
      <c r="B6" s="72"/>
      <c r="C6" s="65" t="s">
        <v>7</v>
      </c>
      <c r="D6" s="59" t="s">
        <v>1</v>
      </c>
      <c r="E6" s="57" t="s">
        <v>2</v>
      </c>
      <c r="F6" s="65" t="s">
        <v>37</v>
      </c>
      <c r="G6" s="80"/>
      <c r="H6" s="80" t="s">
        <v>1</v>
      </c>
      <c r="I6" s="81"/>
      <c r="J6" s="59" t="s">
        <v>37</v>
      </c>
      <c r="K6" s="58" t="s">
        <v>1</v>
      </c>
      <c r="L6" s="92" t="s">
        <v>2</v>
      </c>
      <c r="M6" s="65" t="s">
        <v>2</v>
      </c>
      <c r="N6" s="57"/>
    </row>
    <row r="7" spans="1:18" ht="15.75" thickBot="1" x14ac:dyDescent="0.3">
      <c r="B7" s="73"/>
      <c r="C7" s="66"/>
      <c r="D7" s="60"/>
      <c r="E7" s="58"/>
      <c r="F7" s="66"/>
      <c r="G7" s="59"/>
      <c r="H7" s="59"/>
      <c r="I7" s="82"/>
      <c r="J7" s="60"/>
      <c r="K7" s="102"/>
      <c r="L7" s="93"/>
      <c r="M7" s="66"/>
      <c r="N7" s="58"/>
    </row>
    <row r="8" spans="1:18" ht="33" customHeight="1" x14ac:dyDescent="0.25">
      <c r="B8" s="114" t="s">
        <v>30</v>
      </c>
      <c r="C8" s="46" t="s">
        <v>34</v>
      </c>
      <c r="D8" s="47">
        <v>15</v>
      </c>
      <c r="E8" s="116">
        <f>SUM(D8:D9)</f>
        <v>15</v>
      </c>
      <c r="F8" s="118">
        <v>6.6500000000000004E-2</v>
      </c>
      <c r="G8" s="119"/>
      <c r="H8" s="53">
        <f>(45*F8/MAX(F8:F11))</f>
        <v>45</v>
      </c>
      <c r="I8" s="54"/>
      <c r="J8" s="104">
        <v>6.6500000000000004E-2</v>
      </c>
      <c r="K8" s="125">
        <f>(35*J8/MAX(J8:J11))</f>
        <v>35</v>
      </c>
      <c r="L8" s="124">
        <f>H8+K8</f>
        <v>80</v>
      </c>
      <c r="M8" s="122">
        <f>E8+L8</f>
        <v>95</v>
      </c>
      <c r="N8" s="123"/>
    </row>
    <row r="9" spans="1:18" ht="32.25" customHeight="1" thickBot="1" x14ac:dyDescent="0.3">
      <c r="B9" s="115"/>
      <c r="C9" s="48" t="s">
        <v>35</v>
      </c>
      <c r="D9" s="49">
        <v>0</v>
      </c>
      <c r="E9" s="117"/>
      <c r="F9" s="120"/>
      <c r="G9" s="121"/>
      <c r="H9" s="55"/>
      <c r="I9" s="56"/>
      <c r="J9" s="105"/>
      <c r="K9" s="126"/>
      <c r="L9" s="103"/>
      <c r="M9" s="106"/>
      <c r="N9" s="107"/>
    </row>
    <row r="10" spans="1:18" ht="32.25" customHeight="1" x14ac:dyDescent="0.25">
      <c r="B10" s="114" t="s">
        <v>25</v>
      </c>
      <c r="C10" s="134" t="s">
        <v>49</v>
      </c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6"/>
    </row>
    <row r="11" spans="1:18" ht="31.5" customHeight="1" thickBot="1" x14ac:dyDescent="0.3">
      <c r="B11" s="115"/>
      <c r="C11" s="137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9"/>
    </row>
    <row r="14" spans="1:18" ht="15.75" x14ac:dyDescent="0.25">
      <c r="A14" s="3" t="s">
        <v>3</v>
      </c>
    </row>
    <row r="15" spans="1:18" x14ac:dyDescent="0.25">
      <c r="A15" s="4"/>
      <c r="F15" s="4"/>
      <c r="G15" s="4"/>
      <c r="H15" s="4"/>
      <c r="I15" s="4"/>
      <c r="J15" s="4"/>
      <c r="K15" s="4"/>
      <c r="L15" s="4"/>
    </row>
    <row r="16" spans="1:18" x14ac:dyDescent="0.25">
      <c r="A16" s="5" t="s">
        <v>50</v>
      </c>
    </row>
    <row r="17" spans="1:19" x14ac:dyDescent="0.25">
      <c r="A17" s="5" t="s">
        <v>51</v>
      </c>
      <c r="N17" s="6"/>
      <c r="S17" s="7"/>
    </row>
    <row r="18" spans="1:19" x14ac:dyDescent="0.25">
      <c r="A18" s="5" t="s">
        <v>52</v>
      </c>
      <c r="N18" s="6"/>
    </row>
    <row r="19" spans="1:19" x14ac:dyDescent="0.25">
      <c r="A19" s="5"/>
      <c r="N19" s="6"/>
    </row>
    <row r="20" spans="1:19" x14ac:dyDescent="0.25">
      <c r="Q20" s="10"/>
      <c r="S20" s="10"/>
    </row>
    <row r="21" spans="1:19" x14ac:dyDescent="0.25">
      <c r="B21" s="108" t="s">
        <v>18</v>
      </c>
      <c r="C21" s="109"/>
      <c r="D21" s="109"/>
      <c r="E21" s="109"/>
      <c r="F21" s="110"/>
      <c r="G21" s="31" t="s">
        <v>27</v>
      </c>
      <c r="Q21" s="10"/>
      <c r="S21" s="10"/>
    </row>
    <row r="22" spans="1:19" x14ac:dyDescent="0.25">
      <c r="B22" s="111" t="s">
        <v>41</v>
      </c>
      <c r="C22" s="112"/>
      <c r="D22" s="112"/>
      <c r="E22" s="112"/>
      <c r="F22" s="112"/>
      <c r="G22" s="113"/>
      <c r="M22" s="6"/>
      <c r="Q22" s="6"/>
      <c r="S22" s="9"/>
    </row>
    <row r="23" spans="1:19" ht="45" x14ac:dyDescent="0.25">
      <c r="B23" s="32" t="s">
        <v>19</v>
      </c>
      <c r="C23" s="33" t="s">
        <v>12</v>
      </c>
      <c r="D23" s="34" t="s">
        <v>20</v>
      </c>
      <c r="E23" s="34" t="s">
        <v>21</v>
      </c>
      <c r="F23" s="34" t="s">
        <v>22</v>
      </c>
      <c r="G23" s="33" t="s">
        <v>23</v>
      </c>
      <c r="M23" s="6"/>
      <c r="Q23" s="6"/>
      <c r="S23" s="9"/>
    </row>
    <row r="24" spans="1:19" ht="31.5" customHeight="1" x14ac:dyDescent="0.25">
      <c r="B24" s="35" t="s">
        <v>30</v>
      </c>
      <c r="C24" s="41">
        <f>E8</f>
        <v>15</v>
      </c>
      <c r="D24" s="41">
        <f>AVERAGE(C24:C24)</f>
        <v>15</v>
      </c>
      <c r="E24" s="41">
        <f>AVERAGE(D24)</f>
        <v>15</v>
      </c>
      <c r="F24" s="41">
        <f>AVERAGE(E24:E24)</f>
        <v>15</v>
      </c>
      <c r="G24" s="42" t="b">
        <f>IF(C24&gt;(D24+F24),"Desprop.")</f>
        <v>0</v>
      </c>
      <c r="M24" s="6"/>
      <c r="Q24" s="6"/>
      <c r="S24" s="8"/>
    </row>
    <row r="25" spans="1:19" x14ac:dyDescent="0.25">
      <c r="B25"/>
      <c r="C25"/>
      <c r="D25"/>
      <c r="E25"/>
      <c r="F25"/>
      <c r="G25"/>
    </row>
    <row r="26" spans="1:19" x14ac:dyDescent="0.25">
      <c r="B26" s="36"/>
      <c r="C26" s="37"/>
      <c r="D26" s="140"/>
      <c r="E26" s="43"/>
      <c r="F26" s="43"/>
      <c r="G26" s="43"/>
      <c r="H26" s="5"/>
      <c r="I26" s="5"/>
      <c r="J26" s="5"/>
      <c r="K26" s="5"/>
      <c r="L26" s="5"/>
      <c r="M26" s="11"/>
      <c r="N26" s="5"/>
      <c r="Q26" s="6"/>
    </row>
    <row r="27" spans="1:19" x14ac:dyDescent="0.25">
      <c r="B27" s="36"/>
      <c r="C27" s="37"/>
      <c r="D27" s="140"/>
      <c r="E27" s="43"/>
      <c r="F27" s="43"/>
      <c r="G27" s="43"/>
      <c r="H27" s="5"/>
      <c r="I27" s="5"/>
    </row>
    <row r="28" spans="1:19" x14ac:dyDescent="0.25">
      <c r="B28" s="38"/>
      <c r="C28" s="37"/>
      <c r="D28"/>
      <c r="E28"/>
      <c r="F28"/>
      <c r="G28"/>
    </row>
    <row r="29" spans="1:19" x14ac:dyDescent="0.25">
      <c r="B29" s="39"/>
      <c r="C29" s="37"/>
      <c r="D29" s="40"/>
      <c r="E29" s="43"/>
      <c r="F29" s="43"/>
      <c r="G29"/>
    </row>
    <row r="30" spans="1:19" x14ac:dyDescent="0.25">
      <c r="B30"/>
      <c r="C30"/>
      <c r="D30"/>
      <c r="E30" s="43"/>
      <c r="F30" s="43"/>
      <c r="G30"/>
    </row>
  </sheetData>
  <mergeCells count="29">
    <mergeCell ref="C10:N11"/>
    <mergeCell ref="M8:N9"/>
    <mergeCell ref="B8:B9"/>
    <mergeCell ref="L8:L9"/>
    <mergeCell ref="K8:K9"/>
    <mergeCell ref="E8:E9"/>
    <mergeCell ref="F8:G9"/>
    <mergeCell ref="B21:F21"/>
    <mergeCell ref="B22:G22"/>
    <mergeCell ref="B10:B11"/>
    <mergeCell ref="J6:J7"/>
    <mergeCell ref="K6:K7"/>
    <mergeCell ref="J8:J9"/>
    <mergeCell ref="H8:I9"/>
    <mergeCell ref="E6:E7"/>
    <mergeCell ref="D6:D7"/>
    <mergeCell ref="B2:N2"/>
    <mergeCell ref="C6:C7"/>
    <mergeCell ref="M3:N5"/>
    <mergeCell ref="B3:B7"/>
    <mergeCell ref="M6:N7"/>
    <mergeCell ref="F3:I5"/>
    <mergeCell ref="F6:G7"/>
    <mergeCell ref="H6:I7"/>
    <mergeCell ref="J3:K5"/>
    <mergeCell ref="L3:L5"/>
    <mergeCell ref="L6:L7"/>
    <mergeCell ref="C3:D5"/>
    <mergeCell ref="E3:E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F3E17-24EA-453C-A4B2-2E0709577AF0}">
  <dimension ref="B1:F5"/>
  <sheetViews>
    <sheetView zoomScaleNormal="100" workbookViewId="0">
      <selection activeCell="D27" sqref="D27"/>
    </sheetView>
  </sheetViews>
  <sheetFormatPr baseColWidth="10" defaultColWidth="11.42578125" defaultRowHeight="15" x14ac:dyDescent="0.25"/>
  <cols>
    <col min="2" max="2" width="7.7109375" customWidth="1"/>
    <col min="3" max="3" width="32.42578125" customWidth="1"/>
    <col min="4" max="4" width="13.28515625" customWidth="1"/>
    <col min="5" max="5" width="15.85546875" customWidth="1"/>
    <col min="6" max="6" width="12.7109375" customWidth="1"/>
  </cols>
  <sheetData>
    <row r="1" spans="2:6" ht="15.75" thickBot="1" x14ac:dyDescent="0.3"/>
    <row r="2" spans="2:6" ht="19.5" thickBot="1" x14ac:dyDescent="0.35">
      <c r="B2" s="127" t="s">
        <v>33</v>
      </c>
      <c r="C2" s="128"/>
      <c r="D2" s="128"/>
      <c r="E2" s="128"/>
      <c r="F2" s="129"/>
    </row>
    <row r="3" spans="2:6" ht="60" x14ac:dyDescent="0.25">
      <c r="B3" s="130" t="s">
        <v>10</v>
      </c>
      <c r="C3" s="130" t="s">
        <v>0</v>
      </c>
      <c r="D3" s="132" t="s">
        <v>12</v>
      </c>
      <c r="E3" s="132" t="s">
        <v>13</v>
      </c>
      <c r="F3" s="17" t="s">
        <v>11</v>
      </c>
    </row>
    <row r="4" spans="2:6" x14ac:dyDescent="0.25">
      <c r="B4" s="131"/>
      <c r="C4" s="131"/>
      <c r="D4" s="133"/>
      <c r="E4" s="133"/>
      <c r="F4" s="18" t="s">
        <v>2</v>
      </c>
    </row>
    <row r="5" spans="2:6" x14ac:dyDescent="0.25">
      <c r="B5" s="141">
        <v>1</v>
      </c>
      <c r="C5" s="13" t="s">
        <v>30</v>
      </c>
      <c r="D5" s="19">
        <v>15</v>
      </c>
      <c r="E5" s="20">
        <v>80</v>
      </c>
      <c r="F5" s="21">
        <f>+D5+E5</f>
        <v>95</v>
      </c>
    </row>
  </sheetData>
  <autoFilter ref="B3:F4" xr:uid="{00000000-0001-0000-0400-000000000000}">
    <sortState xmlns:xlrd2="http://schemas.microsoft.com/office/spreadsheetml/2017/richdata2" ref="B6:F9">
      <sortCondition descending="1" ref="F3:F4"/>
    </sortState>
  </autoFilter>
  <mergeCells count="5">
    <mergeCell ref="B2:F2"/>
    <mergeCell ref="B3:B4"/>
    <mergeCell ref="C3:C4"/>
    <mergeCell ref="D3:D4"/>
    <mergeCell ref="E3:E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Sobre A (24.09.2025)</vt:lpstr>
      <vt:lpstr>Sobre B (24.09.2025)</vt:lpstr>
      <vt:lpstr>Puntuacions 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 Perez</dc:creator>
  <cp:lastModifiedBy>Ignasi Hidalgo</cp:lastModifiedBy>
  <dcterms:created xsi:type="dcterms:W3CDTF">2019-03-04T07:33:01Z</dcterms:created>
  <dcterms:modified xsi:type="dcterms:W3CDTF">2025-10-01T09:36:11Z</dcterms:modified>
</cp:coreProperties>
</file>