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294/FASE INICIAL/OCEI/"/>
    </mc:Choice>
  </mc:AlternateContent>
  <xr:revisionPtr revIDLastSave="154" documentId="8_{F500E46C-30D4-49AE-B825-EBC5A828840F}" xr6:coauthVersionLast="47" xr6:coauthVersionMax="47" xr10:uidLastSave="{8E6FEDDF-144F-4D24-9A83-ADA94B16373A}"/>
  <bookViews>
    <workbookView xWindow="41040" yWindow="0" windowWidth="25800" windowHeight="21000" xr2:uid="{23B3B575-57A1-4890-B988-8689E2D3621B}"/>
  </bookViews>
  <sheets>
    <sheet name="Annex 2 PCAP-Oferta econ" sheetId="2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41" i="2" s="1"/>
  <c r="G36" i="2"/>
  <c r="G40" i="2"/>
  <c r="G37" i="2"/>
  <c r="G42" i="2" l="1"/>
  <c r="G26" i="2" l="1"/>
  <c r="G27" i="2" s="1"/>
  <c r="G28" i="2" l="1"/>
  <c r="G29" i="2" s="1"/>
  <c r="G30" i="2" s="1"/>
  <c r="G31" i="2" s="1"/>
</calcChain>
</file>

<file path=xl/sharedStrings.xml><?xml version="1.0" encoding="utf-8"?>
<sst xmlns="http://schemas.openxmlformats.org/spreadsheetml/2006/main" count="29" uniqueCount="29">
  <si>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</si>
  <si>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</si>
  <si>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</si>
  <si>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</si>
  <si>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</si>
  <si>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</si>
  <si>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</si>
  <si>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</si>
  <si>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</si>
  <si>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</si>
  <si>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</si>
  <si>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</si>
  <si>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</si>
  <si>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</si>
  <si>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</si>
  <si>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</si>
  <si>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Subtotal PRESSUPOST PEM partides que admeten baixa</t>
  </si>
  <si>
    <t>Subtotal PRESSUPOST PEM partides que NO admeten baixa</t>
  </si>
  <si>
    <t>01.01.07 ALTRES PARTIDES</t>
  </si>
  <si>
    <t>(*) 01.01.01.07.02 PARTIDA D’ALÇADA A JUSTIFICAR PER OBRES COMPLEMENTÀRIES.</t>
  </si>
  <si>
    <t>(*) 01.01.01.07.03 FORMACIÓ DE CATENÀRIA.</t>
  </si>
  <si>
    <t>(*)  01.01.01.07.04 PARTIDA D’ALÇADA A JUSTIFICAT PER AL CONTROL DE QUALITAT.</t>
  </si>
  <si>
    <t>01.01.01 TREBALLS PREVIS</t>
  </si>
  <si>
    <t>01.01.02 REPARACIÓ ESTRUCTURAL I FUNCIONAL</t>
  </si>
  <si>
    <t>01.01.03 TREBALLS PREVENTIUS</t>
  </si>
  <si>
    <t>01.01.04 REPOSICIONS</t>
  </si>
  <si>
    <t>01.01.05 SEGURETAT I SALUT</t>
  </si>
  <si>
    <t>01.01.06 GESTIÓ DE RESIDUS</t>
  </si>
  <si>
    <t>(*) 01.01.01.07.01 PARTIDA D’ALÇADA A JUSTIFICAR PER LA RETIRADA ELEMENTS  DE CATENÀRIA.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</si>
</sst>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44" fontId="8" fillId="0" borderId="22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5" fillId="0" borderId="26" xfId="0" applyNumberFormat="1" applyFont="1" applyBorder="1" applyAlignment="1" applyProtection="1">
      <alignment horizontal="right" vertical="center" wrapText="1"/>
      <protection locked="0"/>
    </xf>
    <xf numFmtId="8" fontId="5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left" vertical="center" wrapText="1"/>
    </xf>
    <xf numFmtId="0" fontId="3" fillId="5" borderId="25" xfId="0" applyFont="1" applyFill="1" applyBorder="1" applyAlignment="1" applyProtection="1">
      <alignment horizontal="left" vertical="center" wrapText="1"/>
    </xf>
    <xf numFmtId="0" fontId="3" fillId="5" borderId="25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8" fontId="4" fillId="3" borderId="1" xfId="0" applyNumberFormat="1" applyFont="1" applyFill="1" applyBorder="1" applyAlignment="1" applyProtection="1">
      <alignment horizontal="right" vertical="center" wrapText="1"/>
    </xf>
    <xf numFmtId="8" fontId="4" fillId="3" borderId="2" xfId="0" applyNumberFormat="1" applyFont="1" applyFill="1" applyBorder="1" applyAlignment="1" applyProtection="1">
      <alignment horizontal="right" vertical="center" wrapText="1"/>
    </xf>
    <xf numFmtId="8" fontId="4" fillId="3" borderId="28" xfId="0" applyNumberFormat="1" applyFont="1" applyFill="1" applyBorder="1" applyAlignment="1" applyProtection="1">
      <alignment horizontal="right" vertical="center" wrapText="1"/>
    </xf>
    <xf numFmtId="8" fontId="4" fillId="3" borderId="29" xfId="0" applyNumberFormat="1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8" fontId="5" fillId="3" borderId="1" xfId="0" applyNumberFormat="1" applyFont="1" applyFill="1" applyBorder="1" applyAlignment="1" applyProtection="1">
      <alignment horizontal="right" vertical="center" wrapText="1"/>
    </xf>
    <xf numFmtId="8" fontId="5" fillId="3" borderId="2" xfId="0" applyNumberFormat="1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8" fontId="5" fillId="3" borderId="18" xfId="0" applyNumberFormat="1" applyFont="1" applyFill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8" fontId="3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8" fillId="0" borderId="13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44" fontId="0" fillId="0" borderId="0" xfId="0" applyNumberFormat="1" applyProtection="1"/>
    <xf numFmtId="0" fontId="3" fillId="5" borderId="13" xfId="0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center" wrapText="1"/>
    </xf>
    <xf numFmtId="0" fontId="3" fillId="5" borderId="6" xfId="0" applyFont="1" applyFill="1" applyBorder="1" applyAlignment="1" applyProtection="1">
      <alignment horizontal="right" vertical="center" wrapText="1"/>
    </xf>
    <xf numFmtId="8" fontId="4" fillId="5" borderId="2" xfId="0" applyNumberFormat="1" applyFont="1" applyFill="1" applyBorder="1" applyAlignment="1" applyProtection="1">
      <alignment horizontal="right" vertical="center" wrapText="1"/>
    </xf>
    <xf numFmtId="0" fontId="8" fillId="5" borderId="13" xfId="0" applyFont="1" applyFill="1" applyBorder="1" applyAlignment="1" applyProtection="1">
      <alignment horizontal="right" vertical="center" wrapText="1"/>
    </xf>
    <xf numFmtId="0" fontId="8" fillId="5" borderId="5" xfId="0" applyFont="1" applyFill="1" applyBorder="1" applyAlignment="1" applyProtection="1">
      <alignment horizontal="right" vertical="center" wrapText="1"/>
    </xf>
    <xf numFmtId="0" fontId="8" fillId="5" borderId="6" xfId="0" applyFont="1" applyFill="1" applyBorder="1" applyAlignment="1" applyProtection="1">
      <alignment horizontal="right" vertical="center" wrapText="1"/>
    </xf>
    <xf numFmtId="8" fontId="8" fillId="5" borderId="2" xfId="0" applyNumberFormat="1" applyFont="1" applyFill="1" applyBorder="1" applyAlignment="1" applyProtection="1">
      <alignment horizontal="right" vertical="center" wrapText="1"/>
    </xf>
    <xf numFmtId="0" fontId="3" fillId="5" borderId="19" xfId="0" applyFont="1" applyFill="1" applyBorder="1" applyAlignment="1" applyProtection="1">
      <alignment horizontal="right" vertical="center" wrapText="1"/>
    </xf>
    <xf numFmtId="0" fontId="3" fillId="5" borderId="20" xfId="0" applyFont="1" applyFill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right" vertical="center" wrapText="1"/>
    </xf>
    <xf numFmtId="8" fontId="3" fillId="5" borderId="3" xfId="0" applyNumberFormat="1" applyFont="1" applyFill="1" applyBorder="1" applyAlignment="1" applyProtection="1">
      <alignment horizontal="right" vertical="center" wrapText="1"/>
    </xf>
    <xf numFmtId="0" fontId="0" fillId="0" borderId="16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23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1" xfId="0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8" fontId="4" fillId="0" borderId="27" xfId="0" applyNumberFormat="1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left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CONTR/2025/294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per a la reparació dels estampidors de les pantalles a la sortida del túnel de Cornellà de Llobregat de Ferrocarrils de la Generalitat de Catalunya- Fase 1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43"/>
  <sheetViews>
    <sheetView tabSelected="1" zoomScale="130" zoomScaleNormal="130" workbookViewId="0">
      <selection activeCell="G16" sqref="G16"/>
    </sheetView>
  </sheetViews>
  <sheetFormatPr baseColWidth="10" defaultColWidth="8.86328125" defaultRowHeight="14.25" x14ac:dyDescent="0.45"/>
  <cols>
    <col min="1" max="4" width="8.86328125" style="15"/>
    <col min="5" max="5" width="38.265625" style="15" customWidth="1"/>
    <col min="6" max="6" width="14.3984375" style="15" customWidth="1"/>
    <col min="7" max="7" width="16.86328125" style="15" customWidth="1"/>
    <col min="8" max="8" width="14.1328125" style="15" bestFit="1" customWidth="1"/>
    <col min="9" max="9" width="14.73046875" style="15" bestFit="1" customWidth="1"/>
    <col min="10" max="10" width="15.3984375" style="15" bestFit="1" customWidth="1"/>
    <col min="11" max="12" width="14.1328125" style="15" bestFit="1" customWidth="1"/>
    <col min="13" max="16384" width="8.86328125" style="15"/>
  </cols>
  <sheetData>
    <row r="9" spans="1:7" ht="24" customHeight="1" x14ac:dyDescent="0.45">
      <c r="B9" s="71" t="s">
        <v>0</v>
      </c>
      <c r="C9" s="71"/>
      <c r="D9" s="72"/>
      <c r="E9" s="8"/>
      <c r="F9" s="9"/>
      <c r="G9" s="10"/>
    </row>
    <row r="12" spans="1:7" ht="23.45" customHeight="1" x14ac:dyDescent="0.45">
      <c r="A12" s="66" t="s">
        <v>4</v>
      </c>
      <c r="B12" s="66"/>
      <c r="C12" s="66"/>
      <c r="D12" s="66"/>
      <c r="E12" s="66"/>
      <c r="F12" s="66"/>
      <c r="G12" s="66"/>
    </row>
    <row r="13" spans="1:7" ht="14.65" thickBot="1" x14ac:dyDescent="0.5"/>
    <row r="14" spans="1:7" ht="41.25" customHeight="1" thickBot="1" x14ac:dyDescent="0.5">
      <c r="B14" s="67" t="s">
        <v>5</v>
      </c>
      <c r="C14" s="68"/>
      <c r="D14" s="68"/>
      <c r="E14" s="68"/>
      <c r="F14" s="69" t="s">
        <v>7</v>
      </c>
      <c r="G14" s="70" t="s">
        <v>8</v>
      </c>
    </row>
    <row r="15" spans="1:7" ht="15" customHeight="1" x14ac:dyDescent="0.45">
      <c r="B15" s="61" t="s">
        <v>22</v>
      </c>
      <c r="C15" s="62"/>
      <c r="D15" s="62"/>
      <c r="E15" s="62"/>
      <c r="F15" s="63">
        <v>17171.3</v>
      </c>
      <c r="G15" s="7"/>
    </row>
    <row r="16" spans="1:7" ht="15" customHeight="1" x14ac:dyDescent="0.45">
      <c r="B16" s="61" t="s">
        <v>23</v>
      </c>
      <c r="C16" s="62"/>
      <c r="D16" s="62"/>
      <c r="E16" s="64"/>
      <c r="F16" s="63">
        <v>107550.67</v>
      </c>
      <c r="G16" s="7"/>
    </row>
    <row r="17" spans="2:10" ht="15" customHeight="1" x14ac:dyDescent="0.45">
      <c r="B17" s="61" t="s">
        <v>24</v>
      </c>
      <c r="C17" s="62"/>
      <c r="D17" s="62"/>
      <c r="E17" s="64"/>
      <c r="F17" s="63">
        <v>18868.14</v>
      </c>
      <c r="G17" s="7"/>
    </row>
    <row r="18" spans="2:10" ht="15" customHeight="1" x14ac:dyDescent="0.45">
      <c r="B18" s="61" t="s">
        <v>25</v>
      </c>
      <c r="C18" s="62"/>
      <c r="D18" s="62"/>
      <c r="E18" s="64"/>
      <c r="F18" s="63">
        <v>16335</v>
      </c>
      <c r="G18" s="7"/>
    </row>
    <row r="19" spans="2:10" x14ac:dyDescent="0.45">
      <c r="B19" s="61" t="s">
        <v>26</v>
      </c>
      <c r="C19" s="62"/>
      <c r="D19" s="62"/>
      <c r="E19" s="62"/>
      <c r="F19" s="65">
        <v>3880</v>
      </c>
      <c r="G19" s="6"/>
    </row>
    <row r="20" spans="2:10" ht="14.65" thickBot="1" x14ac:dyDescent="0.5">
      <c r="B20" s="61" t="s">
        <v>27</v>
      </c>
      <c r="C20" s="62"/>
      <c r="D20" s="62"/>
      <c r="E20" s="62"/>
      <c r="F20" s="65">
        <v>1200</v>
      </c>
      <c r="G20" s="6"/>
    </row>
    <row r="21" spans="2:10" ht="14.65" thickBot="1" x14ac:dyDescent="0.5">
      <c r="B21" s="11" t="s">
        <v>18</v>
      </c>
      <c r="C21" s="12"/>
      <c r="D21" s="12"/>
      <c r="E21" s="12"/>
      <c r="F21" s="13"/>
      <c r="G21" s="14"/>
    </row>
    <row r="22" spans="2:10" ht="22.5" customHeight="1" x14ac:dyDescent="0.45">
      <c r="B22" s="16" t="s">
        <v>28</v>
      </c>
      <c r="C22" s="17"/>
      <c r="D22" s="17"/>
      <c r="E22" s="17"/>
      <c r="F22" s="18">
        <v>3000</v>
      </c>
      <c r="G22" s="19">
        <v>3000</v>
      </c>
    </row>
    <row r="23" spans="2:10" ht="24" customHeight="1" x14ac:dyDescent="0.45">
      <c r="B23" s="16" t="s">
        <v>19</v>
      </c>
      <c r="C23" s="17"/>
      <c r="D23" s="17"/>
      <c r="E23" s="17"/>
      <c r="F23" s="20">
        <v>8000</v>
      </c>
      <c r="G23" s="21">
        <v>8000</v>
      </c>
    </row>
    <row r="24" spans="2:10" x14ac:dyDescent="0.45">
      <c r="B24" s="16" t="s">
        <v>20</v>
      </c>
      <c r="C24" s="17"/>
      <c r="D24" s="17"/>
      <c r="E24" s="22"/>
      <c r="F24" s="23">
        <v>800</v>
      </c>
      <c r="G24" s="24">
        <v>800</v>
      </c>
    </row>
    <row r="25" spans="2:10" ht="25.5" customHeight="1" x14ac:dyDescent="0.45">
      <c r="B25" s="25" t="s">
        <v>21</v>
      </c>
      <c r="C25" s="26"/>
      <c r="D25" s="26"/>
      <c r="E25" s="27"/>
      <c r="F25" s="23">
        <v>740</v>
      </c>
      <c r="G25" s="28">
        <v>740</v>
      </c>
    </row>
    <row r="26" spans="2:10" ht="15" customHeight="1" x14ac:dyDescent="0.45">
      <c r="B26" s="29" t="s">
        <v>6</v>
      </c>
      <c r="C26" s="30"/>
      <c r="D26" s="30"/>
      <c r="E26" s="30"/>
      <c r="F26" s="31"/>
      <c r="G26" s="32">
        <f>G39+G40</f>
        <v>12540</v>
      </c>
      <c r="H26" s="33"/>
    </row>
    <row r="27" spans="2:10" ht="15" customHeight="1" x14ac:dyDescent="0.45">
      <c r="B27" s="34" t="s">
        <v>9</v>
      </c>
      <c r="C27" s="35"/>
      <c r="D27" s="35"/>
      <c r="E27" s="35"/>
      <c r="F27" s="36"/>
      <c r="G27" s="2">
        <f>ROUND(G26*0.13,2)</f>
        <v>1630.2</v>
      </c>
      <c r="H27" s="3"/>
      <c r="I27" s="3"/>
    </row>
    <row r="28" spans="2:10" ht="15" customHeight="1" x14ac:dyDescent="0.45">
      <c r="B28" s="34" t="s">
        <v>10</v>
      </c>
      <c r="C28" s="35"/>
      <c r="D28" s="35"/>
      <c r="E28" s="35"/>
      <c r="F28" s="36"/>
      <c r="G28" s="4">
        <f>ROUND(G26*0.06,2)</f>
        <v>752.4</v>
      </c>
      <c r="H28" s="5"/>
      <c r="I28" s="5"/>
      <c r="J28" s="37"/>
    </row>
    <row r="29" spans="2:10" ht="15" customHeight="1" x14ac:dyDescent="0.45">
      <c r="B29" s="38" t="s">
        <v>3</v>
      </c>
      <c r="C29" s="39"/>
      <c r="D29" s="39"/>
      <c r="E29" s="39"/>
      <c r="F29" s="40"/>
      <c r="G29" s="41">
        <f>G26+G27+G28</f>
        <v>14922.6</v>
      </c>
      <c r="H29" s="33"/>
    </row>
    <row r="30" spans="2:10" x14ac:dyDescent="0.45">
      <c r="B30" s="42" t="s">
        <v>1</v>
      </c>
      <c r="C30" s="43"/>
      <c r="D30" s="43"/>
      <c r="E30" s="43"/>
      <c r="F30" s="44"/>
      <c r="G30" s="45">
        <f>ROUND(G29*0.21,2)</f>
        <v>3133.75</v>
      </c>
    </row>
    <row r="31" spans="2:10" ht="15.75" customHeight="1" thickBot="1" x14ac:dyDescent="0.5">
      <c r="B31" s="46" t="s">
        <v>2</v>
      </c>
      <c r="C31" s="47"/>
      <c r="D31" s="47"/>
      <c r="E31" s="47"/>
      <c r="F31" s="48"/>
      <c r="G31" s="49">
        <f>G29+G30</f>
        <v>18056.349999999999</v>
      </c>
    </row>
    <row r="32" spans="2:10" x14ac:dyDescent="0.45">
      <c r="G32" s="37"/>
    </row>
    <row r="33" spans="2:7" ht="15" customHeight="1" x14ac:dyDescent="0.45">
      <c r="B33" s="50" t="s">
        <v>11</v>
      </c>
      <c r="C33" s="51"/>
      <c r="D33" s="51"/>
      <c r="E33" s="51"/>
      <c r="F33" s="51"/>
      <c r="G33" s="52"/>
    </row>
    <row r="34" spans="2:7" x14ac:dyDescent="0.45">
      <c r="B34" s="53"/>
      <c r="C34" s="54"/>
      <c r="D34" s="54"/>
      <c r="E34" s="54"/>
      <c r="F34" s="54"/>
      <c r="G34" s="55"/>
    </row>
    <row r="35" spans="2:7" x14ac:dyDescent="0.45">
      <c r="B35" s="53"/>
      <c r="C35" s="54"/>
      <c r="D35" s="54"/>
      <c r="E35" s="54"/>
      <c r="F35" s="54"/>
      <c r="G35" s="55"/>
    </row>
    <row r="36" spans="2:7" x14ac:dyDescent="0.45">
      <c r="B36" s="56" t="s">
        <v>16</v>
      </c>
      <c r="C36" s="56"/>
      <c r="D36" s="56"/>
      <c r="E36" s="56"/>
      <c r="F36" s="56"/>
      <c r="G36" s="1">
        <f>SUM(F15:F20)</f>
        <v>165005.10999999999</v>
      </c>
    </row>
    <row r="37" spans="2:7" x14ac:dyDescent="0.45">
      <c r="B37" s="56" t="s">
        <v>17</v>
      </c>
      <c r="C37" s="56"/>
      <c r="D37" s="56"/>
      <c r="E37" s="56"/>
      <c r="F37" s="56"/>
      <c r="G37" s="1">
        <f>SUM(F22:F25)</f>
        <v>12540</v>
      </c>
    </row>
    <row r="38" spans="2:7" x14ac:dyDescent="0.45">
      <c r="B38" s="57"/>
      <c r="C38" s="57"/>
      <c r="D38" s="57"/>
      <c r="E38" s="57"/>
      <c r="F38" s="57"/>
      <c r="G38" s="58"/>
    </row>
    <row r="39" spans="2:7" x14ac:dyDescent="0.45">
      <c r="B39" s="56" t="s">
        <v>12</v>
      </c>
      <c r="C39" s="56"/>
      <c r="D39" s="56"/>
      <c r="E39" s="56"/>
      <c r="F39" s="56"/>
      <c r="G39" s="1">
        <f>ROUND(G15,2)+ROUND(G16,2)+ROUND(G17,2)+ROUND(G18,2)+ROUND(G19,2)+ROUND(G20,2)</f>
        <v>0</v>
      </c>
    </row>
    <row r="40" spans="2:7" x14ac:dyDescent="0.45">
      <c r="B40" s="56" t="s">
        <v>13</v>
      </c>
      <c r="C40" s="56"/>
      <c r="D40" s="56"/>
      <c r="E40" s="56"/>
      <c r="F40" s="56"/>
      <c r="G40" s="59">
        <f>SUM(G22:G25)</f>
        <v>12540</v>
      </c>
    </row>
    <row r="41" spans="2:7" x14ac:dyDescent="0.45">
      <c r="B41" s="56" t="s">
        <v>14</v>
      </c>
      <c r="C41" s="56"/>
      <c r="D41" s="56"/>
      <c r="E41" s="56"/>
      <c r="F41" s="56"/>
      <c r="G41" s="1">
        <f>ROUND(G39*0.13,2)+ROUND(G39*0.06,2)+G39</f>
        <v>0</v>
      </c>
    </row>
    <row r="42" spans="2:7" x14ac:dyDescent="0.45">
      <c r="B42" s="56" t="s">
        <v>15</v>
      </c>
      <c r="C42" s="56"/>
      <c r="D42" s="56"/>
      <c r="E42" s="56"/>
      <c r="F42" s="56"/>
      <c r="G42" s="1">
        <f>ROUND(G40*0.13,2)+ROUND(G40*0.06,2)+G40</f>
        <v>14922.6</v>
      </c>
    </row>
    <row r="43" spans="2:7" x14ac:dyDescent="0.45">
      <c r="G43" s="60"/>
    </row>
  </sheetData>
  <sheetProtection algorithmName="SHA-512" hashValue="Gnnpf/J99sc5YgoPeLs03XtU33P5EhS32rdNmj3+7VWWL4PJ26INMFCx2EKIVwt2cqhYjsCFk8elUgalm5o+lA==" saltValue="STUGsnzpGSc7OVYYH5KN1g==" spinCount="100000" sheet="1" selectLockedCells="1"/>
  <mergeCells count="29">
    <mergeCell ref="B21:E21"/>
    <mergeCell ref="B16:E16"/>
    <mergeCell ref="B17:E17"/>
    <mergeCell ref="B18:E18"/>
    <mergeCell ref="B20:E20"/>
    <mergeCell ref="B19:E19"/>
    <mergeCell ref="B9:D9"/>
    <mergeCell ref="E9:G9"/>
    <mergeCell ref="A12:G12"/>
    <mergeCell ref="B14:E14"/>
    <mergeCell ref="B15:E15"/>
    <mergeCell ref="B27:F27"/>
    <mergeCell ref="B22:E22"/>
    <mergeCell ref="B23:E23"/>
    <mergeCell ref="B25:E25"/>
    <mergeCell ref="B24:E24"/>
    <mergeCell ref="B26:F26"/>
    <mergeCell ref="B39:F39"/>
    <mergeCell ref="B40:F40"/>
    <mergeCell ref="B41:F41"/>
    <mergeCell ref="B42:F42"/>
    <mergeCell ref="B28:F28"/>
    <mergeCell ref="B29:F29"/>
    <mergeCell ref="B30:F30"/>
    <mergeCell ref="B31:F31"/>
    <mergeCell ref="B33:G35"/>
    <mergeCell ref="B36:F36"/>
    <mergeCell ref="B37:F37"/>
    <mergeCell ref="B38:F38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www.w3.org/XML/1998/namespace"/>
    <ds:schemaRef ds:uri="c4d65d83-e6de-4071-ac96-3b9ea9015942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d05b5c50-6878-419c-aaee-f57d1b61cb07"/>
  </ds:schemaRefs>
</ds:datastoreItem>
</file>

<file path=customXml/itemProps2.xml><?xml version="1.0" encoding="utf-8"?>
<ds:datastoreItem xmlns:ds="http://schemas.openxmlformats.org/officeDocument/2006/customXml" ds:itemID="{919C35CB-ADE6-4E71-80E8-CC524224DFA4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2025-08-20T12:00:34Z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