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409/FASE INICIAL/OCEI/"/>
    </mc:Choice>
  </mc:AlternateContent>
  <xr:revisionPtr revIDLastSave="74" documentId="8_{B1813B7A-8998-406B-8FDB-E5615B3A1C1E}" xr6:coauthVersionLast="47" xr6:coauthVersionMax="47" xr10:uidLastSave="{458F2D41-AB00-4496-8999-E9474FEFAE88}"/>
  <bookViews>
    <workbookView xWindow="66840" yWindow="0" windowWidth="25800" windowHeight="2100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58" i="1"/>
  <c r="H55" i="1"/>
  <c r="H54" i="1"/>
  <c r="H50" i="1"/>
  <c r="H51" i="1"/>
  <c r="H49" i="1"/>
  <c r="H52" i="1" s="1"/>
  <c r="H45" i="1"/>
  <c r="H46" i="1"/>
  <c r="H44" i="1"/>
  <c r="H40" i="1"/>
  <c r="H41" i="1"/>
  <c r="H39" i="1"/>
  <c r="H35" i="1"/>
  <c r="H36" i="1"/>
  <c r="H34" i="1"/>
  <c r="H30" i="1"/>
  <c r="H31" i="1"/>
  <c r="H29" i="1"/>
  <c r="H25" i="1"/>
  <c r="H26" i="1"/>
  <c r="H24" i="1"/>
  <c r="H20" i="1"/>
  <c r="H21" i="1"/>
  <c r="H19" i="1"/>
  <c r="H15" i="1"/>
  <c r="H16" i="1"/>
  <c r="H14" i="1"/>
  <c r="H56" i="1" l="1"/>
  <c r="H42" i="1"/>
  <c r="H27" i="1"/>
  <c r="H22" i="1"/>
  <c r="H17" i="1"/>
  <c r="H37" i="1"/>
  <c r="H32" i="1"/>
  <c r="H60" i="1"/>
  <c r="H47" i="1"/>
  <c r="H61" i="1" l="1"/>
  <c r="H64" i="1" s="1"/>
  <c r="H62" i="1" l="1"/>
  <c r="H63" i="1" s="1"/>
  <c r="H65" i="1" s="1"/>
  <c r="H66" i="1" l="1"/>
  <c r="H67" i="1" s="1"/>
</calcChain>
</file>

<file path=xl/sharedStrings.xml><?xml version="1.0" encoding="utf-8"?>
<sst xmlns="http://schemas.openxmlformats.org/spreadsheetml/2006/main" count="120" uniqueCount="90">
  <si>
    <t>EMPRESA LICITADORA:</t>
  </si>
  <si>
    <t>21% IVA</t>
  </si>
  <si>
    <t>Total (amb IVA)</t>
  </si>
  <si>
    <t>Amidament</t>
  </si>
  <si>
    <t>TOTAL PEM</t>
  </si>
  <si>
    <t>Total PEC (abans d’IVA)</t>
  </si>
  <si>
    <t xml:space="preserve">OBRES DE MODIFICACIÓ DE LA FUNCIONALITAT DELS ENCLAVAMENTS ALS TRAMS AMB DETECCIÓ DE TREN PER CIRCUITS DE VIA I COMPTA EIXOS A LA LÍNIA BARCELONA - VALLÉS </t>
  </si>
  <si>
    <t>Ordre</t>
  </si>
  <si>
    <t>Unitat</t>
  </si>
  <si>
    <t>Descripció</t>
  </si>
  <si>
    <t>Enclavament Pl. Catalunya</t>
  </si>
  <si>
    <t>1.01</t>
  </si>
  <si>
    <t>ut.</t>
  </si>
  <si>
    <t>Enginyeria disseny SW de l'enclavament Pl. Catalunya per canvis funcionals ocupació als trams amb Circuits de via i CCEE</t>
  </si>
  <si>
    <t>1.02</t>
  </si>
  <si>
    <t>Enginyeria disseny SW PLO Pl. Catalunya. Inclou Lloc de comandament (PLO) Remot</t>
  </si>
  <si>
    <t>1.03</t>
  </si>
  <si>
    <t>Proves i posada en servei en horari nocturn de les modificacions a l'enclavament de PL. Catalunya.</t>
  </si>
  <si>
    <t>Total Capítol 1. Enclavament Pl. Catalunya</t>
  </si>
  <si>
    <t>Enclavament Gràcia</t>
  </si>
  <si>
    <t>2.01</t>
  </si>
  <si>
    <t>Enginyeria disseny SW de l'enclavament  Gràcia per canvis funcionals ocupació als trams amb Circuits de via i CCEE</t>
  </si>
  <si>
    <t>2.02</t>
  </si>
  <si>
    <t>Enginyeria disseny SW PLO Gràcia. Inclou Lloc de comandament (PLO) Remot</t>
  </si>
  <si>
    <t>2.03</t>
  </si>
  <si>
    <t>Proves i posada en servei en horari nocturn de les modificacions a l'enclavament de Gràcia.</t>
  </si>
  <si>
    <t>Total Capítol 2. Enclavament Gràcia</t>
  </si>
  <si>
    <t>Enclavament Sarrià</t>
  </si>
  <si>
    <t>3.01</t>
  </si>
  <si>
    <t>Enginyeria disseny SW de l'enclavament  Sarrià per canvis funcionals ocupació als trams amb Circuits de via i CCEE</t>
  </si>
  <si>
    <t>3.02</t>
  </si>
  <si>
    <t>Enginyeria disseny SW PLO Sarrià. Inclou Lloc de comandament (PLO) Remot</t>
  </si>
  <si>
    <t>3.03</t>
  </si>
  <si>
    <t>Proves i posada en servei en horari nocturn de les modificacions a l'enclavament de Sarrià.</t>
  </si>
  <si>
    <t>Total Capítol 3. Enclavament Sarrià</t>
  </si>
  <si>
    <t>Enclavament Sant Cugat</t>
  </si>
  <si>
    <t>4.01</t>
  </si>
  <si>
    <t>Enginyeria disseny SW de l'enclavament  Sant Cugat per canvis funcionals ocupació als trams amb Circuits de via i CCEE</t>
  </si>
  <si>
    <t>4.02</t>
  </si>
  <si>
    <t>Enginyeria disseny SW PLO Sant Cugat. Inclou Lloc de comandament (PLO) Remot</t>
  </si>
  <si>
    <t>4.03</t>
  </si>
  <si>
    <t>Proves i posada en servei en horari nocturn de les modificacions a l'enclavament de Sant Cugat.</t>
  </si>
  <si>
    <t>Total Capítol 4. Enclavament Sant Cugat</t>
  </si>
  <si>
    <t>Enclavament Terrassa Nacions Unides</t>
  </si>
  <si>
    <t>5.01</t>
  </si>
  <si>
    <t>Enginyeria disseny SW de l'enclavament  Terrassa Nacions Unides per canvis funcionals als trams amb ocupació Circuits de via i CCEE</t>
  </si>
  <si>
    <t>5.02</t>
  </si>
  <si>
    <t>Enginyeria disseny SW PLO Terrassa Nacions Unides. Inclou Lloc de comandament (PLO) Remot</t>
  </si>
  <si>
    <t>5.03</t>
  </si>
  <si>
    <t>Proves i posada en servei en horari nocturn de les modificacions a l'enclavament de Terrassa Nacions Unides.</t>
  </si>
  <si>
    <t>Total Capítol 5. Enclavament Terrassa Nacions Unides</t>
  </si>
  <si>
    <t>Enclavament Sant Quirze</t>
  </si>
  <si>
    <t>6.01</t>
  </si>
  <si>
    <t>Enginyeria disseny SW de l'enclavament   Sant Quirze per canvis funcionals ocupació als trams amb Circuits de via i CCEE</t>
  </si>
  <si>
    <t>6.02</t>
  </si>
  <si>
    <t>Enginyeria disseny SW PLO Sant Quirze. Inclou Lloc de comandament (PLO) Remot</t>
  </si>
  <si>
    <t>6.03</t>
  </si>
  <si>
    <t>Proves i posada en servei en horari nocturn de les modificacions a l'enclavament de Sant Quirze.</t>
  </si>
  <si>
    <t>Total Capítol 6. Enclavament Sant Quirze</t>
  </si>
  <si>
    <t>Enclavament Can Feu Gràcia</t>
  </si>
  <si>
    <t>7.01</t>
  </si>
  <si>
    <t>Enginyeria disseny SW de l'enclavament   Can Feu Gràcia per canvis funcionals ocupació als trams amb Circuits de via i CCEE</t>
  </si>
  <si>
    <t>7.02</t>
  </si>
  <si>
    <t>Enginyeria disseny SW PLO Can Feu Gràcia. Inclou Lloc de comandament (PLO) Remot</t>
  </si>
  <si>
    <t>7.03</t>
  </si>
  <si>
    <t>Proves i posada en servei en horari nocturn de les modificacions a l'enclavament de Can Feu Gràcia.</t>
  </si>
  <si>
    <t>Total Capítol 7. Enclavament Can Feu Gràcia</t>
  </si>
  <si>
    <t>Enclavament Sabadell Parc del Nord</t>
  </si>
  <si>
    <t>8.01</t>
  </si>
  <si>
    <t>Enginyeria disseny SW de l'enclavament  Sabadell Parc del Nord per canvis funcionals ocupació als trams amb  Circuits de via i CCEE</t>
  </si>
  <si>
    <t>8.02</t>
  </si>
  <si>
    <t>Enginyeria disseny SW PLO Sabadell Parc del Nord. Inclou Lloc de comandament (PLO) Remot</t>
  </si>
  <si>
    <t>8.03</t>
  </si>
  <si>
    <t>Proves i posada en servei en horari nocturn de les modificacions a l'enclavament de Sabadell Parc del Nord.</t>
  </si>
  <si>
    <t>Total Capítol 8. Enclavament Sabadell Parc del Nord</t>
  </si>
  <si>
    <t>Treballs al CTC</t>
  </si>
  <si>
    <t>9.01</t>
  </si>
  <si>
    <t>Enginyeria disseny CTC de Rubí COR per canvis funcionals ocupació als trams amb Circuits de via i CCEE</t>
  </si>
  <si>
    <t>9.02</t>
  </si>
  <si>
    <t>Proves i posada en servei en horari nocturn de les modificacions al CTC de Rubi COR. Inclou actualització de sistemes centrals de CTC afectats.</t>
  </si>
  <si>
    <t>Total Capítol 9. Treballs al CTC</t>
  </si>
  <si>
    <t>Documentació</t>
  </si>
  <si>
    <t>Enginyeria de disseny, desenvolupament i aplicació per a l' assegurament del compliment de requisits RAMS en àmbit dels ENCE' s de Pl. Catalunya, Gràcia, Sarrià, Sant Cugat, Terrassa, Sant Quirze, Can Feu Gràcia i Sabadell Parc del Nord, per modificacions funcionals ocupació als trams amb Circuits de via i CCEE. Inclou ISA i ASBO</t>
  </si>
  <si>
    <t>Modificació de la documentació dels enclavaments de Pl. Catalunya, Gràcia, Sarrià, Sant Cugat, Terrassa, Sant Quirze, Can Feu Gràcia i Sabadell Parc del Nord, com a conseqüència de les modificacions funcionals ocupació CdV + CCEE</t>
  </si>
  <si>
    <t>Total Capítol 10. Documentació</t>
  </si>
  <si>
    <t>13% Despeses generals</t>
  </si>
  <si>
    <t>6% Benefici industrial</t>
  </si>
  <si>
    <t>Total PEM</t>
  </si>
  <si>
    <t>Preus unitaris màxim PEM</t>
  </si>
  <si>
    <t>Preus unitaris ofertat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</si>
</sst>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8" fontId="5" fillId="0" borderId="12" xfId="0" applyNumberFormat="1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8" fontId="4" fillId="2" borderId="8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8" fontId="0" fillId="0" borderId="1" xfId="0" applyNumberFormat="1" applyBorder="1" applyProtection="1"/>
    <xf numFmtId="0" fontId="2" fillId="3" borderId="2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2" fillId="3" borderId="4" xfId="0" applyFont="1" applyFill="1" applyBorder="1" applyAlignment="1" applyProtection="1">
      <alignment horizontal="right" vertical="center" wrapText="1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0" fontId="3" fillId="3" borderId="4" xfId="0" applyFont="1" applyFill="1" applyBorder="1" applyAlignment="1" applyProtection="1">
      <alignment horizontal="right" vertical="center" wrapText="1"/>
    </xf>
    <xf numFmtId="0" fontId="3" fillId="3" borderId="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</xf>
    <xf numFmtId="8" fontId="5" fillId="0" borderId="12" xfId="0" applyNumberFormat="1" applyFont="1" applyBorder="1" applyAlignment="1" applyProtection="1">
      <alignment horizontal="right" vertical="center"/>
    </xf>
    <xf numFmtId="8" fontId="6" fillId="0" borderId="12" xfId="0" applyNumberFormat="1" applyFont="1" applyBorder="1" applyAlignment="1" applyProtection="1">
      <alignment horizontal="right" vertical="center"/>
    </xf>
    <xf numFmtId="0" fontId="5" fillId="4" borderId="12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 wrapText="1"/>
    </xf>
    <xf numFmtId="8" fontId="7" fillId="0" borderId="9" xfId="0" applyNumberFormat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2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 wrapText="1"/>
    </xf>
    <xf numFmtId="0" fontId="5" fillId="4" borderId="9" xfId="0" applyFont="1" applyFill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0" fontId="5" fillId="4" borderId="10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 wrapText="1"/>
    </xf>
    <xf numFmtId="0" fontId="5" fillId="4" borderId="1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332944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602757</xdr:colOff>
      <xdr:row>1</xdr:row>
      <xdr:rowOff>162339</xdr:rowOff>
    </xdr:from>
    <xdr:to>
      <xdr:col>11</xdr:col>
      <xdr:colOff>213181</xdr:colOff>
      <xdr:row>6</xdr:row>
      <xdr:rowOff>169959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7974" y="347869"/>
          <a:ext cx="8655033" cy="93527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CONTR/2025/409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Obra de modificació de la funcionalitat dels enclavaments als trams amb detecció de tren per circuits de via i compta-eixos a la línia Barcelona – Vallés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H67"/>
  <sheetViews>
    <sheetView tabSelected="1" zoomScale="115" zoomScaleNormal="115" workbookViewId="0">
      <selection activeCell="G58" sqref="G58"/>
    </sheetView>
  </sheetViews>
  <sheetFormatPr baseColWidth="10" defaultColWidth="8.86328125" defaultRowHeight="14.25" x14ac:dyDescent="0.45"/>
  <cols>
    <col min="1" max="1" width="8.86328125" style="11"/>
    <col min="2" max="2" width="12.86328125" style="11" customWidth="1"/>
    <col min="3" max="3" width="8.796875" style="11" customWidth="1"/>
    <col min="4" max="4" width="34.1328125" style="11" customWidth="1"/>
    <col min="5" max="5" width="11.796875" style="25" customWidth="1"/>
    <col min="6" max="6" width="14.19921875" style="11" customWidth="1"/>
    <col min="7" max="7" width="15.796875" style="11" customWidth="1"/>
    <col min="8" max="8" width="13.6640625" style="11" customWidth="1"/>
    <col min="9" max="9" width="11.53125" style="11" customWidth="1"/>
    <col min="10" max="10" width="13.1328125" style="11" customWidth="1"/>
    <col min="11" max="16384" width="8.86328125" style="11"/>
  </cols>
  <sheetData>
    <row r="9" spans="2:8" ht="24" customHeight="1" x14ac:dyDescent="0.45">
      <c r="B9" s="52" t="s">
        <v>0</v>
      </c>
      <c r="C9" s="53"/>
      <c r="D9" s="1"/>
      <c r="E9" s="2"/>
      <c r="F9" s="2"/>
      <c r="G9" s="3"/>
    </row>
    <row r="10" spans="2:8" ht="14.65" thickBot="1" x14ac:dyDescent="0.5"/>
    <row r="11" spans="2:8" ht="24" customHeight="1" thickBot="1" x14ac:dyDescent="0.5">
      <c r="B11" s="44" t="s">
        <v>6</v>
      </c>
      <c r="C11" s="45"/>
      <c r="D11" s="45"/>
      <c r="E11" s="45"/>
      <c r="F11" s="45"/>
      <c r="G11" s="45"/>
      <c r="H11" s="46"/>
    </row>
    <row r="12" spans="2:8" ht="23.65" thickBot="1" x14ac:dyDescent="0.5">
      <c r="B12" s="47" t="s">
        <v>7</v>
      </c>
      <c r="C12" s="48" t="s">
        <v>8</v>
      </c>
      <c r="D12" s="49" t="s">
        <v>9</v>
      </c>
      <c r="E12" s="49" t="s">
        <v>3</v>
      </c>
      <c r="F12" s="49" t="s">
        <v>88</v>
      </c>
      <c r="G12" s="49" t="s">
        <v>89</v>
      </c>
      <c r="H12" s="48" t="s">
        <v>87</v>
      </c>
    </row>
    <row r="13" spans="2:8" ht="14.65" thickBot="1" x14ac:dyDescent="0.5">
      <c r="B13" s="50">
        <v>1</v>
      </c>
      <c r="C13" s="43"/>
      <c r="D13" s="51" t="s">
        <v>10</v>
      </c>
      <c r="E13" s="43"/>
      <c r="F13" s="41"/>
      <c r="G13" s="41"/>
      <c r="H13" s="41"/>
    </row>
    <row r="14" spans="2:8" ht="35.25" thickBot="1" x14ac:dyDescent="0.5">
      <c r="B14" s="29" t="s">
        <v>11</v>
      </c>
      <c r="C14" s="30" t="s">
        <v>12</v>
      </c>
      <c r="D14" s="31" t="s">
        <v>13</v>
      </c>
      <c r="E14" s="30">
        <v>1</v>
      </c>
      <c r="F14" s="32">
        <v>26931.56</v>
      </c>
      <c r="G14" s="4"/>
      <c r="H14" s="26">
        <f>G14</f>
        <v>0</v>
      </c>
    </row>
    <row r="15" spans="2:8" ht="23.65" thickBot="1" x14ac:dyDescent="0.5">
      <c r="B15" s="29" t="s">
        <v>14</v>
      </c>
      <c r="C15" s="30" t="s">
        <v>12</v>
      </c>
      <c r="D15" s="31" t="s">
        <v>15</v>
      </c>
      <c r="E15" s="30">
        <v>1</v>
      </c>
      <c r="F15" s="32">
        <v>3452.26</v>
      </c>
      <c r="G15" s="4"/>
      <c r="H15" s="26">
        <f t="shared" ref="H15:H16" si="0">G15</f>
        <v>0</v>
      </c>
    </row>
    <row r="16" spans="2:8" ht="35.25" thickBot="1" x14ac:dyDescent="0.5">
      <c r="B16" s="29" t="s">
        <v>16</v>
      </c>
      <c r="C16" s="30" t="s">
        <v>12</v>
      </c>
      <c r="D16" s="31" t="s">
        <v>17</v>
      </c>
      <c r="E16" s="30">
        <v>1</v>
      </c>
      <c r="F16" s="32">
        <v>10595.07</v>
      </c>
      <c r="G16" s="4"/>
      <c r="H16" s="26">
        <f t="shared" si="0"/>
        <v>0</v>
      </c>
    </row>
    <row r="17" spans="2:8" ht="14.65" thickBot="1" x14ac:dyDescent="0.5">
      <c r="B17" s="29"/>
      <c r="C17" s="30"/>
      <c r="D17" s="33" t="s">
        <v>18</v>
      </c>
      <c r="E17" s="34"/>
      <c r="F17" s="35"/>
      <c r="G17" s="5"/>
      <c r="H17" s="27">
        <f>SUM(H14:H16)</f>
        <v>0</v>
      </c>
    </row>
    <row r="18" spans="2:8" ht="14.65" thickBot="1" x14ac:dyDescent="0.5">
      <c r="B18" s="36">
        <v>2</v>
      </c>
      <c r="C18" s="37"/>
      <c r="D18" s="42" t="s">
        <v>19</v>
      </c>
      <c r="E18" s="43"/>
      <c r="F18" s="39"/>
      <c r="G18" s="41"/>
      <c r="H18" s="41"/>
    </row>
    <row r="19" spans="2:8" ht="35.25" thickBot="1" x14ac:dyDescent="0.5">
      <c r="B19" s="29" t="s">
        <v>20</v>
      </c>
      <c r="C19" s="30" t="s">
        <v>12</v>
      </c>
      <c r="D19" s="31" t="s">
        <v>21</v>
      </c>
      <c r="E19" s="30">
        <v>1</v>
      </c>
      <c r="F19" s="32">
        <v>17877.54</v>
      </c>
      <c r="G19" s="4"/>
      <c r="H19" s="26">
        <f>G19</f>
        <v>0</v>
      </c>
    </row>
    <row r="20" spans="2:8" ht="23.65" thickBot="1" x14ac:dyDescent="0.5">
      <c r="B20" s="29" t="s">
        <v>22</v>
      </c>
      <c r="C20" s="30" t="s">
        <v>12</v>
      </c>
      <c r="D20" s="31" t="s">
        <v>23</v>
      </c>
      <c r="E20" s="30">
        <v>1</v>
      </c>
      <c r="F20" s="32">
        <v>2816.96</v>
      </c>
      <c r="G20" s="4"/>
      <c r="H20" s="26">
        <f>G20</f>
        <v>0</v>
      </c>
    </row>
    <row r="21" spans="2:8" ht="35.25" thickBot="1" x14ac:dyDescent="0.5">
      <c r="B21" s="29" t="s">
        <v>24</v>
      </c>
      <c r="C21" s="30" t="s">
        <v>12</v>
      </c>
      <c r="D21" s="31" t="s">
        <v>25</v>
      </c>
      <c r="E21" s="30">
        <v>1</v>
      </c>
      <c r="F21" s="32">
        <v>6179.89</v>
      </c>
      <c r="G21" s="4"/>
      <c r="H21" s="26">
        <f t="shared" ref="H21" si="1">G21</f>
        <v>0</v>
      </c>
    </row>
    <row r="22" spans="2:8" ht="14.65" thickBot="1" x14ac:dyDescent="0.5">
      <c r="B22" s="29"/>
      <c r="C22" s="30"/>
      <c r="D22" s="33" t="s">
        <v>26</v>
      </c>
      <c r="E22" s="34"/>
      <c r="F22" s="35"/>
      <c r="G22" s="5"/>
      <c r="H22" s="27">
        <f>SUM(H19:H21)</f>
        <v>0</v>
      </c>
    </row>
    <row r="23" spans="2:8" ht="14.65" thickBot="1" x14ac:dyDescent="0.5">
      <c r="B23" s="36">
        <v>3</v>
      </c>
      <c r="C23" s="37"/>
      <c r="D23" s="38" t="s">
        <v>27</v>
      </c>
      <c r="E23" s="37"/>
      <c r="F23" s="39"/>
      <c r="G23" s="28"/>
      <c r="H23" s="28"/>
    </row>
    <row r="24" spans="2:8" ht="35.25" thickBot="1" x14ac:dyDescent="0.5">
      <c r="B24" s="29" t="s">
        <v>28</v>
      </c>
      <c r="C24" s="30" t="s">
        <v>12</v>
      </c>
      <c r="D24" s="31" t="s">
        <v>29</v>
      </c>
      <c r="E24" s="30">
        <v>1</v>
      </c>
      <c r="F24" s="32">
        <v>26931.56</v>
      </c>
      <c r="G24" s="4"/>
      <c r="H24" s="26">
        <f>G24</f>
        <v>0</v>
      </c>
    </row>
    <row r="25" spans="2:8" ht="23.65" thickBot="1" x14ac:dyDescent="0.5">
      <c r="B25" s="29" t="s">
        <v>30</v>
      </c>
      <c r="C25" s="30" t="s">
        <v>12</v>
      </c>
      <c r="D25" s="31" t="s">
        <v>31</v>
      </c>
      <c r="E25" s="30">
        <v>1</v>
      </c>
      <c r="F25" s="32">
        <v>3452.26</v>
      </c>
      <c r="G25" s="4"/>
      <c r="H25" s="26">
        <f t="shared" ref="H25:H26" si="2">G25</f>
        <v>0</v>
      </c>
    </row>
    <row r="26" spans="2:8" ht="35.25" thickBot="1" x14ac:dyDescent="0.5">
      <c r="B26" s="29" t="s">
        <v>32</v>
      </c>
      <c r="C26" s="30" t="s">
        <v>12</v>
      </c>
      <c r="D26" s="31" t="s">
        <v>33</v>
      </c>
      <c r="E26" s="30">
        <v>1</v>
      </c>
      <c r="F26" s="32">
        <v>10595.07</v>
      </c>
      <c r="G26" s="4"/>
      <c r="H26" s="26">
        <f t="shared" si="2"/>
        <v>0</v>
      </c>
    </row>
    <row r="27" spans="2:8" ht="14.65" thickBot="1" x14ac:dyDescent="0.5">
      <c r="B27" s="29"/>
      <c r="C27" s="30"/>
      <c r="D27" s="33" t="s">
        <v>34</v>
      </c>
      <c r="E27" s="34"/>
      <c r="F27" s="35"/>
      <c r="G27" s="5"/>
      <c r="H27" s="27">
        <f>SUM(H24:H26)</f>
        <v>0</v>
      </c>
    </row>
    <row r="28" spans="2:8" ht="14.65" thickBot="1" x14ac:dyDescent="0.5">
      <c r="B28" s="36">
        <v>4</v>
      </c>
      <c r="C28" s="37"/>
      <c r="D28" s="38" t="s">
        <v>35</v>
      </c>
      <c r="E28" s="37"/>
      <c r="F28" s="39"/>
      <c r="G28" s="28"/>
      <c r="H28" s="28"/>
    </row>
    <row r="29" spans="2:8" ht="35.25" thickBot="1" x14ac:dyDescent="0.5">
      <c r="B29" s="29" t="s">
        <v>36</v>
      </c>
      <c r="C29" s="30" t="s">
        <v>12</v>
      </c>
      <c r="D29" s="31" t="s">
        <v>37</v>
      </c>
      <c r="E29" s="30">
        <v>1</v>
      </c>
      <c r="F29" s="32">
        <v>36815.25</v>
      </c>
      <c r="G29" s="4"/>
      <c r="H29" s="26">
        <f>G29</f>
        <v>0</v>
      </c>
    </row>
    <row r="30" spans="2:8" ht="23.65" thickBot="1" x14ac:dyDescent="0.5">
      <c r="B30" s="29" t="s">
        <v>38</v>
      </c>
      <c r="C30" s="30" t="s">
        <v>12</v>
      </c>
      <c r="D30" s="31" t="s">
        <v>39</v>
      </c>
      <c r="E30" s="30">
        <v>1</v>
      </c>
      <c r="F30" s="32">
        <v>3452.26</v>
      </c>
      <c r="G30" s="4"/>
      <c r="H30" s="26">
        <f t="shared" ref="H30:H31" si="3">G30</f>
        <v>0</v>
      </c>
    </row>
    <row r="31" spans="2:8" ht="35.25" thickBot="1" x14ac:dyDescent="0.5">
      <c r="B31" s="29" t="s">
        <v>40</v>
      </c>
      <c r="C31" s="30" t="s">
        <v>12</v>
      </c>
      <c r="D31" s="31" t="s">
        <v>41</v>
      </c>
      <c r="E31" s="30">
        <v>1</v>
      </c>
      <c r="F31" s="32">
        <v>15452.29</v>
      </c>
      <c r="G31" s="4"/>
      <c r="H31" s="26">
        <f t="shared" si="3"/>
        <v>0</v>
      </c>
    </row>
    <row r="32" spans="2:8" ht="14.65" thickBot="1" x14ac:dyDescent="0.5">
      <c r="B32" s="29"/>
      <c r="C32" s="30"/>
      <c r="D32" s="33" t="s">
        <v>42</v>
      </c>
      <c r="E32" s="34"/>
      <c r="F32" s="35"/>
      <c r="G32" s="5"/>
      <c r="H32" s="27">
        <f>SUM(H29:H31)</f>
        <v>0</v>
      </c>
    </row>
    <row r="33" spans="2:8" ht="26.65" thickBot="1" x14ac:dyDescent="0.5">
      <c r="B33" s="36">
        <v>5</v>
      </c>
      <c r="C33" s="37"/>
      <c r="D33" s="38" t="s">
        <v>43</v>
      </c>
      <c r="E33" s="37"/>
      <c r="F33" s="39"/>
      <c r="G33" s="28"/>
      <c r="H33" s="28"/>
    </row>
    <row r="34" spans="2:8" ht="46.9" thickBot="1" x14ac:dyDescent="0.5">
      <c r="B34" s="29" t="s">
        <v>44</v>
      </c>
      <c r="C34" s="30" t="s">
        <v>12</v>
      </c>
      <c r="D34" s="31" t="s">
        <v>45</v>
      </c>
      <c r="E34" s="30">
        <v>1</v>
      </c>
      <c r="F34" s="32">
        <v>12247.6</v>
      </c>
      <c r="G34" s="4"/>
      <c r="H34" s="26">
        <f>G34</f>
        <v>0</v>
      </c>
    </row>
    <row r="35" spans="2:8" ht="35.25" thickBot="1" x14ac:dyDescent="0.5">
      <c r="B35" s="29" t="s">
        <v>46</v>
      </c>
      <c r="C35" s="30" t="s">
        <v>12</v>
      </c>
      <c r="D35" s="31" t="s">
        <v>47</v>
      </c>
      <c r="E35" s="30">
        <v>1</v>
      </c>
      <c r="F35" s="32">
        <v>3452.26</v>
      </c>
      <c r="G35" s="4"/>
      <c r="H35" s="26">
        <f t="shared" ref="H35:H36" si="4">G35</f>
        <v>0</v>
      </c>
    </row>
    <row r="36" spans="2:8" ht="35.25" thickBot="1" x14ac:dyDescent="0.5">
      <c r="B36" s="29" t="s">
        <v>48</v>
      </c>
      <c r="C36" s="30" t="s">
        <v>12</v>
      </c>
      <c r="D36" s="31" t="s">
        <v>49</v>
      </c>
      <c r="E36" s="30">
        <v>1</v>
      </c>
      <c r="F36" s="32">
        <v>4413.4799999999996</v>
      </c>
      <c r="G36" s="4"/>
      <c r="H36" s="26">
        <f t="shared" si="4"/>
        <v>0</v>
      </c>
    </row>
    <row r="37" spans="2:8" ht="23.65" thickBot="1" x14ac:dyDescent="0.5">
      <c r="B37" s="29"/>
      <c r="C37" s="30"/>
      <c r="D37" s="33" t="s">
        <v>50</v>
      </c>
      <c r="E37" s="34"/>
      <c r="F37" s="35"/>
      <c r="G37" s="5"/>
      <c r="H37" s="27">
        <f>SUM(H34:H36)</f>
        <v>0</v>
      </c>
    </row>
    <row r="38" spans="2:8" ht="14.65" thickBot="1" x14ac:dyDescent="0.5">
      <c r="B38" s="36">
        <v>6</v>
      </c>
      <c r="C38" s="37"/>
      <c r="D38" s="38" t="s">
        <v>51</v>
      </c>
      <c r="E38" s="37"/>
      <c r="F38" s="39"/>
      <c r="G38" s="28"/>
      <c r="H38" s="28"/>
    </row>
    <row r="39" spans="2:8" ht="35.25" thickBot="1" x14ac:dyDescent="0.5">
      <c r="B39" s="29" t="s">
        <v>52</v>
      </c>
      <c r="C39" s="30" t="s">
        <v>12</v>
      </c>
      <c r="D39" s="31" t="s">
        <v>53</v>
      </c>
      <c r="E39" s="30">
        <v>1</v>
      </c>
      <c r="F39" s="32">
        <v>17877.54</v>
      </c>
      <c r="G39" s="4"/>
      <c r="H39" s="26">
        <f>G39</f>
        <v>0</v>
      </c>
    </row>
    <row r="40" spans="2:8" ht="23.65" thickBot="1" x14ac:dyDescent="0.5">
      <c r="B40" s="29" t="s">
        <v>54</v>
      </c>
      <c r="C40" s="30" t="s">
        <v>12</v>
      </c>
      <c r="D40" s="31" t="s">
        <v>55</v>
      </c>
      <c r="E40" s="30">
        <v>1</v>
      </c>
      <c r="F40" s="32">
        <v>3452.26</v>
      </c>
      <c r="G40" s="4"/>
      <c r="H40" s="26">
        <f t="shared" ref="H40:H41" si="5">G40</f>
        <v>0</v>
      </c>
    </row>
    <row r="41" spans="2:8" ht="35.25" thickBot="1" x14ac:dyDescent="0.5">
      <c r="B41" s="29" t="s">
        <v>56</v>
      </c>
      <c r="C41" s="30" t="s">
        <v>12</v>
      </c>
      <c r="D41" s="31" t="s">
        <v>57</v>
      </c>
      <c r="E41" s="30">
        <v>1</v>
      </c>
      <c r="F41" s="32">
        <v>6179.89</v>
      </c>
      <c r="G41" s="4"/>
      <c r="H41" s="26">
        <f t="shared" si="5"/>
        <v>0</v>
      </c>
    </row>
    <row r="42" spans="2:8" ht="14.65" thickBot="1" x14ac:dyDescent="0.5">
      <c r="B42" s="29"/>
      <c r="C42" s="30"/>
      <c r="D42" s="33" t="s">
        <v>58</v>
      </c>
      <c r="E42" s="34"/>
      <c r="F42" s="35"/>
      <c r="G42" s="5"/>
      <c r="H42" s="27">
        <f>SUM(H39:H41)</f>
        <v>0</v>
      </c>
    </row>
    <row r="43" spans="2:8" ht="14.65" thickBot="1" x14ac:dyDescent="0.5">
      <c r="B43" s="36">
        <v>7</v>
      </c>
      <c r="C43" s="37"/>
      <c r="D43" s="38" t="s">
        <v>59</v>
      </c>
      <c r="E43" s="37"/>
      <c r="F43" s="39"/>
      <c r="G43" s="28"/>
      <c r="H43" s="28"/>
    </row>
    <row r="44" spans="2:8" ht="46.9" thickBot="1" x14ac:dyDescent="0.5">
      <c r="B44" s="29" t="s">
        <v>60</v>
      </c>
      <c r="C44" s="30" t="s">
        <v>12</v>
      </c>
      <c r="D44" s="31" t="s">
        <v>61</v>
      </c>
      <c r="E44" s="30">
        <v>1</v>
      </c>
      <c r="F44" s="32">
        <v>12247.6</v>
      </c>
      <c r="G44" s="4"/>
      <c r="H44" s="26">
        <f>G44</f>
        <v>0</v>
      </c>
    </row>
    <row r="45" spans="2:8" ht="23.65" thickBot="1" x14ac:dyDescent="0.5">
      <c r="B45" s="29" t="s">
        <v>62</v>
      </c>
      <c r="C45" s="30" t="s">
        <v>12</v>
      </c>
      <c r="D45" s="31" t="s">
        <v>63</v>
      </c>
      <c r="E45" s="30">
        <v>1</v>
      </c>
      <c r="F45" s="32">
        <v>3452.26</v>
      </c>
      <c r="G45" s="4"/>
      <c r="H45" s="26">
        <f t="shared" ref="H45:H46" si="6">G45</f>
        <v>0</v>
      </c>
    </row>
    <row r="46" spans="2:8" ht="35.25" thickBot="1" x14ac:dyDescent="0.5">
      <c r="B46" s="29" t="s">
        <v>64</v>
      </c>
      <c r="C46" s="30" t="s">
        <v>12</v>
      </c>
      <c r="D46" s="31" t="s">
        <v>65</v>
      </c>
      <c r="E46" s="30">
        <v>1</v>
      </c>
      <c r="F46" s="32">
        <v>4413.4799999999996</v>
      </c>
      <c r="G46" s="4"/>
      <c r="H46" s="26">
        <f t="shared" si="6"/>
        <v>0</v>
      </c>
    </row>
    <row r="47" spans="2:8" ht="23.65" thickBot="1" x14ac:dyDescent="0.5">
      <c r="B47" s="29"/>
      <c r="C47" s="30"/>
      <c r="D47" s="33" t="s">
        <v>66</v>
      </c>
      <c r="E47" s="34"/>
      <c r="F47" s="35"/>
      <c r="G47" s="5"/>
      <c r="H47" s="27">
        <f>SUM(H44:H46)</f>
        <v>0</v>
      </c>
    </row>
    <row r="48" spans="2:8" ht="14.65" thickBot="1" x14ac:dyDescent="0.5">
      <c r="B48" s="36">
        <v>8</v>
      </c>
      <c r="C48" s="37"/>
      <c r="D48" s="38" t="s">
        <v>67</v>
      </c>
      <c r="E48" s="37"/>
      <c r="F48" s="39"/>
      <c r="G48" s="28"/>
      <c r="H48" s="28"/>
    </row>
    <row r="49" spans="2:8" ht="46.9" thickBot="1" x14ac:dyDescent="0.5">
      <c r="B49" s="29" t="s">
        <v>68</v>
      </c>
      <c r="C49" s="30" t="s">
        <v>12</v>
      </c>
      <c r="D49" s="31" t="s">
        <v>69</v>
      </c>
      <c r="E49" s="30">
        <v>1</v>
      </c>
      <c r="F49" s="32">
        <v>12247.6</v>
      </c>
      <c r="G49" s="4"/>
      <c r="H49" s="26">
        <f>G49</f>
        <v>0</v>
      </c>
    </row>
    <row r="50" spans="2:8" ht="35.25" thickBot="1" x14ac:dyDescent="0.5">
      <c r="B50" s="29" t="s">
        <v>70</v>
      </c>
      <c r="C50" s="30" t="s">
        <v>12</v>
      </c>
      <c r="D50" s="31" t="s">
        <v>71</v>
      </c>
      <c r="E50" s="30">
        <v>1</v>
      </c>
      <c r="F50" s="32">
        <v>3452.26</v>
      </c>
      <c r="G50" s="4"/>
      <c r="H50" s="26">
        <f t="shared" ref="H50:H51" si="7">G50</f>
        <v>0</v>
      </c>
    </row>
    <row r="51" spans="2:8" ht="35.25" thickBot="1" x14ac:dyDescent="0.5">
      <c r="B51" s="29" t="s">
        <v>72</v>
      </c>
      <c r="C51" s="30" t="s">
        <v>12</v>
      </c>
      <c r="D51" s="31" t="s">
        <v>73</v>
      </c>
      <c r="E51" s="30">
        <v>1</v>
      </c>
      <c r="F51" s="32">
        <v>4413.4799999999996</v>
      </c>
      <c r="G51" s="4"/>
      <c r="H51" s="26">
        <f t="shared" si="7"/>
        <v>0</v>
      </c>
    </row>
    <row r="52" spans="2:8" ht="23.65" thickBot="1" x14ac:dyDescent="0.5">
      <c r="B52" s="29"/>
      <c r="C52" s="30"/>
      <c r="D52" s="33" t="s">
        <v>74</v>
      </c>
      <c r="E52" s="34"/>
      <c r="F52" s="35"/>
      <c r="G52" s="5"/>
      <c r="H52" s="27">
        <f>SUM(H49:H51)</f>
        <v>0</v>
      </c>
    </row>
    <row r="53" spans="2:8" ht="14.65" thickBot="1" x14ac:dyDescent="0.5">
      <c r="B53" s="36">
        <v>9</v>
      </c>
      <c r="C53" s="37"/>
      <c r="D53" s="38" t="s">
        <v>75</v>
      </c>
      <c r="E53" s="37"/>
      <c r="F53" s="39"/>
      <c r="G53" s="28"/>
      <c r="H53" s="28"/>
    </row>
    <row r="54" spans="2:8" ht="35.25" thickBot="1" x14ac:dyDescent="0.5">
      <c r="B54" s="29" t="s">
        <v>76</v>
      </c>
      <c r="C54" s="30" t="s">
        <v>12</v>
      </c>
      <c r="D54" s="31" t="s">
        <v>77</v>
      </c>
      <c r="E54" s="30">
        <v>1</v>
      </c>
      <c r="F54" s="32">
        <v>22094.47</v>
      </c>
      <c r="G54" s="4"/>
      <c r="H54" s="26">
        <f>G54</f>
        <v>0</v>
      </c>
    </row>
    <row r="55" spans="2:8" ht="46.9" thickBot="1" x14ac:dyDescent="0.5">
      <c r="B55" s="29" t="s">
        <v>78</v>
      </c>
      <c r="C55" s="30" t="s">
        <v>12</v>
      </c>
      <c r="D55" s="31" t="s">
        <v>79</v>
      </c>
      <c r="E55" s="30">
        <v>1</v>
      </c>
      <c r="F55" s="32">
        <v>8285.43</v>
      </c>
      <c r="G55" s="4"/>
      <c r="H55" s="26">
        <f>G55</f>
        <v>0</v>
      </c>
    </row>
    <row r="56" spans="2:8" ht="14.65" thickBot="1" x14ac:dyDescent="0.5">
      <c r="B56" s="29"/>
      <c r="C56" s="30"/>
      <c r="D56" s="33" t="s">
        <v>80</v>
      </c>
      <c r="E56" s="34"/>
      <c r="F56" s="35"/>
      <c r="G56" s="5"/>
      <c r="H56" s="27">
        <f>H54+H55</f>
        <v>0</v>
      </c>
    </row>
    <row r="57" spans="2:8" ht="14.65" thickBot="1" x14ac:dyDescent="0.5">
      <c r="B57" s="36">
        <v>10</v>
      </c>
      <c r="C57" s="37"/>
      <c r="D57" s="38" t="s">
        <v>81</v>
      </c>
      <c r="E57" s="37"/>
      <c r="F57" s="39"/>
      <c r="G57" s="28"/>
      <c r="H57" s="28"/>
    </row>
    <row r="58" spans="2:8" ht="105" thickBot="1" x14ac:dyDescent="0.5">
      <c r="B58" s="29" t="s">
        <v>28</v>
      </c>
      <c r="C58" s="30" t="s">
        <v>12</v>
      </c>
      <c r="D58" s="31" t="s">
        <v>82</v>
      </c>
      <c r="E58" s="30">
        <v>1</v>
      </c>
      <c r="F58" s="32">
        <v>23881.65</v>
      </c>
      <c r="G58" s="4"/>
      <c r="H58" s="26">
        <f>G58</f>
        <v>0</v>
      </c>
    </row>
    <row r="59" spans="2:8" ht="70.150000000000006" thickBot="1" x14ac:dyDescent="0.5">
      <c r="B59" s="29" t="s">
        <v>28</v>
      </c>
      <c r="C59" s="30" t="s">
        <v>12</v>
      </c>
      <c r="D59" s="31" t="s">
        <v>83</v>
      </c>
      <c r="E59" s="30">
        <v>1</v>
      </c>
      <c r="F59" s="32">
        <v>1966.09</v>
      </c>
      <c r="G59" s="4"/>
      <c r="H59" s="26">
        <f>G59</f>
        <v>0</v>
      </c>
    </row>
    <row r="60" spans="2:8" ht="14.65" thickBot="1" x14ac:dyDescent="0.5">
      <c r="B60" s="29"/>
      <c r="C60" s="30"/>
      <c r="D60" s="33" t="s">
        <v>84</v>
      </c>
      <c r="E60" s="34"/>
      <c r="F60" s="40"/>
      <c r="G60" s="5"/>
      <c r="H60" s="27">
        <f>H58+H59</f>
        <v>0</v>
      </c>
    </row>
    <row r="61" spans="2:8" ht="24" customHeight="1" x14ac:dyDescent="0.45">
      <c r="B61" s="6" t="s">
        <v>6</v>
      </c>
      <c r="C61" s="7"/>
      <c r="D61" s="7"/>
      <c r="E61" s="7"/>
      <c r="F61" s="8"/>
      <c r="G61" s="9"/>
      <c r="H61" s="10">
        <f>H17+H22+H27+H32+H37+H42+H47+H52+H56+H60</f>
        <v>0</v>
      </c>
    </row>
    <row r="62" spans="2:8" ht="14.45" customHeight="1" x14ac:dyDescent="0.45">
      <c r="B62" s="12" t="s">
        <v>4</v>
      </c>
      <c r="C62" s="13"/>
      <c r="D62" s="13"/>
      <c r="E62" s="13"/>
      <c r="F62" s="14"/>
      <c r="G62" s="15"/>
      <c r="H62" s="16">
        <f>H61</f>
        <v>0</v>
      </c>
    </row>
    <row r="63" spans="2:8" ht="14.45" customHeight="1" x14ac:dyDescent="0.45">
      <c r="B63" s="12" t="s">
        <v>85</v>
      </c>
      <c r="C63" s="13"/>
      <c r="D63" s="13"/>
      <c r="E63" s="13"/>
      <c r="F63" s="14"/>
      <c r="G63" s="15"/>
      <c r="H63" s="16">
        <f>H62*0.13</f>
        <v>0</v>
      </c>
    </row>
    <row r="64" spans="2:8" ht="14.45" customHeight="1" x14ac:dyDescent="0.45">
      <c r="B64" s="12" t="s">
        <v>86</v>
      </c>
      <c r="C64" s="13"/>
      <c r="D64" s="13"/>
      <c r="E64" s="13"/>
      <c r="F64" s="14"/>
      <c r="G64" s="15"/>
      <c r="H64" s="16">
        <f>H61*0.06</f>
        <v>0</v>
      </c>
    </row>
    <row r="65" spans="2:8" ht="14.45" customHeight="1" x14ac:dyDescent="0.45">
      <c r="B65" s="17" t="s">
        <v>5</v>
      </c>
      <c r="C65" s="18"/>
      <c r="D65" s="18"/>
      <c r="E65" s="18"/>
      <c r="F65" s="19"/>
      <c r="G65" s="20"/>
      <c r="H65" s="16">
        <f>SUM(H62:H64)</f>
        <v>0</v>
      </c>
    </row>
    <row r="66" spans="2:8" x14ac:dyDescent="0.45">
      <c r="B66" s="21" t="s">
        <v>1</v>
      </c>
      <c r="C66" s="22"/>
      <c r="D66" s="22"/>
      <c r="E66" s="22"/>
      <c r="F66" s="23"/>
      <c r="G66" s="24"/>
      <c r="H66" s="16">
        <f>H65*0.21</f>
        <v>0</v>
      </c>
    </row>
    <row r="67" spans="2:8" ht="14.45" customHeight="1" x14ac:dyDescent="0.45">
      <c r="B67" s="21" t="s">
        <v>2</v>
      </c>
      <c r="C67" s="22"/>
      <c r="D67" s="22"/>
      <c r="E67" s="22"/>
      <c r="F67" s="23"/>
      <c r="G67" s="24"/>
      <c r="H67" s="16">
        <f>SUM(H65:H66)</f>
        <v>0</v>
      </c>
    </row>
  </sheetData>
  <sheetProtection algorithmName="SHA-512" hashValue="sdstq+rXIhXFY4uYt62dboMqLLPZCPA6Ad59kNcWNqDSPNKmV9KBNn++KDDQ1L910+ir84rhoObU0dbKr1Q5xA==" saltValue="Zog5i3RpzgLo87JZ1vOF7w==" spinCount="100000" sheet="1" selectLockedCells="1"/>
  <mergeCells count="10">
    <mergeCell ref="B67:F67"/>
    <mergeCell ref="B65:F65"/>
    <mergeCell ref="B61:F61"/>
    <mergeCell ref="B9:C9"/>
    <mergeCell ref="B11:H11"/>
    <mergeCell ref="D9:G9"/>
    <mergeCell ref="B62:F62"/>
    <mergeCell ref="B63:F63"/>
    <mergeCell ref="B64:F64"/>
    <mergeCell ref="B66:F6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AFA3C4A-CEDD-4147-AD91-E799BCCB3778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05b5c50-6878-419c-aaee-f57d1b61cb07"/>
    <ds:schemaRef ds:uri="http://purl.org/dc/elements/1.1/"/>
    <ds:schemaRef ds:uri="http://schemas.microsoft.com/office/infopath/2007/PartnerControls"/>
    <ds:schemaRef ds:uri="c4d65d83-e6de-4071-ac96-3b9ea90159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2025-08-01T08:40:05Z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