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680" yWindow="-120" windowWidth="29040" windowHeight="15840" tabRatio="850"/>
  </bookViews>
  <sheets>
    <sheet name="Amidament" sheetId="2" r:id="rId1"/>
    <sheet name="Frequencia" sheetId="3" r:id="rId2"/>
    <sheet name="Preus" sheetId="4" r:id="rId3"/>
  </sheets>
  <definedNames>
    <definedName name="_xlnm._FilterDatabase" localSheetId="0" hidden="1">Amidament!$A$18:$F$161</definedName>
    <definedName name="_xlnm._FilterDatabase" localSheetId="1" hidden="1">Frequencia!$A$18:$F$165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6" i="2" l="1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9" i="3"/>
  <c r="F160" i="3"/>
  <c r="F161" i="3"/>
  <c r="F137" i="3"/>
  <c r="G166" i="2"/>
  <c r="AD156" i="2"/>
  <c r="AC156" i="2"/>
  <c r="AA156" i="2"/>
  <c r="AP116" i="2"/>
  <c r="AP82" i="2"/>
  <c r="F55" i="2"/>
  <c r="AP55" i="2" s="1"/>
  <c r="W52" i="2"/>
  <c r="AH49" i="2"/>
  <c r="AI160" i="2"/>
  <c r="AH161" i="2"/>
  <c r="AH160" i="2"/>
  <c r="AB159" i="2"/>
  <c r="H157" i="2" l="1"/>
  <c r="N157" i="2"/>
  <c r="F158" i="2"/>
  <c r="F158" i="3" s="1"/>
  <c r="F157" i="2"/>
  <c r="F157" i="3" s="1"/>
  <c r="AD45" i="2"/>
  <c r="AA45" i="2"/>
  <c r="AA166" i="2" s="1"/>
  <c r="AP156" i="2"/>
  <c r="S155" i="2"/>
  <c r="R155" i="2"/>
  <c r="AP155" i="2"/>
  <c r="I166" i="2"/>
  <c r="J166" i="2"/>
  <c r="K166" i="2"/>
  <c r="L166" i="2"/>
  <c r="M166" i="2"/>
  <c r="O166" i="2"/>
  <c r="P166" i="2"/>
  <c r="Q166" i="2"/>
  <c r="R166" i="2"/>
  <c r="T166" i="2"/>
  <c r="U166" i="2"/>
  <c r="V166" i="2"/>
  <c r="W166" i="2"/>
  <c r="X166" i="2"/>
  <c r="Y166" i="2"/>
  <c r="Z166" i="2"/>
  <c r="AB166" i="2"/>
  <c r="AC166" i="2"/>
  <c r="AD166" i="2"/>
  <c r="AE166" i="2"/>
  <c r="AF166" i="2"/>
  <c r="AG166" i="2"/>
  <c r="AH166" i="2"/>
  <c r="AJ166" i="2"/>
  <c r="AK166" i="2"/>
  <c r="H166" i="2" l="1"/>
  <c r="N166" i="2"/>
  <c r="S166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9" i="2"/>
  <c r="B154" i="3" l="1"/>
  <c r="C154" i="3"/>
  <c r="D154" i="3"/>
  <c r="W18" i="3" l="1"/>
  <c r="W17" i="3" l="1"/>
  <c r="D20" i="3"/>
  <c r="D21" i="3"/>
  <c r="D22" i="3"/>
  <c r="D23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A20" i="3"/>
  <c r="B20" i="3"/>
  <c r="C20" i="3"/>
  <c r="F20" i="3"/>
  <c r="A21" i="3"/>
  <c r="B21" i="3"/>
  <c r="C21" i="3"/>
  <c r="F21" i="3"/>
  <c r="A22" i="3"/>
  <c r="B22" i="3"/>
  <c r="C22" i="3"/>
  <c r="F22" i="3"/>
  <c r="A23" i="3"/>
  <c r="B23" i="3"/>
  <c r="C23" i="3"/>
  <c r="F23" i="3"/>
  <c r="A25" i="3"/>
  <c r="B25" i="3"/>
  <c r="C25" i="3"/>
  <c r="F25" i="3"/>
  <c r="A26" i="3"/>
  <c r="B26" i="3"/>
  <c r="C26" i="3"/>
  <c r="F26" i="3"/>
  <c r="A27" i="3"/>
  <c r="B27" i="3"/>
  <c r="C27" i="3"/>
  <c r="F27" i="3"/>
  <c r="A28" i="3"/>
  <c r="B28" i="3"/>
  <c r="C28" i="3"/>
  <c r="F28" i="3"/>
  <c r="A29" i="3"/>
  <c r="B29" i="3"/>
  <c r="C29" i="3"/>
  <c r="F29" i="3"/>
  <c r="A30" i="3"/>
  <c r="B30" i="3"/>
  <c r="C30" i="3"/>
  <c r="F30" i="3"/>
  <c r="A31" i="3"/>
  <c r="B31" i="3"/>
  <c r="C31" i="3"/>
  <c r="F31" i="3"/>
  <c r="A32" i="3"/>
  <c r="B32" i="3"/>
  <c r="C32" i="3"/>
  <c r="F32" i="3"/>
  <c r="A33" i="3"/>
  <c r="B33" i="3"/>
  <c r="C33" i="3"/>
  <c r="F33" i="3"/>
  <c r="A34" i="3"/>
  <c r="B34" i="3"/>
  <c r="C34" i="3"/>
  <c r="F34" i="3"/>
  <c r="A35" i="3"/>
  <c r="B35" i="3"/>
  <c r="C35" i="3"/>
  <c r="F35" i="3"/>
  <c r="A36" i="3"/>
  <c r="B36" i="3"/>
  <c r="C36" i="3"/>
  <c r="F36" i="3"/>
  <c r="A37" i="3"/>
  <c r="B37" i="3"/>
  <c r="C37" i="3"/>
  <c r="F37" i="3"/>
  <c r="A38" i="3"/>
  <c r="B38" i="3"/>
  <c r="C38" i="3"/>
  <c r="F38" i="3"/>
  <c r="A39" i="3"/>
  <c r="B39" i="3"/>
  <c r="C39" i="3"/>
  <c r="F39" i="3"/>
  <c r="A40" i="3"/>
  <c r="B40" i="3"/>
  <c r="C40" i="3"/>
  <c r="F40" i="3"/>
  <c r="A41" i="3"/>
  <c r="B41" i="3"/>
  <c r="C41" i="3"/>
  <c r="F41" i="3"/>
  <c r="A42" i="3"/>
  <c r="B42" i="3"/>
  <c r="C42" i="3"/>
  <c r="F42" i="3"/>
  <c r="A43" i="3"/>
  <c r="B43" i="3"/>
  <c r="C43" i="3"/>
  <c r="F43" i="3"/>
  <c r="A44" i="3"/>
  <c r="B44" i="3"/>
  <c r="C44" i="3"/>
  <c r="F44" i="3"/>
  <c r="A45" i="3"/>
  <c r="B45" i="3"/>
  <c r="C45" i="3"/>
  <c r="F45" i="3"/>
  <c r="A46" i="3"/>
  <c r="B46" i="3"/>
  <c r="C46" i="3"/>
  <c r="F46" i="3"/>
  <c r="A47" i="3"/>
  <c r="B47" i="3"/>
  <c r="C47" i="3"/>
  <c r="F47" i="3"/>
  <c r="A48" i="3"/>
  <c r="B48" i="3"/>
  <c r="C48" i="3"/>
  <c r="F48" i="3"/>
  <c r="A49" i="3"/>
  <c r="B49" i="3"/>
  <c r="C49" i="3"/>
  <c r="F49" i="3"/>
  <c r="A50" i="3"/>
  <c r="B50" i="3"/>
  <c r="C50" i="3"/>
  <c r="F50" i="3"/>
  <c r="A51" i="3"/>
  <c r="B51" i="3"/>
  <c r="C51" i="3"/>
  <c r="F51" i="3"/>
  <c r="A52" i="3"/>
  <c r="B52" i="3"/>
  <c r="C52" i="3"/>
  <c r="F52" i="3"/>
  <c r="A53" i="3"/>
  <c r="B53" i="3"/>
  <c r="C53" i="3"/>
  <c r="F53" i="3"/>
  <c r="A54" i="3"/>
  <c r="B54" i="3"/>
  <c r="C54" i="3"/>
  <c r="F54" i="3"/>
  <c r="A55" i="3"/>
  <c r="B55" i="3"/>
  <c r="C55" i="3"/>
  <c r="F55" i="3"/>
  <c r="A56" i="3"/>
  <c r="B56" i="3"/>
  <c r="C56" i="3"/>
  <c r="F56" i="3"/>
  <c r="A57" i="3"/>
  <c r="B57" i="3"/>
  <c r="C57" i="3"/>
  <c r="F57" i="3"/>
  <c r="A58" i="3"/>
  <c r="B58" i="3"/>
  <c r="C58" i="3"/>
  <c r="F58" i="3"/>
  <c r="A59" i="3"/>
  <c r="B59" i="3"/>
  <c r="C59" i="3"/>
  <c r="F59" i="3"/>
  <c r="A60" i="3"/>
  <c r="B60" i="3"/>
  <c r="C60" i="3"/>
  <c r="F60" i="3"/>
  <c r="A61" i="3"/>
  <c r="B61" i="3"/>
  <c r="C61" i="3"/>
  <c r="F61" i="3"/>
  <c r="A62" i="3"/>
  <c r="B62" i="3"/>
  <c r="C62" i="3"/>
  <c r="F62" i="3"/>
  <c r="A63" i="3"/>
  <c r="B63" i="3"/>
  <c r="C63" i="3"/>
  <c r="F63" i="3"/>
  <c r="A64" i="3"/>
  <c r="B64" i="3"/>
  <c r="C64" i="3"/>
  <c r="F64" i="3"/>
  <c r="A65" i="3"/>
  <c r="B65" i="3"/>
  <c r="C65" i="3"/>
  <c r="F65" i="3"/>
  <c r="A66" i="3"/>
  <c r="B66" i="3"/>
  <c r="C66" i="3"/>
  <c r="F66" i="3"/>
  <c r="A67" i="3"/>
  <c r="B67" i="3"/>
  <c r="C67" i="3"/>
  <c r="F67" i="3"/>
  <c r="A68" i="3"/>
  <c r="B68" i="3"/>
  <c r="C68" i="3"/>
  <c r="F68" i="3"/>
  <c r="A69" i="3"/>
  <c r="B69" i="3"/>
  <c r="C69" i="3"/>
  <c r="F69" i="3"/>
  <c r="A70" i="3"/>
  <c r="B70" i="3"/>
  <c r="C70" i="3"/>
  <c r="F70" i="3"/>
  <c r="A71" i="3"/>
  <c r="B71" i="3"/>
  <c r="C71" i="3"/>
  <c r="F71" i="3"/>
  <c r="A72" i="3"/>
  <c r="B72" i="3"/>
  <c r="C72" i="3"/>
  <c r="F72" i="3"/>
  <c r="A73" i="3"/>
  <c r="B73" i="3"/>
  <c r="C73" i="3"/>
  <c r="F73" i="3"/>
  <c r="A74" i="3"/>
  <c r="B74" i="3"/>
  <c r="C74" i="3"/>
  <c r="F74" i="3"/>
  <c r="A75" i="3"/>
  <c r="B75" i="3"/>
  <c r="C75" i="3"/>
  <c r="F75" i="3"/>
  <c r="A76" i="3"/>
  <c r="B76" i="3"/>
  <c r="C76" i="3"/>
  <c r="F76" i="3"/>
  <c r="A77" i="3"/>
  <c r="B77" i="3"/>
  <c r="C77" i="3"/>
  <c r="F77" i="3"/>
  <c r="A78" i="3"/>
  <c r="B78" i="3"/>
  <c r="C78" i="3"/>
  <c r="F78" i="3"/>
  <c r="A79" i="3"/>
  <c r="B79" i="3"/>
  <c r="C79" i="3"/>
  <c r="F79" i="3"/>
  <c r="A82" i="3"/>
  <c r="B82" i="3"/>
  <c r="C82" i="3"/>
  <c r="F82" i="3"/>
  <c r="A83" i="3"/>
  <c r="B83" i="3"/>
  <c r="C83" i="3"/>
  <c r="F83" i="3"/>
  <c r="A84" i="3"/>
  <c r="B84" i="3"/>
  <c r="C84" i="3"/>
  <c r="F84" i="3"/>
  <c r="A85" i="3"/>
  <c r="B85" i="3"/>
  <c r="C85" i="3"/>
  <c r="F85" i="3"/>
  <c r="A86" i="3"/>
  <c r="B86" i="3"/>
  <c r="C86" i="3"/>
  <c r="F86" i="3"/>
  <c r="A87" i="3"/>
  <c r="B87" i="3"/>
  <c r="C87" i="3"/>
  <c r="F87" i="3"/>
  <c r="A88" i="3"/>
  <c r="B88" i="3"/>
  <c r="C88" i="3"/>
  <c r="F88" i="3"/>
  <c r="A89" i="3"/>
  <c r="B89" i="3"/>
  <c r="C89" i="3"/>
  <c r="F89" i="3"/>
  <c r="A90" i="3"/>
  <c r="B90" i="3"/>
  <c r="C90" i="3"/>
  <c r="F90" i="3"/>
  <c r="A91" i="3"/>
  <c r="B91" i="3"/>
  <c r="C91" i="3"/>
  <c r="F91" i="3"/>
  <c r="A92" i="3"/>
  <c r="B92" i="3"/>
  <c r="C92" i="3"/>
  <c r="F92" i="3"/>
  <c r="A93" i="3"/>
  <c r="B93" i="3"/>
  <c r="C93" i="3"/>
  <c r="F93" i="3"/>
  <c r="A94" i="3"/>
  <c r="B94" i="3"/>
  <c r="C94" i="3"/>
  <c r="F94" i="3"/>
  <c r="A95" i="3"/>
  <c r="B95" i="3"/>
  <c r="C95" i="3"/>
  <c r="F95" i="3"/>
  <c r="A96" i="3"/>
  <c r="B96" i="3"/>
  <c r="C96" i="3"/>
  <c r="F96" i="3"/>
  <c r="A97" i="3"/>
  <c r="B97" i="3"/>
  <c r="C97" i="3"/>
  <c r="F97" i="3"/>
  <c r="A98" i="3"/>
  <c r="B98" i="3"/>
  <c r="C98" i="3"/>
  <c r="F98" i="3"/>
  <c r="A99" i="3"/>
  <c r="B99" i="3"/>
  <c r="C99" i="3"/>
  <c r="F99" i="3"/>
  <c r="A100" i="3"/>
  <c r="B100" i="3"/>
  <c r="C100" i="3"/>
  <c r="F100" i="3"/>
  <c r="A101" i="3"/>
  <c r="B101" i="3"/>
  <c r="C101" i="3"/>
  <c r="F101" i="3"/>
  <c r="A102" i="3"/>
  <c r="B102" i="3"/>
  <c r="C102" i="3"/>
  <c r="F102" i="3"/>
  <c r="A103" i="3"/>
  <c r="B103" i="3"/>
  <c r="C103" i="3"/>
  <c r="F103" i="3"/>
  <c r="A104" i="3"/>
  <c r="B104" i="3"/>
  <c r="C104" i="3"/>
  <c r="F104" i="3"/>
  <c r="A105" i="3"/>
  <c r="B105" i="3"/>
  <c r="C105" i="3"/>
  <c r="F105" i="3"/>
  <c r="A106" i="3"/>
  <c r="B106" i="3"/>
  <c r="C106" i="3"/>
  <c r="F106" i="3"/>
  <c r="A107" i="3"/>
  <c r="B107" i="3"/>
  <c r="C107" i="3"/>
  <c r="F107" i="3"/>
  <c r="A108" i="3"/>
  <c r="B108" i="3"/>
  <c r="C108" i="3"/>
  <c r="F108" i="3"/>
  <c r="A110" i="3"/>
  <c r="B110" i="3"/>
  <c r="C110" i="3"/>
  <c r="F110" i="3"/>
  <c r="A111" i="3"/>
  <c r="B111" i="3"/>
  <c r="C111" i="3"/>
  <c r="F111" i="3"/>
  <c r="A112" i="3"/>
  <c r="B112" i="3"/>
  <c r="C112" i="3"/>
  <c r="F112" i="3"/>
  <c r="A113" i="3"/>
  <c r="B113" i="3"/>
  <c r="C113" i="3"/>
  <c r="F113" i="3"/>
  <c r="A114" i="3"/>
  <c r="B114" i="3"/>
  <c r="C114" i="3"/>
  <c r="F114" i="3"/>
  <c r="A115" i="3"/>
  <c r="B115" i="3"/>
  <c r="C115" i="3"/>
  <c r="F115" i="3"/>
  <c r="A116" i="3"/>
  <c r="B116" i="3"/>
  <c r="C116" i="3"/>
  <c r="F116" i="3"/>
  <c r="A117" i="3"/>
  <c r="B117" i="3"/>
  <c r="C117" i="3"/>
  <c r="F117" i="3"/>
  <c r="A118" i="3"/>
  <c r="B118" i="3"/>
  <c r="C118" i="3"/>
  <c r="F118" i="3"/>
  <c r="A119" i="3"/>
  <c r="B119" i="3"/>
  <c r="C119" i="3"/>
  <c r="F119" i="3"/>
  <c r="A120" i="3"/>
  <c r="B120" i="3"/>
  <c r="C120" i="3"/>
  <c r="F120" i="3"/>
  <c r="A121" i="3"/>
  <c r="B121" i="3"/>
  <c r="C121" i="3"/>
  <c r="F121" i="3"/>
  <c r="A122" i="3"/>
  <c r="B122" i="3"/>
  <c r="C122" i="3"/>
  <c r="F122" i="3"/>
  <c r="A123" i="3"/>
  <c r="B123" i="3"/>
  <c r="C123" i="3"/>
  <c r="F123" i="3"/>
  <c r="A124" i="3"/>
  <c r="B124" i="3"/>
  <c r="C124" i="3"/>
  <c r="F124" i="3"/>
  <c r="A125" i="3"/>
  <c r="B125" i="3"/>
  <c r="C125" i="3"/>
  <c r="F125" i="3"/>
  <c r="A126" i="3"/>
  <c r="B126" i="3"/>
  <c r="C126" i="3"/>
  <c r="F126" i="3"/>
  <c r="A127" i="3"/>
  <c r="B127" i="3"/>
  <c r="C127" i="3"/>
  <c r="F127" i="3"/>
  <c r="A128" i="3"/>
  <c r="B128" i="3"/>
  <c r="C128" i="3"/>
  <c r="F128" i="3"/>
  <c r="A129" i="3"/>
  <c r="B129" i="3"/>
  <c r="C129" i="3"/>
  <c r="F129" i="3"/>
  <c r="A130" i="3"/>
  <c r="B130" i="3"/>
  <c r="C130" i="3"/>
  <c r="F130" i="3"/>
  <c r="A131" i="3"/>
  <c r="B131" i="3"/>
  <c r="C131" i="3"/>
  <c r="F131" i="3"/>
  <c r="A132" i="3"/>
  <c r="B132" i="3"/>
  <c r="C132" i="3"/>
  <c r="F132" i="3"/>
  <c r="A133" i="3"/>
  <c r="B133" i="3"/>
  <c r="C133" i="3"/>
  <c r="F133" i="3"/>
  <c r="A134" i="3"/>
  <c r="B134" i="3"/>
  <c r="C134" i="3"/>
  <c r="F134" i="3"/>
  <c r="A135" i="3"/>
  <c r="B135" i="3"/>
  <c r="C135" i="3"/>
  <c r="F135" i="3"/>
  <c r="A136" i="3"/>
  <c r="B136" i="3"/>
  <c r="C136" i="3"/>
  <c r="F136" i="3"/>
  <c r="B19" i="3" l="1"/>
  <c r="C19" i="3"/>
  <c r="D19" i="3"/>
  <c r="F19" i="3"/>
  <c r="V17" i="3"/>
  <c r="V18" i="3"/>
  <c r="A19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X18" i="3"/>
  <c r="Y18" i="3"/>
  <c r="Z18" i="3"/>
  <c r="AA18" i="3"/>
  <c r="AB18" i="3"/>
  <c r="AC18" i="3"/>
  <c r="AD18" i="3"/>
  <c r="AE18" i="3"/>
  <c r="AF18" i="3"/>
  <c r="AG18" i="3"/>
  <c r="AH18" i="3"/>
  <c r="AJ18" i="3"/>
  <c r="AK18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X17" i="3"/>
  <c r="Y17" i="3"/>
  <c r="Z17" i="3"/>
  <c r="AA17" i="3"/>
  <c r="AB17" i="3"/>
  <c r="AC17" i="3"/>
  <c r="AD17" i="3"/>
  <c r="AE17" i="3"/>
  <c r="AF17" i="3"/>
  <c r="AG17" i="3"/>
  <c r="AH17" i="3"/>
  <c r="AJ17" i="3"/>
  <c r="AK17" i="3"/>
  <c r="A17" i="3"/>
  <c r="E116" i="3" l="1"/>
  <c r="E110" i="3"/>
  <c r="E101" i="3"/>
  <c r="E97" i="3"/>
  <c r="E93" i="3"/>
  <c r="E85" i="3"/>
  <c r="E79" i="3"/>
  <c r="E76" i="3"/>
  <c r="E69" i="3"/>
  <c r="E65" i="3"/>
  <c r="E61" i="3"/>
  <c r="E53" i="3"/>
  <c r="E49" i="3"/>
  <c r="E45" i="3"/>
  <c r="E37" i="3"/>
  <c r="E33" i="3"/>
  <c r="E29" i="3"/>
  <c r="E22" i="3"/>
  <c r="E20" i="3"/>
  <c r="E39" i="3"/>
  <c r="E78" i="3"/>
  <c r="E99" i="3"/>
  <c r="E103" i="3"/>
  <c r="E119" i="3"/>
  <c r="E115" i="3"/>
  <c r="E108" i="3"/>
  <c r="E100" i="3"/>
  <c r="E96" i="3"/>
  <c r="E92" i="3"/>
  <c r="E84" i="3"/>
  <c r="E68" i="3"/>
  <c r="E64" i="3"/>
  <c r="E60" i="3"/>
  <c r="E52" i="3"/>
  <c r="E48" i="3"/>
  <c r="E44" i="3"/>
  <c r="E36" i="3"/>
  <c r="E32" i="3"/>
  <c r="E28" i="3"/>
  <c r="E21" i="3"/>
  <c r="E118" i="3"/>
  <c r="E114" i="3"/>
  <c r="E91" i="3"/>
  <c r="E87" i="3"/>
  <c r="E83" i="3"/>
  <c r="E71" i="3"/>
  <c r="E67" i="3"/>
  <c r="E63" i="3"/>
  <c r="E51" i="3"/>
  <c r="E47" i="3"/>
  <c r="E43" i="3"/>
  <c r="E31" i="3"/>
  <c r="E27" i="3"/>
  <c r="E25" i="3"/>
  <c r="E94" i="3"/>
  <c r="E77" i="3"/>
  <c r="E62" i="3"/>
  <c r="E30" i="3"/>
  <c r="E106" i="3"/>
  <c r="E90" i="3"/>
  <c r="E58" i="3"/>
  <c r="E42" i="3"/>
  <c r="E26" i="3"/>
  <c r="E82" i="3"/>
  <c r="E66" i="3"/>
  <c r="E34" i="3"/>
  <c r="E86" i="3"/>
  <c r="E70" i="3"/>
  <c r="E54" i="3"/>
  <c r="E23" i="3"/>
  <c r="E98" i="3"/>
  <c r="E50" i="3"/>
  <c r="E105" i="3"/>
  <c r="E89" i="3"/>
  <c r="E73" i="3"/>
  <c r="E57" i="3"/>
  <c r="E41" i="3"/>
  <c r="E59" i="3"/>
  <c r="E107" i="3"/>
  <c r="E104" i="3"/>
  <c r="E88" i="3"/>
  <c r="E72" i="3"/>
  <c r="E56" i="3"/>
  <c r="E40" i="3"/>
  <c r="E95" i="3"/>
  <c r="E75" i="3"/>
  <c r="E55" i="3"/>
  <c r="E35" i="3"/>
  <c r="E111" i="3"/>
  <c r="E46" i="3"/>
  <c r="E74" i="3"/>
  <c r="E117" i="3"/>
  <c r="E102" i="3"/>
  <c r="E38" i="3"/>
  <c r="E19" i="3"/>
</calcChain>
</file>

<file path=xl/sharedStrings.xml><?xml version="1.0" encoding="utf-8"?>
<sst xmlns="http://schemas.openxmlformats.org/spreadsheetml/2006/main" count="678" uniqueCount="188">
  <si>
    <t>T1</t>
  </si>
  <si>
    <t>Formació escocells</t>
  </si>
  <si>
    <t>Escarificació i entrecavat</t>
  </si>
  <si>
    <t>Tutoratge</t>
  </si>
  <si>
    <t>Reposició</t>
  </si>
  <si>
    <t>Reg</t>
  </si>
  <si>
    <t>Poda</t>
  </si>
  <si>
    <t>Fons verd = Plec de Salt</t>
  </si>
  <si>
    <t>Lletra marro = Plec de Llinars</t>
  </si>
  <si>
    <t>Adobat arbres</t>
  </si>
  <si>
    <t>T2</t>
  </si>
  <si>
    <t>T3</t>
  </si>
  <si>
    <t>T4</t>
  </si>
  <si>
    <t>T5</t>
  </si>
  <si>
    <t>T6</t>
  </si>
  <si>
    <t>T7</t>
  </si>
  <si>
    <t>T8</t>
  </si>
  <si>
    <t>T9</t>
  </si>
  <si>
    <t>Escarificació i desherbatge</t>
  </si>
  <si>
    <t>Poda i retall</t>
  </si>
  <si>
    <t>Fertilització</t>
  </si>
  <si>
    <t>Poda de tanques</t>
  </si>
  <si>
    <t>A1</t>
  </si>
  <si>
    <t>A2</t>
  </si>
  <si>
    <t>A3</t>
  </si>
  <si>
    <t>A4</t>
  </si>
  <si>
    <t>A5</t>
  </si>
  <si>
    <t>A6</t>
  </si>
  <si>
    <t>Sega</t>
  </si>
  <si>
    <t>Retall i perfilat vores</t>
  </si>
  <si>
    <t>Escarificat</t>
  </si>
  <si>
    <t>Resembra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</si>
  <si>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</si>
  <si>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</si>
  <si>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</si>
  <si>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</si>
  <si>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</si>
  <si>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</si>
  <si>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</si>
  <si>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</si>
  <si>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</si>
  <si>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Xarxa de regs i estanys</t>
  </si>
  <si>
    <t>Bassa Parc de la Monar</t>
  </si>
  <si>
    <t>Neteges Generals</t>
  </si>
  <si>
    <t>Neteja Sauló i pavimentades</t>
  </si>
  <si>
    <t>Altres Netejes</t>
  </si>
  <si>
    <t>E1</t>
  </si>
  <si>
    <t>E2</t>
  </si>
  <si>
    <t>E3</t>
  </si>
  <si>
    <t>E4</t>
  </si>
  <si>
    <t>E5</t>
  </si>
  <si>
    <t>E6</t>
  </si>
  <si>
    <t>Arbres</t>
  </si>
  <si>
    <t>Arbusts</t>
  </si>
  <si>
    <t>Gespes</t>
  </si>
  <si>
    <t>Especials</t>
  </si>
  <si>
    <t>Identificador espai</t>
  </si>
  <si>
    <t>Nom</t>
  </si>
  <si>
    <t>Unitats</t>
  </si>
  <si>
    <t>Tipologia jardineria</t>
  </si>
  <si>
    <t>Tractament</t>
  </si>
  <si>
    <t>Freqüència / any</t>
  </si>
  <si>
    <t>Rotonda de Salt (carretera de Bescanó)</t>
  </si>
  <si>
    <t>A</t>
  </si>
  <si>
    <t>Jardi</t>
  </si>
  <si>
    <t>Espai enjardinat</t>
  </si>
  <si>
    <t>Plaça enjardinada</t>
  </si>
  <si>
    <t>Parcs i prats</t>
  </si>
  <si>
    <t>Espais semiforestals</t>
  </si>
  <si>
    <t>Altres espais lliures</t>
  </si>
  <si>
    <t>Jardinera</t>
  </si>
  <si>
    <t>Plaça Arbrada</t>
  </si>
  <si>
    <t>Jardins d'equipaments</t>
  </si>
  <si>
    <t>Arbrat viari</t>
  </si>
  <si>
    <t>Altres arbres d'interès</t>
  </si>
  <si>
    <t>Rotonda Mururoa</t>
  </si>
  <si>
    <t>Parterre triangular Mururoa</t>
  </si>
  <si>
    <t>Rotonda Carlins/Avinguda de la Pau</t>
  </si>
  <si>
    <t>Ges</t>
  </si>
  <si>
    <t>Arb</t>
  </si>
  <si>
    <t>Bus</t>
  </si>
  <si>
    <t>M2</t>
  </si>
  <si>
    <t>Desherbatges paviments</t>
  </si>
  <si>
    <t>E7</t>
  </si>
  <si>
    <t>Rotonda entrada AP-7</t>
  </si>
  <si>
    <t>P.Tou</t>
  </si>
  <si>
    <t>Rotonda PPCC, Martí i Pol</t>
  </si>
  <si>
    <t>Parc de la Maçana</t>
  </si>
  <si>
    <t>P.Dur</t>
  </si>
  <si>
    <t>Encoixinament (mulch)</t>
  </si>
  <si>
    <t>Enceballs i esmenes</t>
  </si>
  <si>
    <t>Rotonda Francesc Macià - Av. De la Pau</t>
  </si>
  <si>
    <t>Rotonda PPCC - Alfons Moré</t>
  </si>
  <si>
    <t>Rotonda Avg. La Pau - Alfons Moré</t>
  </si>
  <si>
    <t>Rotonda Alfons Moré - Llevadores</t>
  </si>
  <si>
    <t>Parc del Rec Monar</t>
  </si>
  <si>
    <t>Aparcament del Rec Monar</t>
  </si>
  <si>
    <t>Rotonda davant piscina c/ Martí Pol</t>
  </si>
  <si>
    <t>B</t>
  </si>
  <si>
    <t>Reg arbres menys 2 anys</t>
  </si>
  <si>
    <t>Illeta central Marques de Camps</t>
  </si>
  <si>
    <t>660 ml a 2 arbustives x metre</t>
  </si>
  <si>
    <t xml:space="preserve">Substitució pedres + malla </t>
  </si>
  <si>
    <t>Plaça del mercat</t>
  </si>
  <si>
    <t>Avinguda de la Pau Vorera Nord</t>
  </si>
  <si>
    <t>Rotonda Martí i Pol - Pla de Salt</t>
  </si>
  <si>
    <t>Carrer Caterina Albert</t>
  </si>
  <si>
    <t>Carrer Mari Angels Anglada</t>
  </si>
  <si>
    <t>21a</t>
  </si>
  <si>
    <t>Passatge El Talleret de Salt</t>
  </si>
  <si>
    <t>21B</t>
  </si>
  <si>
    <t>Passatge La Pastera</t>
  </si>
  <si>
    <t>Passatge el Talleret (Pep Ventura i Moreneta)</t>
  </si>
  <si>
    <t>Illeta central Francesc Macià</t>
  </si>
  <si>
    <t>Vorera Frances Macià</t>
  </si>
  <si>
    <t>Francesc Macià (Davant Escola)</t>
  </si>
  <si>
    <t>Parterres Folch i Torres</t>
  </si>
  <si>
    <t>Rotonda Folch i Torres</t>
  </si>
  <si>
    <t>Passeig Folch i Torres fins Pla de Salt</t>
  </si>
  <si>
    <t>Voreres carrer Alfons Moré</t>
  </si>
  <si>
    <t>Illeta central carrer Alfons Moré</t>
  </si>
  <si>
    <t>Plaça Rosa Leveroni</t>
  </si>
  <si>
    <t>Jardins entre Llevadores i Pau Masó Oest</t>
  </si>
  <si>
    <t>Jardins entre Llevadores i Pau Masó Est</t>
  </si>
  <si>
    <t>Jardins Illa Costat Girona</t>
  </si>
  <si>
    <t>Carrer Martí i Pol</t>
  </si>
  <si>
    <t>Carrer del Pla de Salt</t>
  </si>
  <si>
    <t>Jardineria davant Piscina Martí Pol</t>
  </si>
  <si>
    <t>Voreres Marqués de Camps</t>
  </si>
  <si>
    <t>C</t>
  </si>
  <si>
    <t>Illeta lateral carrer Bescanó</t>
  </si>
  <si>
    <t>Avinguda de la Pau Vorera Sud</t>
  </si>
  <si>
    <t>Carrer Llevadores</t>
  </si>
  <si>
    <t>Carrer de Pau Masó</t>
  </si>
  <si>
    <t>Carrer de la Moreneta</t>
  </si>
  <si>
    <t>Carrer del Tres de Març</t>
  </si>
  <si>
    <t>Rambla de la Maçana</t>
  </si>
  <si>
    <t>Plaça Canigó</t>
  </si>
  <si>
    <t>Plaça de Sant Cugat</t>
  </si>
  <si>
    <t>Plaça de Josep Tarradelles</t>
  </si>
  <si>
    <t>Marqués de Camps Accés a rotonda AP7</t>
  </si>
  <si>
    <t>ML</t>
  </si>
  <si>
    <t>Parcs infantils</t>
  </si>
  <si>
    <t>U</t>
  </si>
  <si>
    <t>M1</t>
  </si>
  <si>
    <t>Neteja de l'espai</t>
  </si>
  <si>
    <t>Preparació per la sega</t>
  </si>
  <si>
    <t>Desherbatge i neteja escocell</t>
  </si>
  <si>
    <t>Altres arbrat viari</t>
  </si>
  <si>
    <t>Marges del carrer de Montfullà</t>
  </si>
  <si>
    <t>Marges del Carrer Dalai Lama</t>
  </si>
  <si>
    <t>Marges carretera C-63</t>
  </si>
  <si>
    <t>Zona esportiva enjardinada Cal Cigarro</t>
  </si>
  <si>
    <t>Marges del camí del Marroc</t>
  </si>
  <si>
    <t>Marges del camí del Sitjar</t>
  </si>
  <si>
    <t>Carrer Martí i Pol (Solar)</t>
  </si>
  <si>
    <t>Rotondes carrer Francesc Macià</t>
  </si>
  <si>
    <t>Parterres i passeig Francesc Macià</t>
  </si>
  <si>
    <t>Passeig arbrat dels Carlins</t>
  </si>
  <si>
    <t>Passeig, parterres, rotondes i plaça PPCC</t>
  </si>
  <si>
    <t>Carrer d'en Curta</t>
  </si>
  <si>
    <t>Jardí de les Filadores</t>
  </si>
  <si>
    <t>Lateral AP7</t>
  </si>
  <si>
    <t>Passeig de la Maria Rosa Puig Dalmau</t>
  </si>
  <si>
    <t>Passeig de la Teres Pons Tomàs</t>
  </si>
  <si>
    <t>Plaça del teatre</t>
  </si>
  <si>
    <t>Plaça antoni Gaudí</t>
  </si>
  <si>
    <t>Plaça ciutat d'Olot</t>
  </si>
  <si>
    <t>Plaça de la Vila</t>
  </si>
  <si>
    <t>Placeta de Lluís Moreno</t>
  </si>
  <si>
    <t>Corredor BRCat Girona - Salt</t>
  </si>
  <si>
    <t>Parc Pisos Gasol</t>
  </si>
  <si>
    <t>Polígon Margesa</t>
  </si>
  <si>
    <t>Parc Monar</t>
  </si>
  <si>
    <t>TOTAL</t>
  </si>
  <si>
    <t>=</t>
  </si>
  <si>
    <t>TOTAL + IVA</t>
  </si>
  <si>
    <t>10% IVA</t>
  </si>
  <si>
    <t>21% IVA</t>
  </si>
  <si>
    <t>NETEJA</t>
  </si>
  <si>
    <t>6% Benefici Industrial</t>
  </si>
  <si>
    <t>13% Despeses Indirectes</t>
  </si>
  <si>
    <t>SUBTOTAL</t>
  </si>
  <si>
    <t>Total neteja IVA</t>
  </si>
  <si>
    <t>JARDINERIA</t>
  </si>
  <si>
    <t>Total jardineria IVA</t>
  </si>
  <si>
    <t>TOTAL COSTOS</t>
  </si>
  <si>
    <t xml:space="preserve">Preu final contracte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</si>
</sst>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pta&quot;;\-#,##0\ &quot;pta&quot;"/>
    <numFmt numFmtId="166" formatCode="#,##0.00\ &quot;pta&quot;;\-#,##0.00\ &quot;pta&quot;"/>
    <numFmt numFmtId="167" formatCode="#,##0.0"/>
    <numFmt numFmtId="168" formatCode="d\-mmmm\-yyyy"/>
    <numFmt numFmtId="169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AB47A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1" fillId="0" borderId="22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3" applyNumberFormat="0" applyAlignment="0" applyProtection="0"/>
    <xf numFmtId="0" fontId="16" fillId="8" borderId="24" applyNumberFormat="0" applyAlignment="0" applyProtection="0"/>
    <xf numFmtId="0" fontId="17" fillId="8" borderId="23" applyNumberFormat="0" applyAlignment="0" applyProtection="0"/>
    <xf numFmtId="0" fontId="18" fillId="0" borderId="25" applyNumberFormat="0" applyFill="0" applyAlignment="0" applyProtection="0"/>
    <xf numFmtId="0" fontId="6" fillId="9" borderId="26" applyNumberFormat="0" applyAlignment="0" applyProtection="0"/>
    <xf numFmtId="0" fontId="19" fillId="0" borderId="0" applyNumberFormat="0" applyFill="0" applyBorder="0" applyAlignment="0" applyProtection="0"/>
    <xf numFmtId="0" fontId="7" fillId="10" borderId="27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28" applyNumberFormat="0" applyFill="0" applyAlignment="0" applyProtection="0"/>
    <xf numFmtId="0" fontId="2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1" fillId="34" borderId="0" applyNumberFormat="0" applyBorder="0" applyAlignment="0" applyProtection="0"/>
    <xf numFmtId="44" fontId="7" fillId="0" borderId="0" applyFont="0" applyFill="0" applyBorder="0" applyAlignment="0" applyProtection="0"/>
  </cellStyleXfs>
  <cellXfs count="104">
    <xf numFmtId="0" fontId="0" fillId="0" borderId="0" xfId="0"/>
    <xf numFmtId="3" fontId="0" fillId="0" borderId="0" xfId="0" applyNumberFormat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0" xfId="0" applyNumberFormat="1" applyBorder="1"/>
    <xf numFmtId="3" fontId="0" fillId="0" borderId="11" xfId="0" applyNumberFormat="1" applyBorder="1"/>
    <xf numFmtId="3" fontId="1" fillId="0" borderId="0" xfId="0" applyNumberFormat="1" applyFont="1"/>
    <xf numFmtId="3" fontId="0" fillId="2" borderId="10" xfId="0" applyNumberForma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1" xfId="0" applyNumberFormat="1" applyFill="1" applyBorder="1"/>
    <xf numFmtId="3" fontId="0" fillId="2" borderId="16" xfId="0" applyNumberFormat="1" applyFill="1" applyBorder="1"/>
    <xf numFmtId="3" fontId="0" fillId="2" borderId="17" xfId="0" applyNumberFormat="1" applyFill="1" applyBorder="1"/>
    <xf numFmtId="3" fontId="0" fillId="2" borderId="0" xfId="0" applyNumberFormat="1" applyFill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4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0" borderId="1" xfId="0" applyNumberFormat="1" applyBorder="1" applyAlignment="1">
      <alignment horizontal="center" textRotation="90"/>
    </xf>
    <xf numFmtId="3" fontId="0" fillId="0" borderId="2" xfId="0" applyNumberFormat="1" applyBorder="1" applyAlignment="1">
      <alignment horizontal="center" textRotation="90"/>
    </xf>
    <xf numFmtId="3" fontId="0" fillId="0" borderId="3" xfId="0" applyNumberFormat="1" applyBorder="1" applyAlignment="1">
      <alignment horizontal="center" textRotation="90"/>
    </xf>
    <xf numFmtId="3" fontId="0" fillId="0" borderId="0" xfId="0" applyNumberFormat="1" applyAlignment="1">
      <alignment textRotation="90"/>
    </xf>
    <xf numFmtId="3" fontId="0" fillId="3" borderId="0" xfId="0" applyNumberFormat="1" applyFill="1"/>
    <xf numFmtId="3" fontId="0" fillId="0" borderId="4" xfId="0" applyNumberFormat="1" applyBorder="1"/>
    <xf numFmtId="3" fontId="0" fillId="0" borderId="5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3" fontId="0" fillId="0" borderId="12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0" fillId="2" borderId="1" xfId="0" applyNumberFormat="1" applyFill="1" applyBorder="1"/>
    <xf numFmtId="3" fontId="0" fillId="2" borderId="2" xfId="0" applyNumberFormat="1" applyFill="1" applyBorder="1"/>
    <xf numFmtId="3" fontId="0" fillId="2" borderId="3" xfId="0" applyNumberFormat="1" applyFill="1" applyBorder="1"/>
    <xf numFmtId="3" fontId="22" fillId="0" borderId="10" xfId="0" applyNumberFormat="1" applyFont="1" applyBorder="1"/>
    <xf numFmtId="3" fontId="22" fillId="0" borderId="11" xfId="0" applyNumberFormat="1" applyFont="1" applyBorder="1"/>
    <xf numFmtId="3" fontId="22" fillId="0" borderId="0" xfId="0" applyNumberFormat="1" applyFont="1"/>
    <xf numFmtId="0" fontId="22" fillId="0" borderId="0" xfId="0" applyFont="1"/>
    <xf numFmtId="3" fontId="0" fillId="0" borderId="3" xfId="0" applyNumberFormat="1" applyBorder="1"/>
    <xf numFmtId="3" fontId="0" fillId="0" borderId="13" xfId="0" applyNumberFormat="1" applyBorder="1"/>
    <xf numFmtId="3" fontId="0" fillId="0" borderId="6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22" fillId="0" borderId="30" xfId="0" applyNumberFormat="1" applyFont="1" applyBorder="1"/>
    <xf numFmtId="3" fontId="0" fillId="2" borderId="31" xfId="0" applyNumberFormat="1" applyFill="1" applyBorder="1"/>
    <xf numFmtId="3" fontId="0" fillId="2" borderId="30" xfId="0" applyNumberFormat="1" applyFill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34" xfId="0" applyNumberFormat="1" applyBorder="1"/>
    <xf numFmtId="3" fontId="0" fillId="2" borderId="35" xfId="0" applyNumberFormat="1" applyFill="1" applyBorder="1"/>
    <xf numFmtId="3" fontId="0" fillId="0" borderId="36" xfId="0" applyNumberFormat="1" applyBorder="1"/>
    <xf numFmtId="3" fontId="0" fillId="2" borderId="37" xfId="0" applyNumberFormat="1" applyFill="1" applyBorder="1"/>
    <xf numFmtId="3" fontId="0" fillId="0" borderId="19" xfId="0" applyNumberFormat="1" applyBorder="1"/>
    <xf numFmtId="3" fontId="0" fillId="35" borderId="12" xfId="0" applyNumberFormat="1" applyFill="1" applyBorder="1"/>
    <xf numFmtId="3" fontId="0" fillId="35" borderId="0" xfId="0" applyNumberFormat="1" applyFill="1"/>
    <xf numFmtId="3" fontId="0" fillId="35" borderId="13" xfId="0" applyNumberFormat="1" applyFill="1" applyBorder="1"/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4" fontId="2" fillId="0" borderId="0" xfId="0" applyNumberFormat="1" applyFont="1"/>
    <xf numFmtId="169" fontId="23" fillId="36" borderId="0" xfId="1" applyNumberFormat="1" applyFont="1" applyFill="1" applyAlignment="1">
      <alignment horizontal="right" vertical="top" wrapText="1"/>
    </xf>
    <xf numFmtId="0" fontId="2" fillId="0" borderId="0" xfId="0" applyFont="1"/>
    <xf numFmtId="4" fontId="0" fillId="0" borderId="0" xfId="0" applyNumberFormat="1"/>
    <xf numFmtId="169" fontId="0" fillId="0" borderId="0" xfId="0" applyNumberFormat="1"/>
    <xf numFmtId="0" fontId="0" fillId="0" borderId="1" xfId="0" applyBorder="1"/>
    <xf numFmtId="169" fontId="0" fillId="0" borderId="2" xfId="0" quotePrefix="1" applyNumberFormat="1" applyBorder="1"/>
    <xf numFmtId="169" fontId="0" fillId="0" borderId="2" xfId="0" applyNumberFormat="1" applyBorder="1"/>
    <xf numFmtId="169" fontId="0" fillId="0" borderId="3" xfId="0" applyNumberFormat="1" applyBorder="1"/>
    <xf numFmtId="0" fontId="0" fillId="0" borderId="12" xfId="0" applyBorder="1"/>
    <xf numFmtId="169" fontId="0" fillId="0" borderId="0" xfId="0" quotePrefix="1" applyNumberFormat="1"/>
    <xf numFmtId="169" fontId="0" fillId="0" borderId="13" xfId="0" applyNumberFormat="1" applyBorder="1"/>
    <xf numFmtId="4" fontId="0" fillId="0" borderId="12" xfId="0" applyNumberFormat="1" applyBorder="1"/>
    <xf numFmtId="4" fontId="0" fillId="3" borderId="1" xfId="0" applyNumberFormat="1" applyFill="1" applyBorder="1"/>
    <xf numFmtId="4" fontId="0" fillId="3" borderId="2" xfId="0" applyNumberFormat="1" applyFill="1" applyBorder="1"/>
    <xf numFmtId="169" fontId="0" fillId="3" borderId="2" xfId="54" applyNumberFormat="1" applyFont="1" applyFill="1" applyBorder="1"/>
    <xf numFmtId="0" fontId="0" fillId="3" borderId="2" xfId="0" applyFill="1" applyBorder="1"/>
    <xf numFmtId="169" fontId="0" fillId="3" borderId="3" xfId="0" applyNumberFormat="1" applyFill="1" applyBorder="1"/>
    <xf numFmtId="4" fontId="0" fillId="3" borderId="12" xfId="0" applyNumberFormat="1" applyFill="1" applyBorder="1"/>
    <xf numFmtId="4" fontId="0" fillId="3" borderId="0" xfId="0" applyNumberFormat="1" applyFill="1"/>
    <xf numFmtId="0" fontId="0" fillId="3" borderId="0" xfId="0" applyFill="1"/>
    <xf numFmtId="169" fontId="0" fillId="3" borderId="13" xfId="0" applyNumberFormat="1" applyFill="1" applyBorder="1"/>
    <xf numFmtId="4" fontId="0" fillId="3" borderId="4" xfId="0" applyNumberFormat="1" applyFill="1" applyBorder="1"/>
    <xf numFmtId="4" fontId="0" fillId="3" borderId="5" xfId="0" applyNumberFormat="1" applyFill="1" applyBorder="1"/>
    <xf numFmtId="169" fontId="0" fillId="3" borderId="5" xfId="0" applyNumberFormat="1" applyFill="1" applyBorder="1"/>
    <xf numFmtId="0" fontId="0" fillId="3" borderId="5" xfId="0" applyFill="1" applyBorder="1"/>
    <xf numFmtId="169" fontId="0" fillId="3" borderId="6" xfId="0" applyNumberFormat="1" applyFill="1" applyBorder="1"/>
    <xf numFmtId="4" fontId="2" fillId="36" borderId="1" xfId="0" applyNumberFormat="1" applyFont="1" applyFill="1" applyBorder="1"/>
    <xf numFmtId="4" fontId="2" fillId="36" borderId="2" xfId="0" applyNumberFormat="1" applyFont="1" applyFill="1" applyBorder="1"/>
    <xf numFmtId="4" fontId="2" fillId="36" borderId="3" xfId="0" applyNumberFormat="1" applyFont="1" applyFill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0" fontId="0" fillId="36" borderId="12" xfId="0" applyFill="1" applyBorder="1"/>
    <xf numFmtId="4" fontId="0" fillId="36" borderId="4" xfId="0" applyNumberFormat="1" applyFill="1" applyBorder="1"/>
    <xf numFmtId="4" fontId="0" fillId="36" borderId="5" xfId="0" applyNumberFormat="1" applyFill="1" applyBorder="1"/>
    <xf numFmtId="169" fontId="0" fillId="36" borderId="5" xfId="0" applyNumberFormat="1" applyFill="1" applyBorder="1"/>
    <xf numFmtId="0" fontId="0" fillId="36" borderId="5" xfId="0" applyFill="1" applyBorder="1"/>
    <xf numFmtId="169" fontId="0" fillId="36" borderId="6" xfId="0" applyNumberFormat="1" applyFill="1" applyBorder="1"/>
    <xf numFmtId="4" fontId="2" fillId="37" borderId="4" xfId="0" applyNumberFormat="1" applyFont="1" applyFill="1" applyBorder="1"/>
    <xf numFmtId="4" fontId="2" fillId="37" borderId="5" xfId="0" applyNumberFormat="1" applyFont="1" applyFill="1" applyBorder="1"/>
    <xf numFmtId="169" fontId="2" fillId="37" borderId="6" xfId="54" applyNumberFormat="1" applyFont="1" applyFill="1" applyBorder="1"/>
  </cellXfs>
  <cellStyles count="55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abecera 1" xfId="2"/>
    <cellStyle name="Cabecera 2" xfId="3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Euro" xfId="4"/>
    <cellStyle name="Fecha" xfId="5"/>
    <cellStyle name="Fijo" xfId="6"/>
    <cellStyle name="Incorrecto" xfId="19" builtinId="27" customBuiltin="1"/>
    <cellStyle name="Millares 2" xfId="7"/>
    <cellStyle name="Moneda" xfId="54" builtinId="4"/>
    <cellStyle name="Monetario" xfId="8"/>
    <cellStyle name="Monetario0" xfId="9"/>
    <cellStyle name="Neutral" xfId="20" builtinId="28" customBuiltin="1"/>
    <cellStyle name="Normal" xfId="0" builtinId="0"/>
    <cellStyle name="Normal 2" xfId="1"/>
    <cellStyle name="Notas" xfId="27" builtinId="10" customBuiltin="1"/>
    <cellStyle name="Punto" xfId="10"/>
    <cellStyle name="Punto0" xfId="1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otal" xfId="29" builtinId="25" customBuiltin="1"/>
    <cellStyle name="Total 2" xfId="12"/>
  </cellStyles>
  <dxfs count="14"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strike val="0"/>
      </font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FAB47A"/>
      <color rgb="FFFDDFC7"/>
      <color rgb="FFCA6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66"/>
  <sheetViews>
    <sheetView tabSelected="1" topLeftCell="B7" zoomScale="90" zoomScaleNormal="90" workbookViewId="0">
      <pane ySplit="11" topLeftCell="A149" activePane="bottomLeft" state="frozen"/>
      <selection activeCell="A7" sqref="A7"/>
      <selection pane="bottomLeft" activeCell="X201" sqref="X201"/>
    </sheetView>
  </sheetViews>
  <sheetFormatPr baseColWidth="10" defaultColWidth="11.42578125" defaultRowHeight="15" x14ac:dyDescent="0.25"/>
  <cols>
    <col min="1" max="1" width="4.85546875" style="1" customWidth="1"/>
    <col min="2" max="2" width="41.140625" style="1" customWidth="1"/>
    <col min="3" max="3" width="6.28515625" style="1" customWidth="1"/>
    <col min="4" max="5" width="4.7109375" style="1" customWidth="1"/>
    <col min="6" max="6" width="6.85546875" style="1" customWidth="1"/>
    <col min="7" max="7" width="4.7109375" style="1" customWidth="1"/>
    <col min="8" max="8" width="5.7109375" style="1" customWidth="1"/>
    <col min="9" max="9" width="6.85546875" style="1" customWidth="1"/>
    <col min="10" max="13" width="4.7109375" style="1" customWidth="1"/>
    <col min="14" max="14" width="5.7109375" style="1" customWidth="1"/>
    <col min="15" max="15" width="6.5703125" style="1" customWidth="1"/>
    <col min="16" max="21" width="5.7109375" style="1" customWidth="1"/>
    <col min="22" max="22" width="7.140625" style="1" bestFit="1" customWidth="1"/>
    <col min="23" max="23" width="7.7109375" style="1" customWidth="1"/>
    <col min="24" max="24" width="8.140625" style="1" customWidth="1"/>
    <col min="25" max="25" width="9" style="1" customWidth="1"/>
    <col min="26" max="27" width="8.140625" style="1" customWidth="1"/>
    <col min="28" max="28" width="8.28515625" style="1" customWidth="1"/>
    <col min="29" max="29" width="8" style="1" customWidth="1"/>
    <col min="30" max="30" width="7.140625" style="1" customWidth="1"/>
    <col min="31" max="33" width="5.7109375" style="1" customWidth="1"/>
    <col min="34" max="34" width="7.42578125" style="1" customWidth="1"/>
    <col min="35" max="35" width="7.140625" style="1" bestFit="1" customWidth="1"/>
    <col min="36" max="37" width="5.7109375" style="1" customWidth="1"/>
    <col min="38" max="38" width="4.7109375" style="1" customWidth="1"/>
    <col min="39" max="40" width="4.7109375" style="1" hidden="1" customWidth="1"/>
    <col min="41" max="16384" width="11.42578125" style="1"/>
  </cols>
  <sheetData>
    <row r="2" spans="2:37" x14ac:dyDescent="0.25">
      <c r="B2" s="1" t="s">
        <v>64</v>
      </c>
      <c r="C2" s="1">
        <v>1</v>
      </c>
    </row>
    <row r="3" spans="2:37" x14ac:dyDescent="0.25">
      <c r="B3" s="1" t="s">
        <v>65</v>
      </c>
      <c r="C3" s="1">
        <v>2</v>
      </c>
    </row>
    <row r="4" spans="2:37" x14ac:dyDescent="0.25">
      <c r="B4" s="1" t="s">
        <v>66</v>
      </c>
      <c r="C4" s="1">
        <v>3</v>
      </c>
      <c r="G4" s="1" t="s">
        <v>8</v>
      </c>
    </row>
    <row r="5" spans="2:37" x14ac:dyDescent="0.25">
      <c r="B5" s="1" t="s">
        <v>67</v>
      </c>
      <c r="C5" s="1">
        <v>4</v>
      </c>
      <c r="G5" s="1" t="s">
        <v>7</v>
      </c>
    </row>
    <row r="6" spans="2:37" x14ac:dyDescent="0.25">
      <c r="B6" s="1" t="s">
        <v>68</v>
      </c>
      <c r="C6" s="1">
        <v>5</v>
      </c>
    </row>
    <row r="7" spans="2:37" x14ac:dyDescent="0.25">
      <c r="B7" s="1" t="s">
        <v>69</v>
      </c>
      <c r="C7" s="1">
        <v>6</v>
      </c>
    </row>
    <row r="8" spans="2:37" x14ac:dyDescent="0.25">
      <c r="B8" s="1" t="s">
        <v>70</v>
      </c>
      <c r="C8" s="1">
        <v>7</v>
      </c>
    </row>
    <row r="9" spans="2:37" x14ac:dyDescent="0.25">
      <c r="B9" s="1" t="s">
        <v>71</v>
      </c>
      <c r="C9" s="1">
        <v>8</v>
      </c>
    </row>
    <row r="10" spans="2:37" x14ac:dyDescent="0.25">
      <c r="B10" s="1" t="s">
        <v>72</v>
      </c>
      <c r="C10" s="1">
        <v>9</v>
      </c>
    </row>
    <row r="11" spans="2:37" x14ac:dyDescent="0.25">
      <c r="B11" s="1" t="s">
        <v>73</v>
      </c>
      <c r="C11" s="1">
        <v>10</v>
      </c>
    </row>
    <row r="12" spans="2:37" x14ac:dyDescent="0.25">
      <c r="B12" s="1" t="s">
        <v>74</v>
      </c>
      <c r="C12" s="1">
        <v>11</v>
      </c>
    </row>
    <row r="13" spans="2:37" ht="26.25" x14ac:dyDescent="0.4">
      <c r="O13" s="10"/>
      <c r="P13" s="10"/>
    </row>
    <row r="14" spans="2:37" ht="15.75" thickBot="1" x14ac:dyDescent="0.3"/>
    <row r="15" spans="2:37" ht="15.75" thickBot="1" x14ac:dyDescent="0.3">
      <c r="G15" s="2"/>
      <c r="H15" s="3"/>
      <c r="I15" s="3"/>
      <c r="J15" s="3" t="s">
        <v>52</v>
      </c>
      <c r="K15" s="3"/>
      <c r="L15" s="3"/>
      <c r="M15" s="3"/>
      <c r="N15" s="3"/>
      <c r="O15" s="4"/>
      <c r="P15" s="2"/>
      <c r="Q15" s="3"/>
      <c r="R15" s="3" t="s">
        <v>53</v>
      </c>
      <c r="S15" s="3"/>
      <c r="T15" s="3"/>
      <c r="U15" s="4"/>
      <c r="V15" s="2"/>
      <c r="W15" s="3"/>
      <c r="X15" s="3"/>
      <c r="Y15" s="3" t="s">
        <v>54</v>
      </c>
      <c r="Z15" s="3"/>
      <c r="AA15" s="3"/>
      <c r="AB15" s="3"/>
      <c r="AC15" s="3"/>
      <c r="AD15" s="4"/>
      <c r="AE15" s="2"/>
      <c r="AF15" s="3" t="s">
        <v>55</v>
      </c>
      <c r="AG15" s="3"/>
      <c r="AH15" s="3"/>
      <c r="AI15" s="3"/>
      <c r="AJ15" s="3"/>
      <c r="AK15" s="4"/>
    </row>
    <row r="16" spans="2:37" ht="15.75" thickBot="1" x14ac:dyDescent="0.3">
      <c r="G16" s="2" t="s">
        <v>143</v>
      </c>
      <c r="H16" s="3" t="s">
        <v>143</v>
      </c>
      <c r="I16" s="3" t="s">
        <v>143</v>
      </c>
      <c r="J16" s="3" t="s">
        <v>143</v>
      </c>
      <c r="K16" s="3" t="s">
        <v>143</v>
      </c>
      <c r="L16" s="3" t="s">
        <v>143</v>
      </c>
      <c r="M16" s="3" t="s">
        <v>143</v>
      </c>
      <c r="N16" s="3" t="s">
        <v>143</v>
      </c>
      <c r="O16" s="4" t="s">
        <v>143</v>
      </c>
      <c r="P16" s="2" t="s">
        <v>81</v>
      </c>
      <c r="Q16" s="3" t="s">
        <v>81</v>
      </c>
      <c r="R16" s="3" t="s">
        <v>141</v>
      </c>
      <c r="S16" s="3" t="s">
        <v>81</v>
      </c>
      <c r="T16" s="3" t="s">
        <v>81</v>
      </c>
      <c r="U16" s="4" t="s">
        <v>81</v>
      </c>
      <c r="V16" s="2" t="s">
        <v>81</v>
      </c>
      <c r="W16" s="3" t="s">
        <v>144</v>
      </c>
      <c r="X16" s="3" t="s">
        <v>81</v>
      </c>
      <c r="Y16" s="3" t="s">
        <v>81</v>
      </c>
      <c r="Z16" s="3" t="s">
        <v>141</v>
      </c>
      <c r="AA16" s="3" t="s">
        <v>81</v>
      </c>
      <c r="AB16" s="3" t="s">
        <v>81</v>
      </c>
      <c r="AC16" s="3" t="s">
        <v>81</v>
      </c>
      <c r="AD16" s="4" t="s">
        <v>81</v>
      </c>
      <c r="AE16" s="2"/>
      <c r="AF16" s="3"/>
      <c r="AG16" s="3"/>
      <c r="AH16" s="3"/>
      <c r="AI16" s="3"/>
      <c r="AJ16" s="3"/>
      <c r="AK16" s="4"/>
    </row>
    <row r="17" spans="1:43" ht="144" x14ac:dyDescent="0.25">
      <c r="A17" s="23" t="s">
        <v>56</v>
      </c>
      <c r="B17" s="24" t="s">
        <v>57</v>
      </c>
      <c r="C17" s="24" t="s">
        <v>60</v>
      </c>
      <c r="D17" s="24" t="s">
        <v>59</v>
      </c>
      <c r="E17" s="24" t="s">
        <v>61</v>
      </c>
      <c r="F17" s="24" t="s">
        <v>58</v>
      </c>
      <c r="G17" s="23" t="s">
        <v>1</v>
      </c>
      <c r="H17" s="24" t="s">
        <v>2</v>
      </c>
      <c r="I17" s="24" t="s">
        <v>147</v>
      </c>
      <c r="J17" s="24" t="s">
        <v>89</v>
      </c>
      <c r="K17" s="24" t="s">
        <v>3</v>
      </c>
      <c r="L17" s="24" t="s">
        <v>4</v>
      </c>
      <c r="M17" s="24" t="s">
        <v>99</v>
      </c>
      <c r="N17" s="24" t="s">
        <v>6</v>
      </c>
      <c r="O17" s="25" t="s">
        <v>9</v>
      </c>
      <c r="P17" s="23" t="s">
        <v>18</v>
      </c>
      <c r="Q17" s="24" t="s">
        <v>19</v>
      </c>
      <c r="R17" s="24" t="s">
        <v>21</v>
      </c>
      <c r="S17" s="24" t="s">
        <v>20</v>
      </c>
      <c r="T17" s="24" t="s">
        <v>5</v>
      </c>
      <c r="U17" s="25" t="s">
        <v>4</v>
      </c>
      <c r="V17" s="23" t="s">
        <v>5</v>
      </c>
      <c r="W17" s="24" t="s">
        <v>145</v>
      </c>
      <c r="X17" s="24" t="s">
        <v>146</v>
      </c>
      <c r="Y17" s="24" t="s">
        <v>28</v>
      </c>
      <c r="Z17" s="24" t="s">
        <v>29</v>
      </c>
      <c r="AA17" s="24" t="s">
        <v>30</v>
      </c>
      <c r="AB17" s="24" t="s">
        <v>90</v>
      </c>
      <c r="AC17" s="24" t="s">
        <v>20</v>
      </c>
      <c r="AD17" s="25" t="s">
        <v>31</v>
      </c>
      <c r="AE17" s="23" t="s">
        <v>41</v>
      </c>
      <c r="AF17" s="24" t="s">
        <v>42</v>
      </c>
      <c r="AG17" s="24" t="s">
        <v>43</v>
      </c>
      <c r="AH17" s="24" t="s">
        <v>44</v>
      </c>
      <c r="AI17" s="24" t="s">
        <v>82</v>
      </c>
      <c r="AJ17" s="24" t="s">
        <v>45</v>
      </c>
      <c r="AK17" s="25" t="s">
        <v>142</v>
      </c>
      <c r="AL17" s="26"/>
      <c r="AM17" s="26"/>
      <c r="AN17" s="26"/>
      <c r="AO17" s="26"/>
    </row>
    <row r="18" spans="1:43" ht="15.75" thickBot="1" x14ac:dyDescent="0.3">
      <c r="A18" s="28"/>
      <c r="B18" s="29"/>
      <c r="C18" s="29"/>
      <c r="D18" s="29"/>
      <c r="E18" s="29"/>
      <c r="F18" s="29"/>
      <c r="G18" s="5" t="s">
        <v>0</v>
      </c>
      <c r="H18" s="6" t="s">
        <v>10</v>
      </c>
      <c r="I18" s="6" t="s">
        <v>11</v>
      </c>
      <c r="J18" s="6" t="s">
        <v>12</v>
      </c>
      <c r="K18" s="6" t="s">
        <v>13</v>
      </c>
      <c r="L18" s="6" t="s">
        <v>14</v>
      </c>
      <c r="M18" s="6" t="s">
        <v>15</v>
      </c>
      <c r="N18" s="6" t="s">
        <v>16</v>
      </c>
      <c r="O18" s="7" t="s">
        <v>17</v>
      </c>
      <c r="P18" s="5" t="s">
        <v>22</v>
      </c>
      <c r="Q18" s="6" t="s">
        <v>23</v>
      </c>
      <c r="R18" s="6" t="s">
        <v>24</v>
      </c>
      <c r="S18" s="6" t="s">
        <v>25</v>
      </c>
      <c r="T18" s="6" t="s">
        <v>26</v>
      </c>
      <c r="U18" s="7" t="s">
        <v>27</v>
      </c>
      <c r="V18" s="5" t="s">
        <v>32</v>
      </c>
      <c r="W18" s="6" t="s">
        <v>33</v>
      </c>
      <c r="X18" s="6" t="s">
        <v>34</v>
      </c>
      <c r="Y18" s="6" t="s">
        <v>35</v>
      </c>
      <c r="Z18" s="6" t="s">
        <v>36</v>
      </c>
      <c r="AA18" s="6" t="s">
        <v>37</v>
      </c>
      <c r="AB18" s="6" t="s">
        <v>38</v>
      </c>
      <c r="AC18" s="6" t="s">
        <v>39</v>
      </c>
      <c r="AD18" s="7" t="s">
        <v>40</v>
      </c>
      <c r="AE18" s="5" t="s">
        <v>46</v>
      </c>
      <c r="AF18" s="6" t="s">
        <v>47</v>
      </c>
      <c r="AG18" s="6" t="s">
        <v>48</v>
      </c>
      <c r="AH18" s="6" t="s">
        <v>49</v>
      </c>
      <c r="AI18" s="6" t="s">
        <v>50</v>
      </c>
      <c r="AJ18" s="6" t="s">
        <v>51</v>
      </c>
      <c r="AK18" s="7" t="s">
        <v>83</v>
      </c>
    </row>
    <row r="19" spans="1:43" s="8" customFormat="1" x14ac:dyDescent="0.25">
      <c r="A19" s="30">
        <v>1</v>
      </c>
      <c r="B19" s="8" t="s">
        <v>62</v>
      </c>
      <c r="C19" s="8" t="s">
        <v>78</v>
      </c>
      <c r="D19" s="8">
        <v>2</v>
      </c>
      <c r="E19" s="8" t="s">
        <v>63</v>
      </c>
      <c r="F19" s="38">
        <v>458</v>
      </c>
      <c r="G19" s="12"/>
      <c r="H19" s="11"/>
      <c r="I19" s="11"/>
      <c r="J19" s="11"/>
      <c r="K19" s="11"/>
      <c r="L19" s="11"/>
      <c r="M19" s="11"/>
      <c r="N19" s="11"/>
      <c r="O19" s="13"/>
      <c r="P19" s="12"/>
      <c r="Q19" s="11"/>
      <c r="R19" s="11"/>
      <c r="S19" s="11"/>
      <c r="T19" s="11"/>
      <c r="U19" s="13"/>
      <c r="V19" s="12">
        <v>458</v>
      </c>
      <c r="W19" s="11">
        <v>458</v>
      </c>
      <c r="X19" s="11">
        <v>458</v>
      </c>
      <c r="Y19" s="11">
        <v>458</v>
      </c>
      <c r="Z19" s="11">
        <v>72</v>
      </c>
      <c r="AA19" s="11">
        <v>76</v>
      </c>
      <c r="AB19" s="11">
        <v>91</v>
      </c>
      <c r="AC19" s="11">
        <v>147</v>
      </c>
      <c r="AD19" s="13">
        <v>45</v>
      </c>
      <c r="AE19" s="12"/>
      <c r="AF19" s="11"/>
      <c r="AG19" s="11"/>
      <c r="AH19" s="11"/>
      <c r="AI19" s="11"/>
      <c r="AJ19" s="11"/>
      <c r="AK19" s="13"/>
      <c r="AO19" s="8">
        <f>V19*0.6</f>
        <v>274.8</v>
      </c>
      <c r="AP19" s="8">
        <f>F19*0.33</f>
        <v>151.14000000000001</v>
      </c>
    </row>
    <row r="20" spans="1:43" s="9" customFormat="1" x14ac:dyDescent="0.25">
      <c r="A20" s="31">
        <v>2</v>
      </c>
      <c r="B20" s="9" t="s">
        <v>75</v>
      </c>
      <c r="C20" s="9" t="s">
        <v>78</v>
      </c>
      <c r="D20" s="9">
        <v>2</v>
      </c>
      <c r="E20" s="9" t="s">
        <v>63</v>
      </c>
      <c r="F20" s="39">
        <v>1278</v>
      </c>
      <c r="G20" s="15"/>
      <c r="H20" s="14"/>
      <c r="I20" s="14"/>
      <c r="J20" s="14"/>
      <c r="K20" s="14"/>
      <c r="L20" s="14"/>
      <c r="M20" s="14"/>
      <c r="N20" s="14"/>
      <c r="O20" s="16"/>
      <c r="P20" s="15"/>
      <c r="Q20" s="14"/>
      <c r="R20" s="14"/>
      <c r="S20" s="14"/>
      <c r="T20" s="14"/>
      <c r="U20" s="16"/>
      <c r="V20" s="15">
        <v>1278</v>
      </c>
      <c r="W20" s="14">
        <v>754</v>
      </c>
      <c r="X20" s="14">
        <v>1278</v>
      </c>
      <c r="Y20" s="14">
        <v>1278</v>
      </c>
      <c r="Z20" s="14">
        <v>125</v>
      </c>
      <c r="AA20" s="14">
        <v>189</v>
      </c>
      <c r="AB20" s="14">
        <v>255</v>
      </c>
      <c r="AC20" s="14">
        <v>440</v>
      </c>
      <c r="AD20" s="16">
        <v>128</v>
      </c>
      <c r="AE20" s="15"/>
      <c r="AF20" s="14"/>
      <c r="AG20" s="14"/>
      <c r="AH20" s="14"/>
      <c r="AI20" s="14"/>
      <c r="AJ20" s="14"/>
      <c r="AK20" s="16"/>
      <c r="AO20" s="8">
        <f t="shared" ref="AO20:AO79" si="0">V20*0.6</f>
        <v>766.8</v>
      </c>
      <c r="AP20" s="8">
        <f t="shared" ref="AP20:AP79" si="1">F20*0.33</f>
        <v>421.74</v>
      </c>
      <c r="AQ20" s="8"/>
    </row>
    <row r="21" spans="1:43" s="8" customFormat="1" x14ac:dyDescent="0.25">
      <c r="A21" s="30">
        <v>3</v>
      </c>
      <c r="B21" s="8" t="s">
        <v>76</v>
      </c>
      <c r="C21" s="8" t="s">
        <v>78</v>
      </c>
      <c r="D21" s="8">
        <v>2</v>
      </c>
      <c r="E21" s="8" t="s">
        <v>63</v>
      </c>
      <c r="F21" s="38">
        <v>191</v>
      </c>
      <c r="G21" s="12"/>
      <c r="H21" s="11"/>
      <c r="I21" s="11"/>
      <c r="J21" s="11"/>
      <c r="K21" s="11"/>
      <c r="L21" s="11"/>
      <c r="M21" s="11"/>
      <c r="N21" s="11"/>
      <c r="O21" s="13"/>
      <c r="P21" s="12"/>
      <c r="Q21" s="11"/>
      <c r="R21" s="11"/>
      <c r="S21" s="11"/>
      <c r="T21" s="11"/>
      <c r="U21" s="13"/>
      <c r="V21" s="12">
        <v>191</v>
      </c>
      <c r="W21" s="11">
        <v>120</v>
      </c>
      <c r="X21" s="11">
        <v>191</v>
      </c>
      <c r="Y21" s="11">
        <v>191</v>
      </c>
      <c r="Z21" s="11">
        <v>20</v>
      </c>
      <c r="AA21" s="11">
        <v>30</v>
      </c>
      <c r="AB21" s="11">
        <v>40</v>
      </c>
      <c r="AC21" s="11">
        <v>70</v>
      </c>
      <c r="AD21" s="13">
        <v>20</v>
      </c>
      <c r="AE21" s="12"/>
      <c r="AF21" s="11"/>
      <c r="AG21" s="11"/>
      <c r="AH21" s="11"/>
      <c r="AI21" s="11"/>
      <c r="AJ21" s="11"/>
      <c r="AK21" s="13"/>
      <c r="AO21" s="8">
        <f t="shared" si="0"/>
        <v>114.6</v>
      </c>
      <c r="AP21" s="8">
        <f t="shared" si="1"/>
        <v>63.03</v>
      </c>
    </row>
    <row r="22" spans="1:43" x14ac:dyDescent="0.25">
      <c r="A22" s="32">
        <v>4</v>
      </c>
      <c r="B22" s="1" t="s">
        <v>77</v>
      </c>
      <c r="C22" s="1" t="s">
        <v>79</v>
      </c>
      <c r="D22" s="1">
        <v>2</v>
      </c>
      <c r="E22" s="1" t="s">
        <v>63</v>
      </c>
      <c r="F22" s="40">
        <v>2</v>
      </c>
      <c r="G22" s="18"/>
      <c r="H22" s="17">
        <v>1</v>
      </c>
      <c r="I22" s="17">
        <v>2</v>
      </c>
      <c r="J22" s="17"/>
      <c r="K22" s="17"/>
      <c r="L22" s="17"/>
      <c r="M22" s="17"/>
      <c r="N22" s="17">
        <v>1</v>
      </c>
      <c r="O22" s="19">
        <v>1</v>
      </c>
      <c r="P22" s="18"/>
      <c r="Q22" s="17"/>
      <c r="R22" s="17"/>
      <c r="S22" s="17"/>
      <c r="T22" s="17"/>
      <c r="U22" s="19"/>
      <c r="V22" s="18"/>
      <c r="W22" s="17"/>
      <c r="X22" s="17"/>
      <c r="Y22" s="17"/>
      <c r="Z22" s="17"/>
      <c r="AA22" s="17"/>
      <c r="AB22" s="17"/>
      <c r="AC22" s="17"/>
      <c r="AD22" s="19"/>
      <c r="AE22" s="18"/>
      <c r="AF22" s="17"/>
      <c r="AG22" s="17"/>
      <c r="AH22" s="17"/>
      <c r="AI22" s="17"/>
      <c r="AJ22" s="17"/>
      <c r="AK22" s="19"/>
      <c r="AO22" s="8">
        <f t="shared" si="0"/>
        <v>0</v>
      </c>
      <c r="AP22" s="8">
        <f t="shared" si="1"/>
        <v>0.66</v>
      </c>
      <c r="AQ22" s="8"/>
    </row>
    <row r="23" spans="1:43" x14ac:dyDescent="0.25">
      <c r="A23" s="32">
        <v>4</v>
      </c>
      <c r="B23" s="1" t="s">
        <v>77</v>
      </c>
      <c r="C23" s="1" t="s">
        <v>80</v>
      </c>
      <c r="D23" s="1">
        <v>2</v>
      </c>
      <c r="E23" s="1" t="s">
        <v>63</v>
      </c>
      <c r="F23" s="1">
        <v>213</v>
      </c>
      <c r="G23" s="18"/>
      <c r="H23" s="17"/>
      <c r="I23" s="17"/>
      <c r="J23" s="17"/>
      <c r="K23" s="17"/>
      <c r="L23" s="17"/>
      <c r="M23" s="17"/>
      <c r="N23" s="17"/>
      <c r="O23" s="19"/>
      <c r="P23" s="18">
        <v>21</v>
      </c>
      <c r="Q23" s="17">
        <v>213</v>
      </c>
      <c r="R23" s="17">
        <v>65</v>
      </c>
      <c r="S23" s="17">
        <v>75</v>
      </c>
      <c r="T23" s="17">
        <v>213</v>
      </c>
      <c r="U23" s="19">
        <v>21</v>
      </c>
      <c r="V23" s="18"/>
      <c r="W23" s="17"/>
      <c r="X23" s="17"/>
      <c r="Y23" s="17"/>
      <c r="Z23" s="17"/>
      <c r="AA23" s="17"/>
      <c r="AB23" s="17"/>
      <c r="AC23" s="17"/>
      <c r="AD23" s="19"/>
      <c r="AE23" s="18"/>
      <c r="AF23" s="17"/>
      <c r="AG23" s="17"/>
      <c r="AH23" s="17"/>
      <c r="AI23" s="17"/>
      <c r="AJ23" s="17"/>
      <c r="AK23" s="19"/>
      <c r="AO23" s="8">
        <f t="shared" si="0"/>
        <v>0</v>
      </c>
      <c r="AP23" s="8">
        <f t="shared" si="1"/>
        <v>70.290000000000006</v>
      </c>
      <c r="AQ23" s="8"/>
    </row>
    <row r="24" spans="1:43" x14ac:dyDescent="0.25">
      <c r="A24" s="32"/>
      <c r="B24" s="1" t="s">
        <v>158</v>
      </c>
      <c r="F24" s="1">
        <v>1818</v>
      </c>
      <c r="G24" s="18"/>
      <c r="H24" s="17"/>
      <c r="I24" s="17"/>
      <c r="J24" s="17"/>
      <c r="K24" s="17"/>
      <c r="L24" s="17"/>
      <c r="M24" s="17"/>
      <c r="N24" s="17"/>
      <c r="O24" s="19"/>
      <c r="P24" s="18"/>
      <c r="Q24" s="17"/>
      <c r="R24" s="17"/>
      <c r="S24" s="17"/>
      <c r="T24" s="17"/>
      <c r="U24" s="19"/>
      <c r="V24" s="18"/>
      <c r="W24" s="17"/>
      <c r="X24" s="17"/>
      <c r="Y24" s="17"/>
      <c r="Z24" s="17"/>
      <c r="AA24" s="17"/>
      <c r="AB24" s="17"/>
      <c r="AC24" s="17"/>
      <c r="AD24" s="19"/>
      <c r="AE24" s="18"/>
      <c r="AF24" s="17"/>
      <c r="AG24" s="17"/>
      <c r="AH24" s="17">
        <v>600</v>
      </c>
      <c r="AI24" s="17"/>
      <c r="AJ24" s="17"/>
      <c r="AK24" s="19"/>
      <c r="AO24" s="8">
        <f t="shared" si="0"/>
        <v>0</v>
      </c>
      <c r="AP24" s="8">
        <f t="shared" si="1"/>
        <v>599.94000000000005</v>
      </c>
      <c r="AQ24" s="8"/>
    </row>
    <row r="25" spans="1:43" s="8" customFormat="1" x14ac:dyDescent="0.25">
      <c r="A25" s="30">
        <v>4</v>
      </c>
      <c r="B25" s="8" t="s">
        <v>77</v>
      </c>
      <c r="C25" s="8" t="s">
        <v>78</v>
      </c>
      <c r="D25" s="8">
        <v>2</v>
      </c>
      <c r="E25" s="8" t="s">
        <v>63</v>
      </c>
      <c r="F25" s="38">
        <v>1398</v>
      </c>
      <c r="G25" s="12"/>
      <c r="H25" s="11"/>
      <c r="I25" s="11"/>
      <c r="J25" s="11"/>
      <c r="K25" s="11"/>
      <c r="L25" s="11"/>
      <c r="M25" s="11"/>
      <c r="N25" s="11"/>
      <c r="O25" s="13"/>
      <c r="P25" s="12"/>
      <c r="Q25" s="11"/>
      <c r="R25" s="11"/>
      <c r="S25" s="11"/>
      <c r="T25" s="11"/>
      <c r="U25" s="13"/>
      <c r="V25" s="12">
        <v>1398</v>
      </c>
      <c r="W25" s="11">
        <v>592</v>
      </c>
      <c r="X25" s="11">
        <v>1398</v>
      </c>
      <c r="Y25" s="11">
        <v>1398</v>
      </c>
      <c r="Z25" s="11">
        <v>111</v>
      </c>
      <c r="AA25" s="11">
        <v>148</v>
      </c>
      <c r="AB25" s="11">
        <v>197</v>
      </c>
      <c r="AC25" s="11">
        <v>420</v>
      </c>
      <c r="AD25" s="13">
        <v>140</v>
      </c>
      <c r="AE25" s="12"/>
      <c r="AF25" s="11"/>
      <c r="AG25" s="11"/>
      <c r="AH25" s="11">
        <v>326</v>
      </c>
      <c r="AI25" s="11"/>
      <c r="AJ25" s="11"/>
      <c r="AK25" s="13"/>
      <c r="AO25" s="8">
        <f t="shared" si="0"/>
        <v>838.8</v>
      </c>
      <c r="AP25" s="8">
        <f t="shared" si="1"/>
        <v>461.34000000000003</v>
      </c>
    </row>
    <row r="26" spans="1:43" s="8" customFormat="1" x14ac:dyDescent="0.25">
      <c r="A26" s="30">
        <v>5</v>
      </c>
      <c r="B26" s="8" t="s">
        <v>84</v>
      </c>
      <c r="C26" s="8" t="s">
        <v>85</v>
      </c>
      <c r="D26" s="8">
        <v>2</v>
      </c>
      <c r="E26" s="8" t="s">
        <v>63</v>
      </c>
      <c r="F26" s="38">
        <v>1972</v>
      </c>
      <c r="G26" s="12"/>
      <c r="H26" s="11"/>
      <c r="I26" s="11"/>
      <c r="J26" s="11"/>
      <c r="K26" s="11"/>
      <c r="L26" s="11"/>
      <c r="M26" s="11"/>
      <c r="N26" s="11"/>
      <c r="O26" s="13"/>
      <c r="P26" s="12"/>
      <c r="Q26" s="11"/>
      <c r="R26" s="11"/>
      <c r="S26" s="11"/>
      <c r="T26" s="11"/>
      <c r="U26" s="13"/>
      <c r="V26" s="12"/>
      <c r="W26" s="11"/>
      <c r="X26" s="11"/>
      <c r="Y26" s="11"/>
      <c r="Z26" s="11"/>
      <c r="AA26" s="11"/>
      <c r="AB26" s="11"/>
      <c r="AC26" s="11"/>
      <c r="AD26" s="13"/>
      <c r="AE26" s="12"/>
      <c r="AF26" s="11"/>
      <c r="AG26" s="11"/>
      <c r="AH26" s="11">
        <v>650</v>
      </c>
      <c r="AI26" s="11">
        <v>325</v>
      </c>
      <c r="AJ26" s="11"/>
      <c r="AK26" s="13"/>
      <c r="AO26" s="8">
        <f t="shared" si="0"/>
        <v>0</v>
      </c>
      <c r="AP26" s="8">
        <f t="shared" si="1"/>
        <v>650.76</v>
      </c>
    </row>
    <row r="27" spans="1:43" x14ac:dyDescent="0.25">
      <c r="A27" s="32">
        <v>6</v>
      </c>
      <c r="B27" s="1" t="s">
        <v>86</v>
      </c>
      <c r="C27" s="1" t="s">
        <v>79</v>
      </c>
      <c r="D27" s="1">
        <v>2</v>
      </c>
      <c r="E27" s="1" t="s">
        <v>63</v>
      </c>
      <c r="F27" s="40">
        <v>9</v>
      </c>
      <c r="G27" s="18"/>
      <c r="H27" s="17">
        <v>2</v>
      </c>
      <c r="I27" s="17">
        <v>9</v>
      </c>
      <c r="J27" s="17"/>
      <c r="K27" s="17"/>
      <c r="L27" s="17"/>
      <c r="M27" s="17"/>
      <c r="N27" s="17">
        <v>2</v>
      </c>
      <c r="O27" s="19">
        <v>4</v>
      </c>
      <c r="P27" s="18"/>
      <c r="Q27" s="17"/>
      <c r="R27" s="17"/>
      <c r="S27" s="17"/>
      <c r="T27" s="17"/>
      <c r="U27" s="19"/>
      <c r="V27" s="18"/>
      <c r="W27" s="17"/>
      <c r="X27" s="17"/>
      <c r="Y27" s="17"/>
      <c r="Z27" s="17"/>
      <c r="AA27" s="17"/>
      <c r="AB27" s="17"/>
      <c r="AC27" s="17"/>
      <c r="AD27" s="19"/>
      <c r="AE27" s="18"/>
      <c r="AF27" s="17"/>
      <c r="AG27" s="17"/>
      <c r="AH27" s="17"/>
      <c r="AI27" s="17"/>
      <c r="AJ27" s="17"/>
      <c r="AK27" s="19"/>
      <c r="AO27" s="8">
        <f t="shared" si="0"/>
        <v>0</v>
      </c>
      <c r="AP27" s="8">
        <f t="shared" si="1"/>
        <v>2.97</v>
      </c>
      <c r="AQ27" s="8"/>
    </row>
    <row r="28" spans="1:43" x14ac:dyDescent="0.25">
      <c r="A28" s="32">
        <v>6</v>
      </c>
      <c r="B28" s="1" t="s">
        <v>86</v>
      </c>
      <c r="C28" s="1" t="s">
        <v>80</v>
      </c>
      <c r="D28" s="1">
        <v>2</v>
      </c>
      <c r="E28" s="1" t="s">
        <v>63</v>
      </c>
      <c r="F28" s="1">
        <v>80</v>
      </c>
      <c r="G28" s="18"/>
      <c r="H28" s="17"/>
      <c r="I28" s="17"/>
      <c r="J28" s="17"/>
      <c r="K28" s="17"/>
      <c r="L28" s="17"/>
      <c r="M28" s="17"/>
      <c r="N28" s="17"/>
      <c r="O28" s="19"/>
      <c r="P28" s="18">
        <v>8</v>
      </c>
      <c r="Q28" s="17">
        <v>80</v>
      </c>
      <c r="R28" s="17">
        <v>37</v>
      </c>
      <c r="S28" s="17">
        <v>28</v>
      </c>
      <c r="T28" s="17">
        <v>80</v>
      </c>
      <c r="U28" s="19">
        <v>8</v>
      </c>
      <c r="V28" s="18"/>
      <c r="W28" s="17"/>
      <c r="X28" s="17"/>
      <c r="Y28" s="17"/>
      <c r="Z28" s="17"/>
      <c r="AA28" s="17"/>
      <c r="AB28" s="17"/>
      <c r="AC28" s="17"/>
      <c r="AD28" s="19"/>
      <c r="AE28" s="18"/>
      <c r="AF28" s="17"/>
      <c r="AG28" s="17"/>
      <c r="AH28" s="17"/>
      <c r="AI28" s="17"/>
      <c r="AJ28" s="17"/>
      <c r="AK28" s="19"/>
      <c r="AO28" s="8">
        <f t="shared" si="0"/>
        <v>0</v>
      </c>
      <c r="AP28" s="8">
        <f t="shared" si="1"/>
        <v>26.400000000000002</v>
      </c>
      <c r="AQ28" s="8"/>
    </row>
    <row r="29" spans="1:43" s="8" customFormat="1" x14ac:dyDescent="0.25">
      <c r="A29" s="30">
        <v>6</v>
      </c>
      <c r="B29" s="8" t="s">
        <v>86</v>
      </c>
      <c r="C29" s="8" t="s">
        <v>78</v>
      </c>
      <c r="D29" s="8">
        <v>2</v>
      </c>
      <c r="E29" s="8" t="s">
        <v>63</v>
      </c>
      <c r="F29" s="38">
        <v>630</v>
      </c>
      <c r="G29" s="12"/>
      <c r="H29" s="11"/>
      <c r="I29" s="11"/>
      <c r="J29" s="11"/>
      <c r="K29" s="11"/>
      <c r="L29" s="11"/>
      <c r="M29" s="11"/>
      <c r="N29" s="11"/>
      <c r="O29" s="13"/>
      <c r="P29" s="12"/>
      <c r="Q29" s="11"/>
      <c r="R29" s="11"/>
      <c r="S29" s="11"/>
      <c r="T29" s="11"/>
      <c r="U29" s="13"/>
      <c r="V29" s="12">
        <v>630</v>
      </c>
      <c r="W29" s="11">
        <v>315</v>
      </c>
      <c r="X29" s="11">
        <v>630</v>
      </c>
      <c r="Y29" s="11">
        <v>630</v>
      </c>
      <c r="Z29" s="11">
        <v>80</v>
      </c>
      <c r="AA29" s="11">
        <v>76</v>
      </c>
      <c r="AB29" s="11">
        <v>101</v>
      </c>
      <c r="AC29" s="11">
        <v>177</v>
      </c>
      <c r="AD29" s="13">
        <v>51</v>
      </c>
      <c r="AE29" s="12"/>
      <c r="AF29" s="11"/>
      <c r="AG29" s="11"/>
      <c r="AH29" s="11"/>
      <c r="AI29" s="11"/>
      <c r="AJ29" s="11"/>
      <c r="AK29" s="13"/>
      <c r="AO29" s="8">
        <f t="shared" si="0"/>
        <v>378</v>
      </c>
      <c r="AP29" s="8">
        <f t="shared" si="1"/>
        <v>207.9</v>
      </c>
    </row>
    <row r="30" spans="1:43" x14ac:dyDescent="0.25">
      <c r="A30" s="32">
        <v>7</v>
      </c>
      <c r="B30" s="1" t="s">
        <v>87</v>
      </c>
      <c r="C30" s="1" t="s">
        <v>79</v>
      </c>
      <c r="D30" s="1">
        <v>3</v>
      </c>
      <c r="E30" s="1" t="s">
        <v>63</v>
      </c>
      <c r="F30" s="40">
        <v>363</v>
      </c>
      <c r="G30" s="18">
        <v>363</v>
      </c>
      <c r="H30" s="17">
        <v>73</v>
      </c>
      <c r="I30" s="17">
        <v>363</v>
      </c>
      <c r="J30" s="17"/>
      <c r="K30" s="17"/>
      <c r="L30" s="17"/>
      <c r="M30" s="17"/>
      <c r="N30" s="17">
        <v>73</v>
      </c>
      <c r="O30" s="19">
        <v>146</v>
      </c>
      <c r="P30" s="18"/>
      <c r="Q30" s="17"/>
      <c r="R30" s="17"/>
      <c r="S30" s="17"/>
      <c r="T30" s="17"/>
      <c r="U30" s="19"/>
      <c r="V30" s="18"/>
      <c r="W30" s="17"/>
      <c r="X30" s="17"/>
      <c r="Y30" s="17"/>
      <c r="Z30" s="17"/>
      <c r="AA30" s="17"/>
      <c r="AB30" s="17"/>
      <c r="AC30" s="17"/>
      <c r="AD30" s="19"/>
      <c r="AE30" s="18"/>
      <c r="AF30" s="17"/>
      <c r="AG30" s="17"/>
      <c r="AH30" s="17"/>
      <c r="AI30" s="17"/>
      <c r="AJ30" s="17"/>
      <c r="AK30" s="19"/>
      <c r="AO30" s="8">
        <f t="shared" si="0"/>
        <v>0</v>
      </c>
      <c r="AP30" s="8">
        <f t="shared" si="1"/>
        <v>119.79</v>
      </c>
      <c r="AQ30" s="8"/>
    </row>
    <row r="31" spans="1:43" x14ac:dyDescent="0.25">
      <c r="A31" s="32">
        <v>7</v>
      </c>
      <c r="B31" s="1" t="s">
        <v>87</v>
      </c>
      <c r="C31" s="1" t="s">
        <v>80</v>
      </c>
      <c r="D31" s="1">
        <v>3</v>
      </c>
      <c r="E31" s="1" t="s">
        <v>63</v>
      </c>
      <c r="F31" s="1">
        <v>352</v>
      </c>
      <c r="G31" s="18"/>
      <c r="H31" s="17"/>
      <c r="I31" s="17"/>
      <c r="J31" s="17"/>
      <c r="K31" s="17"/>
      <c r="L31" s="17"/>
      <c r="M31" s="17"/>
      <c r="N31" s="17"/>
      <c r="O31" s="19"/>
      <c r="P31" s="18">
        <v>35</v>
      </c>
      <c r="Q31" s="17">
        <v>352</v>
      </c>
      <c r="R31" s="17">
        <v>67</v>
      </c>
      <c r="S31" s="17">
        <v>123</v>
      </c>
      <c r="T31" s="17">
        <v>352</v>
      </c>
      <c r="U31" s="19">
        <v>35</v>
      </c>
      <c r="V31" s="18"/>
      <c r="W31" s="17"/>
      <c r="X31" s="17"/>
      <c r="Y31" s="17"/>
      <c r="Z31" s="17"/>
      <c r="AA31" s="17"/>
      <c r="AB31" s="17"/>
      <c r="AC31" s="17"/>
      <c r="AD31" s="19"/>
      <c r="AE31" s="18"/>
      <c r="AF31" s="17"/>
      <c r="AG31" s="17"/>
      <c r="AH31" s="17"/>
      <c r="AI31" s="17"/>
      <c r="AJ31" s="17"/>
      <c r="AK31" s="19"/>
      <c r="AO31" s="8">
        <f t="shared" si="0"/>
        <v>0</v>
      </c>
      <c r="AP31" s="8">
        <f t="shared" si="1"/>
        <v>116.16000000000001</v>
      </c>
      <c r="AQ31" s="8"/>
    </row>
    <row r="32" spans="1:43" x14ac:dyDescent="0.25">
      <c r="A32" s="32">
        <v>7</v>
      </c>
      <c r="B32" s="1" t="s">
        <v>87</v>
      </c>
      <c r="C32" s="1" t="s">
        <v>78</v>
      </c>
      <c r="D32" s="1">
        <v>3</v>
      </c>
      <c r="E32" s="1" t="s">
        <v>63</v>
      </c>
      <c r="F32" s="40">
        <v>8024</v>
      </c>
      <c r="G32" s="18"/>
      <c r="H32" s="17"/>
      <c r="I32" s="17"/>
      <c r="J32" s="17"/>
      <c r="K32" s="17"/>
      <c r="L32" s="17"/>
      <c r="M32" s="17"/>
      <c r="N32" s="17"/>
      <c r="O32" s="19"/>
      <c r="P32" s="18"/>
      <c r="Q32" s="17"/>
      <c r="R32" s="17"/>
      <c r="S32" s="17"/>
      <c r="T32" s="17"/>
      <c r="U32" s="19"/>
      <c r="V32" s="18">
        <v>8024</v>
      </c>
      <c r="W32" s="17">
        <v>8024</v>
      </c>
      <c r="X32" s="17">
        <v>8024</v>
      </c>
      <c r="Y32" s="17">
        <v>8024</v>
      </c>
      <c r="Z32" s="17">
        <v>1604</v>
      </c>
      <c r="AA32" s="17">
        <v>1322</v>
      </c>
      <c r="AB32" s="17">
        <v>1214</v>
      </c>
      <c r="AC32" s="17">
        <v>3084</v>
      </c>
      <c r="AD32" s="19">
        <v>802</v>
      </c>
      <c r="AE32" s="18"/>
      <c r="AF32" s="17"/>
      <c r="AG32" s="17"/>
      <c r="AH32" s="17"/>
      <c r="AI32" s="17"/>
      <c r="AJ32" s="17"/>
      <c r="AK32" s="19"/>
      <c r="AO32" s="8">
        <f t="shared" si="0"/>
        <v>4814.3999999999996</v>
      </c>
      <c r="AP32" s="8">
        <f t="shared" si="1"/>
        <v>2647.92</v>
      </c>
      <c r="AQ32" s="8"/>
    </row>
    <row r="33" spans="1:43" x14ac:dyDescent="0.25">
      <c r="A33" s="32">
        <v>7</v>
      </c>
      <c r="B33" s="1" t="s">
        <v>87</v>
      </c>
      <c r="C33" s="1" t="s">
        <v>85</v>
      </c>
      <c r="D33" s="1">
        <v>3</v>
      </c>
      <c r="E33" s="1" t="s">
        <v>63</v>
      </c>
      <c r="F33" s="1">
        <v>14241</v>
      </c>
      <c r="G33" s="18"/>
      <c r="H33" s="17"/>
      <c r="I33" s="17"/>
      <c r="J33" s="17"/>
      <c r="K33" s="17"/>
      <c r="L33" s="17"/>
      <c r="M33" s="17"/>
      <c r="N33" s="17"/>
      <c r="O33" s="19"/>
      <c r="P33" s="18"/>
      <c r="Q33" s="17"/>
      <c r="R33" s="17"/>
      <c r="S33" s="17"/>
      <c r="T33" s="17"/>
      <c r="U33" s="19"/>
      <c r="V33" s="18"/>
      <c r="W33" s="17"/>
      <c r="X33" s="17"/>
      <c r="Y33" s="17"/>
      <c r="Z33" s="17"/>
      <c r="AA33" s="17"/>
      <c r="AB33" s="17"/>
      <c r="AC33" s="17"/>
      <c r="AD33" s="19"/>
      <c r="AE33" s="18"/>
      <c r="AF33" s="17"/>
      <c r="AG33" s="17"/>
      <c r="AH33" s="17">
        <v>4700</v>
      </c>
      <c r="AI33" s="17">
        <v>2136</v>
      </c>
      <c r="AJ33" s="17"/>
      <c r="AK33" s="19">
        <v>120</v>
      </c>
      <c r="AO33" s="8">
        <f t="shared" si="0"/>
        <v>0</v>
      </c>
      <c r="AP33" s="8">
        <f t="shared" si="1"/>
        <v>4699.5300000000007</v>
      </c>
      <c r="AQ33" s="8"/>
    </row>
    <row r="34" spans="1:43" s="8" customFormat="1" x14ac:dyDescent="0.25">
      <c r="A34" s="30">
        <v>7</v>
      </c>
      <c r="B34" s="8" t="s">
        <v>87</v>
      </c>
      <c r="C34" s="8" t="s">
        <v>88</v>
      </c>
      <c r="D34" s="8">
        <v>3</v>
      </c>
      <c r="E34" s="8" t="s">
        <v>63</v>
      </c>
      <c r="F34" s="8">
        <v>1448</v>
      </c>
      <c r="G34" s="12"/>
      <c r="H34" s="11"/>
      <c r="I34" s="11"/>
      <c r="J34" s="11"/>
      <c r="K34" s="11"/>
      <c r="L34" s="11"/>
      <c r="M34" s="11"/>
      <c r="N34" s="11"/>
      <c r="O34" s="13"/>
      <c r="P34" s="12"/>
      <c r="Q34" s="11"/>
      <c r="R34" s="11"/>
      <c r="S34" s="11"/>
      <c r="T34" s="11"/>
      <c r="U34" s="13"/>
      <c r="V34" s="12"/>
      <c r="W34" s="11"/>
      <c r="X34" s="11"/>
      <c r="Y34" s="11"/>
      <c r="Z34" s="11"/>
      <c r="AA34" s="11"/>
      <c r="AB34" s="11"/>
      <c r="AC34" s="11"/>
      <c r="AD34" s="13"/>
      <c r="AE34" s="12"/>
      <c r="AF34" s="11"/>
      <c r="AG34" s="11"/>
      <c r="AH34" s="11">
        <v>478</v>
      </c>
      <c r="AI34" s="11"/>
      <c r="AJ34" s="11"/>
      <c r="AK34" s="13"/>
      <c r="AO34" s="8">
        <f t="shared" si="0"/>
        <v>0</v>
      </c>
      <c r="AP34" s="8">
        <f t="shared" si="1"/>
        <v>477.84000000000003</v>
      </c>
    </row>
    <row r="35" spans="1:43" x14ac:dyDescent="0.25">
      <c r="A35" s="32">
        <v>8</v>
      </c>
      <c r="B35" s="1" t="s">
        <v>91</v>
      </c>
      <c r="C35" s="1" t="s">
        <v>79</v>
      </c>
      <c r="D35" s="1">
        <v>2</v>
      </c>
      <c r="E35" s="1" t="s">
        <v>63</v>
      </c>
      <c r="F35" s="40">
        <v>4</v>
      </c>
      <c r="G35" s="18"/>
      <c r="H35" s="17">
        <v>1</v>
      </c>
      <c r="I35" s="17">
        <v>4</v>
      </c>
      <c r="J35" s="17"/>
      <c r="K35" s="17"/>
      <c r="L35" s="17"/>
      <c r="M35" s="17"/>
      <c r="N35" s="17">
        <v>1</v>
      </c>
      <c r="O35" s="19">
        <v>2</v>
      </c>
      <c r="P35" s="18"/>
      <c r="Q35" s="17"/>
      <c r="R35" s="17"/>
      <c r="S35" s="17"/>
      <c r="T35" s="17"/>
      <c r="U35" s="19"/>
      <c r="V35" s="18"/>
      <c r="W35" s="17"/>
      <c r="X35" s="17"/>
      <c r="Y35" s="17"/>
      <c r="Z35" s="17"/>
      <c r="AA35" s="17"/>
      <c r="AB35" s="17"/>
      <c r="AC35" s="17"/>
      <c r="AD35" s="19"/>
      <c r="AE35" s="18"/>
      <c r="AF35" s="17"/>
      <c r="AG35" s="17"/>
      <c r="AH35" s="17"/>
      <c r="AI35" s="17"/>
      <c r="AJ35" s="17"/>
      <c r="AK35" s="19"/>
      <c r="AO35" s="8">
        <f t="shared" si="0"/>
        <v>0</v>
      </c>
      <c r="AP35" s="8">
        <f t="shared" si="1"/>
        <v>1.32</v>
      </c>
      <c r="AQ35" s="8"/>
    </row>
    <row r="36" spans="1:43" x14ac:dyDescent="0.25">
      <c r="A36" s="32">
        <v>8</v>
      </c>
      <c r="B36" s="1" t="s">
        <v>91</v>
      </c>
      <c r="C36" s="1" t="s">
        <v>80</v>
      </c>
      <c r="D36" s="1">
        <v>2</v>
      </c>
      <c r="E36" s="1" t="s">
        <v>63</v>
      </c>
      <c r="F36" s="1">
        <v>122</v>
      </c>
      <c r="G36" s="18"/>
      <c r="H36" s="17"/>
      <c r="I36" s="17"/>
      <c r="J36" s="17"/>
      <c r="K36" s="17"/>
      <c r="L36" s="17"/>
      <c r="M36" s="17"/>
      <c r="N36" s="17"/>
      <c r="O36" s="19"/>
      <c r="P36" s="18">
        <v>12</v>
      </c>
      <c r="Q36" s="17">
        <v>122</v>
      </c>
      <c r="R36" s="17">
        <v>58</v>
      </c>
      <c r="S36" s="17">
        <v>43</v>
      </c>
      <c r="T36" s="17">
        <v>122</v>
      </c>
      <c r="U36" s="19">
        <v>12</v>
      </c>
      <c r="V36" s="18"/>
      <c r="W36" s="17"/>
      <c r="X36" s="17"/>
      <c r="Y36" s="17"/>
      <c r="Z36" s="17"/>
      <c r="AA36" s="17"/>
      <c r="AB36" s="17"/>
      <c r="AC36" s="17"/>
      <c r="AD36" s="19"/>
      <c r="AE36" s="18"/>
      <c r="AF36" s="17"/>
      <c r="AG36" s="17"/>
      <c r="AH36" s="17"/>
      <c r="AI36" s="17"/>
      <c r="AJ36" s="17"/>
      <c r="AK36" s="19"/>
      <c r="AO36" s="8">
        <f t="shared" si="0"/>
        <v>0</v>
      </c>
      <c r="AP36" s="8">
        <f t="shared" si="1"/>
        <v>40.260000000000005</v>
      </c>
      <c r="AQ36" s="8"/>
    </row>
    <row r="37" spans="1:43" x14ac:dyDescent="0.25">
      <c r="A37" s="32">
        <v>8</v>
      </c>
      <c r="B37" s="1" t="s">
        <v>91</v>
      </c>
      <c r="C37" s="1" t="s">
        <v>78</v>
      </c>
      <c r="D37" s="1">
        <v>2</v>
      </c>
      <c r="E37" s="1" t="s">
        <v>63</v>
      </c>
      <c r="F37" s="40">
        <v>676</v>
      </c>
      <c r="G37" s="18"/>
      <c r="H37" s="17"/>
      <c r="I37" s="17"/>
      <c r="J37" s="17"/>
      <c r="K37" s="17"/>
      <c r="L37" s="17"/>
      <c r="M37" s="17"/>
      <c r="N37" s="17"/>
      <c r="O37" s="19"/>
      <c r="P37" s="18"/>
      <c r="Q37" s="17"/>
      <c r="R37" s="17"/>
      <c r="S37" s="17"/>
      <c r="T37" s="17"/>
      <c r="U37" s="19"/>
      <c r="V37" s="1">
        <v>676</v>
      </c>
      <c r="W37" s="17">
        <v>338</v>
      </c>
      <c r="X37" s="1">
        <v>676</v>
      </c>
      <c r="Y37" s="1">
        <v>676</v>
      </c>
      <c r="Z37" s="17">
        <v>86</v>
      </c>
      <c r="AA37" s="17">
        <v>101</v>
      </c>
      <c r="AB37" s="17">
        <v>119</v>
      </c>
      <c r="AC37" s="17">
        <v>190</v>
      </c>
      <c r="AD37" s="19">
        <v>58</v>
      </c>
      <c r="AE37" s="18"/>
      <c r="AF37" s="17"/>
      <c r="AG37" s="17"/>
      <c r="AH37" s="17"/>
      <c r="AI37" s="17"/>
      <c r="AJ37" s="17"/>
      <c r="AK37" s="19"/>
      <c r="AO37" s="8">
        <f t="shared" si="0"/>
        <v>405.59999999999997</v>
      </c>
      <c r="AP37" s="8">
        <f t="shared" si="1"/>
        <v>223.08</v>
      </c>
      <c r="AQ37" s="8"/>
    </row>
    <row r="38" spans="1:43" s="8" customFormat="1" x14ac:dyDescent="0.25">
      <c r="A38" s="30">
        <v>9</v>
      </c>
      <c r="B38" s="8" t="s">
        <v>92</v>
      </c>
      <c r="C38" s="8" t="s">
        <v>78</v>
      </c>
      <c r="D38" s="8">
        <v>2</v>
      </c>
      <c r="E38" s="8" t="s">
        <v>63</v>
      </c>
      <c r="F38" s="8">
        <v>560</v>
      </c>
      <c r="G38" s="12"/>
      <c r="H38" s="11"/>
      <c r="I38" s="11"/>
      <c r="J38" s="11"/>
      <c r="K38" s="11"/>
      <c r="L38" s="11"/>
      <c r="M38" s="11"/>
      <c r="N38" s="11"/>
      <c r="O38" s="13"/>
      <c r="P38" s="12"/>
      <c r="Q38" s="11"/>
      <c r="R38" s="11"/>
      <c r="S38" s="11"/>
      <c r="T38" s="11"/>
      <c r="U38" s="13"/>
      <c r="V38" s="12">
        <v>560</v>
      </c>
      <c r="W38" s="11">
        <v>336</v>
      </c>
      <c r="X38" s="11">
        <v>560</v>
      </c>
      <c r="Y38" s="11">
        <v>560</v>
      </c>
      <c r="Z38" s="11">
        <v>84</v>
      </c>
      <c r="AA38" s="11">
        <v>84</v>
      </c>
      <c r="AB38" s="11">
        <v>112</v>
      </c>
      <c r="AC38" s="11">
        <v>196</v>
      </c>
      <c r="AD38" s="13">
        <v>56</v>
      </c>
      <c r="AE38" s="12"/>
      <c r="AF38" s="11"/>
      <c r="AG38" s="11"/>
      <c r="AH38" s="11"/>
      <c r="AI38" s="11"/>
      <c r="AJ38" s="11"/>
      <c r="AK38" s="13"/>
      <c r="AO38" s="8">
        <f t="shared" si="0"/>
        <v>336</v>
      </c>
      <c r="AP38" s="8">
        <f t="shared" si="1"/>
        <v>184.8</v>
      </c>
    </row>
    <row r="39" spans="1:43" x14ac:dyDescent="0.25">
      <c r="A39" s="32">
        <v>10</v>
      </c>
      <c r="B39" s="1" t="s">
        <v>93</v>
      </c>
      <c r="C39" s="1" t="s">
        <v>79</v>
      </c>
      <c r="D39" s="1">
        <v>2</v>
      </c>
      <c r="E39" s="1" t="s">
        <v>63</v>
      </c>
      <c r="F39" s="40">
        <v>10</v>
      </c>
      <c r="G39" s="18"/>
      <c r="H39" s="17">
        <v>2</v>
      </c>
      <c r="I39" s="17">
        <v>10</v>
      </c>
      <c r="J39" s="17"/>
      <c r="K39" s="17"/>
      <c r="L39" s="17"/>
      <c r="M39" s="17"/>
      <c r="N39" s="17">
        <v>2</v>
      </c>
      <c r="O39" s="19">
        <v>4</v>
      </c>
      <c r="P39" s="18"/>
      <c r="Q39" s="17"/>
      <c r="R39" s="17"/>
      <c r="S39" s="17"/>
      <c r="T39" s="17"/>
      <c r="U39" s="19"/>
      <c r="V39" s="18"/>
      <c r="W39" s="17"/>
      <c r="X39" s="17"/>
      <c r="Y39" s="17"/>
      <c r="Z39" s="17"/>
      <c r="AA39" s="17"/>
      <c r="AB39" s="17"/>
      <c r="AC39" s="17"/>
      <c r="AD39" s="19"/>
      <c r="AE39" s="18"/>
      <c r="AF39" s="17"/>
      <c r="AG39" s="17"/>
      <c r="AH39" s="17"/>
      <c r="AI39" s="17"/>
      <c r="AJ39" s="17"/>
      <c r="AK39" s="19"/>
      <c r="AO39" s="8">
        <f t="shared" si="0"/>
        <v>0</v>
      </c>
      <c r="AP39" s="8">
        <f t="shared" si="1"/>
        <v>3.3000000000000003</v>
      </c>
      <c r="AQ39" s="8"/>
    </row>
    <row r="40" spans="1:43" x14ac:dyDescent="0.25">
      <c r="A40" s="32">
        <v>10</v>
      </c>
      <c r="B40" s="1" t="s">
        <v>93</v>
      </c>
      <c r="C40" s="1" t="s">
        <v>80</v>
      </c>
      <c r="D40" s="1">
        <v>2</v>
      </c>
      <c r="E40" s="1" t="s">
        <v>63</v>
      </c>
      <c r="F40" s="1">
        <v>73</v>
      </c>
      <c r="G40" s="18"/>
      <c r="H40" s="17"/>
      <c r="I40" s="17"/>
      <c r="J40" s="17"/>
      <c r="K40" s="17"/>
      <c r="L40" s="17"/>
      <c r="M40" s="17"/>
      <c r="N40" s="17"/>
      <c r="O40" s="19"/>
      <c r="P40" s="18">
        <v>7</v>
      </c>
      <c r="Q40" s="17">
        <v>73</v>
      </c>
      <c r="R40" s="17">
        <v>56</v>
      </c>
      <c r="S40" s="17">
        <v>26</v>
      </c>
      <c r="T40" s="17">
        <v>73</v>
      </c>
      <c r="U40" s="19">
        <v>8</v>
      </c>
      <c r="V40" s="18"/>
      <c r="W40" s="17"/>
      <c r="X40" s="17"/>
      <c r="Y40" s="17"/>
      <c r="Z40" s="17"/>
      <c r="AA40" s="17"/>
      <c r="AB40" s="17"/>
      <c r="AC40" s="17"/>
      <c r="AD40" s="19"/>
      <c r="AE40" s="18"/>
      <c r="AF40" s="17"/>
      <c r="AG40" s="17"/>
      <c r="AH40" s="17"/>
      <c r="AI40" s="17"/>
      <c r="AJ40" s="17"/>
      <c r="AK40" s="19"/>
      <c r="AO40" s="8">
        <f t="shared" si="0"/>
        <v>0</v>
      </c>
      <c r="AP40" s="8">
        <f t="shared" si="1"/>
        <v>24.09</v>
      </c>
      <c r="AQ40" s="8"/>
    </row>
    <row r="41" spans="1:43" s="8" customFormat="1" x14ac:dyDescent="0.25">
      <c r="A41" s="30">
        <v>10</v>
      </c>
      <c r="B41" s="8" t="s">
        <v>93</v>
      </c>
      <c r="C41" s="8" t="s">
        <v>78</v>
      </c>
      <c r="D41" s="8">
        <v>2</v>
      </c>
      <c r="E41" s="8" t="s">
        <v>63</v>
      </c>
      <c r="F41" s="38">
        <v>1962</v>
      </c>
      <c r="G41" s="12"/>
      <c r="H41" s="11"/>
      <c r="I41" s="11"/>
      <c r="J41" s="11"/>
      <c r="K41" s="11"/>
      <c r="L41" s="11"/>
      <c r="M41" s="11"/>
      <c r="N41" s="11"/>
      <c r="O41" s="13"/>
      <c r="P41" s="12"/>
      <c r="Q41" s="11"/>
      <c r="R41" s="11"/>
      <c r="S41" s="11"/>
      <c r="T41" s="11"/>
      <c r="U41" s="13"/>
      <c r="V41" s="38">
        <v>1962</v>
      </c>
      <c r="W41" s="11">
        <v>1100</v>
      </c>
      <c r="X41" s="38">
        <v>1962</v>
      </c>
      <c r="Y41" s="38">
        <v>1962</v>
      </c>
      <c r="Z41" s="11">
        <v>146</v>
      </c>
      <c r="AA41" s="11">
        <v>253</v>
      </c>
      <c r="AB41" s="11">
        <v>337</v>
      </c>
      <c r="AC41" s="11">
        <v>590</v>
      </c>
      <c r="AD41" s="13">
        <v>196</v>
      </c>
      <c r="AE41" s="12"/>
      <c r="AF41" s="11"/>
      <c r="AG41" s="11"/>
      <c r="AH41" s="11">
        <v>557</v>
      </c>
      <c r="AI41" s="11"/>
      <c r="AJ41" s="11"/>
      <c r="AK41" s="13"/>
      <c r="AO41" s="8">
        <f t="shared" si="0"/>
        <v>1177.2</v>
      </c>
      <c r="AP41" s="8">
        <f t="shared" si="1"/>
        <v>647.46</v>
      </c>
    </row>
    <row r="42" spans="1:43" x14ac:dyDescent="0.25">
      <c r="A42" s="32">
        <v>11</v>
      </c>
      <c r="B42" s="1" t="s">
        <v>94</v>
      </c>
      <c r="C42" s="1" t="s">
        <v>79</v>
      </c>
      <c r="D42" s="1">
        <v>2</v>
      </c>
      <c r="E42" s="1" t="s">
        <v>63</v>
      </c>
      <c r="F42" s="40">
        <v>5</v>
      </c>
      <c r="G42" s="18"/>
      <c r="H42" s="17">
        <v>2</v>
      </c>
      <c r="I42" s="17">
        <v>5</v>
      </c>
      <c r="J42" s="17"/>
      <c r="K42" s="17"/>
      <c r="L42" s="17"/>
      <c r="M42" s="17"/>
      <c r="N42" s="17">
        <v>2</v>
      </c>
      <c r="O42" s="19">
        <v>2</v>
      </c>
      <c r="P42" s="18"/>
      <c r="Q42" s="17"/>
      <c r="R42" s="17"/>
      <c r="S42" s="17"/>
      <c r="T42" s="17"/>
      <c r="U42" s="19"/>
      <c r="V42" s="18"/>
      <c r="W42" s="17"/>
      <c r="X42" s="17"/>
      <c r="Y42" s="17"/>
      <c r="Z42" s="17"/>
      <c r="AA42" s="17"/>
      <c r="AB42" s="17"/>
      <c r="AC42" s="17"/>
      <c r="AD42" s="19"/>
      <c r="AE42" s="18"/>
      <c r="AF42" s="17"/>
      <c r="AG42" s="17"/>
      <c r="AH42" s="17"/>
      <c r="AI42" s="17"/>
      <c r="AJ42" s="17"/>
      <c r="AK42" s="19"/>
      <c r="AO42" s="8">
        <f t="shared" si="0"/>
        <v>0</v>
      </c>
      <c r="AP42" s="8">
        <f t="shared" si="1"/>
        <v>1.6500000000000001</v>
      </c>
      <c r="AQ42" s="8"/>
    </row>
    <row r="43" spans="1:43" s="8" customFormat="1" x14ac:dyDescent="0.25">
      <c r="A43" s="30">
        <v>11</v>
      </c>
      <c r="B43" s="8" t="s">
        <v>94</v>
      </c>
      <c r="C43" s="8" t="s">
        <v>78</v>
      </c>
      <c r="D43" s="8">
        <v>2</v>
      </c>
      <c r="E43" s="8" t="s">
        <v>63</v>
      </c>
      <c r="F43" s="38">
        <v>574</v>
      </c>
      <c r="G43" s="12"/>
      <c r="H43" s="11"/>
      <c r="I43" s="11"/>
      <c r="J43" s="11"/>
      <c r="K43" s="11"/>
      <c r="L43" s="11"/>
      <c r="M43" s="11"/>
      <c r="N43" s="11"/>
      <c r="O43" s="13"/>
      <c r="P43" s="12"/>
      <c r="Q43" s="11"/>
      <c r="R43" s="11"/>
      <c r="S43" s="11"/>
      <c r="T43" s="11"/>
      <c r="U43" s="13"/>
      <c r="V43" s="12">
        <v>574</v>
      </c>
      <c r="W43" s="11">
        <v>285</v>
      </c>
      <c r="X43" s="11">
        <v>574</v>
      </c>
      <c r="Y43" s="11">
        <v>74</v>
      </c>
      <c r="Z43" s="11">
        <v>77</v>
      </c>
      <c r="AA43" s="11">
        <v>85</v>
      </c>
      <c r="AB43" s="11">
        <v>114</v>
      </c>
      <c r="AC43" s="11">
        <v>164</v>
      </c>
      <c r="AD43" s="13">
        <v>57</v>
      </c>
      <c r="AE43" s="12"/>
      <c r="AF43" s="11"/>
      <c r="AG43" s="11"/>
      <c r="AH43" s="11"/>
      <c r="AI43" s="11"/>
      <c r="AJ43" s="11"/>
      <c r="AK43" s="13"/>
      <c r="AO43" s="8">
        <f t="shared" si="0"/>
        <v>344.4</v>
      </c>
      <c r="AP43" s="8">
        <f t="shared" si="1"/>
        <v>189.42000000000002</v>
      </c>
    </row>
    <row r="44" spans="1:43" x14ac:dyDescent="0.25">
      <c r="A44" s="32">
        <v>12</v>
      </c>
      <c r="B44" s="1" t="s">
        <v>95</v>
      </c>
      <c r="C44" s="1" t="s">
        <v>79</v>
      </c>
      <c r="D44" s="1">
        <v>4</v>
      </c>
      <c r="E44" s="1" t="s">
        <v>98</v>
      </c>
      <c r="F44" s="40">
        <v>215</v>
      </c>
      <c r="G44" s="18"/>
      <c r="H44" s="17">
        <v>42</v>
      </c>
      <c r="I44" s="17">
        <v>215</v>
      </c>
      <c r="J44" s="17">
        <v>215</v>
      </c>
      <c r="K44" s="17"/>
      <c r="L44" s="17"/>
      <c r="M44" s="17"/>
      <c r="N44" s="17">
        <v>42</v>
      </c>
      <c r="O44" s="19">
        <v>107</v>
      </c>
      <c r="P44" s="18"/>
      <c r="Q44" s="17"/>
      <c r="R44" s="17"/>
      <c r="S44" s="17"/>
      <c r="T44" s="17"/>
      <c r="U44" s="19"/>
      <c r="V44" s="18"/>
      <c r="W44" s="17"/>
      <c r="X44" s="17"/>
      <c r="Y44" s="17"/>
      <c r="Z44" s="17"/>
      <c r="AA44" s="17"/>
      <c r="AB44" s="17"/>
      <c r="AC44" s="17"/>
      <c r="AD44" s="19"/>
      <c r="AE44" s="18"/>
      <c r="AF44" s="17"/>
      <c r="AG44" s="17"/>
      <c r="AH44" s="17"/>
      <c r="AI44" s="17"/>
      <c r="AJ44" s="17"/>
      <c r="AK44" s="19"/>
      <c r="AO44" s="8">
        <f t="shared" si="0"/>
        <v>0</v>
      </c>
      <c r="AP44" s="8">
        <f t="shared" si="1"/>
        <v>70.95</v>
      </c>
      <c r="AQ44" s="8"/>
    </row>
    <row r="45" spans="1:43" x14ac:dyDescent="0.25">
      <c r="A45" s="32">
        <v>12</v>
      </c>
      <c r="B45" s="1" t="s">
        <v>95</v>
      </c>
      <c r="C45" s="1" t="s">
        <v>78</v>
      </c>
      <c r="D45" s="1">
        <v>4</v>
      </c>
      <c r="E45" s="1" t="s">
        <v>98</v>
      </c>
      <c r="F45" s="40">
        <v>27795</v>
      </c>
      <c r="G45" s="18"/>
      <c r="H45" s="17"/>
      <c r="I45" s="17"/>
      <c r="J45" s="17"/>
      <c r="K45" s="17"/>
      <c r="L45" s="17"/>
      <c r="M45" s="17"/>
      <c r="N45" s="17"/>
      <c r="O45" s="19"/>
      <c r="P45" s="18"/>
      <c r="Q45" s="17"/>
      <c r="R45" s="17"/>
      <c r="S45" s="17"/>
      <c r="T45" s="17"/>
      <c r="U45" s="19"/>
      <c r="V45" s="1">
        <v>27795</v>
      </c>
      <c r="W45" s="1">
        <v>27795</v>
      </c>
      <c r="X45" s="1">
        <v>27795</v>
      </c>
      <c r="Y45" s="1">
        <v>27795</v>
      </c>
      <c r="Z45" s="17">
        <v>1683</v>
      </c>
      <c r="AA45" s="17">
        <f>4090+1465</f>
        <v>5555</v>
      </c>
      <c r="AB45" s="17">
        <v>5453</v>
      </c>
      <c r="AC45" s="17">
        <v>9542</v>
      </c>
      <c r="AD45" s="19">
        <f>2726+1465</f>
        <v>4191</v>
      </c>
      <c r="AE45" s="18"/>
      <c r="AF45" s="17"/>
      <c r="AG45" s="17"/>
      <c r="AH45" s="17"/>
      <c r="AI45" s="17"/>
      <c r="AJ45" s="17"/>
      <c r="AK45" s="19">
        <v>240</v>
      </c>
      <c r="AO45" s="8">
        <f t="shared" si="0"/>
        <v>16677</v>
      </c>
      <c r="AP45" s="8">
        <f t="shared" si="1"/>
        <v>9172.35</v>
      </c>
      <c r="AQ45" s="8"/>
    </row>
    <row r="46" spans="1:43" s="8" customFormat="1" x14ac:dyDescent="0.25">
      <c r="A46" s="30">
        <v>12</v>
      </c>
      <c r="B46" s="8" t="s">
        <v>95</v>
      </c>
      <c r="C46" s="8" t="s">
        <v>85</v>
      </c>
      <c r="D46" s="8">
        <v>4</v>
      </c>
      <c r="E46" s="8" t="s">
        <v>98</v>
      </c>
      <c r="F46" s="8">
        <v>11493</v>
      </c>
      <c r="G46" s="12"/>
      <c r="H46" s="11"/>
      <c r="I46" s="11"/>
      <c r="J46" s="11"/>
      <c r="K46" s="11"/>
      <c r="L46" s="11"/>
      <c r="M46" s="11"/>
      <c r="N46" s="11"/>
      <c r="O46" s="13"/>
      <c r="P46" s="12"/>
      <c r="Q46" s="11"/>
      <c r="R46" s="11"/>
      <c r="S46" s="11"/>
      <c r="T46" s="11"/>
      <c r="U46" s="13"/>
      <c r="V46" s="12"/>
      <c r="W46" s="11"/>
      <c r="X46" s="11"/>
      <c r="Y46" s="11"/>
      <c r="Z46" s="11"/>
      <c r="AA46" s="11"/>
      <c r="AB46" s="11"/>
      <c r="AC46" s="11"/>
      <c r="AD46" s="13"/>
      <c r="AE46" s="12"/>
      <c r="AF46" s="11"/>
      <c r="AG46" s="11"/>
      <c r="AH46" s="11">
        <v>3793</v>
      </c>
      <c r="AI46" s="11">
        <v>1724</v>
      </c>
      <c r="AJ46" s="11"/>
      <c r="AK46" s="13"/>
      <c r="AO46" s="8">
        <f t="shared" si="0"/>
        <v>0</v>
      </c>
      <c r="AP46" s="8">
        <f t="shared" si="1"/>
        <v>3792.69</v>
      </c>
    </row>
    <row r="47" spans="1:43" x14ac:dyDescent="0.25">
      <c r="A47" s="32">
        <v>13</v>
      </c>
      <c r="B47" s="1" t="s">
        <v>96</v>
      </c>
      <c r="C47" s="1" t="s">
        <v>79</v>
      </c>
      <c r="D47" s="1">
        <v>4</v>
      </c>
      <c r="E47" s="1" t="s">
        <v>98</v>
      </c>
      <c r="F47" s="40">
        <v>30</v>
      </c>
      <c r="G47" s="18"/>
      <c r="H47" s="17">
        <v>10</v>
      </c>
      <c r="I47" s="17">
        <v>30</v>
      </c>
      <c r="J47" s="17">
        <v>30</v>
      </c>
      <c r="K47" s="17"/>
      <c r="L47" s="17"/>
      <c r="M47" s="17"/>
      <c r="N47" s="17">
        <v>10</v>
      </c>
      <c r="O47" s="19">
        <v>15</v>
      </c>
      <c r="P47" s="18"/>
      <c r="Q47" s="17"/>
      <c r="R47" s="17"/>
      <c r="S47" s="17"/>
      <c r="T47" s="17"/>
      <c r="U47" s="19"/>
      <c r="V47" s="18"/>
      <c r="W47" s="17"/>
      <c r="X47" s="17"/>
      <c r="Y47" s="17"/>
      <c r="Z47" s="17"/>
      <c r="AA47" s="17"/>
      <c r="AB47" s="17"/>
      <c r="AC47" s="17"/>
      <c r="AD47" s="19"/>
      <c r="AE47" s="18"/>
      <c r="AF47" s="17"/>
      <c r="AG47" s="17"/>
      <c r="AH47" s="17"/>
      <c r="AI47" s="17"/>
      <c r="AJ47" s="17"/>
      <c r="AK47" s="19"/>
      <c r="AO47" s="8">
        <f t="shared" si="0"/>
        <v>0</v>
      </c>
      <c r="AP47" s="8">
        <f t="shared" si="1"/>
        <v>9.9</v>
      </c>
      <c r="AQ47" s="8"/>
    </row>
    <row r="48" spans="1:43" x14ac:dyDescent="0.25">
      <c r="A48" s="32">
        <v>13</v>
      </c>
      <c r="B48" s="1" t="s">
        <v>96</v>
      </c>
      <c r="C48" s="1" t="s">
        <v>85</v>
      </c>
      <c r="D48" s="1">
        <v>4</v>
      </c>
      <c r="E48" s="1" t="s">
        <v>98</v>
      </c>
      <c r="F48" s="40">
        <v>30</v>
      </c>
      <c r="G48" s="18"/>
      <c r="H48" s="17"/>
      <c r="I48" s="17"/>
      <c r="J48" s="17"/>
      <c r="K48" s="17"/>
      <c r="L48" s="17"/>
      <c r="M48" s="17"/>
      <c r="N48" s="17"/>
      <c r="O48" s="19"/>
      <c r="P48" s="18"/>
      <c r="Q48" s="17"/>
      <c r="R48" s="17"/>
      <c r="S48" s="17"/>
      <c r="T48" s="17"/>
      <c r="U48" s="19"/>
      <c r="V48" s="18"/>
      <c r="W48" s="17"/>
      <c r="X48" s="17"/>
      <c r="Y48" s="17"/>
      <c r="Z48" s="17"/>
      <c r="AA48" s="17"/>
      <c r="AB48" s="17"/>
      <c r="AC48" s="17"/>
      <c r="AD48" s="19"/>
      <c r="AE48" s="18"/>
      <c r="AF48" s="17"/>
      <c r="AG48" s="17"/>
      <c r="AH48" s="17">
        <v>16</v>
      </c>
      <c r="AI48" s="17">
        <v>30</v>
      </c>
      <c r="AJ48" s="17"/>
      <c r="AK48" s="19"/>
      <c r="AO48" s="8">
        <f t="shared" si="0"/>
        <v>0</v>
      </c>
      <c r="AP48" s="8">
        <f t="shared" si="1"/>
        <v>9.9</v>
      </c>
      <c r="AQ48" s="8"/>
    </row>
    <row r="49" spans="1:43" s="8" customFormat="1" x14ac:dyDescent="0.25">
      <c r="A49" s="30">
        <v>13</v>
      </c>
      <c r="B49" s="8" t="s">
        <v>96</v>
      </c>
      <c r="C49" s="8" t="s">
        <v>88</v>
      </c>
      <c r="D49" s="8">
        <v>4</v>
      </c>
      <c r="E49" s="8" t="s">
        <v>98</v>
      </c>
      <c r="F49" s="38">
        <v>4813</v>
      </c>
      <c r="G49" s="12"/>
      <c r="H49" s="11"/>
      <c r="I49" s="11"/>
      <c r="J49" s="11"/>
      <c r="K49" s="11"/>
      <c r="L49" s="11"/>
      <c r="M49" s="11"/>
      <c r="N49" s="11"/>
      <c r="O49" s="13"/>
      <c r="P49" s="12"/>
      <c r="Q49" s="11"/>
      <c r="R49" s="11"/>
      <c r="S49" s="11"/>
      <c r="T49" s="11"/>
      <c r="U49" s="13"/>
      <c r="V49" s="12"/>
      <c r="W49" s="11"/>
      <c r="X49" s="11"/>
      <c r="Y49" s="11"/>
      <c r="Z49" s="11"/>
      <c r="AA49" s="11"/>
      <c r="AB49" s="11"/>
      <c r="AC49" s="11"/>
      <c r="AD49" s="13"/>
      <c r="AE49" s="12"/>
      <c r="AF49" s="11"/>
      <c r="AG49" s="11"/>
      <c r="AH49" s="11">
        <f>4813/3</f>
        <v>1604.3333333333333</v>
      </c>
      <c r="AI49" s="11"/>
      <c r="AJ49" s="11"/>
      <c r="AK49" s="13"/>
      <c r="AO49" s="8">
        <f t="shared" si="0"/>
        <v>0</v>
      </c>
      <c r="AP49" s="8">
        <f t="shared" si="1"/>
        <v>1588.29</v>
      </c>
    </row>
    <row r="50" spans="1:43" x14ac:dyDescent="0.25">
      <c r="A50" s="32">
        <v>14</v>
      </c>
      <c r="B50" s="1" t="s">
        <v>97</v>
      </c>
      <c r="C50" s="1" t="s">
        <v>79</v>
      </c>
      <c r="D50" s="1">
        <v>2</v>
      </c>
      <c r="E50" s="1" t="s">
        <v>98</v>
      </c>
      <c r="F50" s="1">
        <v>17</v>
      </c>
      <c r="G50" s="18"/>
      <c r="H50" s="17"/>
      <c r="I50" s="17">
        <v>17</v>
      </c>
      <c r="J50" s="17"/>
      <c r="K50" s="17">
        <v>3</v>
      </c>
      <c r="L50" s="17"/>
      <c r="M50" s="17">
        <v>5</v>
      </c>
      <c r="N50" s="17">
        <v>3</v>
      </c>
      <c r="O50" s="19">
        <v>7</v>
      </c>
      <c r="P50" s="18"/>
      <c r="Q50" s="17"/>
      <c r="R50" s="17"/>
      <c r="S50" s="17"/>
      <c r="T50" s="17"/>
      <c r="U50" s="19"/>
      <c r="V50" s="18"/>
      <c r="W50" s="17"/>
      <c r="X50" s="17"/>
      <c r="Y50" s="17"/>
      <c r="Z50" s="17"/>
      <c r="AA50" s="17"/>
      <c r="AB50" s="17"/>
      <c r="AC50" s="17"/>
      <c r="AD50" s="19"/>
      <c r="AE50" s="18"/>
      <c r="AF50" s="17"/>
      <c r="AG50" s="17"/>
      <c r="AH50" s="17"/>
      <c r="AI50" s="17"/>
      <c r="AJ50" s="17"/>
      <c r="AK50" s="19"/>
      <c r="AO50" s="8">
        <f t="shared" si="0"/>
        <v>0</v>
      </c>
      <c r="AP50" s="8">
        <f t="shared" si="1"/>
        <v>5.61</v>
      </c>
      <c r="AQ50" s="8"/>
    </row>
    <row r="51" spans="1:43" x14ac:dyDescent="0.25">
      <c r="A51" s="32">
        <v>14</v>
      </c>
      <c r="B51" s="1" t="s">
        <v>97</v>
      </c>
      <c r="C51" s="1" t="s">
        <v>80</v>
      </c>
      <c r="D51" s="1">
        <v>2</v>
      </c>
      <c r="E51" s="1" t="s">
        <v>98</v>
      </c>
      <c r="F51" s="1">
        <v>15</v>
      </c>
      <c r="G51" s="18"/>
      <c r="H51" s="17"/>
      <c r="I51" s="17"/>
      <c r="J51" s="17"/>
      <c r="K51" s="17"/>
      <c r="L51" s="17"/>
      <c r="M51" s="17"/>
      <c r="N51" s="17"/>
      <c r="O51" s="19"/>
      <c r="P51" s="18">
        <v>2</v>
      </c>
      <c r="Q51" s="17">
        <v>15</v>
      </c>
      <c r="R51" s="17"/>
      <c r="S51" s="17">
        <v>5</v>
      </c>
      <c r="T51" s="17">
        <v>15</v>
      </c>
      <c r="U51" s="19">
        <v>2</v>
      </c>
      <c r="V51" s="18"/>
      <c r="W51" s="17"/>
      <c r="X51" s="17"/>
      <c r="Y51" s="17"/>
      <c r="Z51" s="17"/>
      <c r="AA51" s="17"/>
      <c r="AB51" s="17"/>
      <c r="AC51" s="17"/>
      <c r="AD51" s="19"/>
      <c r="AE51" s="18"/>
      <c r="AF51" s="17"/>
      <c r="AG51" s="17"/>
      <c r="AH51" s="17"/>
      <c r="AI51" s="17"/>
      <c r="AJ51" s="17"/>
      <c r="AK51" s="19"/>
      <c r="AO51" s="8">
        <f t="shared" si="0"/>
        <v>0</v>
      </c>
      <c r="AP51" s="8">
        <f t="shared" si="1"/>
        <v>4.95</v>
      </c>
      <c r="AQ51" s="8"/>
    </row>
    <row r="52" spans="1:43" x14ac:dyDescent="0.25">
      <c r="A52" s="32">
        <v>14</v>
      </c>
      <c r="B52" s="1" t="s">
        <v>97</v>
      </c>
      <c r="C52" s="1" t="s">
        <v>78</v>
      </c>
      <c r="D52" s="1">
        <v>2</v>
      </c>
      <c r="E52" s="1" t="s">
        <v>98</v>
      </c>
      <c r="F52" s="40">
        <v>706</v>
      </c>
      <c r="G52" s="18"/>
      <c r="H52" s="17"/>
      <c r="I52" s="17"/>
      <c r="J52" s="17"/>
      <c r="K52" s="17"/>
      <c r="L52" s="17"/>
      <c r="M52" s="17"/>
      <c r="N52" s="17"/>
      <c r="O52" s="19"/>
      <c r="P52" s="18"/>
      <c r="Q52" s="17"/>
      <c r="R52" s="17"/>
      <c r="S52" s="17"/>
      <c r="T52" s="17"/>
      <c r="U52" s="19"/>
      <c r="V52" s="18">
        <v>706</v>
      </c>
      <c r="W52" s="17">
        <f>706/2</f>
        <v>353</v>
      </c>
      <c r="X52" s="17">
        <v>706</v>
      </c>
      <c r="Y52" s="17">
        <v>706</v>
      </c>
      <c r="Z52" s="17">
        <v>82</v>
      </c>
      <c r="AA52" s="17">
        <v>144</v>
      </c>
      <c r="AB52" s="17">
        <v>107</v>
      </c>
      <c r="AC52" s="17">
        <v>220</v>
      </c>
      <c r="AD52" s="19">
        <v>53</v>
      </c>
      <c r="AE52" s="18"/>
      <c r="AF52" s="17"/>
      <c r="AG52" s="17"/>
      <c r="AH52" s="17"/>
      <c r="AI52" s="17"/>
      <c r="AJ52" s="17"/>
      <c r="AK52" s="19"/>
      <c r="AO52" s="8">
        <f t="shared" si="0"/>
        <v>423.59999999999997</v>
      </c>
      <c r="AP52" s="8">
        <f t="shared" si="1"/>
        <v>232.98000000000002</v>
      </c>
      <c r="AQ52" s="8"/>
    </row>
    <row r="53" spans="1:43" s="8" customFormat="1" x14ac:dyDescent="0.25">
      <c r="A53" s="30">
        <v>14</v>
      </c>
      <c r="B53" s="8" t="s">
        <v>97</v>
      </c>
      <c r="C53" s="8" t="s">
        <v>88</v>
      </c>
      <c r="D53" s="8">
        <v>2</v>
      </c>
      <c r="E53" s="8" t="s">
        <v>98</v>
      </c>
      <c r="F53" s="8">
        <v>161</v>
      </c>
      <c r="G53" s="12"/>
      <c r="H53" s="11"/>
      <c r="I53" s="11"/>
      <c r="J53" s="11"/>
      <c r="K53" s="11"/>
      <c r="L53" s="11"/>
      <c r="M53" s="11"/>
      <c r="N53" s="11"/>
      <c r="O53" s="13"/>
      <c r="P53" s="12"/>
      <c r="Q53" s="11"/>
      <c r="R53" s="11"/>
      <c r="S53" s="11"/>
      <c r="T53" s="11"/>
      <c r="U53" s="13"/>
      <c r="V53" s="12"/>
      <c r="W53" s="11"/>
      <c r="X53" s="11"/>
      <c r="Y53" s="11"/>
      <c r="Z53" s="11"/>
      <c r="AA53" s="11"/>
      <c r="AB53" s="11"/>
      <c r="AC53" s="11"/>
      <c r="AD53" s="13"/>
      <c r="AE53" s="12"/>
      <c r="AF53" s="11"/>
      <c r="AG53" s="11"/>
      <c r="AH53" s="11"/>
      <c r="AI53" s="11">
        <v>24</v>
      </c>
      <c r="AJ53" s="11"/>
      <c r="AK53" s="13"/>
      <c r="AO53" s="8">
        <f t="shared" si="0"/>
        <v>0</v>
      </c>
      <c r="AP53" s="8">
        <f t="shared" si="1"/>
        <v>53.13</v>
      </c>
    </row>
    <row r="54" spans="1:43" x14ac:dyDescent="0.25">
      <c r="A54" s="32">
        <v>15</v>
      </c>
      <c r="B54" s="1" t="s">
        <v>100</v>
      </c>
      <c r="C54" s="1" t="s">
        <v>79</v>
      </c>
      <c r="D54" s="1">
        <v>2</v>
      </c>
      <c r="E54" s="1" t="s">
        <v>98</v>
      </c>
      <c r="F54" s="40">
        <v>74</v>
      </c>
      <c r="G54" s="18">
        <v>74</v>
      </c>
      <c r="H54" s="17">
        <v>16</v>
      </c>
      <c r="I54" s="17"/>
      <c r="J54" s="17"/>
      <c r="K54" s="17"/>
      <c r="L54" s="17"/>
      <c r="M54" s="17">
        <v>15</v>
      </c>
      <c r="N54" s="17">
        <v>16</v>
      </c>
      <c r="O54" s="19">
        <v>32</v>
      </c>
      <c r="P54" s="18"/>
      <c r="Q54" s="17"/>
      <c r="R54" s="17"/>
      <c r="S54" s="17"/>
      <c r="T54" s="17"/>
      <c r="U54" s="19"/>
      <c r="V54" s="18"/>
      <c r="W54" s="17">
        <v>394</v>
      </c>
      <c r="X54" s="17">
        <v>394</v>
      </c>
      <c r="Y54" s="17">
        <v>394</v>
      </c>
      <c r="Z54" s="17"/>
      <c r="AA54" s="17"/>
      <c r="AB54" s="17"/>
      <c r="AC54" s="17"/>
      <c r="AD54" s="19"/>
      <c r="AE54" s="18"/>
      <c r="AF54" s="17"/>
      <c r="AG54" s="17"/>
      <c r="AH54" s="17"/>
      <c r="AI54" s="17"/>
      <c r="AJ54" s="17"/>
      <c r="AK54" s="19"/>
      <c r="AO54" s="8">
        <f t="shared" si="0"/>
        <v>0</v>
      </c>
      <c r="AP54" s="8">
        <f t="shared" si="1"/>
        <v>24.42</v>
      </c>
      <c r="AQ54" s="8"/>
    </row>
    <row r="55" spans="1:43" s="8" customFormat="1" x14ac:dyDescent="0.25">
      <c r="A55" s="30">
        <v>15</v>
      </c>
      <c r="B55" s="8" t="s">
        <v>101</v>
      </c>
      <c r="C55" s="8" t="s">
        <v>80</v>
      </c>
      <c r="D55" s="8">
        <v>2</v>
      </c>
      <c r="E55" s="8" t="s">
        <v>98</v>
      </c>
      <c r="F55" s="38">
        <f>660*2</f>
        <v>1320</v>
      </c>
      <c r="G55" s="12"/>
      <c r="H55" s="11"/>
      <c r="I55" s="11"/>
      <c r="J55" s="11"/>
      <c r="K55" s="11"/>
      <c r="L55" s="11"/>
      <c r="M55" s="11"/>
      <c r="N55" s="11"/>
      <c r="O55" s="13"/>
      <c r="P55" s="12">
        <v>150</v>
      </c>
      <c r="Q55" s="11">
        <v>1320</v>
      </c>
      <c r="R55" s="11">
        <v>1340</v>
      </c>
      <c r="S55" s="11">
        <v>349</v>
      </c>
      <c r="T55" s="11">
        <v>1320</v>
      </c>
      <c r="U55" s="13">
        <v>150</v>
      </c>
      <c r="V55" s="12"/>
      <c r="W55" s="11"/>
      <c r="X55" s="11"/>
      <c r="Y55" s="11"/>
      <c r="Z55" s="11"/>
      <c r="AA55" s="11"/>
      <c r="AB55" s="11"/>
      <c r="AC55" s="11"/>
      <c r="AD55" s="13"/>
      <c r="AE55" s="12"/>
      <c r="AF55" s="11"/>
      <c r="AG55" s="11"/>
      <c r="AH55" s="11">
        <v>329</v>
      </c>
      <c r="AI55" s="11"/>
      <c r="AJ55" s="11"/>
      <c r="AK55" s="13"/>
      <c r="AL55" s="8" t="s">
        <v>102</v>
      </c>
      <c r="AO55" s="8">
        <f t="shared" si="0"/>
        <v>0</v>
      </c>
      <c r="AP55" s="8">
        <f>F55*0.33</f>
        <v>435.6</v>
      </c>
    </row>
    <row r="56" spans="1:43" x14ac:dyDescent="0.25">
      <c r="A56" s="32">
        <v>16</v>
      </c>
      <c r="B56" s="1" t="s">
        <v>103</v>
      </c>
      <c r="C56" s="1" t="s">
        <v>79</v>
      </c>
      <c r="D56" s="1">
        <v>3</v>
      </c>
      <c r="E56" s="1" t="s">
        <v>98</v>
      </c>
      <c r="F56" s="40">
        <v>35</v>
      </c>
      <c r="G56" s="18"/>
      <c r="H56" s="17">
        <v>9</v>
      </c>
      <c r="I56" s="17">
        <v>35</v>
      </c>
      <c r="J56" s="17"/>
      <c r="K56" s="17"/>
      <c r="L56" s="17"/>
      <c r="M56" s="17"/>
      <c r="N56" s="17">
        <v>9</v>
      </c>
      <c r="O56" s="19">
        <v>18</v>
      </c>
      <c r="P56" s="18"/>
      <c r="Q56" s="17"/>
      <c r="R56" s="17"/>
      <c r="S56" s="17"/>
      <c r="T56" s="17"/>
      <c r="U56" s="19"/>
      <c r="V56" s="18"/>
      <c r="W56" s="17"/>
      <c r="X56" s="17"/>
      <c r="Y56" s="17"/>
      <c r="Z56" s="17"/>
      <c r="AA56" s="17"/>
      <c r="AB56" s="17"/>
      <c r="AC56" s="17"/>
      <c r="AD56" s="19"/>
      <c r="AE56" s="18"/>
      <c r="AF56" s="17"/>
      <c r="AG56" s="17"/>
      <c r="AH56" s="17"/>
      <c r="AI56" s="17"/>
      <c r="AJ56" s="17"/>
      <c r="AK56" s="19"/>
      <c r="AO56" s="8">
        <f t="shared" si="0"/>
        <v>0</v>
      </c>
      <c r="AP56" s="8">
        <f t="shared" si="1"/>
        <v>11.55</v>
      </c>
      <c r="AQ56" s="8"/>
    </row>
    <row r="57" spans="1:43" x14ac:dyDescent="0.25">
      <c r="A57" s="32">
        <v>16</v>
      </c>
      <c r="B57" s="1" t="s">
        <v>103</v>
      </c>
      <c r="C57" s="1" t="s">
        <v>80</v>
      </c>
      <c r="D57" s="1">
        <v>3</v>
      </c>
      <c r="E57" s="1" t="s">
        <v>98</v>
      </c>
      <c r="F57" s="40">
        <v>30</v>
      </c>
      <c r="G57" s="18"/>
      <c r="H57" s="17"/>
      <c r="I57" s="17"/>
      <c r="J57" s="17"/>
      <c r="K57" s="17"/>
      <c r="L57" s="17"/>
      <c r="M57" s="17"/>
      <c r="N57" s="17"/>
      <c r="O57" s="19"/>
      <c r="P57" s="18">
        <v>3</v>
      </c>
      <c r="Q57" s="17">
        <v>30</v>
      </c>
      <c r="R57" s="17">
        <v>75</v>
      </c>
      <c r="S57" s="17">
        <v>11</v>
      </c>
      <c r="T57" s="17">
        <v>30</v>
      </c>
      <c r="U57" s="19">
        <v>3</v>
      </c>
      <c r="V57" s="18"/>
      <c r="W57" s="17"/>
      <c r="X57" s="17"/>
      <c r="Y57" s="17"/>
      <c r="Z57" s="17"/>
      <c r="AA57" s="17"/>
      <c r="AB57" s="17"/>
      <c r="AC57" s="17"/>
      <c r="AD57" s="19"/>
      <c r="AE57" s="18"/>
      <c r="AF57" s="17"/>
      <c r="AG57" s="17"/>
      <c r="AH57" s="17"/>
      <c r="AI57" s="17"/>
      <c r="AJ57" s="17"/>
      <c r="AK57" s="19"/>
      <c r="AO57" s="8">
        <f t="shared" si="0"/>
        <v>0</v>
      </c>
      <c r="AP57" s="8">
        <f t="shared" si="1"/>
        <v>9.9</v>
      </c>
      <c r="AQ57" s="8"/>
    </row>
    <row r="58" spans="1:43" x14ac:dyDescent="0.25">
      <c r="A58" s="32">
        <v>16</v>
      </c>
      <c r="B58" s="1" t="s">
        <v>103</v>
      </c>
      <c r="C58" s="1" t="s">
        <v>78</v>
      </c>
      <c r="D58" s="1">
        <v>3</v>
      </c>
      <c r="E58" s="1" t="s">
        <v>98</v>
      </c>
      <c r="F58" s="40">
        <v>155</v>
      </c>
      <c r="G58" s="18"/>
      <c r="H58" s="17"/>
      <c r="I58" s="17"/>
      <c r="J58" s="17"/>
      <c r="K58" s="17"/>
      <c r="L58" s="17"/>
      <c r="M58" s="17"/>
      <c r="N58" s="17"/>
      <c r="O58" s="19"/>
      <c r="P58" s="18"/>
      <c r="Q58" s="17"/>
      <c r="R58" s="17"/>
      <c r="S58" s="17"/>
      <c r="T58" s="17"/>
      <c r="U58" s="19"/>
      <c r="V58" s="18">
        <v>155</v>
      </c>
      <c r="W58" s="17">
        <v>93</v>
      </c>
      <c r="X58" s="17">
        <v>155</v>
      </c>
      <c r="Y58" s="17">
        <v>155</v>
      </c>
      <c r="Z58" s="17">
        <v>151</v>
      </c>
      <c r="AA58" s="17">
        <v>51</v>
      </c>
      <c r="AB58" s="17">
        <v>93</v>
      </c>
      <c r="AC58" s="17">
        <v>155</v>
      </c>
      <c r="AD58" s="19">
        <v>31</v>
      </c>
      <c r="AE58" s="18"/>
      <c r="AF58" s="17"/>
      <c r="AG58" s="17"/>
      <c r="AH58" s="17"/>
      <c r="AI58" s="17"/>
      <c r="AJ58" s="17"/>
      <c r="AK58" s="19"/>
      <c r="AO58" s="8">
        <f t="shared" si="0"/>
        <v>93</v>
      </c>
      <c r="AP58" s="8">
        <f t="shared" si="1"/>
        <v>51.150000000000006</v>
      </c>
      <c r="AQ58" s="8"/>
    </row>
    <row r="59" spans="1:43" s="8" customFormat="1" x14ac:dyDescent="0.25">
      <c r="A59" s="30">
        <v>16</v>
      </c>
      <c r="B59" s="8" t="s">
        <v>103</v>
      </c>
      <c r="C59" s="8" t="s">
        <v>85</v>
      </c>
      <c r="D59" s="8">
        <v>3</v>
      </c>
      <c r="E59" s="8" t="s">
        <v>98</v>
      </c>
      <c r="F59" s="38">
        <v>826</v>
      </c>
      <c r="G59" s="12"/>
      <c r="H59" s="11"/>
      <c r="I59" s="11"/>
      <c r="J59" s="11"/>
      <c r="K59" s="11"/>
      <c r="L59" s="11"/>
      <c r="M59" s="11"/>
      <c r="N59" s="11"/>
      <c r="O59" s="13"/>
      <c r="P59" s="12"/>
      <c r="Q59" s="11"/>
      <c r="R59" s="11"/>
      <c r="S59" s="11"/>
      <c r="T59" s="11"/>
      <c r="U59" s="13"/>
      <c r="V59" s="12"/>
      <c r="W59" s="11"/>
      <c r="X59" s="11"/>
      <c r="Y59" s="11"/>
      <c r="Z59" s="11"/>
      <c r="AA59" s="11"/>
      <c r="AB59" s="11"/>
      <c r="AC59" s="11"/>
      <c r="AD59" s="13"/>
      <c r="AE59" s="12"/>
      <c r="AF59" s="11"/>
      <c r="AG59" s="11"/>
      <c r="AH59" s="11">
        <v>273</v>
      </c>
      <c r="AI59" s="11">
        <v>360</v>
      </c>
      <c r="AJ59" s="11"/>
      <c r="AK59" s="13">
        <v>60</v>
      </c>
      <c r="AO59" s="8">
        <f t="shared" si="0"/>
        <v>0</v>
      </c>
      <c r="AP59" s="8">
        <f t="shared" si="1"/>
        <v>272.58000000000004</v>
      </c>
    </row>
    <row r="60" spans="1:43" x14ac:dyDescent="0.25">
      <c r="A60" s="32">
        <v>17</v>
      </c>
      <c r="B60" s="1" t="s">
        <v>104</v>
      </c>
      <c r="C60" s="1" t="s">
        <v>79</v>
      </c>
      <c r="D60" s="1">
        <v>2</v>
      </c>
      <c r="E60" s="1" t="s">
        <v>98</v>
      </c>
      <c r="F60" s="40">
        <v>144</v>
      </c>
      <c r="G60" s="18"/>
      <c r="H60" s="17">
        <v>36</v>
      </c>
      <c r="I60" s="17">
        <v>144</v>
      </c>
      <c r="J60" s="17"/>
      <c r="K60" s="17"/>
      <c r="L60" s="17"/>
      <c r="M60" s="17"/>
      <c r="N60" s="17">
        <v>36</v>
      </c>
      <c r="O60" s="19">
        <v>48</v>
      </c>
      <c r="P60" s="18"/>
      <c r="Q60" s="17"/>
      <c r="R60" s="17"/>
      <c r="S60" s="17"/>
      <c r="T60" s="17"/>
      <c r="U60" s="19"/>
      <c r="V60" s="18"/>
      <c r="W60" s="17"/>
      <c r="X60" s="17"/>
      <c r="Y60" s="17"/>
      <c r="Z60" s="17"/>
      <c r="AA60" s="17"/>
      <c r="AB60" s="17"/>
      <c r="AC60" s="17"/>
      <c r="AD60" s="19"/>
      <c r="AE60" s="18"/>
      <c r="AF60" s="17"/>
      <c r="AG60" s="17"/>
      <c r="AH60" s="17"/>
      <c r="AI60" s="17"/>
      <c r="AJ60" s="17"/>
      <c r="AK60" s="19"/>
      <c r="AO60" s="8">
        <f t="shared" si="0"/>
        <v>0</v>
      </c>
      <c r="AP60" s="8">
        <f t="shared" si="1"/>
        <v>47.52</v>
      </c>
      <c r="AQ60" s="8"/>
    </row>
    <row r="61" spans="1:43" x14ac:dyDescent="0.25">
      <c r="A61" s="32">
        <v>17</v>
      </c>
      <c r="B61" s="1" t="s">
        <v>104</v>
      </c>
      <c r="C61" s="1" t="s">
        <v>80</v>
      </c>
      <c r="D61" s="1">
        <v>2</v>
      </c>
      <c r="E61" s="1" t="s">
        <v>98</v>
      </c>
      <c r="F61" s="40">
        <v>30</v>
      </c>
      <c r="G61" s="18"/>
      <c r="H61" s="17"/>
      <c r="I61" s="17"/>
      <c r="J61" s="17"/>
      <c r="K61" s="17"/>
      <c r="L61" s="17"/>
      <c r="M61" s="17"/>
      <c r="N61" s="17"/>
      <c r="O61" s="19"/>
      <c r="P61" s="18">
        <v>3</v>
      </c>
      <c r="Q61" s="17">
        <v>30</v>
      </c>
      <c r="R61" s="17">
        <v>30</v>
      </c>
      <c r="S61" s="17">
        <v>11</v>
      </c>
      <c r="T61" s="17">
        <v>30</v>
      </c>
      <c r="U61" s="19">
        <v>3</v>
      </c>
      <c r="V61" s="18"/>
      <c r="W61" s="17"/>
      <c r="X61" s="17"/>
      <c r="Y61" s="17"/>
      <c r="Z61" s="17"/>
      <c r="AA61" s="17"/>
      <c r="AB61" s="17"/>
      <c r="AC61" s="17"/>
      <c r="AD61" s="19"/>
      <c r="AE61" s="18"/>
      <c r="AF61" s="17"/>
      <c r="AG61" s="17"/>
      <c r="AH61" s="17"/>
      <c r="AI61" s="17"/>
      <c r="AJ61" s="17"/>
      <c r="AK61" s="19"/>
      <c r="AO61" s="8">
        <f t="shared" si="0"/>
        <v>0</v>
      </c>
      <c r="AP61" s="8">
        <f t="shared" si="1"/>
        <v>9.9</v>
      </c>
      <c r="AQ61" s="8"/>
    </row>
    <row r="62" spans="1:43" s="8" customFormat="1" x14ac:dyDescent="0.25">
      <c r="A62" s="30">
        <v>17</v>
      </c>
      <c r="B62" s="8" t="s">
        <v>104</v>
      </c>
      <c r="C62" s="8" t="s">
        <v>78</v>
      </c>
      <c r="D62" s="8">
        <v>2</v>
      </c>
      <c r="E62" s="8" t="s">
        <v>98</v>
      </c>
      <c r="F62" s="38">
        <v>2431</v>
      </c>
      <c r="G62" s="12"/>
      <c r="H62" s="11"/>
      <c r="I62" s="11"/>
      <c r="J62" s="11"/>
      <c r="K62" s="11"/>
      <c r="L62" s="11"/>
      <c r="M62" s="11"/>
      <c r="N62" s="11"/>
      <c r="O62" s="13"/>
      <c r="P62" s="12"/>
      <c r="Q62" s="11"/>
      <c r="R62" s="11"/>
      <c r="S62" s="11"/>
      <c r="T62" s="11"/>
      <c r="U62" s="13"/>
      <c r="V62" s="12">
        <v>2431</v>
      </c>
      <c r="W62" s="11">
        <v>1459</v>
      </c>
      <c r="X62" s="11">
        <v>2431</v>
      </c>
      <c r="Y62" s="11">
        <v>2431</v>
      </c>
      <c r="Z62" s="11">
        <v>3050</v>
      </c>
      <c r="AA62" s="11">
        <v>397</v>
      </c>
      <c r="AB62" s="11">
        <v>530</v>
      </c>
      <c r="AC62" s="11">
        <v>802</v>
      </c>
      <c r="AD62" s="13">
        <v>200</v>
      </c>
      <c r="AE62" s="12"/>
      <c r="AF62" s="11"/>
      <c r="AG62" s="11"/>
      <c r="AH62" s="11">
        <v>874</v>
      </c>
      <c r="AI62" s="11"/>
      <c r="AJ62" s="11"/>
      <c r="AK62" s="13"/>
      <c r="AO62" s="8">
        <f t="shared" si="0"/>
        <v>1458.6</v>
      </c>
      <c r="AP62" s="8">
        <f t="shared" si="1"/>
        <v>802.23</v>
      </c>
    </row>
    <row r="63" spans="1:43" x14ac:dyDescent="0.25">
      <c r="A63" s="32">
        <v>18</v>
      </c>
      <c r="B63" s="1" t="s">
        <v>105</v>
      </c>
      <c r="C63" s="1" t="s">
        <v>79</v>
      </c>
      <c r="D63" s="1">
        <v>2</v>
      </c>
      <c r="E63" s="1" t="s">
        <v>98</v>
      </c>
      <c r="F63" s="40">
        <v>1</v>
      </c>
      <c r="G63" s="18"/>
      <c r="H63" s="17">
        <v>1</v>
      </c>
      <c r="I63" s="17">
        <v>1</v>
      </c>
      <c r="J63" s="17"/>
      <c r="K63" s="17"/>
      <c r="L63" s="17"/>
      <c r="M63" s="17"/>
      <c r="N63" s="17">
        <v>1</v>
      </c>
      <c r="O63" s="19">
        <v>1</v>
      </c>
      <c r="P63" s="18"/>
      <c r="Q63" s="17"/>
      <c r="R63" s="17"/>
      <c r="S63" s="17"/>
      <c r="T63" s="17"/>
      <c r="U63" s="19"/>
      <c r="V63" s="18"/>
      <c r="W63" s="17"/>
      <c r="X63" s="17"/>
      <c r="Y63" s="17"/>
      <c r="Z63" s="17"/>
      <c r="AA63" s="17"/>
      <c r="AB63" s="17"/>
      <c r="AC63" s="17"/>
      <c r="AD63" s="19"/>
      <c r="AE63" s="18"/>
      <c r="AF63" s="17"/>
      <c r="AG63" s="17"/>
      <c r="AH63" s="17"/>
      <c r="AI63" s="17"/>
      <c r="AJ63" s="17"/>
      <c r="AK63" s="19"/>
      <c r="AO63" s="8">
        <f t="shared" si="0"/>
        <v>0</v>
      </c>
      <c r="AP63" s="8">
        <f t="shared" si="1"/>
        <v>0.33</v>
      </c>
      <c r="AQ63" s="8"/>
    </row>
    <row r="64" spans="1:43" x14ac:dyDescent="0.25">
      <c r="A64" s="32">
        <v>18</v>
      </c>
      <c r="B64" s="1" t="s">
        <v>105</v>
      </c>
      <c r="C64" s="1" t="s">
        <v>80</v>
      </c>
      <c r="D64" s="1">
        <v>2</v>
      </c>
      <c r="E64" s="1" t="s">
        <v>98</v>
      </c>
      <c r="F64" s="40">
        <v>70</v>
      </c>
      <c r="G64" s="18"/>
      <c r="H64" s="17"/>
      <c r="I64" s="17"/>
      <c r="J64" s="17"/>
      <c r="K64" s="17"/>
      <c r="L64" s="17"/>
      <c r="M64" s="17"/>
      <c r="N64" s="17"/>
      <c r="O64" s="19"/>
      <c r="P64" s="18">
        <v>7</v>
      </c>
      <c r="Q64" s="17">
        <v>70</v>
      </c>
      <c r="R64" s="17"/>
      <c r="S64" s="17">
        <v>25</v>
      </c>
      <c r="T64" s="17">
        <v>70</v>
      </c>
      <c r="U64" s="19">
        <v>7</v>
      </c>
      <c r="V64" s="18"/>
      <c r="W64" s="17"/>
      <c r="X64" s="17"/>
      <c r="Y64" s="17"/>
      <c r="Z64" s="17"/>
      <c r="AA64" s="17"/>
      <c r="AB64" s="17"/>
      <c r="AC64" s="17"/>
      <c r="AD64" s="19"/>
      <c r="AE64" s="18"/>
      <c r="AF64" s="17"/>
      <c r="AG64" s="17"/>
      <c r="AH64" s="17"/>
      <c r="AI64" s="17"/>
      <c r="AJ64" s="17"/>
      <c r="AK64" s="19"/>
      <c r="AO64" s="8">
        <f t="shared" si="0"/>
        <v>0</v>
      </c>
      <c r="AP64" s="8">
        <f t="shared" si="1"/>
        <v>23.1</v>
      </c>
      <c r="AQ64" s="8"/>
    </row>
    <row r="65" spans="1:43" x14ac:dyDescent="0.25">
      <c r="A65" s="32">
        <v>18</v>
      </c>
      <c r="B65" s="1" t="s">
        <v>105</v>
      </c>
      <c r="C65" s="1" t="s">
        <v>85</v>
      </c>
      <c r="D65" s="1">
        <v>2</v>
      </c>
      <c r="E65" s="1" t="s">
        <v>98</v>
      </c>
      <c r="F65" s="40">
        <v>70</v>
      </c>
      <c r="G65" s="18"/>
      <c r="H65" s="17"/>
      <c r="I65" s="17"/>
      <c r="J65" s="17"/>
      <c r="K65" s="17"/>
      <c r="L65" s="17"/>
      <c r="M65" s="17"/>
      <c r="N65" s="17"/>
      <c r="O65" s="19"/>
      <c r="P65" s="18"/>
      <c r="Q65" s="17"/>
      <c r="R65" s="17"/>
      <c r="S65" s="17"/>
      <c r="T65" s="17"/>
      <c r="U65" s="19"/>
      <c r="V65" s="18"/>
      <c r="W65" s="17"/>
      <c r="X65" s="17"/>
      <c r="Y65" s="17"/>
      <c r="Z65" s="17"/>
      <c r="AA65" s="17"/>
      <c r="AB65" s="17"/>
      <c r="AC65" s="17"/>
      <c r="AD65" s="19"/>
      <c r="AE65" s="18"/>
      <c r="AF65" s="17"/>
      <c r="AG65" s="17"/>
      <c r="AH65" s="17">
        <v>23</v>
      </c>
      <c r="AI65" s="17">
        <v>70</v>
      </c>
      <c r="AJ65" s="17"/>
      <c r="AK65" s="19"/>
      <c r="AO65" s="8">
        <f t="shared" si="0"/>
        <v>0</v>
      </c>
      <c r="AP65" s="8">
        <f t="shared" si="1"/>
        <v>23.1</v>
      </c>
      <c r="AQ65" s="8"/>
    </row>
    <row r="66" spans="1:43" x14ac:dyDescent="0.25">
      <c r="A66" s="32">
        <v>19</v>
      </c>
      <c r="B66" s="1" t="s">
        <v>106</v>
      </c>
      <c r="C66" s="1" t="s">
        <v>79</v>
      </c>
      <c r="D66" s="1">
        <v>10</v>
      </c>
      <c r="E66" s="1" t="s">
        <v>98</v>
      </c>
      <c r="F66" s="40">
        <v>7</v>
      </c>
      <c r="G66" s="18"/>
      <c r="H66" s="17">
        <v>1</v>
      </c>
      <c r="I66" s="17">
        <v>7</v>
      </c>
      <c r="J66" s="17"/>
      <c r="K66" s="17"/>
      <c r="L66" s="17"/>
      <c r="M66" s="17"/>
      <c r="N66" s="17">
        <v>1</v>
      </c>
      <c r="O66" s="19">
        <v>3</v>
      </c>
      <c r="P66" s="18"/>
      <c r="Q66" s="17"/>
      <c r="R66" s="17"/>
      <c r="S66" s="17"/>
      <c r="T66" s="17"/>
      <c r="U66" s="19"/>
      <c r="V66" s="18"/>
      <c r="W66" s="17"/>
      <c r="X66" s="17"/>
      <c r="Y66" s="17"/>
      <c r="Z66" s="17"/>
      <c r="AA66" s="17"/>
      <c r="AB66" s="17"/>
      <c r="AC66" s="17"/>
      <c r="AD66" s="19"/>
      <c r="AE66" s="18"/>
      <c r="AF66" s="17"/>
      <c r="AG66" s="17"/>
      <c r="AH66" s="17"/>
      <c r="AI66" s="17"/>
      <c r="AJ66" s="17"/>
      <c r="AK66" s="19"/>
      <c r="AO66" s="8">
        <f t="shared" si="0"/>
        <v>0</v>
      </c>
      <c r="AP66" s="8">
        <f t="shared" si="1"/>
        <v>2.31</v>
      </c>
      <c r="AQ66" s="8"/>
    </row>
    <row r="67" spans="1:43" s="8" customFormat="1" x14ac:dyDescent="0.25">
      <c r="A67" s="30">
        <v>20</v>
      </c>
      <c r="B67" s="8" t="s">
        <v>107</v>
      </c>
      <c r="C67" s="8" t="s">
        <v>79</v>
      </c>
      <c r="D67" s="8">
        <v>10</v>
      </c>
      <c r="E67" s="8" t="s">
        <v>98</v>
      </c>
      <c r="F67" s="38">
        <v>13</v>
      </c>
      <c r="G67" s="12"/>
      <c r="H67" s="11">
        <v>3</v>
      </c>
      <c r="I67" s="11">
        <v>13</v>
      </c>
      <c r="J67" s="11"/>
      <c r="K67" s="11"/>
      <c r="L67" s="11">
        <v>2</v>
      </c>
      <c r="M67" s="11"/>
      <c r="N67" s="11">
        <v>3</v>
      </c>
      <c r="O67" s="13">
        <v>5</v>
      </c>
      <c r="P67" s="12"/>
      <c r="Q67" s="11"/>
      <c r="R67" s="11"/>
      <c r="S67" s="11"/>
      <c r="T67" s="11"/>
      <c r="U67" s="13"/>
      <c r="V67" s="12"/>
      <c r="W67" s="11"/>
      <c r="X67" s="11"/>
      <c r="Y67" s="11"/>
      <c r="Z67" s="11"/>
      <c r="AA67" s="11"/>
      <c r="AB67" s="11"/>
      <c r="AC67" s="11"/>
      <c r="AD67" s="13"/>
      <c r="AE67" s="12"/>
      <c r="AF67" s="11"/>
      <c r="AG67" s="11"/>
      <c r="AH67" s="11"/>
      <c r="AI67" s="11"/>
      <c r="AJ67" s="11"/>
      <c r="AK67" s="13"/>
      <c r="AO67" s="8">
        <f t="shared" si="0"/>
        <v>0</v>
      </c>
      <c r="AP67" s="8">
        <f t="shared" si="1"/>
        <v>4.29</v>
      </c>
    </row>
    <row r="68" spans="1:43" x14ac:dyDescent="0.25">
      <c r="A68" s="32" t="s">
        <v>108</v>
      </c>
      <c r="B68" s="1" t="s">
        <v>109</v>
      </c>
      <c r="C68" s="1" t="s">
        <v>79</v>
      </c>
      <c r="D68" s="1">
        <v>1</v>
      </c>
      <c r="E68" s="1" t="s">
        <v>98</v>
      </c>
      <c r="F68" s="40">
        <v>25</v>
      </c>
      <c r="G68" s="18"/>
      <c r="H68" s="17"/>
      <c r="I68" s="17">
        <v>25</v>
      </c>
      <c r="J68" s="17">
        <v>25</v>
      </c>
      <c r="K68" s="17"/>
      <c r="L68" s="17"/>
      <c r="M68" s="17"/>
      <c r="N68" s="17">
        <v>5</v>
      </c>
      <c r="O68" s="19">
        <v>10</v>
      </c>
      <c r="P68" s="18"/>
      <c r="Q68" s="17"/>
      <c r="R68" s="17"/>
      <c r="S68" s="17"/>
      <c r="T68" s="17"/>
      <c r="U68" s="19"/>
      <c r="V68" s="18"/>
      <c r="W68" s="17"/>
      <c r="X68" s="17"/>
      <c r="Y68" s="17"/>
      <c r="Z68" s="17"/>
      <c r="AA68" s="17"/>
      <c r="AB68" s="17"/>
      <c r="AC68" s="17"/>
      <c r="AD68" s="19"/>
      <c r="AE68" s="18"/>
      <c r="AF68" s="17"/>
      <c r="AG68" s="17"/>
      <c r="AH68" s="17"/>
      <c r="AI68" s="17"/>
      <c r="AJ68" s="17"/>
      <c r="AK68" s="19"/>
      <c r="AO68" s="8">
        <f t="shared" si="0"/>
        <v>0</v>
      </c>
      <c r="AP68" s="8">
        <f t="shared" si="1"/>
        <v>8.25</v>
      </c>
      <c r="AQ68" s="8"/>
    </row>
    <row r="69" spans="1:43" x14ac:dyDescent="0.25">
      <c r="A69" s="32" t="s">
        <v>108</v>
      </c>
      <c r="B69" s="1" t="s">
        <v>109</v>
      </c>
      <c r="C69" s="1" t="s">
        <v>80</v>
      </c>
      <c r="D69" s="1">
        <v>1</v>
      </c>
      <c r="E69" s="1" t="s">
        <v>98</v>
      </c>
      <c r="F69" s="40">
        <v>688</v>
      </c>
      <c r="G69" s="18"/>
      <c r="H69" s="17"/>
      <c r="I69" s="17"/>
      <c r="J69" s="17"/>
      <c r="K69" s="17"/>
      <c r="L69" s="17"/>
      <c r="M69" s="17"/>
      <c r="N69" s="17"/>
      <c r="O69" s="19"/>
      <c r="P69" s="18">
        <v>69</v>
      </c>
      <c r="Q69" s="17">
        <v>688</v>
      </c>
      <c r="R69" s="17">
        <v>138</v>
      </c>
      <c r="S69" s="17">
        <v>241</v>
      </c>
      <c r="T69" s="17">
        <v>688</v>
      </c>
      <c r="U69" s="19">
        <v>69</v>
      </c>
      <c r="V69" s="18"/>
      <c r="W69" s="17"/>
      <c r="X69" s="17"/>
      <c r="Y69" s="17"/>
      <c r="Z69" s="17"/>
      <c r="AA69" s="17"/>
      <c r="AB69" s="17"/>
      <c r="AC69" s="17"/>
      <c r="AD69" s="19"/>
      <c r="AE69" s="18"/>
      <c r="AF69" s="17"/>
      <c r="AG69" s="17"/>
      <c r="AH69" s="17"/>
      <c r="AI69" s="17"/>
      <c r="AJ69" s="17"/>
      <c r="AK69" s="19"/>
      <c r="AO69" s="8">
        <f t="shared" si="0"/>
        <v>0</v>
      </c>
      <c r="AP69" s="8">
        <f t="shared" si="1"/>
        <v>227.04000000000002</v>
      </c>
      <c r="AQ69" s="8"/>
    </row>
    <row r="70" spans="1:43" x14ac:dyDescent="0.25">
      <c r="A70" s="32" t="s">
        <v>108</v>
      </c>
      <c r="B70" s="1" t="s">
        <v>109</v>
      </c>
      <c r="C70" s="1" t="s">
        <v>78</v>
      </c>
      <c r="D70" s="1">
        <v>1</v>
      </c>
      <c r="E70" s="1" t="s">
        <v>98</v>
      </c>
      <c r="F70" s="40">
        <v>537</v>
      </c>
      <c r="G70" s="18"/>
      <c r="H70" s="17"/>
      <c r="I70" s="17"/>
      <c r="J70" s="17"/>
      <c r="K70" s="17"/>
      <c r="L70" s="17"/>
      <c r="M70" s="17"/>
      <c r="N70" s="17"/>
      <c r="O70" s="19"/>
      <c r="P70" s="18"/>
      <c r="Q70" s="17"/>
      <c r="R70" s="17"/>
      <c r="S70" s="17"/>
      <c r="T70" s="17"/>
      <c r="U70" s="19"/>
      <c r="V70" s="18">
        <v>537</v>
      </c>
      <c r="W70" s="17">
        <v>537</v>
      </c>
      <c r="X70" s="17">
        <v>537</v>
      </c>
      <c r="Y70" s="17">
        <v>537</v>
      </c>
      <c r="Z70" s="17">
        <v>141</v>
      </c>
      <c r="AA70" s="17">
        <v>79</v>
      </c>
      <c r="AB70" s="17">
        <v>106</v>
      </c>
      <c r="AC70" s="17">
        <v>159</v>
      </c>
      <c r="AD70" s="19">
        <v>52</v>
      </c>
      <c r="AE70" s="18"/>
      <c r="AF70" s="17"/>
      <c r="AG70" s="17"/>
      <c r="AH70" s="17"/>
      <c r="AI70" s="17"/>
      <c r="AJ70" s="17"/>
      <c r="AK70" s="19"/>
      <c r="AO70" s="8">
        <f t="shared" si="0"/>
        <v>322.2</v>
      </c>
      <c r="AP70" s="8">
        <f t="shared" si="1"/>
        <v>177.21</v>
      </c>
      <c r="AQ70" s="8"/>
    </row>
    <row r="71" spans="1:43" s="8" customFormat="1" x14ac:dyDescent="0.25">
      <c r="A71" s="30" t="s">
        <v>108</v>
      </c>
      <c r="B71" s="8" t="s">
        <v>109</v>
      </c>
      <c r="C71" s="8" t="s">
        <v>88</v>
      </c>
      <c r="D71" s="8">
        <v>1</v>
      </c>
      <c r="E71" s="8" t="s">
        <v>98</v>
      </c>
      <c r="F71" s="38">
        <v>1093</v>
      </c>
      <c r="G71" s="12"/>
      <c r="H71" s="11"/>
      <c r="I71" s="11"/>
      <c r="J71" s="11"/>
      <c r="K71" s="11"/>
      <c r="L71" s="11"/>
      <c r="M71" s="11"/>
      <c r="N71" s="11"/>
      <c r="O71" s="13"/>
      <c r="P71" s="12"/>
      <c r="Q71" s="11"/>
      <c r="R71" s="11"/>
      <c r="S71" s="11"/>
      <c r="T71" s="11"/>
      <c r="U71" s="13"/>
      <c r="V71" s="12"/>
      <c r="W71" s="11"/>
      <c r="X71" s="11"/>
      <c r="Y71" s="11"/>
      <c r="Z71" s="11"/>
      <c r="AA71" s="11"/>
      <c r="AB71" s="11"/>
      <c r="AC71" s="11"/>
      <c r="AD71" s="13"/>
      <c r="AE71" s="12"/>
      <c r="AF71" s="11"/>
      <c r="AG71" s="11"/>
      <c r="AH71" s="11">
        <v>361</v>
      </c>
      <c r="AI71" s="11"/>
      <c r="AJ71" s="11"/>
      <c r="AK71" s="13"/>
      <c r="AO71" s="8">
        <f t="shared" si="0"/>
        <v>0</v>
      </c>
      <c r="AP71" s="8">
        <f t="shared" si="1"/>
        <v>360.69</v>
      </c>
    </row>
    <row r="72" spans="1:43" x14ac:dyDescent="0.25">
      <c r="A72" s="32" t="s">
        <v>110</v>
      </c>
      <c r="B72" s="1" t="s">
        <v>111</v>
      </c>
      <c r="C72" s="1" t="s">
        <v>79</v>
      </c>
      <c r="D72" s="1">
        <v>1</v>
      </c>
      <c r="E72" s="1" t="s">
        <v>98</v>
      </c>
      <c r="F72" s="40">
        <v>25</v>
      </c>
      <c r="G72" s="18"/>
      <c r="H72" s="17"/>
      <c r="I72" s="17">
        <v>25</v>
      </c>
      <c r="J72" s="17">
        <v>25</v>
      </c>
      <c r="K72" s="17"/>
      <c r="L72" s="17"/>
      <c r="M72" s="17"/>
      <c r="N72" s="17">
        <v>5</v>
      </c>
      <c r="O72" s="19">
        <v>10</v>
      </c>
      <c r="P72" s="18"/>
      <c r="Q72" s="17"/>
      <c r="R72" s="17"/>
      <c r="S72" s="17"/>
      <c r="T72" s="17"/>
      <c r="U72" s="19"/>
      <c r="V72" s="18"/>
      <c r="W72" s="17"/>
      <c r="X72" s="17"/>
      <c r="Y72" s="17"/>
      <c r="Z72" s="17"/>
      <c r="AA72" s="17"/>
      <c r="AB72" s="17"/>
      <c r="AC72" s="17"/>
      <c r="AD72" s="19"/>
      <c r="AE72" s="18"/>
      <c r="AF72" s="17"/>
      <c r="AG72" s="17"/>
      <c r="AH72" s="17"/>
      <c r="AI72" s="17"/>
      <c r="AJ72" s="17"/>
      <c r="AK72" s="19"/>
      <c r="AO72" s="8">
        <f t="shared" si="0"/>
        <v>0</v>
      </c>
      <c r="AP72" s="8">
        <f t="shared" si="1"/>
        <v>8.25</v>
      </c>
      <c r="AQ72" s="8"/>
    </row>
    <row r="73" spans="1:43" x14ac:dyDescent="0.25">
      <c r="A73" s="32" t="s">
        <v>110</v>
      </c>
      <c r="B73" s="1" t="s">
        <v>111</v>
      </c>
      <c r="C73" s="1" t="s">
        <v>80</v>
      </c>
      <c r="D73" s="1">
        <v>1</v>
      </c>
      <c r="E73" s="1" t="s">
        <v>98</v>
      </c>
      <c r="F73" s="40">
        <v>742</v>
      </c>
      <c r="G73" s="18"/>
      <c r="H73" s="17"/>
      <c r="I73" s="17"/>
      <c r="J73" s="17"/>
      <c r="K73" s="17"/>
      <c r="L73" s="17"/>
      <c r="M73" s="17"/>
      <c r="N73" s="17"/>
      <c r="O73" s="19"/>
      <c r="P73" s="18">
        <v>74</v>
      </c>
      <c r="Q73" s="17">
        <v>742</v>
      </c>
      <c r="R73" s="17">
        <v>145</v>
      </c>
      <c r="S73" s="17">
        <v>260</v>
      </c>
      <c r="T73" s="17">
        <v>742</v>
      </c>
      <c r="U73" s="19">
        <v>74</v>
      </c>
      <c r="V73" s="18"/>
      <c r="W73" s="17"/>
      <c r="X73" s="17"/>
      <c r="Y73" s="17"/>
      <c r="Z73" s="17"/>
      <c r="AA73" s="17"/>
      <c r="AB73" s="17"/>
      <c r="AC73" s="17"/>
      <c r="AD73" s="19"/>
      <c r="AE73" s="18"/>
      <c r="AF73" s="17"/>
      <c r="AG73" s="17"/>
      <c r="AH73" s="17"/>
      <c r="AI73" s="17"/>
      <c r="AJ73" s="17"/>
      <c r="AK73" s="19"/>
      <c r="AO73" s="8">
        <f t="shared" si="0"/>
        <v>0</v>
      </c>
      <c r="AP73" s="8">
        <f t="shared" si="1"/>
        <v>244.86</v>
      </c>
      <c r="AQ73" s="8"/>
    </row>
    <row r="74" spans="1:43" x14ac:dyDescent="0.25">
      <c r="A74" s="32" t="s">
        <v>110</v>
      </c>
      <c r="B74" s="1" t="s">
        <v>111</v>
      </c>
      <c r="C74" s="1" t="s">
        <v>78</v>
      </c>
      <c r="D74" s="1">
        <v>1</v>
      </c>
      <c r="E74" s="1" t="s">
        <v>98</v>
      </c>
      <c r="F74" s="40">
        <v>365</v>
      </c>
      <c r="G74" s="18"/>
      <c r="H74" s="17"/>
      <c r="I74" s="17"/>
      <c r="J74" s="17"/>
      <c r="K74" s="17"/>
      <c r="L74" s="17"/>
      <c r="M74" s="17"/>
      <c r="N74" s="17"/>
      <c r="O74" s="19"/>
      <c r="P74" s="18"/>
      <c r="Q74" s="17"/>
      <c r="R74" s="17"/>
      <c r="S74" s="17"/>
      <c r="T74" s="17"/>
      <c r="U74" s="19"/>
      <c r="V74" s="18">
        <v>365</v>
      </c>
      <c r="W74" s="17">
        <v>365</v>
      </c>
      <c r="X74" s="17">
        <v>365</v>
      </c>
      <c r="Y74" s="17">
        <v>365</v>
      </c>
      <c r="Z74" s="17">
        <v>136</v>
      </c>
      <c r="AA74" s="17">
        <v>72</v>
      </c>
      <c r="AB74" s="17">
        <v>91</v>
      </c>
      <c r="AC74" s="17">
        <v>144</v>
      </c>
      <c r="AD74" s="19">
        <v>45</v>
      </c>
      <c r="AE74" s="18"/>
      <c r="AF74" s="17"/>
      <c r="AG74" s="17"/>
      <c r="AH74" s="17"/>
      <c r="AI74" s="17"/>
      <c r="AJ74" s="17"/>
      <c r="AK74" s="19"/>
      <c r="AO74" s="8">
        <f t="shared" si="0"/>
        <v>219</v>
      </c>
      <c r="AP74" s="8">
        <f t="shared" si="1"/>
        <v>120.45</v>
      </c>
      <c r="AQ74" s="8"/>
    </row>
    <row r="75" spans="1:43" x14ac:dyDescent="0.25">
      <c r="A75" s="32" t="s">
        <v>110</v>
      </c>
      <c r="B75" s="1" t="s">
        <v>111</v>
      </c>
      <c r="C75" s="1" t="s">
        <v>88</v>
      </c>
      <c r="D75" s="1">
        <v>1</v>
      </c>
      <c r="E75" s="1" t="s">
        <v>98</v>
      </c>
      <c r="F75" s="1">
        <v>2299</v>
      </c>
      <c r="G75" s="18"/>
      <c r="H75" s="17"/>
      <c r="I75" s="17"/>
      <c r="J75" s="17"/>
      <c r="K75" s="17"/>
      <c r="L75" s="17"/>
      <c r="M75" s="17"/>
      <c r="N75" s="17"/>
      <c r="O75" s="19"/>
      <c r="P75" s="18"/>
      <c r="Q75" s="17"/>
      <c r="R75" s="17"/>
      <c r="S75" s="17"/>
      <c r="T75" s="17"/>
      <c r="U75" s="19"/>
      <c r="V75" s="18"/>
      <c r="W75" s="17"/>
      <c r="X75" s="17"/>
      <c r="Y75" s="17"/>
      <c r="Z75" s="17"/>
      <c r="AA75" s="17"/>
      <c r="AB75" s="17"/>
      <c r="AC75" s="17"/>
      <c r="AD75" s="19"/>
      <c r="AE75" s="18"/>
      <c r="AF75" s="17"/>
      <c r="AG75" s="17"/>
      <c r="AH75" s="17">
        <v>759</v>
      </c>
      <c r="AI75" s="17"/>
      <c r="AJ75" s="17"/>
      <c r="AK75" s="19"/>
      <c r="AO75" s="8">
        <f t="shared" si="0"/>
        <v>0</v>
      </c>
      <c r="AP75" s="8">
        <f t="shared" si="1"/>
        <v>758.67000000000007</v>
      </c>
      <c r="AQ75" s="8"/>
    </row>
    <row r="76" spans="1:43" x14ac:dyDescent="0.25">
      <c r="A76" s="45">
        <v>23</v>
      </c>
      <c r="B76" s="46" t="s">
        <v>112</v>
      </c>
      <c r="C76" s="46" t="s">
        <v>79</v>
      </c>
      <c r="D76" s="46">
        <v>1</v>
      </c>
      <c r="E76" s="46" t="s">
        <v>98</v>
      </c>
      <c r="F76" s="47">
        <v>8</v>
      </c>
      <c r="G76" s="48"/>
      <c r="H76" s="49">
        <v>2</v>
      </c>
      <c r="I76" s="49">
        <v>8</v>
      </c>
      <c r="J76" s="49">
        <v>8</v>
      </c>
      <c r="K76" s="49"/>
      <c r="L76" s="49"/>
      <c r="M76" s="49"/>
      <c r="N76" s="49">
        <v>2</v>
      </c>
      <c r="O76" s="50">
        <v>3</v>
      </c>
      <c r="P76" s="48"/>
      <c r="Q76" s="49"/>
      <c r="R76" s="49"/>
      <c r="S76" s="49"/>
      <c r="T76" s="49"/>
      <c r="U76" s="50"/>
      <c r="V76" s="48"/>
      <c r="W76" s="49"/>
      <c r="X76" s="49"/>
      <c r="Y76" s="49"/>
      <c r="Z76" s="49"/>
      <c r="AA76" s="49"/>
      <c r="AB76" s="49"/>
      <c r="AC76" s="49"/>
      <c r="AD76" s="50"/>
      <c r="AE76" s="48"/>
      <c r="AF76" s="49"/>
      <c r="AG76" s="49"/>
      <c r="AH76" s="49"/>
      <c r="AI76" s="49"/>
      <c r="AJ76" s="49"/>
      <c r="AK76" s="51"/>
      <c r="AO76" s="8">
        <f t="shared" si="0"/>
        <v>0</v>
      </c>
      <c r="AP76" s="8">
        <f t="shared" si="1"/>
        <v>2.64</v>
      </c>
      <c r="AQ76" s="8"/>
    </row>
    <row r="77" spans="1:43" x14ac:dyDescent="0.25">
      <c r="A77" s="52">
        <v>23</v>
      </c>
      <c r="B77" s="1" t="s">
        <v>112</v>
      </c>
      <c r="C77" s="1" t="s">
        <v>80</v>
      </c>
      <c r="D77" s="1">
        <v>1</v>
      </c>
      <c r="E77" s="1" t="s">
        <v>98</v>
      </c>
      <c r="F77" s="40">
        <v>120</v>
      </c>
      <c r="G77" s="18"/>
      <c r="H77" s="17"/>
      <c r="I77" s="17"/>
      <c r="J77" s="17"/>
      <c r="K77" s="17"/>
      <c r="L77" s="17"/>
      <c r="M77" s="17"/>
      <c r="N77" s="17"/>
      <c r="O77" s="19"/>
      <c r="P77" s="18">
        <v>12</v>
      </c>
      <c r="Q77" s="17">
        <v>120</v>
      </c>
      <c r="R77" s="17">
        <v>124</v>
      </c>
      <c r="S77" s="17">
        <v>42</v>
      </c>
      <c r="T77" s="17">
        <v>120</v>
      </c>
      <c r="U77" s="19">
        <v>12</v>
      </c>
      <c r="V77" s="18"/>
      <c r="W77" s="17"/>
      <c r="X77" s="17"/>
      <c r="Y77" s="17"/>
      <c r="Z77" s="17"/>
      <c r="AA77" s="17"/>
      <c r="AB77" s="17"/>
      <c r="AC77" s="17"/>
      <c r="AD77" s="19"/>
      <c r="AE77" s="18"/>
      <c r="AF77" s="17"/>
      <c r="AG77" s="17"/>
      <c r="AH77" s="17"/>
      <c r="AI77" s="17"/>
      <c r="AJ77" s="17"/>
      <c r="AK77" s="53"/>
      <c r="AO77" s="8">
        <f t="shared" si="0"/>
        <v>0</v>
      </c>
      <c r="AP77" s="8">
        <f t="shared" si="1"/>
        <v>39.6</v>
      </c>
      <c r="AQ77" s="8"/>
    </row>
    <row r="78" spans="1:43" s="8" customFormat="1" x14ac:dyDescent="0.25">
      <c r="A78" s="54">
        <v>23</v>
      </c>
      <c r="B78" s="8" t="s">
        <v>112</v>
      </c>
      <c r="C78" s="8" t="s">
        <v>88</v>
      </c>
      <c r="D78" s="8">
        <v>1</v>
      </c>
      <c r="E78" s="8" t="s">
        <v>98</v>
      </c>
      <c r="F78" s="38">
        <v>2400</v>
      </c>
      <c r="G78" s="12"/>
      <c r="H78" s="11"/>
      <c r="I78" s="11"/>
      <c r="J78" s="11"/>
      <c r="K78" s="11"/>
      <c r="L78" s="11"/>
      <c r="M78" s="11"/>
      <c r="N78" s="11"/>
      <c r="O78" s="13"/>
      <c r="P78" s="12"/>
      <c r="Q78" s="11"/>
      <c r="R78" s="11"/>
      <c r="S78" s="11"/>
      <c r="T78" s="11"/>
      <c r="U78" s="13"/>
      <c r="V78" s="12"/>
      <c r="W78" s="11"/>
      <c r="X78" s="11"/>
      <c r="Y78" s="11"/>
      <c r="Z78" s="11"/>
      <c r="AA78" s="11"/>
      <c r="AB78" s="11"/>
      <c r="AC78" s="11"/>
      <c r="AD78" s="13"/>
      <c r="AE78" s="12"/>
      <c r="AF78" s="11"/>
      <c r="AG78" s="11"/>
      <c r="AH78" s="11">
        <v>792</v>
      </c>
      <c r="AI78" s="11">
        <v>360</v>
      </c>
      <c r="AJ78" s="11"/>
      <c r="AK78" s="55"/>
      <c r="AO78" s="8">
        <f t="shared" si="0"/>
        <v>0</v>
      </c>
      <c r="AP78" s="8">
        <f t="shared" si="1"/>
        <v>792</v>
      </c>
    </row>
    <row r="79" spans="1:43" x14ac:dyDescent="0.25">
      <c r="A79" s="32">
        <v>24</v>
      </c>
      <c r="B79" s="1" t="s">
        <v>113</v>
      </c>
      <c r="C79" s="1" t="s">
        <v>80</v>
      </c>
      <c r="D79" s="1">
        <v>2</v>
      </c>
      <c r="E79" s="1" t="s">
        <v>98</v>
      </c>
      <c r="F79" s="40">
        <v>484</v>
      </c>
      <c r="G79" s="18"/>
      <c r="H79" s="17"/>
      <c r="I79" s="17"/>
      <c r="J79" s="17"/>
      <c r="K79" s="17"/>
      <c r="L79" s="17"/>
      <c r="M79" s="17"/>
      <c r="N79" s="17"/>
      <c r="O79" s="19"/>
      <c r="P79" s="18">
        <v>48</v>
      </c>
      <c r="Q79" s="17">
        <v>484</v>
      </c>
      <c r="R79" s="17"/>
      <c r="S79" s="17">
        <v>169</v>
      </c>
      <c r="T79" s="17">
        <v>484</v>
      </c>
      <c r="U79" s="19">
        <v>48</v>
      </c>
      <c r="V79" s="18"/>
      <c r="W79" s="17"/>
      <c r="X79" s="17"/>
      <c r="Y79" s="17"/>
      <c r="Z79" s="17"/>
      <c r="AA79" s="17"/>
      <c r="AB79" s="17"/>
      <c r="AC79" s="17"/>
      <c r="AD79" s="19"/>
      <c r="AE79" s="18"/>
      <c r="AF79" s="17"/>
      <c r="AG79" s="17"/>
      <c r="AH79" s="17"/>
      <c r="AI79" s="17"/>
      <c r="AJ79" s="17"/>
      <c r="AK79" s="19"/>
      <c r="AO79" s="8">
        <f t="shared" si="0"/>
        <v>0</v>
      </c>
      <c r="AP79" s="8">
        <f t="shared" si="1"/>
        <v>159.72</v>
      </c>
      <c r="AQ79" s="8"/>
    </row>
    <row r="80" spans="1:43" x14ac:dyDescent="0.25">
      <c r="A80" s="32">
        <v>24</v>
      </c>
      <c r="B80" s="1" t="s">
        <v>156</v>
      </c>
      <c r="C80" s="1" t="s">
        <v>78</v>
      </c>
      <c r="D80" s="1">
        <v>2</v>
      </c>
      <c r="E80" s="1" t="s">
        <v>98</v>
      </c>
      <c r="F80" s="40">
        <v>91</v>
      </c>
      <c r="G80" s="18"/>
      <c r="H80" s="17"/>
      <c r="I80" s="17"/>
      <c r="J80" s="17"/>
      <c r="K80" s="17"/>
      <c r="L80" s="17"/>
      <c r="M80" s="17"/>
      <c r="N80" s="17"/>
      <c r="O80" s="19"/>
      <c r="P80" s="18"/>
      <c r="Q80" s="17"/>
      <c r="R80" s="17"/>
      <c r="S80" s="17"/>
      <c r="T80" s="17"/>
      <c r="U80" s="19"/>
      <c r="V80" s="18"/>
      <c r="W80" s="17"/>
      <c r="X80" s="17"/>
      <c r="Y80" s="17"/>
      <c r="Z80" s="17">
        <v>36</v>
      </c>
      <c r="AA80" s="17"/>
      <c r="AB80" s="17"/>
      <c r="AC80" s="17"/>
      <c r="AD80" s="19"/>
      <c r="AE80" s="18"/>
      <c r="AF80" s="17"/>
      <c r="AG80" s="17"/>
      <c r="AH80" s="17">
        <v>50</v>
      </c>
      <c r="AI80" s="17">
        <v>91</v>
      </c>
      <c r="AJ80" s="17"/>
      <c r="AK80" s="19"/>
      <c r="AO80" s="8">
        <f t="shared" ref="AO80:AO139" si="2">V80*0.6</f>
        <v>0</v>
      </c>
      <c r="AP80" s="8">
        <f t="shared" ref="AP80:AP139" si="3">F80*0.33</f>
        <v>30.03</v>
      </c>
      <c r="AQ80" s="8"/>
    </row>
    <row r="81" spans="1:43" x14ac:dyDescent="0.25">
      <c r="A81" s="32">
        <v>24</v>
      </c>
      <c r="B81" s="1" t="s">
        <v>157</v>
      </c>
      <c r="C81" s="1" t="s">
        <v>78</v>
      </c>
      <c r="F81" s="40">
        <v>627</v>
      </c>
      <c r="G81" s="18"/>
      <c r="H81" s="17"/>
      <c r="I81" s="17"/>
      <c r="J81" s="17"/>
      <c r="K81" s="17"/>
      <c r="L81" s="17"/>
      <c r="M81" s="17"/>
      <c r="N81" s="17"/>
      <c r="O81" s="19"/>
      <c r="P81" s="18"/>
      <c r="Q81" s="17"/>
      <c r="R81" s="17"/>
      <c r="S81" s="17"/>
      <c r="T81" s="17"/>
      <c r="U81" s="19"/>
      <c r="V81" s="18"/>
      <c r="W81" s="17"/>
      <c r="X81" s="17"/>
      <c r="Y81" s="17"/>
      <c r="Z81" s="17"/>
      <c r="AA81" s="17"/>
      <c r="AB81" s="17"/>
      <c r="AC81" s="17"/>
      <c r="AD81" s="19"/>
      <c r="AE81" s="18"/>
      <c r="AF81" s="17"/>
      <c r="AG81" s="17"/>
      <c r="AH81" s="17">
        <v>207</v>
      </c>
      <c r="AI81" s="17"/>
      <c r="AJ81" s="17"/>
      <c r="AK81" s="19"/>
      <c r="AO81" s="8">
        <f t="shared" si="2"/>
        <v>0</v>
      </c>
      <c r="AP81" s="8">
        <f t="shared" si="3"/>
        <v>206.91</v>
      </c>
      <c r="AQ81" s="8"/>
    </row>
    <row r="82" spans="1:43" s="8" customFormat="1" x14ac:dyDescent="0.25">
      <c r="A82" s="30">
        <v>25</v>
      </c>
      <c r="B82" s="8" t="s">
        <v>114</v>
      </c>
      <c r="C82" s="8" t="s">
        <v>79</v>
      </c>
      <c r="D82" s="8">
        <v>10</v>
      </c>
      <c r="E82" s="8" t="s">
        <v>98</v>
      </c>
      <c r="F82" s="38">
        <v>117</v>
      </c>
      <c r="G82" s="12"/>
      <c r="H82" s="11">
        <v>25</v>
      </c>
      <c r="I82" s="11">
        <v>117</v>
      </c>
      <c r="J82" s="11"/>
      <c r="K82" s="11"/>
      <c r="L82" s="11"/>
      <c r="M82" s="11"/>
      <c r="N82" s="11">
        <v>25</v>
      </c>
      <c r="O82" s="13">
        <v>39</v>
      </c>
      <c r="P82" s="12"/>
      <c r="Q82" s="11"/>
      <c r="R82" s="11"/>
      <c r="S82" s="11"/>
      <c r="T82" s="11"/>
      <c r="U82" s="13"/>
      <c r="V82" s="12"/>
      <c r="W82" s="11"/>
      <c r="X82" s="11"/>
      <c r="Y82" s="11"/>
      <c r="Z82" s="11"/>
      <c r="AA82" s="11"/>
      <c r="AB82" s="11"/>
      <c r="AC82" s="11"/>
      <c r="AD82" s="13"/>
      <c r="AE82" s="12"/>
      <c r="AF82" s="11"/>
      <c r="AG82" s="11"/>
      <c r="AH82" s="11"/>
      <c r="AI82" s="11"/>
      <c r="AJ82" s="11"/>
      <c r="AK82" s="13"/>
      <c r="AO82" s="8">
        <f t="shared" si="2"/>
        <v>0</v>
      </c>
      <c r="AP82" s="8">
        <f>F82*0.33</f>
        <v>38.61</v>
      </c>
    </row>
    <row r="83" spans="1:43" x14ac:dyDescent="0.25">
      <c r="A83" s="32">
        <v>26</v>
      </c>
      <c r="B83" s="1" t="s">
        <v>115</v>
      </c>
      <c r="C83" s="1" t="s">
        <v>79</v>
      </c>
      <c r="D83" s="1">
        <v>2</v>
      </c>
      <c r="E83" s="1" t="s">
        <v>98</v>
      </c>
      <c r="F83" s="40">
        <v>16</v>
      </c>
      <c r="G83" s="18"/>
      <c r="H83" s="17"/>
      <c r="I83" s="17">
        <v>16</v>
      </c>
      <c r="J83" s="17"/>
      <c r="K83" s="17"/>
      <c r="L83" s="17"/>
      <c r="M83" s="17"/>
      <c r="N83" s="17">
        <v>3</v>
      </c>
      <c r="O83" s="19">
        <v>6</v>
      </c>
      <c r="P83" s="18"/>
      <c r="Q83" s="17"/>
      <c r="R83" s="17"/>
      <c r="S83" s="17"/>
      <c r="T83" s="17"/>
      <c r="U83" s="19"/>
      <c r="V83" s="18"/>
      <c r="W83" s="17"/>
      <c r="X83" s="17"/>
      <c r="Y83" s="17"/>
      <c r="Z83" s="17"/>
      <c r="AA83" s="17"/>
      <c r="AB83" s="17"/>
      <c r="AC83" s="17"/>
      <c r="AD83" s="19"/>
      <c r="AE83" s="18"/>
      <c r="AF83" s="17"/>
      <c r="AG83" s="17"/>
      <c r="AH83" s="17"/>
      <c r="AI83" s="17"/>
      <c r="AJ83" s="17"/>
      <c r="AK83" s="19"/>
      <c r="AO83" s="8">
        <f t="shared" si="2"/>
        <v>0</v>
      </c>
      <c r="AP83" s="8">
        <f t="shared" si="3"/>
        <v>5.28</v>
      </c>
      <c r="AQ83" s="8"/>
    </row>
    <row r="84" spans="1:43" s="8" customFormat="1" x14ac:dyDescent="0.25">
      <c r="A84" s="30">
        <v>26</v>
      </c>
      <c r="B84" s="8" t="s">
        <v>115</v>
      </c>
      <c r="C84" s="8" t="s">
        <v>78</v>
      </c>
      <c r="D84" s="8">
        <v>2</v>
      </c>
      <c r="E84" s="8" t="s">
        <v>98</v>
      </c>
      <c r="F84" s="38">
        <v>839</v>
      </c>
      <c r="G84" s="12"/>
      <c r="H84" s="11"/>
      <c r="I84" s="11"/>
      <c r="J84" s="11"/>
      <c r="K84" s="11"/>
      <c r="L84" s="11"/>
      <c r="M84" s="11"/>
      <c r="N84" s="11"/>
      <c r="O84" s="13"/>
      <c r="P84" s="12"/>
      <c r="Q84" s="11"/>
      <c r="R84" s="11"/>
      <c r="S84" s="11"/>
      <c r="T84" s="11"/>
      <c r="U84" s="13"/>
      <c r="V84" s="12">
        <v>839</v>
      </c>
      <c r="W84" s="11">
        <v>503</v>
      </c>
      <c r="X84" s="11">
        <v>839</v>
      </c>
      <c r="Y84" s="11">
        <v>839</v>
      </c>
      <c r="Z84" s="11">
        <v>918</v>
      </c>
      <c r="AA84" s="11">
        <v>277</v>
      </c>
      <c r="AB84" s="11">
        <v>152</v>
      </c>
      <c r="AC84" s="11">
        <v>277</v>
      </c>
      <c r="AD84" s="13">
        <v>76</v>
      </c>
      <c r="AE84" s="12"/>
      <c r="AF84" s="11"/>
      <c r="AG84" s="11"/>
      <c r="AH84" s="11"/>
      <c r="AI84" s="11"/>
      <c r="AJ84" s="11"/>
      <c r="AK84" s="13"/>
      <c r="AO84" s="8">
        <f t="shared" si="2"/>
        <v>503.4</v>
      </c>
      <c r="AP84" s="8">
        <f t="shared" si="3"/>
        <v>276.87</v>
      </c>
    </row>
    <row r="85" spans="1:43" x14ac:dyDescent="0.25">
      <c r="A85" s="32">
        <v>27</v>
      </c>
      <c r="B85" s="1" t="s">
        <v>116</v>
      </c>
      <c r="C85" s="1" t="s">
        <v>79</v>
      </c>
      <c r="D85" s="1">
        <v>2</v>
      </c>
      <c r="E85" s="1" t="s">
        <v>98</v>
      </c>
      <c r="F85" s="40">
        <v>28</v>
      </c>
      <c r="G85" s="18"/>
      <c r="H85" s="17"/>
      <c r="I85" s="17">
        <v>28</v>
      </c>
      <c r="J85" s="17"/>
      <c r="K85" s="17"/>
      <c r="L85" s="17"/>
      <c r="M85" s="17"/>
      <c r="N85" s="17">
        <v>6</v>
      </c>
      <c r="O85" s="19">
        <v>12</v>
      </c>
      <c r="P85" s="18"/>
      <c r="Q85" s="17"/>
      <c r="R85" s="17"/>
      <c r="S85" s="17"/>
      <c r="T85" s="17"/>
      <c r="U85" s="19"/>
      <c r="V85" s="18"/>
      <c r="W85" s="17"/>
      <c r="X85" s="17"/>
      <c r="Y85" s="17"/>
      <c r="Z85" s="17"/>
      <c r="AA85" s="17"/>
      <c r="AB85" s="17"/>
      <c r="AC85" s="17"/>
      <c r="AD85" s="19"/>
      <c r="AE85" s="18"/>
      <c r="AF85" s="17"/>
      <c r="AG85" s="17"/>
      <c r="AH85" s="17"/>
      <c r="AI85" s="17"/>
      <c r="AJ85" s="17"/>
      <c r="AK85" s="19"/>
      <c r="AO85" s="8">
        <f t="shared" si="2"/>
        <v>0</v>
      </c>
      <c r="AP85" s="8">
        <f t="shared" si="3"/>
        <v>9.24</v>
      </c>
      <c r="AQ85" s="8"/>
    </row>
    <row r="86" spans="1:43" s="8" customFormat="1" x14ac:dyDescent="0.25">
      <c r="A86" s="30">
        <v>27</v>
      </c>
      <c r="B86" s="8" t="s">
        <v>116</v>
      </c>
      <c r="C86" s="8" t="s">
        <v>78</v>
      </c>
      <c r="D86" s="8">
        <v>2</v>
      </c>
      <c r="E86" s="8" t="s">
        <v>98</v>
      </c>
      <c r="F86" s="38">
        <v>950</v>
      </c>
      <c r="G86" s="12"/>
      <c r="H86" s="11"/>
      <c r="I86" s="11"/>
      <c r="J86" s="11"/>
      <c r="K86" s="11"/>
      <c r="L86" s="11"/>
      <c r="M86" s="11"/>
      <c r="N86" s="11"/>
      <c r="O86" s="13"/>
      <c r="P86" s="12"/>
      <c r="Q86" s="11"/>
      <c r="R86" s="11"/>
      <c r="S86" s="11"/>
      <c r="T86" s="11"/>
      <c r="U86" s="13"/>
      <c r="V86" s="12">
        <v>950</v>
      </c>
      <c r="W86" s="11">
        <v>570</v>
      </c>
      <c r="X86" s="11">
        <v>950</v>
      </c>
      <c r="Y86" s="11">
        <v>950</v>
      </c>
      <c r="Z86" s="11">
        <v>836</v>
      </c>
      <c r="AA86" s="11">
        <v>143</v>
      </c>
      <c r="AB86" s="11">
        <v>190</v>
      </c>
      <c r="AC86" s="11">
        <v>333</v>
      </c>
      <c r="AD86" s="13">
        <v>95</v>
      </c>
      <c r="AE86" s="12"/>
      <c r="AF86" s="11"/>
      <c r="AG86" s="11"/>
      <c r="AH86" s="11"/>
      <c r="AI86" s="11"/>
      <c r="AJ86" s="11"/>
      <c r="AK86" s="13"/>
      <c r="AO86" s="8">
        <f t="shared" si="2"/>
        <v>570</v>
      </c>
      <c r="AP86" s="8">
        <f t="shared" si="3"/>
        <v>313.5</v>
      </c>
    </row>
    <row r="87" spans="1:43" x14ac:dyDescent="0.25">
      <c r="A87" s="32">
        <v>28</v>
      </c>
      <c r="B87" s="1" t="s">
        <v>118</v>
      </c>
      <c r="C87" s="1" t="s">
        <v>79</v>
      </c>
      <c r="D87" s="1">
        <v>2</v>
      </c>
      <c r="E87" s="1" t="s">
        <v>98</v>
      </c>
      <c r="F87" s="40">
        <v>82</v>
      </c>
      <c r="G87" s="18"/>
      <c r="H87" s="17"/>
      <c r="I87" s="17">
        <v>82</v>
      </c>
      <c r="J87" s="17"/>
      <c r="K87" s="17"/>
      <c r="L87" s="17"/>
      <c r="M87" s="17"/>
      <c r="N87" s="17">
        <v>17</v>
      </c>
      <c r="O87" s="19">
        <v>34</v>
      </c>
      <c r="P87" s="18"/>
      <c r="Q87" s="17"/>
      <c r="R87" s="17"/>
      <c r="S87" s="17"/>
      <c r="T87" s="17"/>
      <c r="U87" s="19"/>
      <c r="V87" s="18"/>
      <c r="W87" s="17"/>
      <c r="X87" s="17"/>
      <c r="Y87" s="17"/>
      <c r="Z87" s="17"/>
      <c r="AA87" s="17"/>
      <c r="AB87" s="17"/>
      <c r="AC87" s="17"/>
      <c r="AD87" s="19"/>
      <c r="AE87" s="18"/>
      <c r="AF87" s="17"/>
      <c r="AG87" s="17"/>
      <c r="AH87" s="17"/>
      <c r="AI87" s="17"/>
      <c r="AJ87" s="17"/>
      <c r="AK87" s="19"/>
      <c r="AO87" s="8">
        <f t="shared" si="2"/>
        <v>0</v>
      </c>
      <c r="AP87" s="8">
        <f t="shared" si="3"/>
        <v>27.060000000000002</v>
      </c>
      <c r="AQ87" s="8"/>
    </row>
    <row r="88" spans="1:43" x14ac:dyDescent="0.25">
      <c r="A88" s="32">
        <v>28</v>
      </c>
      <c r="B88" s="1" t="s">
        <v>118</v>
      </c>
      <c r="C88" s="1" t="s">
        <v>80</v>
      </c>
      <c r="D88" s="1">
        <v>2</v>
      </c>
      <c r="E88" s="1" t="s">
        <v>98</v>
      </c>
      <c r="F88" s="40">
        <v>123</v>
      </c>
      <c r="G88" s="18"/>
      <c r="H88" s="17"/>
      <c r="I88" s="17"/>
      <c r="J88" s="17"/>
      <c r="K88" s="17"/>
      <c r="L88" s="17"/>
      <c r="M88" s="17"/>
      <c r="N88" s="17"/>
      <c r="O88" s="19"/>
      <c r="P88" s="18">
        <v>12</v>
      </c>
      <c r="Q88" s="17">
        <v>123</v>
      </c>
      <c r="R88" s="17">
        <v>102</v>
      </c>
      <c r="S88" s="17">
        <v>48</v>
      </c>
      <c r="T88" s="17">
        <v>123</v>
      </c>
      <c r="U88" s="19">
        <v>12</v>
      </c>
      <c r="V88" s="18"/>
      <c r="W88" s="17"/>
      <c r="X88" s="17"/>
      <c r="Y88" s="17"/>
      <c r="Z88" s="17"/>
      <c r="AA88" s="17"/>
      <c r="AB88" s="17"/>
      <c r="AC88" s="17"/>
      <c r="AD88" s="19"/>
      <c r="AE88" s="18"/>
      <c r="AF88" s="17"/>
      <c r="AG88" s="17"/>
      <c r="AH88" s="17"/>
      <c r="AI88" s="17"/>
      <c r="AJ88" s="17"/>
      <c r="AK88" s="19"/>
      <c r="AO88" s="8">
        <f t="shared" si="2"/>
        <v>0</v>
      </c>
      <c r="AP88" s="8">
        <f t="shared" si="3"/>
        <v>40.590000000000003</v>
      </c>
      <c r="AQ88" s="8"/>
    </row>
    <row r="89" spans="1:43" x14ac:dyDescent="0.25">
      <c r="A89" s="32">
        <v>28</v>
      </c>
      <c r="B89" s="1" t="s">
        <v>118</v>
      </c>
      <c r="C89" s="1" t="s">
        <v>85</v>
      </c>
      <c r="D89" s="1">
        <v>2</v>
      </c>
      <c r="E89" s="1" t="s">
        <v>98</v>
      </c>
      <c r="F89" s="40">
        <v>1951</v>
      </c>
      <c r="G89" s="18"/>
      <c r="H89" s="17"/>
      <c r="I89" s="17"/>
      <c r="J89" s="17"/>
      <c r="K89" s="17"/>
      <c r="L89" s="17"/>
      <c r="M89" s="17"/>
      <c r="N89" s="17"/>
      <c r="O89" s="19"/>
      <c r="P89" s="18"/>
      <c r="Q89" s="17"/>
      <c r="R89" s="17"/>
      <c r="S89" s="17"/>
      <c r="T89" s="17"/>
      <c r="U89" s="19"/>
      <c r="V89" s="18"/>
      <c r="W89" s="17"/>
      <c r="X89" s="17"/>
      <c r="Y89" s="17"/>
      <c r="Z89" s="17"/>
      <c r="AA89" s="17"/>
      <c r="AB89" s="17"/>
      <c r="AC89" s="17"/>
      <c r="AD89" s="19"/>
      <c r="AE89" s="18"/>
      <c r="AF89" s="17"/>
      <c r="AG89" s="17"/>
      <c r="AH89" s="17">
        <v>1951</v>
      </c>
      <c r="AI89" s="17">
        <v>207</v>
      </c>
      <c r="AJ89" s="17"/>
      <c r="AK89" s="19"/>
      <c r="AO89" s="8">
        <f t="shared" si="2"/>
        <v>0</v>
      </c>
      <c r="AP89" s="8">
        <f t="shared" si="3"/>
        <v>643.83000000000004</v>
      </c>
      <c r="AQ89" s="8"/>
    </row>
    <row r="90" spans="1:43" s="8" customFormat="1" x14ac:dyDescent="0.25">
      <c r="A90" s="30">
        <v>29</v>
      </c>
      <c r="B90" s="8" t="s">
        <v>117</v>
      </c>
      <c r="C90" s="8" t="s">
        <v>78</v>
      </c>
      <c r="D90" s="8">
        <v>2</v>
      </c>
      <c r="E90" s="8" t="s">
        <v>98</v>
      </c>
      <c r="F90" s="38">
        <v>94</v>
      </c>
      <c r="G90" s="12"/>
      <c r="H90" s="11"/>
      <c r="I90" s="11"/>
      <c r="J90" s="11"/>
      <c r="K90" s="11"/>
      <c r="L90" s="11"/>
      <c r="M90" s="11"/>
      <c r="N90" s="11"/>
      <c r="O90" s="13"/>
      <c r="P90" s="12"/>
      <c r="Q90" s="11"/>
      <c r="R90" s="11"/>
      <c r="S90" s="11"/>
      <c r="T90" s="11"/>
      <c r="U90" s="13"/>
      <c r="V90" s="12">
        <v>94</v>
      </c>
      <c r="W90" s="11">
        <v>54</v>
      </c>
      <c r="X90" s="11">
        <v>94</v>
      </c>
      <c r="Y90" s="11">
        <v>94</v>
      </c>
      <c r="Z90" s="11">
        <v>33</v>
      </c>
      <c r="AA90" s="11">
        <v>14</v>
      </c>
      <c r="AB90" s="11">
        <v>18</v>
      </c>
      <c r="AC90" s="11">
        <v>32</v>
      </c>
      <c r="AD90" s="13">
        <v>94</v>
      </c>
      <c r="AE90" s="12"/>
      <c r="AF90" s="11"/>
      <c r="AG90" s="11"/>
      <c r="AH90" s="11"/>
      <c r="AI90" s="11"/>
      <c r="AJ90" s="11"/>
      <c r="AK90" s="13"/>
      <c r="AO90" s="8">
        <f t="shared" si="2"/>
        <v>56.4</v>
      </c>
      <c r="AP90" s="8">
        <f t="shared" si="3"/>
        <v>31.020000000000003</v>
      </c>
    </row>
    <row r="91" spans="1:43" x14ac:dyDescent="0.25">
      <c r="A91" s="32">
        <v>30</v>
      </c>
      <c r="B91" s="1" t="s">
        <v>119</v>
      </c>
      <c r="C91" s="1" t="s">
        <v>79</v>
      </c>
      <c r="D91" s="1">
        <v>2</v>
      </c>
      <c r="E91" s="1" t="s">
        <v>98</v>
      </c>
      <c r="F91" s="40">
        <v>127</v>
      </c>
      <c r="G91" s="18"/>
      <c r="H91" s="17"/>
      <c r="I91" s="17">
        <v>127</v>
      </c>
      <c r="J91" s="17"/>
      <c r="K91" s="17"/>
      <c r="L91" s="17"/>
      <c r="M91" s="17"/>
      <c r="N91" s="17">
        <v>26</v>
      </c>
      <c r="O91" s="19">
        <v>52</v>
      </c>
      <c r="P91" s="18"/>
      <c r="Q91" s="17"/>
      <c r="R91" s="17"/>
      <c r="S91" s="17"/>
      <c r="T91" s="17"/>
      <c r="U91" s="19"/>
      <c r="V91" s="18"/>
      <c r="W91" s="17"/>
      <c r="X91" s="17"/>
      <c r="Y91" s="17"/>
      <c r="Z91" s="17"/>
      <c r="AA91" s="17"/>
      <c r="AB91" s="17"/>
      <c r="AC91" s="17"/>
      <c r="AD91" s="19"/>
      <c r="AE91" s="18"/>
      <c r="AF91" s="17"/>
      <c r="AG91" s="17"/>
      <c r="AH91" s="17"/>
      <c r="AI91" s="17"/>
      <c r="AJ91" s="17"/>
      <c r="AK91" s="19"/>
      <c r="AO91" s="8">
        <f t="shared" si="2"/>
        <v>0</v>
      </c>
      <c r="AP91" s="8">
        <f t="shared" si="3"/>
        <v>41.910000000000004</v>
      </c>
      <c r="AQ91" s="8"/>
    </row>
    <row r="92" spans="1:43" x14ac:dyDescent="0.25">
      <c r="A92" s="32">
        <v>30</v>
      </c>
      <c r="B92" s="1" t="s">
        <v>119</v>
      </c>
      <c r="C92" s="1" t="s">
        <v>80</v>
      </c>
      <c r="D92" s="1">
        <v>2</v>
      </c>
      <c r="E92" s="1" t="s">
        <v>98</v>
      </c>
      <c r="F92" s="40">
        <v>1498</v>
      </c>
      <c r="G92" s="18"/>
      <c r="H92" s="17"/>
      <c r="I92" s="17"/>
      <c r="J92" s="17"/>
      <c r="K92" s="17"/>
      <c r="L92" s="17"/>
      <c r="M92" s="17"/>
      <c r="N92" s="17"/>
      <c r="O92" s="19"/>
      <c r="P92" s="18">
        <v>60</v>
      </c>
      <c r="Q92" s="17">
        <v>1498</v>
      </c>
      <c r="R92" s="17">
        <v>898</v>
      </c>
      <c r="S92" s="17">
        <v>524</v>
      </c>
      <c r="T92" s="17">
        <v>1498</v>
      </c>
      <c r="U92" s="19">
        <v>149</v>
      </c>
      <c r="V92" s="18"/>
      <c r="W92" s="17"/>
      <c r="X92" s="17"/>
      <c r="Y92" s="17"/>
      <c r="Z92" s="17"/>
      <c r="AA92" s="17"/>
      <c r="AB92" s="17"/>
      <c r="AC92" s="17"/>
      <c r="AD92" s="19"/>
      <c r="AE92" s="18"/>
      <c r="AF92" s="17"/>
      <c r="AG92" s="17"/>
      <c r="AH92" s="17"/>
      <c r="AI92" s="17"/>
      <c r="AJ92" s="17"/>
      <c r="AK92" s="19"/>
      <c r="AO92" s="8">
        <f t="shared" si="2"/>
        <v>0</v>
      </c>
      <c r="AP92" s="8">
        <f t="shared" si="3"/>
        <v>494.34000000000003</v>
      </c>
      <c r="AQ92" s="8"/>
    </row>
    <row r="93" spans="1:43" x14ac:dyDescent="0.25">
      <c r="A93" s="32">
        <v>30</v>
      </c>
      <c r="B93" s="1" t="s">
        <v>119</v>
      </c>
      <c r="C93" s="1" t="s">
        <v>78</v>
      </c>
      <c r="D93" s="1">
        <v>2</v>
      </c>
      <c r="E93" s="1" t="s">
        <v>98</v>
      </c>
      <c r="F93" s="40">
        <v>3315</v>
      </c>
      <c r="G93" s="18"/>
      <c r="H93" s="17"/>
      <c r="I93" s="17"/>
      <c r="J93" s="17"/>
      <c r="K93" s="17"/>
      <c r="L93" s="17"/>
      <c r="M93" s="17"/>
      <c r="N93" s="17"/>
      <c r="O93" s="19"/>
      <c r="P93" s="18"/>
      <c r="Q93" s="17"/>
      <c r="R93" s="17"/>
      <c r="S93" s="17"/>
      <c r="T93" s="17"/>
      <c r="U93" s="19"/>
      <c r="V93" s="18">
        <v>3315</v>
      </c>
      <c r="W93" s="17">
        <v>1094</v>
      </c>
      <c r="X93" s="17">
        <v>3315</v>
      </c>
      <c r="Y93" s="17">
        <v>3315</v>
      </c>
      <c r="Z93" s="17">
        <v>1796</v>
      </c>
      <c r="AA93" s="17">
        <v>331</v>
      </c>
      <c r="AB93" s="17">
        <v>211</v>
      </c>
      <c r="AC93" s="17">
        <v>662</v>
      </c>
      <c r="AD93" s="19">
        <v>331</v>
      </c>
      <c r="AE93" s="18"/>
      <c r="AF93" s="17"/>
      <c r="AG93" s="17"/>
      <c r="AH93" s="17">
        <v>348</v>
      </c>
      <c r="AI93" s="17"/>
      <c r="AJ93" s="17"/>
      <c r="AK93" s="19"/>
      <c r="AO93" s="8">
        <f t="shared" si="2"/>
        <v>1989</v>
      </c>
      <c r="AP93" s="8">
        <f t="shared" si="3"/>
        <v>1093.95</v>
      </c>
      <c r="AQ93" s="8"/>
    </row>
    <row r="94" spans="1:43" s="8" customFormat="1" x14ac:dyDescent="0.25">
      <c r="A94" s="30">
        <v>31</v>
      </c>
      <c r="B94" s="8" t="s">
        <v>120</v>
      </c>
      <c r="C94" s="8" t="s">
        <v>78</v>
      </c>
      <c r="D94" s="8">
        <v>2</v>
      </c>
      <c r="E94" s="8" t="s">
        <v>98</v>
      </c>
      <c r="F94" s="38">
        <v>918</v>
      </c>
      <c r="G94" s="12"/>
      <c r="H94" s="11"/>
      <c r="I94" s="11"/>
      <c r="J94" s="11"/>
      <c r="K94" s="11"/>
      <c r="L94" s="11"/>
      <c r="M94" s="11"/>
      <c r="N94" s="11"/>
      <c r="O94" s="13"/>
      <c r="P94" s="12"/>
      <c r="Q94" s="11"/>
      <c r="R94" s="11"/>
      <c r="S94" s="11"/>
      <c r="T94" s="11"/>
      <c r="U94" s="13"/>
      <c r="V94" s="12">
        <v>918</v>
      </c>
      <c r="W94" s="11">
        <v>551</v>
      </c>
      <c r="X94" s="11">
        <v>918</v>
      </c>
      <c r="Y94" s="11">
        <v>918</v>
      </c>
      <c r="Z94" s="11">
        <v>898</v>
      </c>
      <c r="AA94" s="11">
        <v>138</v>
      </c>
      <c r="AB94" s="11">
        <v>184</v>
      </c>
      <c r="AC94" s="11">
        <v>322</v>
      </c>
      <c r="AD94" s="13">
        <v>90</v>
      </c>
      <c r="AE94" s="12"/>
      <c r="AF94" s="11"/>
      <c r="AG94" s="11"/>
      <c r="AH94" s="11"/>
      <c r="AI94" s="11"/>
      <c r="AJ94" s="11"/>
      <c r="AK94" s="13"/>
      <c r="AO94" s="8">
        <f t="shared" si="2"/>
        <v>550.79999999999995</v>
      </c>
      <c r="AP94" s="8">
        <f t="shared" si="3"/>
        <v>302.94</v>
      </c>
    </row>
    <row r="95" spans="1:43" x14ac:dyDescent="0.25">
      <c r="A95" s="32">
        <v>32</v>
      </c>
      <c r="B95" s="1" t="s">
        <v>121</v>
      </c>
      <c r="C95" s="1" t="s">
        <v>79</v>
      </c>
      <c r="D95" s="1">
        <v>3</v>
      </c>
      <c r="E95" s="1" t="s">
        <v>98</v>
      </c>
      <c r="F95" s="40">
        <v>19</v>
      </c>
      <c r="G95" s="18">
        <v>19</v>
      </c>
      <c r="H95" s="17"/>
      <c r="I95" s="17">
        <v>19</v>
      </c>
      <c r="J95" s="17">
        <v>19</v>
      </c>
      <c r="K95" s="17"/>
      <c r="L95" s="17"/>
      <c r="M95" s="17"/>
      <c r="N95" s="17">
        <v>5</v>
      </c>
      <c r="O95" s="19">
        <v>10</v>
      </c>
      <c r="P95" s="18"/>
      <c r="Q95" s="17"/>
      <c r="R95" s="17"/>
      <c r="S95" s="17"/>
      <c r="T95" s="17"/>
      <c r="U95" s="19"/>
      <c r="V95" s="18"/>
      <c r="W95" s="17"/>
      <c r="X95" s="17"/>
      <c r="Y95" s="17"/>
      <c r="Z95" s="17"/>
      <c r="AA95" s="17"/>
      <c r="AB95" s="17"/>
      <c r="AC95" s="17"/>
      <c r="AD95" s="19"/>
      <c r="AE95" s="18"/>
      <c r="AF95" s="17"/>
      <c r="AG95" s="17"/>
      <c r="AH95" s="17"/>
      <c r="AI95" s="17"/>
      <c r="AJ95" s="17"/>
      <c r="AK95" s="19"/>
      <c r="AO95" s="8">
        <f t="shared" si="2"/>
        <v>0</v>
      </c>
      <c r="AP95" s="8">
        <f t="shared" si="3"/>
        <v>6.2700000000000005</v>
      </c>
      <c r="AQ95" s="8"/>
    </row>
    <row r="96" spans="1:43" s="8" customFormat="1" x14ac:dyDescent="0.25">
      <c r="A96" s="30">
        <v>32</v>
      </c>
      <c r="B96" s="8" t="s">
        <v>121</v>
      </c>
      <c r="C96" s="8" t="s">
        <v>85</v>
      </c>
      <c r="D96" s="8">
        <v>3</v>
      </c>
      <c r="E96" s="8" t="s">
        <v>98</v>
      </c>
      <c r="F96" s="38">
        <v>860</v>
      </c>
      <c r="G96" s="12"/>
      <c r="H96" s="11"/>
      <c r="I96" s="11"/>
      <c r="J96" s="11"/>
      <c r="K96" s="11"/>
      <c r="L96" s="11"/>
      <c r="M96" s="11"/>
      <c r="N96" s="11"/>
      <c r="O96" s="13"/>
      <c r="P96" s="12"/>
      <c r="Q96" s="11"/>
      <c r="R96" s="11"/>
      <c r="S96" s="11"/>
      <c r="T96" s="11"/>
      <c r="U96" s="13"/>
      <c r="V96" s="12"/>
      <c r="W96" s="11"/>
      <c r="X96" s="11"/>
      <c r="Y96" s="11"/>
      <c r="Z96" s="11"/>
      <c r="AA96" s="11"/>
      <c r="AB96" s="11"/>
      <c r="AC96" s="11"/>
      <c r="AD96" s="13"/>
      <c r="AE96" s="12"/>
      <c r="AF96" s="11"/>
      <c r="AG96" s="11"/>
      <c r="AH96" s="11">
        <v>284</v>
      </c>
      <c r="AI96" s="11">
        <v>430</v>
      </c>
      <c r="AJ96" s="11"/>
      <c r="AK96" s="13">
        <v>70</v>
      </c>
      <c r="AO96" s="8">
        <f t="shared" si="2"/>
        <v>0</v>
      </c>
      <c r="AP96" s="8">
        <f t="shared" si="3"/>
        <v>283.8</v>
      </c>
    </row>
    <row r="97" spans="1:43" x14ac:dyDescent="0.25">
      <c r="A97" s="32">
        <v>34</v>
      </c>
      <c r="B97" s="1" t="s">
        <v>122</v>
      </c>
      <c r="C97" s="1" t="s">
        <v>79</v>
      </c>
      <c r="D97" s="1">
        <v>3</v>
      </c>
      <c r="E97" s="1" t="s">
        <v>98</v>
      </c>
      <c r="F97" s="40">
        <v>41</v>
      </c>
      <c r="G97" s="18"/>
      <c r="H97" s="17"/>
      <c r="I97" s="17">
        <v>41</v>
      </c>
      <c r="J97" s="17">
        <v>10</v>
      </c>
      <c r="K97" s="17">
        <v>6</v>
      </c>
      <c r="L97" s="17">
        <v>2</v>
      </c>
      <c r="M97" s="17">
        <v>6</v>
      </c>
      <c r="N97" s="17">
        <v>11</v>
      </c>
      <c r="O97" s="19">
        <v>20</v>
      </c>
      <c r="P97" s="18"/>
      <c r="Q97" s="17"/>
      <c r="R97" s="17"/>
      <c r="S97" s="17"/>
      <c r="T97" s="17"/>
      <c r="U97" s="19"/>
      <c r="V97" s="18"/>
      <c r="W97" s="17"/>
      <c r="X97" s="17"/>
      <c r="Y97" s="17"/>
      <c r="Z97" s="17"/>
      <c r="AA97" s="17"/>
      <c r="AB97" s="17"/>
      <c r="AC97" s="17"/>
      <c r="AD97" s="19"/>
      <c r="AE97" s="18"/>
      <c r="AF97" s="17"/>
      <c r="AG97" s="17"/>
      <c r="AH97" s="17"/>
      <c r="AI97" s="17"/>
      <c r="AJ97" s="17"/>
      <c r="AK97" s="19"/>
      <c r="AO97" s="8">
        <f t="shared" si="2"/>
        <v>0</v>
      </c>
      <c r="AP97" s="8">
        <f t="shared" si="3"/>
        <v>13.530000000000001</v>
      </c>
      <c r="AQ97" s="8"/>
    </row>
    <row r="98" spans="1:43" x14ac:dyDescent="0.25">
      <c r="A98" s="32">
        <v>34</v>
      </c>
      <c r="B98" s="1" t="s">
        <v>122</v>
      </c>
      <c r="C98" s="1" t="s">
        <v>88</v>
      </c>
      <c r="D98" s="1">
        <v>3</v>
      </c>
      <c r="E98" s="1" t="s">
        <v>98</v>
      </c>
      <c r="F98" s="40">
        <v>1146</v>
      </c>
      <c r="G98" s="18"/>
      <c r="H98" s="17"/>
      <c r="I98" s="17"/>
      <c r="J98" s="17"/>
      <c r="K98" s="17"/>
      <c r="L98" s="17"/>
      <c r="M98" s="17"/>
      <c r="N98" s="17"/>
      <c r="O98" s="19"/>
      <c r="P98" s="18"/>
      <c r="Q98" s="17"/>
      <c r="R98" s="17"/>
      <c r="S98" s="17"/>
      <c r="T98" s="17"/>
      <c r="U98" s="19"/>
      <c r="V98" s="18"/>
      <c r="W98" s="17"/>
      <c r="X98" s="17"/>
      <c r="Y98" s="17"/>
      <c r="Z98" s="17"/>
      <c r="AA98" s="17"/>
      <c r="AB98" s="17"/>
      <c r="AC98" s="17"/>
      <c r="AD98" s="19"/>
      <c r="AE98" s="18"/>
      <c r="AF98" s="17"/>
      <c r="AG98" s="17"/>
      <c r="AH98" s="17">
        <v>378</v>
      </c>
      <c r="AI98" s="17"/>
      <c r="AJ98" s="17"/>
      <c r="AK98" s="19"/>
      <c r="AO98" s="8">
        <f t="shared" si="2"/>
        <v>0</v>
      </c>
      <c r="AP98" s="8">
        <f t="shared" si="3"/>
        <v>378.18</v>
      </c>
      <c r="AQ98" s="8"/>
    </row>
    <row r="99" spans="1:43" s="8" customFormat="1" x14ac:dyDescent="0.25">
      <c r="A99" s="30">
        <v>34</v>
      </c>
      <c r="B99" s="8" t="s">
        <v>122</v>
      </c>
      <c r="C99" s="8" t="s">
        <v>85</v>
      </c>
      <c r="D99" s="8">
        <v>3</v>
      </c>
      <c r="E99" s="8" t="s">
        <v>98</v>
      </c>
      <c r="F99" s="38">
        <v>2128</v>
      </c>
      <c r="G99" s="12"/>
      <c r="H99" s="11"/>
      <c r="I99" s="11"/>
      <c r="J99" s="11"/>
      <c r="K99" s="11"/>
      <c r="L99" s="11"/>
      <c r="M99" s="11"/>
      <c r="N99" s="11"/>
      <c r="O99" s="13"/>
      <c r="P99" s="12"/>
      <c r="Q99" s="11"/>
      <c r="R99" s="11"/>
      <c r="S99" s="11"/>
      <c r="T99" s="11"/>
      <c r="U99" s="13"/>
      <c r="V99" s="12"/>
      <c r="W99" s="11"/>
      <c r="X99" s="11"/>
      <c r="Y99" s="11"/>
      <c r="Z99" s="11"/>
      <c r="AA99" s="11"/>
      <c r="AB99" s="11"/>
      <c r="AC99" s="11"/>
      <c r="AD99" s="13"/>
      <c r="AE99" s="12"/>
      <c r="AF99" s="11"/>
      <c r="AG99" s="11"/>
      <c r="AH99" s="11">
        <v>702</v>
      </c>
      <c r="AI99" s="11">
        <v>1051</v>
      </c>
      <c r="AJ99" s="11"/>
      <c r="AK99" s="13"/>
      <c r="AO99" s="8">
        <f t="shared" si="2"/>
        <v>0</v>
      </c>
      <c r="AP99" s="8">
        <f t="shared" si="3"/>
        <v>702.24</v>
      </c>
    </row>
    <row r="100" spans="1:43" x14ac:dyDescent="0.25">
      <c r="A100" s="32">
        <v>35</v>
      </c>
      <c r="B100" s="1" t="s">
        <v>123</v>
      </c>
      <c r="C100" s="1" t="s">
        <v>79</v>
      </c>
      <c r="D100" s="1">
        <v>3</v>
      </c>
      <c r="E100" s="1" t="s">
        <v>98</v>
      </c>
      <c r="F100" s="40">
        <v>32</v>
      </c>
      <c r="G100" s="18"/>
      <c r="H100" s="17">
        <v>9</v>
      </c>
      <c r="I100" s="17">
        <v>29</v>
      </c>
      <c r="J100" s="17">
        <v>16</v>
      </c>
      <c r="K100" s="17"/>
      <c r="L100" s="17">
        <v>15</v>
      </c>
      <c r="M100" s="17">
        <v>32</v>
      </c>
      <c r="N100" s="17">
        <v>9</v>
      </c>
      <c r="O100" s="19">
        <v>18</v>
      </c>
      <c r="P100" s="18"/>
      <c r="Q100" s="17"/>
      <c r="R100" s="17"/>
      <c r="S100" s="17"/>
      <c r="T100" s="17"/>
      <c r="U100" s="19"/>
      <c r="V100" s="18"/>
      <c r="W100" s="17"/>
      <c r="X100" s="17"/>
      <c r="Y100" s="17"/>
      <c r="Z100" s="17"/>
      <c r="AA100" s="17"/>
      <c r="AB100" s="17"/>
      <c r="AC100" s="17"/>
      <c r="AD100" s="19"/>
      <c r="AE100" s="18"/>
      <c r="AF100" s="17"/>
      <c r="AG100" s="17"/>
      <c r="AH100" s="17"/>
      <c r="AI100" s="17"/>
      <c r="AJ100" s="17"/>
      <c r="AK100" s="19"/>
      <c r="AO100" s="8">
        <f t="shared" si="2"/>
        <v>0</v>
      </c>
      <c r="AP100" s="8">
        <f t="shared" si="3"/>
        <v>10.56</v>
      </c>
      <c r="AQ100" s="8"/>
    </row>
    <row r="101" spans="1:43" x14ac:dyDescent="0.25">
      <c r="A101" s="32">
        <v>35</v>
      </c>
      <c r="B101" s="1" t="s">
        <v>123</v>
      </c>
      <c r="C101" s="1" t="s">
        <v>80</v>
      </c>
      <c r="D101" s="1">
        <v>3</v>
      </c>
      <c r="E101" s="1" t="s">
        <v>98</v>
      </c>
      <c r="F101" s="40">
        <v>634</v>
      </c>
      <c r="G101" s="18"/>
      <c r="H101" s="17"/>
      <c r="I101" s="17"/>
      <c r="J101" s="17"/>
      <c r="K101" s="17"/>
      <c r="L101" s="17"/>
      <c r="M101" s="17"/>
      <c r="N101" s="17"/>
      <c r="O101" s="19"/>
      <c r="P101" s="18">
        <v>63</v>
      </c>
      <c r="Q101" s="17">
        <v>634</v>
      </c>
      <c r="R101" s="17">
        <v>186</v>
      </c>
      <c r="S101" s="17">
        <v>222</v>
      </c>
      <c r="T101" s="17">
        <v>634</v>
      </c>
      <c r="U101" s="19">
        <v>63</v>
      </c>
      <c r="V101" s="18"/>
      <c r="W101" s="17"/>
      <c r="X101" s="17"/>
      <c r="Y101" s="17"/>
      <c r="Z101" s="17"/>
      <c r="AA101" s="17"/>
      <c r="AB101" s="17"/>
      <c r="AC101" s="17"/>
      <c r="AD101" s="19"/>
      <c r="AE101" s="18"/>
      <c r="AF101" s="17"/>
      <c r="AG101" s="17"/>
      <c r="AH101" s="17"/>
      <c r="AI101" s="17"/>
      <c r="AJ101" s="17"/>
      <c r="AK101" s="19"/>
      <c r="AO101" s="8">
        <f t="shared" si="2"/>
        <v>0</v>
      </c>
      <c r="AP101" s="8">
        <f t="shared" si="3"/>
        <v>209.22</v>
      </c>
      <c r="AQ101" s="8"/>
    </row>
    <row r="102" spans="1:43" x14ac:dyDescent="0.25">
      <c r="A102" s="32">
        <v>35</v>
      </c>
      <c r="B102" s="1" t="s">
        <v>123</v>
      </c>
      <c r="C102" s="1" t="s">
        <v>78</v>
      </c>
      <c r="D102" s="1">
        <v>3</v>
      </c>
      <c r="E102" s="1" t="s">
        <v>98</v>
      </c>
      <c r="F102" s="40">
        <v>738</v>
      </c>
      <c r="G102" s="18"/>
      <c r="H102" s="17"/>
      <c r="I102" s="17"/>
      <c r="J102" s="17"/>
      <c r="K102" s="17"/>
      <c r="L102" s="17"/>
      <c r="M102" s="17"/>
      <c r="N102" s="17"/>
      <c r="O102" s="19"/>
      <c r="P102" s="18"/>
      <c r="Q102" s="17"/>
      <c r="R102" s="17"/>
      <c r="S102" s="17"/>
      <c r="T102" s="17"/>
      <c r="U102" s="19"/>
      <c r="V102" s="18">
        <v>738</v>
      </c>
      <c r="W102" s="17">
        <v>244</v>
      </c>
      <c r="X102" s="17">
        <v>738</v>
      </c>
      <c r="Y102" s="17">
        <v>738</v>
      </c>
      <c r="Z102" s="17">
        <v>151</v>
      </c>
      <c r="AA102" s="17">
        <v>49</v>
      </c>
      <c r="AB102" s="17">
        <v>75</v>
      </c>
      <c r="AC102" s="17">
        <v>95</v>
      </c>
      <c r="AD102" s="19">
        <v>81</v>
      </c>
      <c r="AE102" s="18"/>
      <c r="AF102" s="17"/>
      <c r="AG102" s="17"/>
      <c r="AH102" s="17"/>
      <c r="AI102" s="17"/>
      <c r="AJ102" s="17"/>
      <c r="AK102" s="19"/>
      <c r="AO102" s="8">
        <f t="shared" si="2"/>
        <v>442.8</v>
      </c>
      <c r="AP102" s="8">
        <f t="shared" si="3"/>
        <v>243.54000000000002</v>
      </c>
      <c r="AQ102" s="8"/>
    </row>
    <row r="103" spans="1:43" x14ac:dyDescent="0.25">
      <c r="A103" s="32">
        <v>35</v>
      </c>
      <c r="B103" s="1" t="s">
        <v>123</v>
      </c>
      <c r="C103" s="1" t="s">
        <v>85</v>
      </c>
      <c r="D103" s="1">
        <v>3</v>
      </c>
      <c r="E103" s="1" t="s">
        <v>98</v>
      </c>
      <c r="F103" s="40">
        <v>960</v>
      </c>
      <c r="G103" s="18"/>
      <c r="H103" s="17"/>
      <c r="I103" s="17"/>
      <c r="J103" s="17"/>
      <c r="K103" s="17"/>
      <c r="L103" s="17"/>
      <c r="M103" s="17"/>
      <c r="N103" s="17"/>
      <c r="O103" s="19"/>
      <c r="P103" s="18"/>
      <c r="Q103" s="17"/>
      <c r="R103" s="17"/>
      <c r="S103" s="17"/>
      <c r="T103" s="17"/>
      <c r="U103" s="19"/>
      <c r="V103" s="18"/>
      <c r="W103" s="17"/>
      <c r="X103" s="17"/>
      <c r="Y103" s="17"/>
      <c r="Z103" s="17"/>
      <c r="AA103" s="17"/>
      <c r="AB103" s="17"/>
      <c r="AC103" s="17"/>
      <c r="AD103" s="19"/>
      <c r="AE103" s="18"/>
      <c r="AF103" s="17"/>
      <c r="AG103" s="17"/>
      <c r="AH103" s="17">
        <v>317</v>
      </c>
      <c r="AI103" s="17">
        <v>384</v>
      </c>
      <c r="AJ103" s="17"/>
      <c r="AK103" s="19"/>
      <c r="AO103" s="8">
        <f t="shared" si="2"/>
        <v>0</v>
      </c>
      <c r="AP103" s="8">
        <f t="shared" si="3"/>
        <v>316.8</v>
      </c>
      <c r="AQ103" s="8"/>
    </row>
    <row r="104" spans="1:43" s="8" customFormat="1" x14ac:dyDescent="0.25">
      <c r="A104" s="30">
        <v>35</v>
      </c>
      <c r="B104" s="8" t="s">
        <v>123</v>
      </c>
      <c r="C104" s="8" t="s">
        <v>88</v>
      </c>
      <c r="D104" s="8">
        <v>3</v>
      </c>
      <c r="E104" s="8" t="s">
        <v>98</v>
      </c>
      <c r="F104" s="38">
        <v>3612</v>
      </c>
      <c r="G104" s="12"/>
      <c r="H104" s="11"/>
      <c r="I104" s="11"/>
      <c r="J104" s="11"/>
      <c r="K104" s="11"/>
      <c r="L104" s="11"/>
      <c r="M104" s="11"/>
      <c r="N104" s="11"/>
      <c r="O104" s="13"/>
      <c r="P104" s="12"/>
      <c r="Q104" s="11"/>
      <c r="R104" s="11"/>
      <c r="S104" s="11"/>
      <c r="T104" s="11"/>
      <c r="U104" s="13"/>
      <c r="V104" s="12"/>
      <c r="W104" s="11"/>
      <c r="X104" s="11"/>
      <c r="Y104" s="11"/>
      <c r="Z104" s="11"/>
      <c r="AA104" s="11"/>
      <c r="AB104" s="11"/>
      <c r="AC104" s="11"/>
      <c r="AD104" s="13"/>
      <c r="AE104" s="12"/>
      <c r="AF104" s="11"/>
      <c r="AG104" s="11"/>
      <c r="AH104" s="11">
        <v>1192</v>
      </c>
      <c r="AI104" s="11"/>
      <c r="AJ104" s="11"/>
      <c r="AK104" s="13"/>
      <c r="AO104" s="8">
        <f t="shared" si="2"/>
        <v>0</v>
      </c>
      <c r="AP104" s="8">
        <f t="shared" si="3"/>
        <v>1191.96</v>
      </c>
    </row>
    <row r="105" spans="1:43" x14ac:dyDescent="0.25">
      <c r="A105" s="32">
        <v>36</v>
      </c>
      <c r="B105" s="1" t="s">
        <v>124</v>
      </c>
      <c r="C105" s="1" t="s">
        <v>79</v>
      </c>
      <c r="D105" s="1">
        <v>3</v>
      </c>
      <c r="E105" s="1" t="s">
        <v>98</v>
      </c>
      <c r="F105" s="40">
        <v>52</v>
      </c>
      <c r="G105" s="18">
        <v>52</v>
      </c>
      <c r="H105" s="17">
        <v>10</v>
      </c>
      <c r="I105" s="17">
        <v>52</v>
      </c>
      <c r="J105" s="17">
        <v>52</v>
      </c>
      <c r="K105" s="17"/>
      <c r="L105" s="17"/>
      <c r="M105" s="17"/>
      <c r="N105" s="17">
        <v>10</v>
      </c>
      <c r="O105" s="19">
        <v>21</v>
      </c>
      <c r="P105" s="18"/>
      <c r="Q105" s="17"/>
      <c r="R105" s="17"/>
      <c r="S105" s="17"/>
      <c r="T105" s="17"/>
      <c r="U105" s="19"/>
      <c r="V105" s="18"/>
      <c r="W105" s="17"/>
      <c r="X105" s="17"/>
      <c r="Y105" s="17"/>
      <c r="Z105" s="17"/>
      <c r="AA105" s="17"/>
      <c r="AB105" s="17"/>
      <c r="AC105" s="17"/>
      <c r="AD105" s="19"/>
      <c r="AE105" s="18"/>
      <c r="AF105" s="17"/>
      <c r="AG105" s="17"/>
      <c r="AH105" s="17"/>
      <c r="AI105" s="17"/>
      <c r="AJ105" s="17"/>
      <c r="AK105" s="19"/>
      <c r="AO105" s="8">
        <f t="shared" si="2"/>
        <v>0</v>
      </c>
      <c r="AP105" s="8">
        <f t="shared" si="3"/>
        <v>17.16</v>
      </c>
      <c r="AQ105" s="8"/>
    </row>
    <row r="106" spans="1:43" s="8" customFormat="1" x14ac:dyDescent="0.25">
      <c r="A106" s="30">
        <v>36</v>
      </c>
      <c r="B106" s="8" t="s">
        <v>124</v>
      </c>
      <c r="C106" s="8" t="s">
        <v>85</v>
      </c>
      <c r="D106" s="8">
        <v>3</v>
      </c>
      <c r="E106" s="8" t="s">
        <v>98</v>
      </c>
      <c r="F106" s="38">
        <v>3871</v>
      </c>
      <c r="G106" s="12"/>
      <c r="H106" s="11"/>
      <c r="I106" s="11"/>
      <c r="J106" s="11"/>
      <c r="K106" s="11"/>
      <c r="L106" s="11"/>
      <c r="M106" s="11"/>
      <c r="N106" s="11"/>
      <c r="O106" s="13"/>
      <c r="P106" s="12"/>
      <c r="Q106" s="11"/>
      <c r="R106" s="11"/>
      <c r="S106" s="11"/>
      <c r="T106" s="11"/>
      <c r="U106" s="13"/>
      <c r="V106" s="12"/>
      <c r="W106" s="11"/>
      <c r="X106" s="11"/>
      <c r="Y106" s="11"/>
      <c r="Z106" s="11"/>
      <c r="AA106" s="11"/>
      <c r="AB106" s="11"/>
      <c r="AC106" s="11"/>
      <c r="AD106" s="13"/>
      <c r="AE106" s="12"/>
      <c r="AF106" s="11"/>
      <c r="AG106" s="11"/>
      <c r="AH106" s="11">
        <v>1277</v>
      </c>
      <c r="AI106" s="11">
        <v>1458</v>
      </c>
      <c r="AJ106" s="11"/>
      <c r="AK106" s="13"/>
      <c r="AO106" s="8">
        <f t="shared" si="2"/>
        <v>0</v>
      </c>
      <c r="AP106" s="8">
        <f t="shared" si="3"/>
        <v>1277.43</v>
      </c>
    </row>
    <row r="107" spans="1:43" x14ac:dyDescent="0.25">
      <c r="A107" s="32">
        <v>37</v>
      </c>
      <c r="B107" s="1" t="s">
        <v>125</v>
      </c>
      <c r="C107" s="1" t="s">
        <v>79</v>
      </c>
      <c r="D107" s="1">
        <v>10</v>
      </c>
      <c r="E107" s="1" t="s">
        <v>129</v>
      </c>
      <c r="F107" s="40">
        <v>107</v>
      </c>
      <c r="G107" s="18">
        <v>43</v>
      </c>
      <c r="H107" s="17">
        <v>22</v>
      </c>
      <c r="I107" s="17">
        <v>68</v>
      </c>
      <c r="J107" s="17"/>
      <c r="K107" s="17"/>
      <c r="L107" s="17"/>
      <c r="M107" s="17"/>
      <c r="N107" s="17">
        <v>22</v>
      </c>
      <c r="O107" s="19">
        <v>44</v>
      </c>
      <c r="P107" s="18"/>
      <c r="Q107" s="17"/>
      <c r="R107" s="17"/>
      <c r="S107" s="17"/>
      <c r="T107" s="17"/>
      <c r="U107" s="19"/>
      <c r="V107" s="18"/>
      <c r="W107" s="17"/>
      <c r="X107" s="17"/>
      <c r="Y107" s="17"/>
      <c r="Z107" s="17"/>
      <c r="AA107" s="17"/>
      <c r="AB107" s="17"/>
      <c r="AC107" s="17"/>
      <c r="AD107" s="19"/>
      <c r="AE107" s="18"/>
      <c r="AF107" s="17"/>
      <c r="AG107" s="17"/>
      <c r="AH107" s="17"/>
      <c r="AI107" s="17"/>
      <c r="AJ107" s="17"/>
      <c r="AK107" s="19"/>
      <c r="AO107" s="8">
        <f t="shared" si="2"/>
        <v>0</v>
      </c>
      <c r="AP107" s="8">
        <f t="shared" si="3"/>
        <v>35.31</v>
      </c>
      <c r="AQ107" s="8"/>
    </row>
    <row r="108" spans="1:43" x14ac:dyDescent="0.25">
      <c r="A108" s="32">
        <v>37</v>
      </c>
      <c r="B108" s="1" t="s">
        <v>125</v>
      </c>
      <c r="C108" s="1" t="s">
        <v>78</v>
      </c>
      <c r="D108" s="1">
        <v>10</v>
      </c>
      <c r="E108" s="1" t="s">
        <v>129</v>
      </c>
      <c r="F108" s="40">
        <v>570</v>
      </c>
      <c r="G108" s="18"/>
      <c r="H108" s="17"/>
      <c r="I108" s="17"/>
      <c r="J108" s="17"/>
      <c r="K108" s="17"/>
      <c r="L108" s="17"/>
      <c r="M108" s="17"/>
      <c r="N108" s="17"/>
      <c r="O108" s="19"/>
      <c r="P108" s="18"/>
      <c r="Q108" s="17"/>
      <c r="R108" s="17"/>
      <c r="S108" s="17"/>
      <c r="T108" s="17"/>
      <c r="U108" s="19"/>
      <c r="V108" s="18">
        <v>570</v>
      </c>
      <c r="W108" s="17">
        <v>342</v>
      </c>
      <c r="X108" s="17">
        <v>342</v>
      </c>
      <c r="Y108" s="17">
        <v>570</v>
      </c>
      <c r="Z108" s="17">
        <v>342</v>
      </c>
      <c r="AA108" s="17">
        <v>68</v>
      </c>
      <c r="AB108" s="17">
        <v>84</v>
      </c>
      <c r="AC108" s="17">
        <v>148</v>
      </c>
      <c r="AD108" s="19">
        <v>42</v>
      </c>
      <c r="AE108" s="18"/>
      <c r="AF108" s="17"/>
      <c r="AG108" s="17"/>
      <c r="AH108" s="17">
        <v>300</v>
      </c>
      <c r="AI108" s="17"/>
      <c r="AJ108" s="17"/>
      <c r="AK108" s="19"/>
      <c r="AO108" s="8">
        <f t="shared" si="2"/>
        <v>342</v>
      </c>
      <c r="AP108" s="8">
        <f t="shared" si="3"/>
        <v>188.10000000000002</v>
      </c>
      <c r="AQ108" s="8"/>
    </row>
    <row r="109" spans="1:43" x14ac:dyDescent="0.25">
      <c r="A109" s="32">
        <v>37</v>
      </c>
      <c r="B109" s="1" t="s">
        <v>155</v>
      </c>
      <c r="C109" s="1" t="s">
        <v>78</v>
      </c>
      <c r="F109" s="40">
        <v>8499</v>
      </c>
      <c r="G109" s="18"/>
      <c r="H109" s="17"/>
      <c r="I109" s="17"/>
      <c r="J109" s="17"/>
      <c r="K109" s="17"/>
      <c r="L109" s="17"/>
      <c r="M109" s="17"/>
      <c r="N109" s="17"/>
      <c r="O109" s="19"/>
      <c r="P109" s="18"/>
      <c r="Q109" s="17"/>
      <c r="R109" s="17"/>
      <c r="S109" s="17"/>
      <c r="T109" s="17"/>
      <c r="U109" s="19"/>
      <c r="V109" s="18"/>
      <c r="W109" s="17"/>
      <c r="X109" s="17">
        <v>8499</v>
      </c>
      <c r="Y109" s="17">
        <v>8499</v>
      </c>
      <c r="Z109" s="17"/>
      <c r="AA109" s="17"/>
      <c r="AB109" s="17"/>
      <c r="AC109" s="17"/>
      <c r="AD109" s="19"/>
      <c r="AE109" s="18"/>
      <c r="AF109" s="17"/>
      <c r="AG109" s="17"/>
      <c r="AH109" s="17">
        <v>2805</v>
      </c>
      <c r="AI109" s="17"/>
      <c r="AJ109" s="17"/>
      <c r="AK109" s="19"/>
      <c r="AO109" s="8">
        <f t="shared" si="2"/>
        <v>0</v>
      </c>
      <c r="AP109" s="8">
        <f t="shared" si="3"/>
        <v>2804.67</v>
      </c>
      <c r="AQ109" s="8"/>
    </row>
    <row r="110" spans="1:43" x14ac:dyDescent="0.25">
      <c r="A110" s="32">
        <v>38</v>
      </c>
      <c r="B110" s="1" t="s">
        <v>126</v>
      </c>
      <c r="C110" s="1" t="s">
        <v>79</v>
      </c>
      <c r="D110" s="1">
        <v>10</v>
      </c>
      <c r="E110" s="1" t="s">
        <v>129</v>
      </c>
      <c r="F110" s="40">
        <v>129</v>
      </c>
      <c r="G110" s="18"/>
      <c r="H110" s="17">
        <v>21</v>
      </c>
      <c r="I110" s="17">
        <v>129</v>
      </c>
      <c r="J110" s="17"/>
      <c r="K110" s="17"/>
      <c r="L110" s="17"/>
      <c r="M110" s="17"/>
      <c r="N110" s="17">
        <v>21</v>
      </c>
      <c r="O110" s="19">
        <v>43</v>
      </c>
      <c r="P110" s="18"/>
      <c r="Q110" s="17"/>
      <c r="R110" s="17"/>
      <c r="S110" s="17"/>
      <c r="T110" s="17"/>
      <c r="U110" s="19"/>
      <c r="V110" s="18"/>
      <c r="W110" s="17"/>
      <c r="X110" s="17"/>
      <c r="Y110" s="17"/>
      <c r="Z110" s="17"/>
      <c r="AA110" s="17"/>
      <c r="AB110" s="17"/>
      <c r="AC110" s="17"/>
      <c r="AD110" s="19"/>
      <c r="AE110" s="18"/>
      <c r="AF110" s="17"/>
      <c r="AG110" s="17"/>
      <c r="AH110" s="17"/>
      <c r="AI110" s="17"/>
      <c r="AJ110" s="17"/>
      <c r="AK110" s="19"/>
      <c r="AO110" s="8">
        <f t="shared" si="2"/>
        <v>0</v>
      </c>
      <c r="AP110" s="8">
        <f t="shared" si="3"/>
        <v>42.57</v>
      </c>
      <c r="AQ110" s="8"/>
    </row>
    <row r="111" spans="1:43" s="8" customFormat="1" x14ac:dyDescent="0.25">
      <c r="A111" s="30">
        <v>39</v>
      </c>
      <c r="B111" s="8" t="s">
        <v>127</v>
      </c>
      <c r="C111" s="8" t="s">
        <v>79</v>
      </c>
      <c r="D111" s="8">
        <v>10</v>
      </c>
      <c r="E111" s="8" t="s">
        <v>129</v>
      </c>
      <c r="F111" s="38">
        <v>13</v>
      </c>
      <c r="G111" s="12"/>
      <c r="H111" s="11">
        <v>3</v>
      </c>
      <c r="I111" s="11">
        <v>13</v>
      </c>
      <c r="J111" s="11"/>
      <c r="K111" s="11"/>
      <c r="L111" s="11"/>
      <c r="M111" s="11"/>
      <c r="N111" s="11">
        <v>3</v>
      </c>
      <c r="O111" s="13">
        <v>5</v>
      </c>
      <c r="P111" s="12"/>
      <c r="Q111" s="11"/>
      <c r="R111" s="11"/>
      <c r="S111" s="11"/>
      <c r="T111" s="11"/>
      <c r="U111" s="13"/>
      <c r="V111" s="12"/>
      <c r="W111" s="11"/>
      <c r="X111" s="11"/>
      <c r="Y111" s="11"/>
      <c r="Z111" s="11"/>
      <c r="AA111" s="11"/>
      <c r="AB111" s="11"/>
      <c r="AC111" s="11"/>
      <c r="AD111" s="13"/>
      <c r="AE111" s="12"/>
      <c r="AF111" s="11"/>
      <c r="AG111" s="11"/>
      <c r="AH111" s="11"/>
      <c r="AI111" s="11"/>
      <c r="AJ111" s="11"/>
      <c r="AK111" s="13"/>
      <c r="AO111" s="8">
        <f t="shared" si="2"/>
        <v>0</v>
      </c>
      <c r="AP111" s="8">
        <f t="shared" si="3"/>
        <v>4.29</v>
      </c>
    </row>
    <row r="112" spans="1:43" x14ac:dyDescent="0.25">
      <c r="A112" s="32">
        <v>40</v>
      </c>
      <c r="B112" s="1" t="s">
        <v>130</v>
      </c>
      <c r="C112" s="1" t="s">
        <v>79</v>
      </c>
      <c r="D112" s="1">
        <v>2</v>
      </c>
      <c r="E112" s="1" t="s">
        <v>129</v>
      </c>
      <c r="F112" s="40">
        <v>6</v>
      </c>
      <c r="G112" s="18"/>
      <c r="H112" s="17"/>
      <c r="I112" s="17">
        <v>6</v>
      </c>
      <c r="J112" s="17"/>
      <c r="K112" s="17"/>
      <c r="L112" s="17"/>
      <c r="M112" s="17"/>
      <c r="N112" s="17">
        <v>2</v>
      </c>
      <c r="O112" s="19">
        <v>3</v>
      </c>
      <c r="P112" s="18"/>
      <c r="Q112" s="17"/>
      <c r="R112" s="17"/>
      <c r="S112" s="17"/>
      <c r="T112" s="17"/>
      <c r="U112" s="19"/>
      <c r="V112" s="18"/>
      <c r="W112" s="17"/>
      <c r="X112" s="17"/>
      <c r="Y112" s="17"/>
      <c r="Z112" s="17"/>
      <c r="AA112" s="17"/>
      <c r="AB112" s="17"/>
      <c r="AC112" s="17"/>
      <c r="AD112" s="19"/>
      <c r="AE112" s="18"/>
      <c r="AF112" s="17"/>
      <c r="AG112" s="17"/>
      <c r="AH112" s="17"/>
      <c r="AI112" s="17"/>
      <c r="AJ112" s="17"/>
      <c r="AK112" s="19"/>
      <c r="AO112" s="8">
        <f t="shared" si="2"/>
        <v>0</v>
      </c>
      <c r="AP112" s="8">
        <f t="shared" si="3"/>
        <v>1.98</v>
      </c>
      <c r="AQ112" s="8"/>
    </row>
    <row r="113" spans="1:43" x14ac:dyDescent="0.25">
      <c r="A113" s="32">
        <v>40</v>
      </c>
      <c r="B113" s="1" t="s">
        <v>130</v>
      </c>
      <c r="C113" s="1" t="s">
        <v>78</v>
      </c>
      <c r="D113" s="1">
        <v>2</v>
      </c>
      <c r="E113" s="1" t="s">
        <v>129</v>
      </c>
      <c r="F113" s="40">
        <v>370</v>
      </c>
      <c r="G113" s="18"/>
      <c r="H113" s="17"/>
      <c r="I113" s="17"/>
      <c r="J113" s="17"/>
      <c r="K113" s="17"/>
      <c r="L113" s="17"/>
      <c r="M113" s="17"/>
      <c r="N113" s="17"/>
      <c r="O113" s="19"/>
      <c r="P113" s="18"/>
      <c r="Q113" s="17"/>
      <c r="R113" s="17"/>
      <c r="S113" s="17"/>
      <c r="T113" s="17"/>
      <c r="U113" s="19"/>
      <c r="V113" s="18">
        <v>370</v>
      </c>
      <c r="W113" s="17">
        <v>222</v>
      </c>
      <c r="X113" s="17">
        <v>370</v>
      </c>
      <c r="Y113" s="17">
        <v>370</v>
      </c>
      <c r="Z113" s="17">
        <v>364</v>
      </c>
      <c r="AA113" s="17">
        <v>53</v>
      </c>
      <c r="AB113" s="17">
        <v>71</v>
      </c>
      <c r="AC113" s="17">
        <v>122</v>
      </c>
      <c r="AD113" s="19">
        <v>35</v>
      </c>
      <c r="AE113" s="18"/>
      <c r="AF113" s="17"/>
      <c r="AG113" s="17"/>
      <c r="AH113" s="17"/>
      <c r="AI113" s="17"/>
      <c r="AJ113" s="17"/>
      <c r="AK113" s="19"/>
      <c r="AO113" s="1">
        <f t="shared" si="2"/>
        <v>222</v>
      </c>
      <c r="AP113" s="1">
        <f t="shared" si="3"/>
        <v>122.10000000000001</v>
      </c>
    </row>
    <row r="114" spans="1:43" s="9" customFormat="1" x14ac:dyDescent="0.25">
      <c r="A114" s="56">
        <v>41</v>
      </c>
      <c r="B114" s="9" t="s">
        <v>128</v>
      </c>
      <c r="C114" s="9" t="s">
        <v>79</v>
      </c>
      <c r="D114" s="9">
        <v>10</v>
      </c>
      <c r="E114" s="9" t="s">
        <v>129</v>
      </c>
      <c r="F114" s="39">
        <v>181</v>
      </c>
      <c r="G114" s="15"/>
      <c r="H114" s="14">
        <v>39</v>
      </c>
      <c r="I114" s="14">
        <v>181</v>
      </c>
      <c r="J114" s="14"/>
      <c r="K114" s="14"/>
      <c r="L114" s="14"/>
      <c r="M114" s="14"/>
      <c r="N114" s="14">
        <v>39</v>
      </c>
      <c r="O114" s="16">
        <v>60</v>
      </c>
      <c r="P114" s="15"/>
      <c r="Q114" s="14"/>
      <c r="R114" s="14"/>
      <c r="S114" s="14"/>
      <c r="T114" s="14"/>
      <c r="U114" s="16"/>
      <c r="V114" s="15"/>
      <c r="W114" s="14"/>
      <c r="X114" s="14"/>
      <c r="Y114" s="14"/>
      <c r="Z114" s="14"/>
      <c r="AA114" s="14"/>
      <c r="AB114" s="14"/>
      <c r="AC114" s="14"/>
      <c r="AD114" s="16"/>
      <c r="AE114" s="15"/>
      <c r="AF114" s="14"/>
      <c r="AG114" s="14"/>
      <c r="AH114" s="14"/>
      <c r="AI114" s="14"/>
      <c r="AJ114" s="14"/>
      <c r="AK114" s="16"/>
      <c r="AO114" s="9">
        <f t="shared" si="2"/>
        <v>0</v>
      </c>
      <c r="AP114" s="9">
        <f t="shared" si="3"/>
        <v>59.730000000000004</v>
      </c>
    </row>
    <row r="115" spans="1:43" x14ac:dyDescent="0.25">
      <c r="A115" s="32">
        <v>42</v>
      </c>
      <c r="B115" s="1" t="s">
        <v>131</v>
      </c>
      <c r="C115" s="1" t="s">
        <v>79</v>
      </c>
      <c r="D115" s="1">
        <v>5</v>
      </c>
      <c r="E115" s="1" t="s">
        <v>129</v>
      </c>
      <c r="F115" s="40">
        <v>197</v>
      </c>
      <c r="G115" s="18"/>
      <c r="H115" s="17">
        <v>42</v>
      </c>
      <c r="I115" s="17">
        <v>197</v>
      </c>
      <c r="J115" s="17"/>
      <c r="K115" s="17"/>
      <c r="L115" s="17"/>
      <c r="M115" s="17"/>
      <c r="N115" s="17">
        <v>42</v>
      </c>
      <c r="O115" s="19">
        <v>84</v>
      </c>
      <c r="P115" s="18"/>
      <c r="Q115" s="17"/>
      <c r="R115" s="17"/>
      <c r="S115" s="17"/>
      <c r="T115" s="17"/>
      <c r="U115" s="19"/>
      <c r="V115" s="18"/>
      <c r="W115" s="17"/>
      <c r="X115" s="17"/>
      <c r="Y115" s="17"/>
      <c r="Z115" s="17"/>
      <c r="AA115" s="17"/>
      <c r="AB115" s="17"/>
      <c r="AC115" s="17"/>
      <c r="AD115" s="19"/>
      <c r="AE115" s="18"/>
      <c r="AF115" s="17"/>
      <c r="AG115" s="17"/>
      <c r="AH115" s="17"/>
      <c r="AI115" s="17"/>
      <c r="AJ115" s="17"/>
      <c r="AK115" s="19"/>
      <c r="AO115" s="8">
        <f t="shared" si="2"/>
        <v>0</v>
      </c>
      <c r="AP115" s="8">
        <f t="shared" si="3"/>
        <v>65.010000000000005</v>
      </c>
      <c r="AQ115" s="8"/>
    </row>
    <row r="116" spans="1:43" s="8" customFormat="1" x14ac:dyDescent="0.25">
      <c r="A116" s="30">
        <v>42</v>
      </c>
      <c r="B116" s="8" t="s">
        <v>131</v>
      </c>
      <c r="C116" s="8" t="s">
        <v>85</v>
      </c>
      <c r="D116" s="8">
        <v>5</v>
      </c>
      <c r="E116" s="8" t="s">
        <v>129</v>
      </c>
      <c r="F116" s="38">
        <v>2750</v>
      </c>
      <c r="G116" s="12"/>
      <c r="H116" s="11"/>
      <c r="I116" s="11"/>
      <c r="J116" s="11"/>
      <c r="K116" s="11"/>
      <c r="L116" s="11"/>
      <c r="M116" s="11"/>
      <c r="N116" s="11"/>
      <c r="O116" s="13"/>
      <c r="P116" s="12"/>
      <c r="Q116" s="11"/>
      <c r="R116" s="11"/>
      <c r="S116" s="11"/>
      <c r="T116" s="11"/>
      <c r="U116" s="13"/>
      <c r="V116" s="12"/>
      <c r="W116" s="11"/>
      <c r="X116" s="11"/>
      <c r="Y116" s="11"/>
      <c r="Z116" s="11"/>
      <c r="AA116" s="11"/>
      <c r="AB116" s="11"/>
      <c r="AC116" s="11"/>
      <c r="AD116" s="13"/>
      <c r="AE116" s="12"/>
      <c r="AF116" s="11"/>
      <c r="AG116" s="11"/>
      <c r="AH116" s="11">
        <v>908</v>
      </c>
      <c r="AI116" s="11"/>
      <c r="AJ116" s="11"/>
      <c r="AK116" s="13"/>
      <c r="AO116" s="8">
        <f t="shared" si="2"/>
        <v>0</v>
      </c>
      <c r="AP116" s="8">
        <f>F116*0.33</f>
        <v>907.5</v>
      </c>
    </row>
    <row r="117" spans="1:43" x14ac:dyDescent="0.25">
      <c r="A117" s="32">
        <v>43</v>
      </c>
      <c r="B117" s="1" t="s">
        <v>132</v>
      </c>
      <c r="C117" s="1" t="s">
        <v>79</v>
      </c>
      <c r="D117" s="1">
        <v>3</v>
      </c>
      <c r="E117" s="1" t="s">
        <v>129</v>
      </c>
      <c r="F117" s="40">
        <v>25</v>
      </c>
      <c r="G117" s="18">
        <v>25</v>
      </c>
      <c r="H117" s="17">
        <v>5</v>
      </c>
      <c r="I117" s="17">
        <v>25</v>
      </c>
      <c r="J117" s="17"/>
      <c r="K117" s="17"/>
      <c r="L117" s="17"/>
      <c r="M117" s="17">
        <v>5</v>
      </c>
      <c r="N117" s="17">
        <v>11</v>
      </c>
      <c r="O117" s="19">
        <v>8</v>
      </c>
      <c r="P117" s="18"/>
      <c r="Q117" s="17"/>
      <c r="R117" s="17"/>
      <c r="S117" s="17"/>
      <c r="T117" s="17"/>
      <c r="U117" s="19"/>
      <c r="V117" s="18"/>
      <c r="W117" s="17"/>
      <c r="X117" s="17"/>
      <c r="Y117" s="17"/>
      <c r="Z117" s="17"/>
      <c r="AA117" s="17"/>
      <c r="AB117" s="17"/>
      <c r="AC117" s="17"/>
      <c r="AD117" s="19"/>
      <c r="AE117" s="18"/>
      <c r="AF117" s="17"/>
      <c r="AG117" s="17"/>
      <c r="AH117" s="17"/>
      <c r="AI117" s="17"/>
      <c r="AJ117" s="17"/>
      <c r="AK117" s="19"/>
      <c r="AO117" s="8">
        <f t="shared" si="2"/>
        <v>0</v>
      </c>
      <c r="AP117" s="8">
        <f t="shared" si="3"/>
        <v>8.25</v>
      </c>
      <c r="AQ117" s="8"/>
    </row>
    <row r="118" spans="1:43" x14ac:dyDescent="0.25">
      <c r="A118" s="32">
        <v>43</v>
      </c>
      <c r="B118" s="1" t="s">
        <v>132</v>
      </c>
      <c r="C118" s="1" t="s">
        <v>85</v>
      </c>
      <c r="D118" s="1">
        <v>3</v>
      </c>
      <c r="E118" s="1" t="s">
        <v>129</v>
      </c>
      <c r="F118" s="40">
        <v>1706</v>
      </c>
      <c r="G118" s="18"/>
      <c r="H118" s="17"/>
      <c r="I118" s="17"/>
      <c r="J118" s="17"/>
      <c r="K118" s="17"/>
      <c r="L118" s="17"/>
      <c r="M118" s="17"/>
      <c r="N118" s="17"/>
      <c r="O118" s="19"/>
      <c r="P118" s="18"/>
      <c r="Q118" s="17"/>
      <c r="R118" s="17"/>
      <c r="S118" s="17"/>
      <c r="T118" s="17"/>
      <c r="U118" s="19"/>
      <c r="V118" s="18"/>
      <c r="W118" s="17"/>
      <c r="X118" s="17"/>
      <c r="Y118" s="17"/>
      <c r="Z118" s="17"/>
      <c r="AA118" s="17"/>
      <c r="AB118" s="17"/>
      <c r="AC118" s="17"/>
      <c r="AD118" s="19"/>
      <c r="AE118" s="18"/>
      <c r="AF118" s="17"/>
      <c r="AG118" s="17"/>
      <c r="AH118" s="17">
        <v>563</v>
      </c>
      <c r="AI118" s="17">
        <v>803</v>
      </c>
      <c r="AJ118" s="17"/>
      <c r="AK118" s="19"/>
      <c r="AO118" s="8">
        <f t="shared" si="2"/>
        <v>0</v>
      </c>
      <c r="AP118" s="8">
        <f t="shared" si="3"/>
        <v>562.98</v>
      </c>
      <c r="AQ118" s="8"/>
    </row>
    <row r="119" spans="1:43" x14ac:dyDescent="0.25">
      <c r="A119" s="32">
        <v>44</v>
      </c>
      <c r="B119" s="1" t="s">
        <v>133</v>
      </c>
      <c r="C119" s="1" t="s">
        <v>79</v>
      </c>
      <c r="D119" s="1">
        <v>10</v>
      </c>
      <c r="E119" s="1" t="s">
        <v>129</v>
      </c>
      <c r="F119" s="40">
        <v>96</v>
      </c>
      <c r="G119" s="18"/>
      <c r="H119" s="17">
        <v>20</v>
      </c>
      <c r="I119" s="17">
        <v>96</v>
      </c>
      <c r="J119" s="17"/>
      <c r="K119" s="17"/>
      <c r="L119" s="17"/>
      <c r="M119" s="17"/>
      <c r="N119" s="17">
        <v>20</v>
      </c>
      <c r="O119" s="19">
        <v>32</v>
      </c>
      <c r="P119" s="18"/>
      <c r="Q119" s="17"/>
      <c r="R119" s="17"/>
      <c r="S119" s="17"/>
      <c r="T119" s="17"/>
      <c r="U119" s="19"/>
      <c r="V119" s="18"/>
      <c r="W119" s="17"/>
      <c r="X119" s="17"/>
      <c r="Y119" s="17"/>
      <c r="Z119" s="17"/>
      <c r="AA119" s="17"/>
      <c r="AB119" s="17"/>
      <c r="AC119" s="17"/>
      <c r="AD119" s="19"/>
      <c r="AE119" s="18"/>
      <c r="AF119" s="17"/>
      <c r="AG119" s="17"/>
      <c r="AH119" s="17"/>
      <c r="AI119" s="17"/>
      <c r="AJ119" s="17"/>
      <c r="AK119" s="19"/>
      <c r="AO119" s="8">
        <f t="shared" si="2"/>
        <v>0</v>
      </c>
      <c r="AP119" s="8">
        <f t="shared" si="3"/>
        <v>31.68</v>
      </c>
      <c r="AQ119" s="8"/>
    </row>
    <row r="120" spans="1:43" s="8" customFormat="1" x14ac:dyDescent="0.25">
      <c r="A120" s="30">
        <v>46</v>
      </c>
      <c r="B120" s="8" t="s">
        <v>134</v>
      </c>
      <c r="C120" s="8" t="s">
        <v>79</v>
      </c>
      <c r="D120" s="8">
        <v>10</v>
      </c>
      <c r="E120" s="8" t="s">
        <v>129</v>
      </c>
      <c r="F120" s="38">
        <v>22</v>
      </c>
      <c r="G120" s="12"/>
      <c r="H120" s="11">
        <v>4</v>
      </c>
      <c r="I120" s="11">
        <v>22</v>
      </c>
      <c r="J120" s="11"/>
      <c r="K120" s="11"/>
      <c r="L120" s="11"/>
      <c r="M120" s="11"/>
      <c r="N120" s="11">
        <v>4</v>
      </c>
      <c r="O120" s="13">
        <v>9</v>
      </c>
      <c r="P120" s="12"/>
      <c r="Q120" s="11"/>
      <c r="R120" s="11"/>
      <c r="S120" s="11"/>
      <c r="T120" s="11"/>
      <c r="U120" s="13"/>
      <c r="V120" s="12"/>
      <c r="W120" s="11"/>
      <c r="X120" s="11"/>
      <c r="Y120" s="11"/>
      <c r="Z120" s="11"/>
      <c r="AA120" s="11"/>
      <c r="AB120" s="11"/>
      <c r="AC120" s="11"/>
      <c r="AD120" s="13"/>
      <c r="AE120" s="12"/>
      <c r="AF120" s="11"/>
      <c r="AG120" s="11"/>
      <c r="AH120" s="11"/>
      <c r="AI120" s="11"/>
      <c r="AJ120" s="11"/>
      <c r="AK120" s="13"/>
      <c r="AO120" s="8">
        <f t="shared" si="2"/>
        <v>0</v>
      </c>
      <c r="AP120" s="8">
        <f t="shared" si="3"/>
        <v>7.2600000000000007</v>
      </c>
    </row>
    <row r="121" spans="1:43" x14ac:dyDescent="0.25">
      <c r="A121" s="32">
        <v>47</v>
      </c>
      <c r="B121" s="1" t="s">
        <v>135</v>
      </c>
      <c r="C121" s="1" t="s">
        <v>79</v>
      </c>
      <c r="D121" s="1">
        <v>3</v>
      </c>
      <c r="E121" s="1" t="s">
        <v>129</v>
      </c>
      <c r="F121" s="40">
        <v>19</v>
      </c>
      <c r="G121" s="18"/>
      <c r="H121" s="17">
        <v>4</v>
      </c>
      <c r="I121" s="17">
        <v>19</v>
      </c>
      <c r="J121" s="17"/>
      <c r="K121" s="17"/>
      <c r="L121" s="17"/>
      <c r="M121" s="17"/>
      <c r="N121" s="17">
        <v>4</v>
      </c>
      <c r="O121" s="19">
        <v>9</v>
      </c>
      <c r="P121" s="18"/>
      <c r="Q121" s="17"/>
      <c r="R121" s="17"/>
      <c r="S121" s="17"/>
      <c r="T121" s="17"/>
      <c r="U121" s="19"/>
      <c r="V121" s="18"/>
      <c r="W121" s="17"/>
      <c r="X121" s="17"/>
      <c r="Y121" s="17"/>
      <c r="Z121" s="17"/>
      <c r="AA121" s="17"/>
      <c r="AB121" s="17"/>
      <c r="AC121" s="17"/>
      <c r="AD121" s="19"/>
      <c r="AE121" s="18"/>
      <c r="AF121" s="17"/>
      <c r="AG121" s="17"/>
      <c r="AH121" s="17"/>
      <c r="AI121" s="17"/>
      <c r="AJ121" s="17"/>
      <c r="AK121" s="19"/>
      <c r="AO121" s="8">
        <f t="shared" si="2"/>
        <v>0</v>
      </c>
      <c r="AP121" s="8">
        <f t="shared" si="3"/>
        <v>6.2700000000000005</v>
      </c>
      <c r="AQ121" s="8"/>
    </row>
    <row r="122" spans="1:43" s="8" customFormat="1" x14ac:dyDescent="0.25">
      <c r="A122" s="30">
        <v>47</v>
      </c>
      <c r="B122" s="8" t="s">
        <v>135</v>
      </c>
      <c r="C122" s="8" t="s">
        <v>88</v>
      </c>
      <c r="D122" s="8">
        <v>3</v>
      </c>
      <c r="E122" s="8" t="s">
        <v>129</v>
      </c>
      <c r="F122" s="38">
        <v>730</v>
      </c>
      <c r="G122" s="12"/>
      <c r="H122" s="11"/>
      <c r="I122" s="11"/>
      <c r="J122" s="11"/>
      <c r="K122" s="11"/>
      <c r="L122" s="11"/>
      <c r="M122" s="11"/>
      <c r="N122" s="11"/>
      <c r="O122" s="13"/>
      <c r="P122" s="12"/>
      <c r="Q122" s="11"/>
      <c r="R122" s="11"/>
      <c r="S122" s="11"/>
      <c r="T122" s="11"/>
      <c r="U122" s="13"/>
      <c r="V122" s="12"/>
      <c r="W122" s="11"/>
      <c r="X122" s="11"/>
      <c r="Y122" s="11"/>
      <c r="Z122" s="11"/>
      <c r="AA122" s="11"/>
      <c r="AB122" s="11"/>
      <c r="AC122" s="11"/>
      <c r="AD122" s="13"/>
      <c r="AE122" s="12"/>
      <c r="AF122" s="11"/>
      <c r="AG122" s="11"/>
      <c r="AH122" s="11">
        <v>241</v>
      </c>
      <c r="AI122" s="11"/>
      <c r="AJ122" s="11"/>
      <c r="AK122" s="13"/>
      <c r="AO122" s="8">
        <f t="shared" si="2"/>
        <v>0</v>
      </c>
      <c r="AP122" s="8">
        <f t="shared" si="3"/>
        <v>240.9</v>
      </c>
    </row>
    <row r="123" spans="1:43" x14ac:dyDescent="0.25">
      <c r="A123" s="32">
        <v>49</v>
      </c>
      <c r="B123" s="1" t="s">
        <v>136</v>
      </c>
      <c r="C123" s="1" t="s">
        <v>79</v>
      </c>
      <c r="D123" s="1">
        <v>3</v>
      </c>
      <c r="E123" s="1" t="s">
        <v>129</v>
      </c>
      <c r="F123" s="40">
        <v>57</v>
      </c>
      <c r="G123" s="18"/>
      <c r="H123" s="17">
        <v>12</v>
      </c>
      <c r="I123" s="17">
        <v>57</v>
      </c>
      <c r="J123" s="17"/>
      <c r="K123" s="17"/>
      <c r="L123" s="17"/>
      <c r="M123" s="17">
        <v>3</v>
      </c>
      <c r="N123" s="17">
        <v>12</v>
      </c>
      <c r="O123" s="19">
        <v>24</v>
      </c>
      <c r="P123" s="18"/>
      <c r="Q123" s="17"/>
      <c r="R123" s="17"/>
      <c r="S123" s="17"/>
      <c r="T123" s="17"/>
      <c r="U123" s="19"/>
      <c r="V123" s="18"/>
      <c r="W123" s="17"/>
      <c r="X123" s="17"/>
      <c r="Y123" s="17"/>
      <c r="Z123" s="17"/>
      <c r="AA123" s="17"/>
      <c r="AB123" s="17"/>
      <c r="AC123" s="17"/>
      <c r="AD123" s="19"/>
      <c r="AE123" s="18"/>
      <c r="AF123" s="17"/>
      <c r="AG123" s="17"/>
      <c r="AH123" s="17"/>
      <c r="AI123" s="17"/>
      <c r="AJ123" s="17"/>
      <c r="AK123" s="19"/>
      <c r="AO123" s="8">
        <f t="shared" si="2"/>
        <v>0</v>
      </c>
      <c r="AP123" s="8">
        <f t="shared" si="3"/>
        <v>18.810000000000002</v>
      </c>
      <c r="AQ123" s="8"/>
    </row>
    <row r="124" spans="1:43" s="8" customFormat="1" x14ac:dyDescent="0.25">
      <c r="A124" s="30">
        <v>49</v>
      </c>
      <c r="B124" s="8" t="s">
        <v>136</v>
      </c>
      <c r="C124" s="8" t="s">
        <v>85</v>
      </c>
      <c r="D124" s="8">
        <v>3</v>
      </c>
      <c r="E124" s="8" t="s">
        <v>129</v>
      </c>
      <c r="F124" s="38">
        <v>7030</v>
      </c>
      <c r="G124" s="12"/>
      <c r="H124" s="11"/>
      <c r="I124" s="11"/>
      <c r="J124" s="11"/>
      <c r="K124" s="11"/>
      <c r="L124" s="11"/>
      <c r="M124" s="11"/>
      <c r="N124" s="11"/>
      <c r="O124" s="13"/>
      <c r="P124" s="12"/>
      <c r="Q124" s="11"/>
      <c r="R124" s="11"/>
      <c r="S124" s="11"/>
      <c r="T124" s="11"/>
      <c r="U124" s="13"/>
      <c r="V124" s="12"/>
      <c r="W124" s="11"/>
      <c r="X124" s="11"/>
      <c r="Y124" s="11"/>
      <c r="Z124" s="11"/>
      <c r="AA124" s="11"/>
      <c r="AB124" s="11"/>
      <c r="AC124" s="11"/>
      <c r="AD124" s="13"/>
      <c r="AE124" s="12"/>
      <c r="AF124" s="11"/>
      <c r="AG124" s="11"/>
      <c r="AH124" s="11">
        <v>2320</v>
      </c>
      <c r="AI124" s="11">
        <v>3015</v>
      </c>
      <c r="AJ124" s="11"/>
      <c r="AK124" s="13"/>
      <c r="AO124" s="8">
        <f t="shared" si="2"/>
        <v>0</v>
      </c>
      <c r="AP124" s="8">
        <f t="shared" si="3"/>
        <v>2319.9</v>
      </c>
    </row>
    <row r="125" spans="1:43" x14ac:dyDescent="0.25">
      <c r="A125" s="32">
        <v>50</v>
      </c>
      <c r="B125" s="1" t="s">
        <v>137</v>
      </c>
      <c r="C125" s="1" t="s">
        <v>79</v>
      </c>
      <c r="D125" s="1">
        <v>3</v>
      </c>
      <c r="E125" s="1" t="s">
        <v>98</v>
      </c>
      <c r="F125" s="40">
        <v>34</v>
      </c>
      <c r="G125" s="18">
        <v>34</v>
      </c>
      <c r="H125" s="17">
        <v>8</v>
      </c>
      <c r="I125" s="17">
        <v>34</v>
      </c>
      <c r="J125" s="17">
        <v>34</v>
      </c>
      <c r="K125" s="17">
        <v>1</v>
      </c>
      <c r="L125" s="17">
        <v>2</v>
      </c>
      <c r="M125" s="17">
        <v>4</v>
      </c>
      <c r="N125" s="17">
        <v>8</v>
      </c>
      <c r="O125" s="19">
        <v>16</v>
      </c>
      <c r="P125" s="18"/>
      <c r="Q125" s="17"/>
      <c r="R125" s="17"/>
      <c r="S125" s="17"/>
      <c r="T125" s="17"/>
      <c r="U125" s="19"/>
      <c r="V125" s="18"/>
      <c r="W125" s="17"/>
      <c r="X125" s="17"/>
      <c r="Y125" s="17"/>
      <c r="Z125" s="17"/>
      <c r="AA125" s="17"/>
      <c r="AB125" s="17"/>
      <c r="AC125" s="17"/>
      <c r="AD125" s="19"/>
      <c r="AE125" s="18"/>
      <c r="AF125" s="17"/>
      <c r="AG125" s="17"/>
      <c r="AH125" s="17"/>
      <c r="AI125" s="17"/>
      <c r="AJ125" s="17"/>
      <c r="AK125" s="19"/>
      <c r="AO125" s="8">
        <f t="shared" si="2"/>
        <v>0</v>
      </c>
      <c r="AP125" s="8">
        <f t="shared" si="3"/>
        <v>11.22</v>
      </c>
      <c r="AQ125" s="8"/>
    </row>
    <row r="126" spans="1:43" x14ac:dyDescent="0.25">
      <c r="A126" s="32">
        <v>50</v>
      </c>
      <c r="B126" s="1" t="s">
        <v>137</v>
      </c>
      <c r="C126" s="1" t="s">
        <v>78</v>
      </c>
      <c r="D126" s="1">
        <v>3</v>
      </c>
      <c r="E126" s="1" t="s">
        <v>98</v>
      </c>
      <c r="F126" s="40">
        <v>395</v>
      </c>
      <c r="G126" s="18"/>
      <c r="H126" s="17"/>
      <c r="I126" s="17"/>
      <c r="J126" s="17"/>
      <c r="K126" s="17"/>
      <c r="L126" s="17"/>
      <c r="M126" s="17"/>
      <c r="N126" s="17"/>
      <c r="O126" s="19"/>
      <c r="P126" s="18"/>
      <c r="Q126" s="17"/>
      <c r="R126" s="17"/>
      <c r="S126" s="17"/>
      <c r="T126" s="17"/>
      <c r="U126" s="19"/>
      <c r="V126" s="18">
        <v>395</v>
      </c>
      <c r="W126" s="17">
        <v>235</v>
      </c>
      <c r="X126" s="17">
        <v>395</v>
      </c>
      <c r="Y126" s="17">
        <v>395</v>
      </c>
      <c r="Z126" s="17">
        <v>209</v>
      </c>
      <c r="AA126" s="17">
        <v>59</v>
      </c>
      <c r="AB126" s="17">
        <v>78</v>
      </c>
      <c r="AC126" s="17">
        <v>137</v>
      </c>
      <c r="AD126" s="19">
        <v>39</v>
      </c>
      <c r="AE126" s="18"/>
      <c r="AF126" s="17"/>
      <c r="AG126" s="17"/>
      <c r="AH126" s="17"/>
      <c r="AI126" s="17"/>
      <c r="AJ126" s="17"/>
      <c r="AK126" s="19"/>
      <c r="AO126" s="8">
        <f t="shared" si="2"/>
        <v>237</v>
      </c>
      <c r="AP126" s="8">
        <f t="shared" si="3"/>
        <v>130.35</v>
      </c>
      <c r="AQ126" s="8"/>
    </row>
    <row r="127" spans="1:43" x14ac:dyDescent="0.25">
      <c r="A127" s="32">
        <v>50</v>
      </c>
      <c r="B127" s="1" t="s">
        <v>137</v>
      </c>
      <c r="C127" s="1" t="s">
        <v>85</v>
      </c>
      <c r="D127" s="1">
        <v>3</v>
      </c>
      <c r="E127" s="1" t="s">
        <v>98</v>
      </c>
      <c r="F127" s="40">
        <v>326</v>
      </c>
      <c r="G127" s="18"/>
      <c r="H127" s="17"/>
      <c r="I127" s="17"/>
      <c r="J127" s="17"/>
      <c r="K127" s="17"/>
      <c r="L127" s="17"/>
      <c r="M127" s="17"/>
      <c r="N127" s="17"/>
      <c r="O127" s="19"/>
      <c r="P127" s="18"/>
      <c r="Q127" s="17"/>
      <c r="R127" s="17"/>
      <c r="S127" s="17"/>
      <c r="T127" s="17"/>
      <c r="U127" s="19"/>
      <c r="V127" s="18"/>
      <c r="W127" s="17"/>
      <c r="X127" s="17"/>
      <c r="Y127" s="17"/>
      <c r="Z127" s="17"/>
      <c r="AA127" s="17"/>
      <c r="AB127" s="17"/>
      <c r="AC127" s="17"/>
      <c r="AD127" s="19"/>
      <c r="AE127" s="18"/>
      <c r="AF127" s="17"/>
      <c r="AG127" s="17"/>
      <c r="AH127" s="17">
        <v>108</v>
      </c>
      <c r="AI127" s="17">
        <v>130</v>
      </c>
      <c r="AJ127" s="17"/>
      <c r="AK127" s="19">
        <v>80</v>
      </c>
      <c r="AO127" s="8">
        <f t="shared" si="2"/>
        <v>0</v>
      </c>
      <c r="AP127" s="8">
        <f t="shared" si="3"/>
        <v>107.58</v>
      </c>
      <c r="AQ127" s="8"/>
    </row>
    <row r="128" spans="1:43" s="8" customFormat="1" x14ac:dyDescent="0.25">
      <c r="A128" s="30">
        <v>50</v>
      </c>
      <c r="B128" s="8" t="s">
        <v>137</v>
      </c>
      <c r="C128" s="8" t="s">
        <v>88</v>
      </c>
      <c r="D128" s="8">
        <v>3</v>
      </c>
      <c r="E128" s="8" t="s">
        <v>98</v>
      </c>
      <c r="F128" s="38">
        <v>940</v>
      </c>
      <c r="G128" s="12"/>
      <c r="H128" s="11"/>
      <c r="I128" s="11"/>
      <c r="J128" s="11"/>
      <c r="K128" s="11"/>
      <c r="L128" s="11"/>
      <c r="M128" s="11"/>
      <c r="N128" s="11"/>
      <c r="O128" s="13"/>
      <c r="P128" s="12"/>
      <c r="Q128" s="11"/>
      <c r="R128" s="11"/>
      <c r="S128" s="11"/>
      <c r="T128" s="11"/>
      <c r="U128" s="13"/>
      <c r="V128" s="12"/>
      <c r="W128" s="11"/>
      <c r="X128" s="11"/>
      <c r="Y128" s="11"/>
      <c r="Z128" s="11"/>
      <c r="AA128" s="11"/>
      <c r="AB128" s="11"/>
      <c r="AC128" s="11"/>
      <c r="AD128" s="13"/>
      <c r="AE128" s="12"/>
      <c r="AF128" s="11"/>
      <c r="AG128" s="11"/>
      <c r="AH128" s="11">
        <v>310</v>
      </c>
      <c r="AI128" s="11"/>
      <c r="AJ128" s="11"/>
      <c r="AK128" s="13"/>
      <c r="AO128" s="8">
        <f t="shared" si="2"/>
        <v>0</v>
      </c>
      <c r="AP128" s="8">
        <f t="shared" si="3"/>
        <v>310.2</v>
      </c>
    </row>
    <row r="129" spans="1:43" x14ac:dyDescent="0.25">
      <c r="A129" s="32">
        <v>51</v>
      </c>
      <c r="B129" s="1" t="s">
        <v>138</v>
      </c>
      <c r="C129" s="1" t="s">
        <v>79</v>
      </c>
      <c r="D129" s="1">
        <v>3</v>
      </c>
      <c r="E129" s="1" t="s">
        <v>98</v>
      </c>
      <c r="F129" s="40">
        <v>18</v>
      </c>
      <c r="G129" s="18"/>
      <c r="H129" s="17">
        <v>4</v>
      </c>
      <c r="I129" s="17">
        <v>18</v>
      </c>
      <c r="J129" s="17">
        <v>18</v>
      </c>
      <c r="K129" s="17"/>
      <c r="L129" s="17"/>
      <c r="M129" s="17"/>
      <c r="N129" s="17">
        <v>4</v>
      </c>
      <c r="O129" s="19">
        <v>7</v>
      </c>
      <c r="P129" s="18"/>
      <c r="Q129" s="17"/>
      <c r="R129" s="17"/>
      <c r="S129" s="17"/>
      <c r="T129" s="17"/>
      <c r="U129" s="19"/>
      <c r="V129" s="18"/>
      <c r="W129" s="17"/>
      <c r="X129" s="17"/>
      <c r="Y129" s="17"/>
      <c r="Z129" s="17"/>
      <c r="AA129" s="17"/>
      <c r="AB129" s="17"/>
      <c r="AC129" s="17"/>
      <c r="AD129" s="19"/>
      <c r="AE129" s="18"/>
      <c r="AF129" s="17"/>
      <c r="AG129" s="17"/>
      <c r="AH129" s="17"/>
      <c r="AI129" s="17"/>
      <c r="AJ129" s="17"/>
      <c r="AK129" s="19"/>
      <c r="AO129" s="8">
        <f t="shared" si="2"/>
        <v>0</v>
      </c>
      <c r="AP129" s="8">
        <f t="shared" si="3"/>
        <v>5.94</v>
      </c>
      <c r="AQ129" s="8"/>
    </row>
    <row r="130" spans="1:43" x14ac:dyDescent="0.25">
      <c r="A130" s="32">
        <v>51</v>
      </c>
      <c r="B130" s="1" t="s">
        <v>138</v>
      </c>
      <c r="C130" s="1" t="s">
        <v>78</v>
      </c>
      <c r="D130" s="1">
        <v>3</v>
      </c>
      <c r="E130" s="1" t="s">
        <v>98</v>
      </c>
      <c r="F130" s="40">
        <v>310</v>
      </c>
      <c r="G130" s="18"/>
      <c r="H130" s="17"/>
      <c r="I130" s="17"/>
      <c r="J130" s="17"/>
      <c r="K130" s="17"/>
      <c r="L130" s="17"/>
      <c r="M130" s="17"/>
      <c r="N130" s="17"/>
      <c r="O130" s="19"/>
      <c r="P130" s="18"/>
      <c r="Q130" s="17"/>
      <c r="R130" s="17"/>
      <c r="S130" s="17"/>
      <c r="T130" s="17"/>
      <c r="U130" s="19"/>
      <c r="V130" s="18">
        <v>310</v>
      </c>
      <c r="W130" s="17">
        <v>186</v>
      </c>
      <c r="X130" s="17">
        <v>310</v>
      </c>
      <c r="Y130" s="17">
        <v>310</v>
      </c>
      <c r="Z130" s="17">
        <v>98</v>
      </c>
      <c r="AA130" s="17">
        <v>47</v>
      </c>
      <c r="AB130" s="17">
        <v>62</v>
      </c>
      <c r="AC130" s="17">
        <v>109</v>
      </c>
      <c r="AD130" s="19">
        <v>31</v>
      </c>
      <c r="AE130" s="18"/>
      <c r="AF130" s="17"/>
      <c r="AG130" s="17"/>
      <c r="AH130" s="17"/>
      <c r="AI130" s="17"/>
      <c r="AJ130" s="17"/>
      <c r="AK130" s="19"/>
      <c r="AO130" s="8">
        <f t="shared" si="2"/>
        <v>186</v>
      </c>
      <c r="AP130" s="8">
        <f t="shared" si="3"/>
        <v>102.30000000000001</v>
      </c>
      <c r="AQ130" s="8"/>
    </row>
    <row r="131" spans="1:43" s="8" customFormat="1" x14ac:dyDescent="0.25">
      <c r="A131" s="30">
        <v>51</v>
      </c>
      <c r="B131" s="8" t="s">
        <v>138</v>
      </c>
      <c r="C131" s="8" t="s">
        <v>85</v>
      </c>
      <c r="D131" s="8">
        <v>3</v>
      </c>
      <c r="E131" s="8" t="s">
        <v>98</v>
      </c>
      <c r="F131" s="38">
        <v>330</v>
      </c>
      <c r="G131" s="12"/>
      <c r="H131" s="11"/>
      <c r="I131" s="11"/>
      <c r="J131" s="11"/>
      <c r="K131" s="11"/>
      <c r="L131" s="11"/>
      <c r="M131" s="11"/>
      <c r="N131" s="11"/>
      <c r="O131" s="13"/>
      <c r="P131" s="12"/>
      <c r="Q131" s="11"/>
      <c r="R131" s="11"/>
      <c r="S131" s="11"/>
      <c r="T131" s="11"/>
      <c r="U131" s="13"/>
      <c r="V131" s="12"/>
      <c r="W131" s="11"/>
      <c r="X131" s="11"/>
      <c r="Y131" s="11"/>
      <c r="Z131" s="11"/>
      <c r="AA131" s="11"/>
      <c r="AB131" s="11"/>
      <c r="AC131" s="11"/>
      <c r="AD131" s="13"/>
      <c r="AE131" s="12"/>
      <c r="AF131" s="11"/>
      <c r="AG131" s="11"/>
      <c r="AH131" s="11">
        <v>109</v>
      </c>
      <c r="AI131" s="11">
        <v>132</v>
      </c>
      <c r="AJ131" s="11"/>
      <c r="AK131" s="13">
        <v>80</v>
      </c>
      <c r="AO131" s="8">
        <f t="shared" si="2"/>
        <v>0</v>
      </c>
      <c r="AP131" s="8">
        <f t="shared" si="3"/>
        <v>108.9</v>
      </c>
    </row>
    <row r="132" spans="1:43" x14ac:dyDescent="0.25">
      <c r="A132" s="32">
        <v>52</v>
      </c>
      <c r="B132" s="1" t="s">
        <v>139</v>
      </c>
      <c r="C132" s="1" t="s">
        <v>79</v>
      </c>
      <c r="D132" s="1">
        <v>3</v>
      </c>
      <c r="E132" s="1" t="s">
        <v>98</v>
      </c>
      <c r="F132" s="40">
        <v>74</v>
      </c>
      <c r="G132" s="18">
        <v>41</v>
      </c>
      <c r="H132" s="17">
        <v>15</v>
      </c>
      <c r="I132" s="17">
        <v>74</v>
      </c>
      <c r="J132" s="17"/>
      <c r="K132" s="17">
        <v>21</v>
      </c>
      <c r="L132" s="17"/>
      <c r="M132" s="17">
        <v>21</v>
      </c>
      <c r="N132" s="17">
        <v>15</v>
      </c>
      <c r="O132" s="19">
        <v>23</v>
      </c>
      <c r="P132" s="18"/>
      <c r="Q132" s="17"/>
      <c r="R132" s="17"/>
      <c r="S132" s="17"/>
      <c r="T132" s="17"/>
      <c r="U132" s="19"/>
      <c r="V132" s="18"/>
      <c r="W132" s="17"/>
      <c r="X132" s="17"/>
      <c r="Y132" s="17"/>
      <c r="Z132" s="17"/>
      <c r="AA132" s="17"/>
      <c r="AB132" s="17"/>
      <c r="AC132" s="17"/>
      <c r="AD132" s="19"/>
      <c r="AE132" s="18"/>
      <c r="AF132" s="17"/>
      <c r="AG132" s="17"/>
      <c r="AH132" s="17"/>
      <c r="AI132" s="17"/>
      <c r="AJ132" s="17"/>
      <c r="AK132" s="19"/>
      <c r="AO132" s="8">
        <f t="shared" si="2"/>
        <v>0</v>
      </c>
      <c r="AP132" s="8">
        <f t="shared" si="3"/>
        <v>24.42</v>
      </c>
      <c r="AQ132" s="8"/>
    </row>
    <row r="133" spans="1:43" x14ac:dyDescent="0.25">
      <c r="A133" s="32">
        <v>52</v>
      </c>
      <c r="B133" s="1" t="s">
        <v>139</v>
      </c>
      <c r="C133" s="1" t="s">
        <v>78</v>
      </c>
      <c r="D133" s="1">
        <v>3</v>
      </c>
      <c r="E133" s="1" t="s">
        <v>98</v>
      </c>
      <c r="F133" s="40">
        <v>210</v>
      </c>
      <c r="G133" s="18"/>
      <c r="H133" s="17"/>
      <c r="I133" s="17"/>
      <c r="J133" s="17"/>
      <c r="K133" s="17"/>
      <c r="L133" s="17"/>
      <c r="M133" s="17"/>
      <c r="N133" s="17"/>
      <c r="O133" s="19"/>
      <c r="P133" s="18"/>
      <c r="Q133" s="17"/>
      <c r="R133" s="17"/>
      <c r="S133" s="17"/>
      <c r="T133" s="17"/>
      <c r="U133" s="19"/>
      <c r="V133" s="18">
        <v>210</v>
      </c>
      <c r="W133" s="17">
        <v>128</v>
      </c>
      <c r="X133" s="17">
        <v>210</v>
      </c>
      <c r="Y133" s="17">
        <v>210</v>
      </c>
      <c r="Z133" s="17">
        <v>60</v>
      </c>
      <c r="AA133" s="17">
        <v>32</v>
      </c>
      <c r="AB133" s="17">
        <v>43</v>
      </c>
      <c r="AC133" s="17">
        <v>75</v>
      </c>
      <c r="AD133" s="19">
        <v>21</v>
      </c>
      <c r="AE133" s="18"/>
      <c r="AF133" s="17"/>
      <c r="AG133" s="17"/>
      <c r="AH133" s="17"/>
      <c r="AI133" s="17"/>
      <c r="AJ133" s="17"/>
      <c r="AK133" s="19"/>
      <c r="AO133" s="8">
        <f t="shared" si="2"/>
        <v>126</v>
      </c>
      <c r="AP133" s="8">
        <f t="shared" si="3"/>
        <v>69.3</v>
      </c>
      <c r="AQ133" s="8"/>
    </row>
    <row r="134" spans="1:43" s="8" customFormat="1" x14ac:dyDescent="0.25">
      <c r="A134" s="30">
        <v>52</v>
      </c>
      <c r="B134" s="8" t="s">
        <v>139</v>
      </c>
      <c r="C134" s="8" t="s">
        <v>85</v>
      </c>
      <c r="D134" s="8">
        <v>3</v>
      </c>
      <c r="E134" s="8" t="s">
        <v>98</v>
      </c>
      <c r="F134" s="38">
        <v>4128</v>
      </c>
      <c r="G134" s="12"/>
      <c r="H134" s="11"/>
      <c r="I134" s="11"/>
      <c r="J134" s="11"/>
      <c r="K134" s="11"/>
      <c r="L134" s="11"/>
      <c r="M134" s="11"/>
      <c r="N134" s="11"/>
      <c r="O134" s="13"/>
      <c r="P134" s="12"/>
      <c r="Q134" s="11"/>
      <c r="R134" s="11"/>
      <c r="S134" s="11"/>
      <c r="T134" s="11"/>
      <c r="U134" s="13"/>
      <c r="V134" s="12"/>
      <c r="W134" s="11"/>
      <c r="X134" s="11"/>
      <c r="Y134" s="11"/>
      <c r="Z134" s="11"/>
      <c r="AA134" s="11"/>
      <c r="AB134" s="11"/>
      <c r="AC134" s="11"/>
      <c r="AD134" s="13"/>
      <c r="AE134" s="12"/>
      <c r="AF134" s="11"/>
      <c r="AG134" s="11"/>
      <c r="AH134" s="11">
        <v>1362</v>
      </c>
      <c r="AI134" s="11">
        <v>1652</v>
      </c>
      <c r="AJ134" s="11"/>
      <c r="AK134" s="13"/>
      <c r="AO134" s="8">
        <f t="shared" si="2"/>
        <v>0</v>
      </c>
      <c r="AP134" s="8">
        <f t="shared" si="3"/>
        <v>1362.24</v>
      </c>
    </row>
    <row r="135" spans="1:43" x14ac:dyDescent="0.25">
      <c r="A135" s="32">
        <v>53</v>
      </c>
      <c r="B135" s="1" t="s">
        <v>140</v>
      </c>
      <c r="C135" s="1" t="s">
        <v>79</v>
      </c>
      <c r="D135" s="1">
        <v>5</v>
      </c>
      <c r="E135" s="1" t="s">
        <v>129</v>
      </c>
      <c r="F135" s="40">
        <v>79</v>
      </c>
      <c r="G135" s="18"/>
      <c r="H135" s="17">
        <v>17</v>
      </c>
      <c r="I135" s="17">
        <v>79</v>
      </c>
      <c r="J135" s="17"/>
      <c r="K135" s="17"/>
      <c r="L135" s="17"/>
      <c r="M135" s="17"/>
      <c r="N135" s="17">
        <v>17</v>
      </c>
      <c r="O135" s="19">
        <v>34</v>
      </c>
      <c r="P135" s="18"/>
      <c r="Q135" s="17"/>
      <c r="R135" s="17"/>
      <c r="S135" s="17"/>
      <c r="T135" s="17"/>
      <c r="U135" s="19"/>
      <c r="V135" s="18"/>
      <c r="W135" s="17"/>
      <c r="X135" s="17"/>
      <c r="Y135" s="17"/>
      <c r="Z135" s="17"/>
      <c r="AA135" s="17"/>
      <c r="AB135" s="17"/>
      <c r="AC135" s="17"/>
      <c r="AD135" s="19"/>
      <c r="AE135" s="18"/>
      <c r="AF135" s="17"/>
      <c r="AG135" s="17"/>
      <c r="AH135" s="17"/>
      <c r="AI135" s="17"/>
      <c r="AJ135" s="17"/>
      <c r="AK135" s="19"/>
      <c r="AO135" s="8">
        <f t="shared" si="2"/>
        <v>0</v>
      </c>
      <c r="AP135" s="8">
        <f t="shared" si="3"/>
        <v>26.07</v>
      </c>
      <c r="AQ135" s="8"/>
    </row>
    <row r="136" spans="1:43" s="8" customFormat="1" x14ac:dyDescent="0.25">
      <c r="A136" s="30">
        <v>53</v>
      </c>
      <c r="B136" s="8" t="s">
        <v>140</v>
      </c>
      <c r="C136" s="8" t="s">
        <v>78</v>
      </c>
      <c r="D136" s="8">
        <v>5</v>
      </c>
      <c r="E136" s="8" t="s">
        <v>129</v>
      </c>
      <c r="F136" s="38">
        <v>2957</v>
      </c>
      <c r="G136" s="12"/>
      <c r="H136" s="11"/>
      <c r="I136" s="11"/>
      <c r="J136" s="11"/>
      <c r="K136" s="11"/>
      <c r="L136" s="11"/>
      <c r="M136" s="11"/>
      <c r="N136" s="11"/>
      <c r="O136" s="13"/>
      <c r="P136" s="12"/>
      <c r="Q136" s="11"/>
      <c r="R136" s="11"/>
      <c r="S136" s="11"/>
      <c r="T136" s="11"/>
      <c r="U136" s="13"/>
      <c r="V136" s="12"/>
      <c r="W136" s="11">
        <v>418</v>
      </c>
      <c r="X136" s="11">
        <v>1043</v>
      </c>
      <c r="Y136" s="11">
        <v>1043</v>
      </c>
      <c r="Z136" s="11"/>
      <c r="AA136" s="11"/>
      <c r="AB136" s="11"/>
      <c r="AC136" s="11"/>
      <c r="AD136" s="13"/>
      <c r="AE136" s="12"/>
      <c r="AF136" s="11"/>
      <c r="AG136" s="11"/>
      <c r="AH136" s="11">
        <v>976</v>
      </c>
      <c r="AI136" s="11"/>
      <c r="AJ136" s="11"/>
      <c r="AK136" s="13"/>
      <c r="AO136" s="8">
        <f t="shared" si="2"/>
        <v>0</v>
      </c>
      <c r="AP136" s="8">
        <f t="shared" si="3"/>
        <v>975.81000000000006</v>
      </c>
    </row>
    <row r="137" spans="1:43" x14ac:dyDescent="0.25">
      <c r="A137" s="32"/>
      <c r="B137" s="1" t="s">
        <v>149</v>
      </c>
      <c r="C137" s="1" t="s">
        <v>78</v>
      </c>
      <c r="F137" s="40">
        <v>5153</v>
      </c>
      <c r="G137" s="18"/>
      <c r="H137" s="17"/>
      <c r="I137" s="17"/>
      <c r="J137" s="17"/>
      <c r="K137" s="17"/>
      <c r="L137" s="17"/>
      <c r="M137" s="17"/>
      <c r="N137" s="17"/>
      <c r="O137" s="19"/>
      <c r="P137" s="18"/>
      <c r="Q137" s="17"/>
      <c r="R137" s="17"/>
      <c r="S137" s="17"/>
      <c r="T137" s="17"/>
      <c r="U137" s="19"/>
      <c r="V137" s="18"/>
      <c r="W137" s="17"/>
      <c r="X137" s="17">
        <v>5153</v>
      </c>
      <c r="Y137" s="17">
        <v>5153</v>
      </c>
      <c r="Z137" s="17"/>
      <c r="AA137" s="17"/>
      <c r="AB137" s="17"/>
      <c r="AC137" s="17"/>
      <c r="AD137" s="19"/>
      <c r="AE137" s="18"/>
      <c r="AF137" s="17"/>
      <c r="AG137" s="17"/>
      <c r="AH137" s="17"/>
      <c r="AI137" s="17"/>
      <c r="AJ137" s="17"/>
      <c r="AK137" s="19"/>
      <c r="AO137" s="8">
        <f t="shared" si="2"/>
        <v>0</v>
      </c>
      <c r="AP137" s="8">
        <f t="shared" si="3"/>
        <v>1700.49</v>
      </c>
      <c r="AQ137" s="8"/>
    </row>
    <row r="138" spans="1:43" x14ac:dyDescent="0.25">
      <c r="A138" s="32"/>
      <c r="B138" s="1" t="s">
        <v>150</v>
      </c>
      <c r="C138" s="1" t="s">
        <v>78</v>
      </c>
      <c r="F138" s="40">
        <v>5687</v>
      </c>
      <c r="G138" s="18"/>
      <c r="H138" s="17"/>
      <c r="I138" s="17"/>
      <c r="J138" s="17"/>
      <c r="K138" s="17"/>
      <c r="L138" s="17"/>
      <c r="M138" s="17"/>
      <c r="N138" s="17"/>
      <c r="O138" s="19"/>
      <c r="P138" s="18"/>
      <c r="Q138" s="17"/>
      <c r="R138" s="17"/>
      <c r="S138" s="17"/>
      <c r="T138" s="17"/>
      <c r="U138" s="19"/>
      <c r="V138" s="18"/>
      <c r="W138" s="17"/>
      <c r="X138" s="17">
        <v>5687</v>
      </c>
      <c r="Y138" s="17">
        <v>5687</v>
      </c>
      <c r="Z138" s="17"/>
      <c r="AA138" s="17"/>
      <c r="AB138" s="17"/>
      <c r="AC138" s="17"/>
      <c r="AD138" s="19"/>
      <c r="AE138" s="18"/>
      <c r="AF138" s="17"/>
      <c r="AG138" s="17"/>
      <c r="AH138" s="17"/>
      <c r="AI138" s="17"/>
      <c r="AJ138" s="17"/>
      <c r="AK138" s="19"/>
      <c r="AO138" s="8">
        <f t="shared" si="2"/>
        <v>0</v>
      </c>
      <c r="AP138" s="8">
        <f t="shared" si="3"/>
        <v>1876.71</v>
      </c>
      <c r="AQ138" s="8"/>
    </row>
    <row r="139" spans="1:43" x14ac:dyDescent="0.25">
      <c r="A139" s="32"/>
      <c r="B139" s="1" t="s">
        <v>151</v>
      </c>
      <c r="C139" s="1" t="s">
        <v>78</v>
      </c>
      <c r="F139" s="40">
        <v>1137</v>
      </c>
      <c r="G139" s="18"/>
      <c r="H139" s="17"/>
      <c r="I139" s="17"/>
      <c r="J139" s="17"/>
      <c r="K139" s="17"/>
      <c r="L139" s="17"/>
      <c r="M139" s="17"/>
      <c r="N139" s="17"/>
      <c r="O139" s="19"/>
      <c r="P139" s="18"/>
      <c r="Q139" s="17"/>
      <c r="R139" s="17"/>
      <c r="S139" s="17"/>
      <c r="T139" s="17"/>
      <c r="U139" s="19"/>
      <c r="V139" s="18"/>
      <c r="W139" s="17"/>
      <c r="X139" s="17">
        <v>1137</v>
      </c>
      <c r="Y139" s="17">
        <v>1137</v>
      </c>
      <c r="Z139" s="17"/>
      <c r="AA139" s="17"/>
      <c r="AB139" s="17"/>
      <c r="AC139" s="17"/>
      <c r="AD139" s="19"/>
      <c r="AE139" s="18"/>
      <c r="AF139" s="17"/>
      <c r="AG139" s="17"/>
      <c r="AH139" s="17"/>
      <c r="AI139" s="17"/>
      <c r="AJ139" s="17"/>
      <c r="AK139" s="19"/>
      <c r="AO139" s="8">
        <f t="shared" si="2"/>
        <v>0</v>
      </c>
      <c r="AP139" s="8">
        <f t="shared" si="3"/>
        <v>375.21000000000004</v>
      </c>
      <c r="AQ139" s="8"/>
    </row>
    <row r="140" spans="1:43" x14ac:dyDescent="0.25">
      <c r="A140" s="32"/>
      <c r="B140" s="1" t="s">
        <v>152</v>
      </c>
      <c r="C140" s="1" t="s">
        <v>78</v>
      </c>
      <c r="F140" s="40">
        <v>15811</v>
      </c>
      <c r="G140" s="18"/>
      <c r="H140" s="17"/>
      <c r="I140" s="17"/>
      <c r="J140" s="17"/>
      <c r="K140" s="17"/>
      <c r="L140" s="17"/>
      <c r="M140" s="17"/>
      <c r="N140" s="17"/>
      <c r="O140" s="19"/>
      <c r="P140" s="18"/>
      <c r="Q140" s="17"/>
      <c r="R140" s="17"/>
      <c r="S140" s="17"/>
      <c r="T140" s="17"/>
      <c r="U140" s="19"/>
      <c r="V140" s="18"/>
      <c r="W140" s="17"/>
      <c r="X140" s="17">
        <v>15811</v>
      </c>
      <c r="Y140" s="17">
        <v>15811</v>
      </c>
      <c r="Z140" s="17"/>
      <c r="AA140" s="17"/>
      <c r="AB140" s="17"/>
      <c r="AC140" s="17"/>
      <c r="AD140" s="19"/>
      <c r="AE140" s="18"/>
      <c r="AF140" s="17"/>
      <c r="AG140" s="17"/>
      <c r="AH140" s="17">
        <v>5218</v>
      </c>
      <c r="AI140" s="17"/>
      <c r="AJ140" s="17"/>
      <c r="AK140" s="19"/>
      <c r="AO140" s="8">
        <f t="shared" ref="AO140:AO154" si="4">V140*0.6</f>
        <v>0</v>
      </c>
      <c r="AP140" s="8">
        <f t="shared" ref="AP140:AP156" si="5">F140*0.33</f>
        <v>5217.63</v>
      </c>
      <c r="AQ140" s="8"/>
    </row>
    <row r="141" spans="1:43" x14ac:dyDescent="0.25">
      <c r="A141" s="32"/>
      <c r="B141" s="1" t="s">
        <v>153</v>
      </c>
      <c r="C141" s="1" t="s">
        <v>78</v>
      </c>
      <c r="F141" s="1">
        <v>2269</v>
      </c>
      <c r="G141" s="18"/>
      <c r="H141" s="17"/>
      <c r="I141" s="17"/>
      <c r="J141" s="17"/>
      <c r="K141" s="17"/>
      <c r="L141" s="17"/>
      <c r="M141" s="17"/>
      <c r="N141" s="17"/>
      <c r="O141" s="19"/>
      <c r="P141" s="18"/>
      <c r="Q141" s="17"/>
      <c r="R141" s="17"/>
      <c r="S141" s="17"/>
      <c r="T141" s="17"/>
      <c r="U141" s="19"/>
      <c r="V141" s="18"/>
      <c r="W141" s="17"/>
      <c r="X141" s="17">
        <v>2269</v>
      </c>
      <c r="Y141" s="17">
        <v>2269</v>
      </c>
      <c r="Z141" s="17"/>
      <c r="AA141" s="17"/>
      <c r="AB141" s="17"/>
      <c r="AC141" s="17"/>
      <c r="AD141" s="19"/>
      <c r="AE141" s="18"/>
      <c r="AF141" s="17"/>
      <c r="AG141" s="17"/>
      <c r="AH141" s="17"/>
      <c r="AI141" s="17"/>
      <c r="AJ141" s="17"/>
      <c r="AK141" s="19"/>
      <c r="AO141" s="8">
        <f t="shared" si="4"/>
        <v>0</v>
      </c>
      <c r="AP141" s="8">
        <f t="shared" si="5"/>
        <v>748.77</v>
      </c>
      <c r="AQ141" s="8"/>
    </row>
    <row r="142" spans="1:43" x14ac:dyDescent="0.25">
      <c r="A142" s="32"/>
      <c r="B142" s="1" t="s">
        <v>154</v>
      </c>
      <c r="C142" s="1" t="s">
        <v>78</v>
      </c>
      <c r="F142" s="1">
        <v>1407</v>
      </c>
      <c r="G142" s="18"/>
      <c r="H142" s="17"/>
      <c r="I142" s="17"/>
      <c r="J142" s="17"/>
      <c r="K142" s="17"/>
      <c r="L142" s="17"/>
      <c r="M142" s="17"/>
      <c r="N142" s="17"/>
      <c r="O142" s="19"/>
      <c r="P142" s="18"/>
      <c r="Q142" s="17"/>
      <c r="R142" s="17"/>
      <c r="S142" s="17"/>
      <c r="T142" s="17"/>
      <c r="U142" s="19"/>
      <c r="V142" s="18"/>
      <c r="W142" s="17"/>
      <c r="X142" s="17">
        <v>1407</v>
      </c>
      <c r="Y142" s="17">
        <v>1407</v>
      </c>
      <c r="Z142" s="17"/>
      <c r="AA142" s="17"/>
      <c r="AB142" s="17"/>
      <c r="AC142" s="17"/>
      <c r="AD142" s="19"/>
      <c r="AE142" s="18"/>
      <c r="AF142" s="17"/>
      <c r="AG142" s="17"/>
      <c r="AH142" s="17"/>
      <c r="AI142" s="17"/>
      <c r="AJ142" s="17"/>
      <c r="AK142" s="19"/>
      <c r="AO142" s="8">
        <f t="shared" si="4"/>
        <v>0</v>
      </c>
      <c r="AP142" s="8">
        <f t="shared" si="5"/>
        <v>464.31</v>
      </c>
      <c r="AQ142" s="8"/>
    </row>
    <row r="143" spans="1:43" x14ac:dyDescent="0.25">
      <c r="A143" s="32"/>
      <c r="B143" s="1" t="s">
        <v>159</v>
      </c>
      <c r="F143" s="1">
        <v>9499</v>
      </c>
      <c r="G143" s="18"/>
      <c r="H143" s="17"/>
      <c r="I143" s="17"/>
      <c r="J143" s="17"/>
      <c r="K143" s="17"/>
      <c r="L143" s="17"/>
      <c r="M143" s="17"/>
      <c r="N143" s="17"/>
      <c r="O143" s="19"/>
      <c r="P143" s="18"/>
      <c r="Q143" s="17"/>
      <c r="R143" s="17"/>
      <c r="S143" s="17"/>
      <c r="T143" s="17"/>
      <c r="U143" s="19"/>
      <c r="V143" s="18"/>
      <c r="W143" s="17"/>
      <c r="X143" s="17">
        <v>4081</v>
      </c>
      <c r="Y143" s="17">
        <v>4081</v>
      </c>
      <c r="Z143" s="17"/>
      <c r="AA143" s="17"/>
      <c r="AB143" s="17"/>
      <c r="AC143" s="17"/>
      <c r="AD143" s="19"/>
      <c r="AE143" s="18"/>
      <c r="AF143" s="17"/>
      <c r="AG143" s="17"/>
      <c r="AH143" s="17">
        <v>1833</v>
      </c>
      <c r="AI143" s="17"/>
      <c r="AJ143" s="17"/>
      <c r="AK143" s="19"/>
      <c r="AO143" s="8">
        <f t="shared" si="4"/>
        <v>0</v>
      </c>
      <c r="AP143" s="8">
        <f t="shared" si="5"/>
        <v>3134.67</v>
      </c>
      <c r="AQ143" s="8"/>
    </row>
    <row r="144" spans="1:43" x14ac:dyDescent="0.25">
      <c r="A144" s="32"/>
      <c r="B144" s="1" t="s">
        <v>160</v>
      </c>
      <c r="F144" s="40">
        <v>1763</v>
      </c>
      <c r="G144" s="18"/>
      <c r="H144" s="17"/>
      <c r="I144" s="17"/>
      <c r="J144" s="17"/>
      <c r="K144" s="17"/>
      <c r="L144" s="17"/>
      <c r="M144" s="17"/>
      <c r="N144" s="17"/>
      <c r="O144" s="19"/>
      <c r="P144" s="18"/>
      <c r="Q144" s="17"/>
      <c r="R144" s="17"/>
      <c r="S144" s="17"/>
      <c r="T144" s="17"/>
      <c r="U144" s="19"/>
      <c r="V144" s="18"/>
      <c r="W144" s="17"/>
      <c r="X144" s="17"/>
      <c r="Y144" s="17"/>
      <c r="Z144" s="17"/>
      <c r="AA144" s="17"/>
      <c r="AB144" s="17"/>
      <c r="AC144" s="17"/>
      <c r="AD144" s="19"/>
      <c r="AE144" s="18"/>
      <c r="AF144" s="17"/>
      <c r="AG144" s="17"/>
      <c r="AH144" s="17">
        <v>582</v>
      </c>
      <c r="AI144" s="17"/>
      <c r="AJ144" s="17"/>
      <c r="AK144" s="19"/>
      <c r="AO144" s="8">
        <f t="shared" si="4"/>
        <v>0</v>
      </c>
      <c r="AP144" s="8">
        <f t="shared" si="5"/>
        <v>581.79000000000008</v>
      </c>
      <c r="AQ144" s="8"/>
    </row>
    <row r="145" spans="1:43" x14ac:dyDescent="0.25">
      <c r="A145" s="32"/>
      <c r="B145" s="1" t="s">
        <v>161</v>
      </c>
      <c r="F145" s="40">
        <v>293</v>
      </c>
      <c r="G145" s="18"/>
      <c r="H145" s="17"/>
      <c r="I145" s="17"/>
      <c r="J145" s="17"/>
      <c r="K145" s="17"/>
      <c r="L145" s="17"/>
      <c r="M145" s="17"/>
      <c r="N145" s="17"/>
      <c r="O145" s="19"/>
      <c r="P145" s="18"/>
      <c r="Q145" s="17"/>
      <c r="R145" s="17"/>
      <c r="S145" s="17"/>
      <c r="T145" s="17"/>
      <c r="U145" s="19"/>
      <c r="V145" s="18"/>
      <c r="W145" s="17"/>
      <c r="X145" s="17">
        <v>293</v>
      </c>
      <c r="Y145" s="17">
        <v>293</v>
      </c>
      <c r="Z145" s="17"/>
      <c r="AA145" s="17"/>
      <c r="AB145" s="17"/>
      <c r="AC145" s="17"/>
      <c r="AD145" s="19"/>
      <c r="AE145" s="18"/>
      <c r="AF145" s="17"/>
      <c r="AG145" s="17"/>
      <c r="AH145" s="17">
        <v>293</v>
      </c>
      <c r="AI145" s="17"/>
      <c r="AJ145" s="17"/>
      <c r="AK145" s="19"/>
      <c r="AO145" s="8">
        <f t="shared" si="4"/>
        <v>0</v>
      </c>
      <c r="AP145" s="8">
        <f t="shared" si="5"/>
        <v>96.69</v>
      </c>
      <c r="AQ145" s="8"/>
    </row>
    <row r="146" spans="1:43" x14ac:dyDescent="0.25">
      <c r="A146" s="32"/>
      <c r="B146" s="1" t="s">
        <v>162</v>
      </c>
      <c r="F146" s="40">
        <v>29281</v>
      </c>
      <c r="G146" s="18"/>
      <c r="H146" s="17"/>
      <c r="I146" s="17"/>
      <c r="J146" s="17"/>
      <c r="K146" s="17"/>
      <c r="L146" s="17"/>
      <c r="M146" s="17"/>
      <c r="N146" s="17"/>
      <c r="O146" s="19"/>
      <c r="P146" s="18"/>
      <c r="Q146" s="17"/>
      <c r="R146" s="17"/>
      <c r="S146" s="17"/>
      <c r="T146" s="17"/>
      <c r="U146" s="19"/>
      <c r="V146" s="18"/>
      <c r="W146" s="17"/>
      <c r="X146" s="17">
        <v>29281</v>
      </c>
      <c r="Y146" s="17">
        <v>29281</v>
      </c>
      <c r="Z146" s="17"/>
      <c r="AA146" s="17"/>
      <c r="AB146" s="17"/>
      <c r="AC146" s="17"/>
      <c r="AD146" s="19"/>
      <c r="AE146" s="18"/>
      <c r="AF146" s="17"/>
      <c r="AG146" s="17"/>
      <c r="AH146" s="17">
        <v>4350</v>
      </c>
      <c r="AI146" s="17"/>
      <c r="AJ146" s="17"/>
      <c r="AK146" s="19"/>
      <c r="AO146" s="8">
        <f t="shared" si="4"/>
        <v>0</v>
      </c>
      <c r="AP146" s="8">
        <f t="shared" si="5"/>
        <v>9662.73</v>
      </c>
      <c r="AQ146" s="8"/>
    </row>
    <row r="147" spans="1:43" x14ac:dyDescent="0.25">
      <c r="A147" s="32"/>
      <c r="B147" s="1" t="s">
        <v>163</v>
      </c>
      <c r="F147" s="40">
        <v>1425</v>
      </c>
      <c r="G147" s="18"/>
      <c r="H147" s="17"/>
      <c r="I147" s="17"/>
      <c r="J147" s="17"/>
      <c r="K147" s="17"/>
      <c r="L147" s="17"/>
      <c r="M147" s="17"/>
      <c r="N147" s="17"/>
      <c r="O147" s="19"/>
      <c r="P147" s="18"/>
      <c r="Q147" s="17"/>
      <c r="R147" s="17"/>
      <c r="S147" s="17"/>
      <c r="T147" s="17"/>
      <c r="U147" s="19"/>
      <c r="V147" s="18"/>
      <c r="W147" s="17"/>
      <c r="X147" s="17">
        <v>1425</v>
      </c>
      <c r="Y147" s="17">
        <v>1425</v>
      </c>
      <c r="Z147" s="17"/>
      <c r="AA147" s="17"/>
      <c r="AB147" s="17"/>
      <c r="AC147" s="17"/>
      <c r="AD147" s="19"/>
      <c r="AE147" s="18"/>
      <c r="AF147" s="17"/>
      <c r="AG147" s="17"/>
      <c r="AH147" s="17">
        <v>1425</v>
      </c>
      <c r="AI147" s="17">
        <v>1425</v>
      </c>
      <c r="AJ147" s="17"/>
      <c r="AK147" s="19"/>
      <c r="AO147" s="8">
        <f t="shared" si="4"/>
        <v>0</v>
      </c>
      <c r="AP147" s="8">
        <f t="shared" si="5"/>
        <v>470.25</v>
      </c>
      <c r="AQ147" s="8"/>
    </row>
    <row r="148" spans="1:43" x14ac:dyDescent="0.25">
      <c r="A148" s="32"/>
      <c r="B148" s="1" t="s">
        <v>164</v>
      </c>
      <c r="F148" s="1">
        <v>1547</v>
      </c>
      <c r="G148" s="18"/>
      <c r="H148" s="17"/>
      <c r="I148" s="17"/>
      <c r="J148" s="17"/>
      <c r="K148" s="17"/>
      <c r="L148" s="17"/>
      <c r="M148" s="17"/>
      <c r="N148" s="17"/>
      <c r="O148" s="19"/>
      <c r="P148" s="18"/>
      <c r="Q148" s="17"/>
      <c r="R148" s="17"/>
      <c r="S148" s="17"/>
      <c r="T148" s="17"/>
      <c r="U148" s="19"/>
      <c r="V148" s="18"/>
      <c r="W148" s="17"/>
      <c r="X148" s="17">
        <v>686</v>
      </c>
      <c r="Y148" s="17">
        <v>686</v>
      </c>
      <c r="Z148" s="17"/>
      <c r="AA148" s="17"/>
      <c r="AB148" s="17"/>
      <c r="AC148" s="17"/>
      <c r="AD148" s="19"/>
      <c r="AE148" s="18"/>
      <c r="AF148" s="17"/>
      <c r="AG148" s="17"/>
      <c r="AH148" s="17">
        <v>592</v>
      </c>
      <c r="AI148" s="17">
        <v>268</v>
      </c>
      <c r="AJ148" s="17"/>
      <c r="AK148" s="19"/>
      <c r="AO148" s="8">
        <f t="shared" si="4"/>
        <v>0</v>
      </c>
      <c r="AP148" s="8">
        <f t="shared" si="5"/>
        <v>510.51000000000005</v>
      </c>
      <c r="AQ148" s="8"/>
    </row>
    <row r="149" spans="1:43" x14ac:dyDescent="0.25">
      <c r="A149" s="32"/>
      <c r="B149" s="1" t="s">
        <v>165</v>
      </c>
      <c r="F149">
        <v>253</v>
      </c>
      <c r="G149" s="18"/>
      <c r="H149" s="17"/>
      <c r="I149" s="17"/>
      <c r="J149" s="17"/>
      <c r="K149" s="17"/>
      <c r="L149" s="17"/>
      <c r="M149" s="17"/>
      <c r="N149" s="17"/>
      <c r="O149" s="19"/>
      <c r="P149" s="18"/>
      <c r="Q149" s="17"/>
      <c r="R149" s="17"/>
      <c r="S149" s="17"/>
      <c r="T149" s="17"/>
      <c r="U149" s="19"/>
      <c r="V149" s="18"/>
      <c r="W149" s="17"/>
      <c r="X149" s="17"/>
      <c r="Y149" s="17"/>
      <c r="Z149" s="17"/>
      <c r="AA149" s="17"/>
      <c r="AB149" s="17"/>
      <c r="AC149" s="17"/>
      <c r="AD149" s="19"/>
      <c r="AE149" s="18"/>
      <c r="AF149" s="17"/>
      <c r="AG149" s="17"/>
      <c r="AH149" s="17">
        <v>83</v>
      </c>
      <c r="AI149" s="17"/>
      <c r="AJ149" s="17"/>
      <c r="AK149" s="19"/>
      <c r="AO149" s="8">
        <f t="shared" si="4"/>
        <v>0</v>
      </c>
      <c r="AP149" s="8">
        <f t="shared" si="5"/>
        <v>83.490000000000009</v>
      </c>
      <c r="AQ149" s="8"/>
    </row>
    <row r="150" spans="1:43" x14ac:dyDescent="0.25">
      <c r="A150" s="32"/>
      <c r="B150" s="1" t="s">
        <v>166</v>
      </c>
      <c r="F150">
        <v>1346</v>
      </c>
      <c r="G150" s="18"/>
      <c r="H150" s="17"/>
      <c r="I150" s="17"/>
      <c r="J150" s="17"/>
      <c r="K150" s="17"/>
      <c r="L150" s="17"/>
      <c r="M150" s="17"/>
      <c r="N150" s="17"/>
      <c r="O150" s="19"/>
      <c r="P150" s="18"/>
      <c r="Q150" s="17"/>
      <c r="R150" s="17"/>
      <c r="S150" s="17"/>
      <c r="T150" s="17"/>
      <c r="U150" s="19"/>
      <c r="V150" s="18"/>
      <c r="W150" s="17"/>
      <c r="X150" s="17"/>
      <c r="Y150" s="17"/>
      <c r="Z150" s="17"/>
      <c r="AA150" s="17"/>
      <c r="AB150" s="17"/>
      <c r="AC150" s="17"/>
      <c r="AD150" s="19"/>
      <c r="AE150" s="18"/>
      <c r="AF150" s="17"/>
      <c r="AG150" s="17"/>
      <c r="AH150" s="17">
        <v>444</v>
      </c>
      <c r="AI150" s="17"/>
      <c r="AJ150" s="17"/>
      <c r="AK150" s="19"/>
      <c r="AO150" s="8">
        <f t="shared" si="4"/>
        <v>0</v>
      </c>
      <c r="AP150" s="8">
        <f t="shared" si="5"/>
        <v>444.18</v>
      </c>
      <c r="AQ150" s="8"/>
    </row>
    <row r="151" spans="1:43" x14ac:dyDescent="0.25">
      <c r="A151" s="32"/>
      <c r="B151" s="1" t="s">
        <v>167</v>
      </c>
      <c r="F151" s="41">
        <v>1366</v>
      </c>
      <c r="G151" s="18"/>
      <c r="H151" s="17"/>
      <c r="I151" s="17"/>
      <c r="J151" s="17"/>
      <c r="K151" s="17"/>
      <c r="L151" s="17"/>
      <c r="M151" s="17"/>
      <c r="N151" s="17"/>
      <c r="O151" s="19"/>
      <c r="P151" s="18"/>
      <c r="Q151" s="17"/>
      <c r="R151" s="17"/>
      <c r="S151" s="17"/>
      <c r="T151" s="17"/>
      <c r="U151" s="19"/>
      <c r="V151" s="18"/>
      <c r="W151" s="17"/>
      <c r="X151" s="17">
        <v>316</v>
      </c>
      <c r="Y151" s="17">
        <v>316</v>
      </c>
      <c r="Z151" s="17"/>
      <c r="AA151" s="17"/>
      <c r="AB151" s="17"/>
      <c r="AC151" s="17"/>
      <c r="AD151" s="19"/>
      <c r="AE151" s="18"/>
      <c r="AF151" s="17"/>
      <c r="AG151" s="17"/>
      <c r="AH151" s="17">
        <v>682</v>
      </c>
      <c r="AI151" s="17">
        <v>682</v>
      </c>
      <c r="AJ151" s="17"/>
      <c r="AK151" s="19"/>
      <c r="AO151" s="8">
        <f t="shared" si="4"/>
        <v>0</v>
      </c>
      <c r="AP151" s="8">
        <f t="shared" si="5"/>
        <v>450.78000000000003</v>
      </c>
      <c r="AQ151" s="8"/>
    </row>
    <row r="152" spans="1:43" x14ac:dyDescent="0.25">
      <c r="A152" s="32"/>
      <c r="B152" s="1" t="s">
        <v>168</v>
      </c>
      <c r="F152">
        <v>310</v>
      </c>
      <c r="G152" s="18"/>
      <c r="H152" s="17"/>
      <c r="I152" s="17"/>
      <c r="J152" s="17"/>
      <c r="K152" s="17"/>
      <c r="L152" s="17"/>
      <c r="M152" s="17"/>
      <c r="N152" s="17"/>
      <c r="O152" s="19"/>
      <c r="P152" s="18"/>
      <c r="Q152" s="17"/>
      <c r="R152" s="17"/>
      <c r="S152" s="17"/>
      <c r="T152" s="17"/>
      <c r="U152" s="19"/>
      <c r="V152" s="18"/>
      <c r="W152" s="17"/>
      <c r="X152" s="17"/>
      <c r="Y152" s="17"/>
      <c r="Z152" s="17"/>
      <c r="AA152" s="17"/>
      <c r="AB152" s="17"/>
      <c r="AC152" s="17"/>
      <c r="AD152" s="19"/>
      <c r="AE152" s="18"/>
      <c r="AF152" s="17"/>
      <c r="AG152" s="17"/>
      <c r="AH152" s="17">
        <v>108.5</v>
      </c>
      <c r="AI152" s="17">
        <v>109</v>
      </c>
      <c r="AJ152" s="17"/>
      <c r="AK152" s="19"/>
      <c r="AO152" s="8">
        <f t="shared" si="4"/>
        <v>0</v>
      </c>
      <c r="AP152" s="8">
        <f t="shared" si="5"/>
        <v>102.30000000000001</v>
      </c>
      <c r="AQ152" s="8"/>
    </row>
    <row r="153" spans="1:43" x14ac:dyDescent="0.25">
      <c r="A153" s="32"/>
      <c r="B153" t="s">
        <v>169</v>
      </c>
      <c r="F153">
        <v>864</v>
      </c>
      <c r="G153" s="18"/>
      <c r="H153" s="17"/>
      <c r="I153" s="17"/>
      <c r="J153" s="17"/>
      <c r="K153" s="17"/>
      <c r="L153" s="17"/>
      <c r="M153" s="17"/>
      <c r="N153" s="17"/>
      <c r="O153" s="19"/>
      <c r="P153" s="18"/>
      <c r="Q153" s="17"/>
      <c r="R153" s="17"/>
      <c r="S153" s="17"/>
      <c r="T153" s="17"/>
      <c r="U153" s="19"/>
      <c r="V153" s="18"/>
      <c r="W153" s="17"/>
      <c r="X153" s="17">
        <v>624</v>
      </c>
      <c r="Y153" s="17">
        <v>624</v>
      </c>
      <c r="Z153" s="17"/>
      <c r="AA153" s="17"/>
      <c r="AB153" s="17"/>
      <c r="AC153" s="17"/>
      <c r="AD153" s="19"/>
      <c r="AE153" s="18"/>
      <c r="AF153" s="17"/>
      <c r="AG153" s="17"/>
      <c r="AH153" s="17">
        <v>72</v>
      </c>
      <c r="AI153" s="17"/>
      <c r="AJ153" s="17"/>
      <c r="AK153" s="19"/>
      <c r="AO153" s="8">
        <f t="shared" si="4"/>
        <v>0</v>
      </c>
      <c r="AP153" s="8">
        <f t="shared" si="5"/>
        <v>285.12</v>
      </c>
      <c r="AQ153" s="8"/>
    </row>
    <row r="154" spans="1:43" ht="15.75" thickBot="1" x14ac:dyDescent="0.3">
      <c r="A154" s="28"/>
      <c r="B154" s="29" t="s">
        <v>148</v>
      </c>
      <c r="C154" s="29" t="s">
        <v>79</v>
      </c>
      <c r="D154" s="29">
        <v>10</v>
      </c>
      <c r="E154" s="29" t="s">
        <v>129</v>
      </c>
      <c r="F154" s="29">
        <v>142</v>
      </c>
      <c r="G154" s="20"/>
      <c r="H154" s="21">
        <v>29</v>
      </c>
      <c r="I154" s="21">
        <v>146</v>
      </c>
      <c r="J154" s="21"/>
      <c r="K154" s="21"/>
      <c r="L154" s="21"/>
      <c r="M154" s="21"/>
      <c r="N154" s="21">
        <v>29</v>
      </c>
      <c r="O154" s="22">
        <v>58</v>
      </c>
      <c r="P154" s="20"/>
      <c r="Q154" s="21"/>
      <c r="R154" s="21"/>
      <c r="S154" s="21"/>
      <c r="T154" s="21"/>
      <c r="U154" s="22"/>
      <c r="V154" s="20"/>
      <c r="W154" s="21"/>
      <c r="X154" s="21"/>
      <c r="Y154" s="21"/>
      <c r="Z154" s="21"/>
      <c r="AA154" s="21"/>
      <c r="AB154" s="21"/>
      <c r="AC154" s="21"/>
      <c r="AD154" s="22"/>
      <c r="AE154" s="20"/>
      <c r="AF154" s="21"/>
      <c r="AG154" s="21"/>
      <c r="AH154" s="21"/>
      <c r="AI154" s="21"/>
      <c r="AJ154" s="21"/>
      <c r="AK154" s="22"/>
      <c r="AO154" s="8">
        <f t="shared" si="4"/>
        <v>0</v>
      </c>
      <c r="AP154" s="8">
        <f t="shared" si="5"/>
        <v>46.86</v>
      </c>
      <c r="AQ154" s="8"/>
    </row>
    <row r="155" spans="1:43" x14ac:dyDescent="0.25">
      <c r="A155" s="33"/>
      <c r="B155" s="34" t="s">
        <v>170</v>
      </c>
      <c r="C155" s="34" t="s">
        <v>80</v>
      </c>
      <c r="D155" s="34">
        <v>10</v>
      </c>
      <c r="E155" s="34" t="s">
        <v>98</v>
      </c>
      <c r="F155" s="34">
        <v>432</v>
      </c>
      <c r="G155" s="35"/>
      <c r="H155" s="36"/>
      <c r="I155" s="36"/>
      <c r="J155" s="36"/>
      <c r="K155" s="36"/>
      <c r="L155" s="36"/>
      <c r="M155" s="36"/>
      <c r="N155" s="36"/>
      <c r="O155" s="37"/>
      <c r="P155" s="35">
        <v>43</v>
      </c>
      <c r="Q155" s="36">
        <v>432</v>
      </c>
      <c r="R155" s="36">
        <f>Q155*1.5</f>
        <v>648</v>
      </c>
      <c r="S155" s="36">
        <f>Q155/3</f>
        <v>144</v>
      </c>
      <c r="T155" s="36">
        <v>432</v>
      </c>
      <c r="U155" s="37">
        <v>43</v>
      </c>
      <c r="V155" s="35"/>
      <c r="W155" s="36"/>
      <c r="X155" s="36"/>
      <c r="Y155" s="36"/>
      <c r="Z155" s="36"/>
      <c r="AA155" s="36"/>
      <c r="AB155" s="36"/>
      <c r="AC155" s="36"/>
      <c r="AD155" s="37"/>
      <c r="AE155" s="35"/>
      <c r="AF155" s="36"/>
      <c r="AG155" s="36"/>
      <c r="AH155" s="36"/>
      <c r="AI155" s="36"/>
      <c r="AJ155" s="36"/>
      <c r="AK155" s="37"/>
      <c r="AP155" s="1">
        <f t="shared" si="5"/>
        <v>142.56</v>
      </c>
    </row>
    <row r="156" spans="1:43" x14ac:dyDescent="0.25">
      <c r="A156" s="32"/>
      <c r="B156" s="1" t="s">
        <v>170</v>
      </c>
      <c r="C156" s="1" t="s">
        <v>78</v>
      </c>
      <c r="D156" s="1">
        <v>10</v>
      </c>
      <c r="E156" s="1" t="s">
        <v>98</v>
      </c>
      <c r="F156" s="1">
        <v>2945</v>
      </c>
      <c r="G156" s="18"/>
      <c r="H156" s="17"/>
      <c r="I156" s="17"/>
      <c r="J156" s="17"/>
      <c r="K156" s="17"/>
      <c r="L156" s="17"/>
      <c r="M156" s="17"/>
      <c r="N156" s="17"/>
      <c r="O156" s="19"/>
      <c r="P156" s="18"/>
      <c r="Q156" s="17"/>
      <c r="R156" s="17"/>
      <c r="S156" s="17"/>
      <c r="T156" s="17"/>
      <c r="U156" s="19"/>
      <c r="V156" s="18">
        <v>2945</v>
      </c>
      <c r="W156" s="17">
        <v>2945</v>
      </c>
      <c r="X156" s="17">
        <v>2945</v>
      </c>
      <c r="Y156" s="17">
        <v>2945</v>
      </c>
      <c r="Z156" s="17">
        <v>600</v>
      </c>
      <c r="AA156" s="17">
        <f>AB156/3</f>
        <v>981.66666666666663</v>
      </c>
      <c r="AB156" s="17">
        <v>2945</v>
      </c>
      <c r="AC156" s="17">
        <f>V156/3</f>
        <v>981.66666666666663</v>
      </c>
      <c r="AD156" s="17">
        <f>V156/3</f>
        <v>981.66666666666663</v>
      </c>
      <c r="AE156" s="18"/>
      <c r="AF156" s="17"/>
      <c r="AG156" s="17"/>
      <c r="AH156" s="17"/>
      <c r="AI156" s="17"/>
      <c r="AJ156" s="17"/>
      <c r="AK156" s="19"/>
      <c r="AP156" s="1">
        <f t="shared" si="5"/>
        <v>971.85</v>
      </c>
    </row>
    <row r="157" spans="1:43" x14ac:dyDescent="0.25">
      <c r="A157" s="32"/>
      <c r="B157" s="1" t="s">
        <v>171</v>
      </c>
      <c r="C157" s="1" t="s">
        <v>79</v>
      </c>
      <c r="D157" s="1">
        <v>4</v>
      </c>
      <c r="E157" s="1" t="s">
        <v>98</v>
      </c>
      <c r="F157" s="1">
        <f>27+71+18+12+14+42+6</f>
        <v>190</v>
      </c>
      <c r="G157" s="18"/>
      <c r="H157" s="17">
        <f>190/3</f>
        <v>63.333333333333336</v>
      </c>
      <c r="I157" s="17">
        <v>95</v>
      </c>
      <c r="J157" s="17">
        <v>95</v>
      </c>
      <c r="K157" s="17">
        <v>190</v>
      </c>
      <c r="L157" s="17"/>
      <c r="M157" s="17">
        <v>190</v>
      </c>
      <c r="N157" s="17">
        <f>27+71</f>
        <v>98</v>
      </c>
      <c r="O157" s="19"/>
      <c r="P157" s="18"/>
      <c r="Q157" s="17"/>
      <c r="R157" s="17"/>
      <c r="S157" s="17"/>
      <c r="T157" s="17"/>
      <c r="U157" s="19"/>
      <c r="V157" s="18"/>
      <c r="W157" s="17"/>
      <c r="X157" s="17"/>
      <c r="Y157" s="17"/>
      <c r="Z157" s="17"/>
      <c r="AA157" s="17"/>
      <c r="AB157" s="17"/>
      <c r="AC157" s="17"/>
      <c r="AD157" s="19"/>
      <c r="AE157" s="18"/>
      <c r="AF157" s="17"/>
      <c r="AG157" s="17"/>
      <c r="AH157" s="17"/>
      <c r="AI157" s="17"/>
      <c r="AJ157" s="17"/>
      <c r="AK157" s="19"/>
    </row>
    <row r="158" spans="1:43" x14ac:dyDescent="0.25">
      <c r="A158" s="32"/>
      <c r="B158" s="1" t="s">
        <v>171</v>
      </c>
      <c r="C158" s="1" t="s">
        <v>80</v>
      </c>
      <c r="D158" s="1">
        <v>4</v>
      </c>
      <c r="E158" s="1" t="s">
        <v>98</v>
      </c>
      <c r="F158" s="1">
        <f>224+55+107+7+7</f>
        <v>400</v>
      </c>
      <c r="G158" s="18"/>
      <c r="H158" s="17"/>
      <c r="I158" s="17"/>
      <c r="J158" s="17"/>
      <c r="K158" s="17"/>
      <c r="L158" s="17"/>
      <c r="M158" s="17"/>
      <c r="N158" s="17"/>
      <c r="O158" s="19"/>
      <c r="P158" s="18">
        <v>40</v>
      </c>
      <c r="Q158" s="17">
        <v>400</v>
      </c>
      <c r="R158" s="17">
        <v>400</v>
      </c>
      <c r="S158" s="17">
        <v>200</v>
      </c>
      <c r="T158" s="17">
        <v>400</v>
      </c>
      <c r="U158" s="19">
        <v>40</v>
      </c>
      <c r="V158" s="18"/>
      <c r="W158" s="17"/>
      <c r="X158" s="17"/>
      <c r="Y158" s="17"/>
      <c r="Z158" s="17"/>
      <c r="AA158" s="17"/>
      <c r="AB158" s="17"/>
      <c r="AC158" s="17"/>
      <c r="AD158" s="19"/>
      <c r="AE158" s="18"/>
      <c r="AF158" s="17"/>
      <c r="AG158" s="17"/>
      <c r="AH158" s="17"/>
      <c r="AI158" s="17"/>
      <c r="AJ158" s="17"/>
      <c r="AK158" s="19"/>
    </row>
    <row r="159" spans="1:43" x14ac:dyDescent="0.25">
      <c r="A159" s="32"/>
      <c r="B159" s="1" t="s">
        <v>171</v>
      </c>
      <c r="C159" s="1" t="s">
        <v>78</v>
      </c>
      <c r="D159" s="1">
        <v>4</v>
      </c>
      <c r="E159" s="1" t="s">
        <v>98</v>
      </c>
      <c r="F159" s="1">
        <v>8160</v>
      </c>
      <c r="G159" s="18"/>
      <c r="H159" s="17"/>
      <c r="I159" s="17"/>
      <c r="J159" s="17"/>
      <c r="K159" s="17"/>
      <c r="L159" s="17"/>
      <c r="M159" s="17"/>
      <c r="N159" s="17"/>
      <c r="O159" s="19"/>
      <c r="P159" s="18"/>
      <c r="Q159" s="17"/>
      <c r="R159" s="17"/>
      <c r="S159" s="17"/>
      <c r="T159" s="17"/>
      <c r="U159" s="19"/>
      <c r="V159" s="18">
        <v>8160</v>
      </c>
      <c r="W159" s="17">
        <v>8160</v>
      </c>
      <c r="X159" s="17">
        <v>8160</v>
      </c>
      <c r="Y159" s="17">
        <v>8160</v>
      </c>
      <c r="Z159" s="17">
        <v>2350</v>
      </c>
      <c r="AA159" s="17"/>
      <c r="AB159" s="17">
        <f>8160/6</f>
        <v>1360</v>
      </c>
      <c r="AC159" s="17"/>
      <c r="AD159" s="19">
        <v>816</v>
      </c>
      <c r="AE159" s="18"/>
      <c r="AF159" s="17"/>
      <c r="AG159" s="17"/>
      <c r="AH159" s="17"/>
      <c r="AI159" s="17"/>
      <c r="AJ159" s="17"/>
      <c r="AK159" s="19"/>
    </row>
    <row r="160" spans="1:43" x14ac:dyDescent="0.25">
      <c r="A160" s="32"/>
      <c r="B160" s="1" t="s">
        <v>171</v>
      </c>
      <c r="C160" s="1" t="s">
        <v>88</v>
      </c>
      <c r="D160" s="1">
        <v>4</v>
      </c>
      <c r="E160" s="1" t="s">
        <v>98</v>
      </c>
      <c r="F160" s="1">
        <v>719</v>
      </c>
      <c r="G160" s="18"/>
      <c r="H160" s="17"/>
      <c r="I160" s="17"/>
      <c r="J160" s="17"/>
      <c r="K160" s="17"/>
      <c r="L160" s="17"/>
      <c r="M160" s="17"/>
      <c r="N160" s="17"/>
      <c r="O160" s="19"/>
      <c r="P160" s="18"/>
      <c r="Q160" s="17"/>
      <c r="R160" s="17"/>
      <c r="S160" s="17"/>
      <c r="T160" s="17"/>
      <c r="U160" s="19"/>
      <c r="V160" s="18"/>
      <c r="W160" s="17"/>
      <c r="X160" s="17"/>
      <c r="Y160" s="17"/>
      <c r="Z160" s="17"/>
      <c r="AA160" s="17"/>
      <c r="AB160" s="17"/>
      <c r="AC160" s="17"/>
      <c r="AD160" s="19"/>
      <c r="AE160" s="18"/>
      <c r="AF160" s="17"/>
      <c r="AG160" s="17"/>
      <c r="AH160" s="17">
        <f>719/3</f>
        <v>239.66666666666666</v>
      </c>
      <c r="AI160" s="17">
        <f>719/3</f>
        <v>239.66666666666666</v>
      </c>
      <c r="AJ160" s="17"/>
      <c r="AK160" s="19"/>
    </row>
    <row r="161" spans="1:37" ht="15.75" thickBot="1" x14ac:dyDescent="0.3">
      <c r="A161" s="28"/>
      <c r="B161" s="29" t="s">
        <v>171</v>
      </c>
      <c r="C161" s="29" t="s">
        <v>85</v>
      </c>
      <c r="D161" s="29">
        <v>4</v>
      </c>
      <c r="E161" s="29" t="s">
        <v>98</v>
      </c>
      <c r="F161" s="29">
        <v>436</v>
      </c>
      <c r="G161" s="20"/>
      <c r="H161" s="21"/>
      <c r="I161" s="21"/>
      <c r="J161" s="21"/>
      <c r="K161" s="21"/>
      <c r="L161" s="21"/>
      <c r="M161" s="21"/>
      <c r="N161" s="21"/>
      <c r="O161" s="22"/>
      <c r="P161" s="20"/>
      <c r="Q161" s="21"/>
      <c r="R161" s="21"/>
      <c r="S161" s="21"/>
      <c r="T161" s="21"/>
      <c r="U161" s="22"/>
      <c r="V161" s="20"/>
      <c r="W161" s="21"/>
      <c r="X161" s="21"/>
      <c r="Y161" s="21"/>
      <c r="Z161" s="21"/>
      <c r="AA161" s="21"/>
      <c r="AB161" s="21"/>
      <c r="AC161" s="21"/>
      <c r="AD161" s="22"/>
      <c r="AE161" s="20"/>
      <c r="AF161" s="21"/>
      <c r="AG161" s="21"/>
      <c r="AH161" s="21">
        <f>436/3</f>
        <v>145.33333333333334</v>
      </c>
      <c r="AI161" s="21"/>
      <c r="AJ161" s="21"/>
      <c r="AK161" s="22"/>
    </row>
    <row r="162" spans="1:37" x14ac:dyDescent="0.25">
      <c r="B162" s="33" t="s">
        <v>172</v>
      </c>
      <c r="C162" s="34" t="s">
        <v>79</v>
      </c>
      <c r="D162" s="34">
        <v>4</v>
      </c>
      <c r="E162" s="34" t="s">
        <v>129</v>
      </c>
      <c r="F162" s="42">
        <v>50</v>
      </c>
      <c r="G162" s="35"/>
      <c r="H162" s="36">
        <v>20</v>
      </c>
      <c r="I162" s="36">
        <v>25</v>
      </c>
      <c r="J162" s="36">
        <v>25</v>
      </c>
      <c r="K162" s="36">
        <v>50</v>
      </c>
      <c r="L162" s="36"/>
      <c r="M162" s="36">
        <v>50</v>
      </c>
      <c r="N162" s="36">
        <v>25</v>
      </c>
      <c r="O162" s="37"/>
      <c r="P162" s="35"/>
      <c r="Q162" s="36"/>
      <c r="R162" s="36"/>
      <c r="S162" s="36"/>
      <c r="T162" s="36"/>
      <c r="U162" s="36"/>
      <c r="V162" s="35"/>
      <c r="W162" s="36"/>
      <c r="X162" s="36"/>
      <c r="Y162" s="36"/>
      <c r="Z162" s="36"/>
      <c r="AA162" s="36"/>
      <c r="AB162" s="36"/>
      <c r="AC162" s="36"/>
      <c r="AD162" s="37"/>
      <c r="AE162" s="36"/>
      <c r="AF162" s="36"/>
      <c r="AG162" s="36"/>
      <c r="AH162" s="36"/>
      <c r="AI162" s="36"/>
      <c r="AJ162" s="36"/>
      <c r="AK162" s="37"/>
    </row>
    <row r="163" spans="1:37" x14ac:dyDescent="0.25">
      <c r="B163" s="32" t="s">
        <v>172</v>
      </c>
      <c r="C163" s="1" t="s">
        <v>80</v>
      </c>
      <c r="D163" s="1">
        <v>4</v>
      </c>
      <c r="E163" s="1" t="s">
        <v>129</v>
      </c>
      <c r="F163" s="43">
        <v>60</v>
      </c>
      <c r="G163" s="18"/>
      <c r="H163" s="17"/>
      <c r="I163" s="17"/>
      <c r="J163" s="17"/>
      <c r="K163" s="17"/>
      <c r="L163" s="17"/>
      <c r="M163" s="17"/>
      <c r="N163" s="17"/>
      <c r="O163" s="19"/>
      <c r="P163" s="18">
        <v>10</v>
      </c>
      <c r="Q163" s="17">
        <v>60</v>
      </c>
      <c r="R163" s="17">
        <v>60</v>
      </c>
      <c r="S163" s="17">
        <v>30</v>
      </c>
      <c r="T163" s="17">
        <v>60</v>
      </c>
      <c r="U163" s="17">
        <v>10</v>
      </c>
      <c r="V163" s="18"/>
      <c r="W163" s="17"/>
      <c r="X163" s="17"/>
      <c r="Y163" s="17"/>
      <c r="Z163" s="17"/>
      <c r="AA163" s="17"/>
      <c r="AB163" s="17"/>
      <c r="AC163" s="17"/>
      <c r="AD163" s="19"/>
      <c r="AE163" s="17"/>
      <c r="AF163" s="17"/>
      <c r="AG163" s="17"/>
      <c r="AH163" s="17"/>
      <c r="AI163" s="17"/>
      <c r="AJ163" s="17"/>
      <c r="AK163" s="19"/>
    </row>
    <row r="164" spans="1:37" x14ac:dyDescent="0.25">
      <c r="B164" s="32" t="s">
        <v>172</v>
      </c>
      <c r="C164" s="1" t="s">
        <v>78</v>
      </c>
      <c r="D164" s="1">
        <v>4</v>
      </c>
      <c r="E164" s="1" t="s">
        <v>129</v>
      </c>
      <c r="F164" s="43">
        <v>24275</v>
      </c>
      <c r="G164" s="18"/>
      <c r="H164" s="17"/>
      <c r="I164" s="17"/>
      <c r="J164" s="17"/>
      <c r="K164" s="17"/>
      <c r="L164" s="17"/>
      <c r="M164" s="17"/>
      <c r="N164" s="17"/>
      <c r="O164" s="19"/>
      <c r="P164" s="18"/>
      <c r="Q164" s="17"/>
      <c r="R164" s="17"/>
      <c r="S164" s="17"/>
      <c r="T164" s="17"/>
      <c r="U164" s="17"/>
      <c r="V164" s="18">
        <v>24275</v>
      </c>
      <c r="W164" s="17">
        <v>24275</v>
      </c>
      <c r="X164" s="17">
        <v>24275</v>
      </c>
      <c r="Y164" s="17">
        <v>24275</v>
      </c>
      <c r="Z164" s="17"/>
      <c r="AA164" s="17"/>
      <c r="AB164" s="17"/>
      <c r="AC164" s="17">
        <v>2427</v>
      </c>
      <c r="AD164" s="19">
        <v>2427</v>
      </c>
      <c r="AE164" s="17"/>
      <c r="AF164" s="17"/>
      <c r="AG164" s="17"/>
      <c r="AH164" s="17"/>
      <c r="AI164" s="17"/>
      <c r="AJ164" s="17"/>
      <c r="AK164" s="19"/>
    </row>
    <row r="165" spans="1:37" ht="15.75" thickBot="1" x14ac:dyDescent="0.3">
      <c r="B165" s="28" t="s">
        <v>173</v>
      </c>
      <c r="C165" s="29" t="s">
        <v>79</v>
      </c>
      <c r="D165" s="29">
        <v>4</v>
      </c>
      <c r="E165" s="29" t="s">
        <v>129</v>
      </c>
      <c r="F165" s="44">
        <v>163</v>
      </c>
      <c r="G165" s="20"/>
      <c r="H165" s="21">
        <v>54</v>
      </c>
      <c r="I165" s="21">
        <v>82</v>
      </c>
      <c r="J165" s="21">
        <v>82</v>
      </c>
      <c r="K165" s="21">
        <v>163</v>
      </c>
      <c r="L165" s="21"/>
      <c r="M165" s="21">
        <v>163</v>
      </c>
      <c r="N165" s="21">
        <v>82</v>
      </c>
      <c r="O165" s="22"/>
      <c r="P165" s="20"/>
      <c r="Q165" s="21"/>
      <c r="R165" s="21"/>
      <c r="S165" s="21"/>
      <c r="T165" s="21"/>
      <c r="U165" s="21"/>
      <c r="V165" s="20"/>
      <c r="W165" s="21"/>
      <c r="X165" s="21"/>
      <c r="Y165" s="21"/>
      <c r="Z165" s="21"/>
      <c r="AA165" s="21"/>
      <c r="AB165" s="21"/>
      <c r="AC165" s="21"/>
      <c r="AD165" s="22"/>
      <c r="AE165" s="21"/>
      <c r="AF165" s="21"/>
      <c r="AG165" s="21"/>
      <c r="AH165" s="21"/>
      <c r="AI165" s="21"/>
      <c r="AJ165" s="21"/>
      <c r="AK165" s="22"/>
    </row>
    <row r="166" spans="1:37" x14ac:dyDescent="0.25">
      <c r="G166" s="1">
        <f>SUM(G19:G165)</f>
        <v>651</v>
      </c>
      <c r="H166" s="1">
        <f>SUM(H19:H165)</f>
        <v>627.33333333333337</v>
      </c>
      <c r="I166" s="1">
        <f t="shared" ref="I166:AK166" si="6">SUM(I19:I165)</f>
        <v>2790</v>
      </c>
      <c r="J166" s="1">
        <f t="shared" si="6"/>
        <v>654</v>
      </c>
      <c r="K166" s="1">
        <f t="shared" si="6"/>
        <v>434</v>
      </c>
      <c r="L166" s="1">
        <f t="shared" si="6"/>
        <v>21</v>
      </c>
      <c r="M166" s="1">
        <f t="shared" si="6"/>
        <v>494</v>
      </c>
      <c r="N166" s="1">
        <f t="shared" si="6"/>
        <v>784</v>
      </c>
      <c r="O166" s="1">
        <f t="shared" si="6"/>
        <v>1089</v>
      </c>
      <c r="P166" s="1">
        <f t="shared" si="6"/>
        <v>679</v>
      </c>
      <c r="Q166" s="1">
        <f t="shared" si="6"/>
        <v>7486</v>
      </c>
      <c r="R166" s="1">
        <f t="shared" si="6"/>
        <v>4429</v>
      </c>
      <c r="S166" s="1">
        <f t="shared" si="6"/>
        <v>2576</v>
      </c>
      <c r="T166" s="1">
        <f t="shared" si="6"/>
        <v>7486</v>
      </c>
      <c r="U166" s="1">
        <f t="shared" si="6"/>
        <v>769</v>
      </c>
      <c r="V166" s="1">
        <f t="shared" si="6"/>
        <v>91829</v>
      </c>
      <c r="W166" s="1">
        <f t="shared" si="6"/>
        <v>83245</v>
      </c>
      <c r="X166" s="1">
        <f t="shared" si="6"/>
        <v>169707</v>
      </c>
      <c r="Y166" s="1">
        <f t="shared" si="6"/>
        <v>169435</v>
      </c>
      <c r="Z166" s="1">
        <f t="shared" si="6"/>
        <v>16339</v>
      </c>
      <c r="AA166" s="1">
        <f t="shared" si="6"/>
        <v>10854.666666666666</v>
      </c>
      <c r="AB166" s="1">
        <f t="shared" si="6"/>
        <v>14433</v>
      </c>
      <c r="AC166" s="1">
        <f t="shared" si="6"/>
        <v>22220.666666666668</v>
      </c>
      <c r="AD166" s="1">
        <f t="shared" si="6"/>
        <v>11284.666666666668</v>
      </c>
      <c r="AE166" s="1">
        <f t="shared" si="6"/>
        <v>0</v>
      </c>
      <c r="AF166" s="1">
        <f t="shared" si="6"/>
        <v>0</v>
      </c>
      <c r="AG166" s="1">
        <f t="shared" si="6"/>
        <v>0</v>
      </c>
      <c r="AH166" s="1">
        <f t="shared" si="6"/>
        <v>48910.833333333336</v>
      </c>
      <c r="AI166" s="1">
        <f>SUM(AI19:AI165)</f>
        <v>17105.666666666668</v>
      </c>
      <c r="AJ166" s="1">
        <f t="shared" si="6"/>
        <v>0</v>
      </c>
      <c r="AK166" s="1">
        <f t="shared" si="6"/>
        <v>650</v>
      </c>
    </row>
  </sheetData>
  <autoFilter ref="A18:F161"/>
  <conditionalFormatting sqref="G19">
    <cfRule type="cellIs" dxfId="13" priority="9" operator="greaterThan">
      <formula>0</formula>
    </cfRule>
  </conditionalFormatting>
  <conditionalFormatting sqref="G19:AJ36 G37:U37 W37 Z37:AJ37 G38:AJ40 G41:U41 W41 Z41:AJ41 G42:AJ44 G45:U45 Z45:AJ45">
    <cfRule type="cellIs" dxfId="12" priority="4" operator="greaterThan">
      <formula>0</formula>
    </cfRule>
  </conditionalFormatting>
  <conditionalFormatting sqref="G46:AJ165">
    <cfRule type="cellIs" dxfId="11" priority="2" operator="greaterThan">
      <formula>0</formula>
    </cfRule>
  </conditionalFormatting>
  <conditionalFormatting sqref="G19:AK36 G37:U37 W37 Z37:AK37 G38:AK40 G41:U41 W41 Z41:AK41 G42:AK44 G45:U45 Z45:AK45">
    <cfRule type="cellIs" dxfId="10" priority="3" operator="greaterThan">
      <formula>0</formula>
    </cfRule>
  </conditionalFormatting>
  <conditionalFormatting sqref="G46:AK165">
    <cfRule type="cellIs" dxfId="9" priority="1" operator="greaterThan">
      <formula>0</formula>
    </cfRule>
  </conditionalFormatting>
  <pageMargins left="0" right="0" top="0" bottom="0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65"/>
  <sheetViews>
    <sheetView topLeftCell="A17" workbookViewId="0">
      <selection activeCell="AI39" sqref="AI39"/>
    </sheetView>
  </sheetViews>
  <sheetFormatPr baseColWidth="10" defaultColWidth="9.140625" defaultRowHeight="15" x14ac:dyDescent="0.25"/>
  <cols>
    <col min="1" max="1" width="6.5703125" style="1" bestFit="1" customWidth="1"/>
    <col min="2" max="2" width="40.28515625" style="1" customWidth="1"/>
    <col min="3" max="5" width="4.7109375" style="1" customWidth="1"/>
    <col min="6" max="6" width="7.42578125" style="1" customWidth="1"/>
    <col min="7" max="8" width="4.7109375" style="1" customWidth="1"/>
    <col min="9" max="9" width="6" style="1" customWidth="1"/>
    <col min="10" max="21" width="4.7109375" style="1" customWidth="1"/>
    <col min="22" max="30" width="6.7109375" style="1" customWidth="1"/>
    <col min="31" max="40" width="4.7109375" style="1" customWidth="1"/>
    <col min="41" max="16384" width="9.140625" style="1"/>
  </cols>
  <sheetData>
    <row r="2" spans="2:37" x14ac:dyDescent="0.25">
      <c r="B2" s="1" t="s">
        <v>64</v>
      </c>
      <c r="C2" s="1">
        <v>1</v>
      </c>
    </row>
    <row r="3" spans="2:37" x14ac:dyDescent="0.25">
      <c r="B3" s="1" t="s">
        <v>65</v>
      </c>
      <c r="C3" s="1">
        <v>2</v>
      </c>
    </row>
    <row r="4" spans="2:37" x14ac:dyDescent="0.25">
      <c r="B4" s="1" t="s">
        <v>66</v>
      </c>
      <c r="C4" s="1">
        <v>3</v>
      </c>
      <c r="G4" s="1" t="s">
        <v>8</v>
      </c>
    </row>
    <row r="5" spans="2:37" x14ac:dyDescent="0.25">
      <c r="B5" s="1" t="s">
        <v>67</v>
      </c>
      <c r="C5" s="1">
        <v>4</v>
      </c>
      <c r="G5" s="1" t="s">
        <v>7</v>
      </c>
    </row>
    <row r="6" spans="2:37" x14ac:dyDescent="0.25">
      <c r="B6" s="1" t="s">
        <v>68</v>
      </c>
      <c r="C6" s="1">
        <v>5</v>
      </c>
    </row>
    <row r="7" spans="2:37" x14ac:dyDescent="0.25">
      <c r="B7" s="1" t="s">
        <v>69</v>
      </c>
      <c r="C7" s="1">
        <v>6</v>
      </c>
    </row>
    <row r="8" spans="2:37" x14ac:dyDescent="0.25">
      <c r="B8" s="1" t="s">
        <v>70</v>
      </c>
      <c r="C8" s="1">
        <v>7</v>
      </c>
    </row>
    <row r="9" spans="2:37" x14ac:dyDescent="0.25">
      <c r="B9" s="1" t="s">
        <v>71</v>
      </c>
      <c r="C9" s="1">
        <v>8</v>
      </c>
    </row>
    <row r="10" spans="2:37" x14ac:dyDescent="0.25">
      <c r="B10" s="1" t="s">
        <v>72</v>
      </c>
      <c r="C10" s="1">
        <v>9</v>
      </c>
    </row>
    <row r="11" spans="2:37" x14ac:dyDescent="0.25">
      <c r="B11" s="1" t="s">
        <v>73</v>
      </c>
      <c r="C11" s="1">
        <v>10</v>
      </c>
    </row>
    <row r="12" spans="2:37" x14ac:dyDescent="0.25">
      <c r="B12" s="1" t="s">
        <v>74</v>
      </c>
      <c r="C12" s="1">
        <v>11</v>
      </c>
    </row>
    <row r="14" spans="2:37" ht="15.75" thickBot="1" x14ac:dyDescent="0.3"/>
    <row r="15" spans="2:37" ht="15.75" thickBot="1" x14ac:dyDescent="0.3">
      <c r="G15" s="2"/>
      <c r="H15" s="3"/>
      <c r="I15" s="3"/>
      <c r="J15" s="3" t="s">
        <v>52</v>
      </c>
      <c r="K15" s="3"/>
      <c r="L15" s="3"/>
      <c r="M15" s="3"/>
      <c r="N15" s="3"/>
      <c r="O15" s="3"/>
      <c r="P15" s="2"/>
      <c r="Q15" s="3"/>
      <c r="R15" s="3" t="s">
        <v>53</v>
      </c>
      <c r="S15" s="3"/>
      <c r="T15" s="3"/>
      <c r="U15" s="4"/>
      <c r="V15" s="2"/>
      <c r="W15" s="3"/>
      <c r="X15" s="3"/>
      <c r="Y15" s="3" t="s">
        <v>54</v>
      </c>
      <c r="Z15" s="3"/>
      <c r="AA15" s="3"/>
      <c r="AB15" s="3"/>
      <c r="AC15" s="3"/>
      <c r="AD15" s="4"/>
      <c r="AE15" s="2"/>
      <c r="AF15" s="3" t="s">
        <v>55</v>
      </c>
      <c r="AG15" s="3"/>
      <c r="AH15" s="3"/>
      <c r="AI15" s="3"/>
      <c r="AJ15" s="3"/>
      <c r="AK15" s="4"/>
    </row>
    <row r="16" spans="2:37" ht="15.75" thickBot="1" x14ac:dyDescent="0.3">
      <c r="G16" s="2" t="s">
        <v>143</v>
      </c>
      <c r="H16" s="3" t="s">
        <v>143</v>
      </c>
      <c r="I16" s="3" t="s">
        <v>143</v>
      </c>
      <c r="J16" s="3" t="s">
        <v>143</v>
      </c>
      <c r="K16" s="3" t="s">
        <v>143</v>
      </c>
      <c r="L16" s="3" t="s">
        <v>143</v>
      </c>
      <c r="M16" s="3" t="s">
        <v>143</v>
      </c>
      <c r="N16" s="3" t="s">
        <v>143</v>
      </c>
      <c r="O16" s="3" t="s">
        <v>143</v>
      </c>
      <c r="P16" s="2" t="s">
        <v>81</v>
      </c>
      <c r="Q16" s="3" t="s">
        <v>81</v>
      </c>
      <c r="R16" s="3" t="s">
        <v>141</v>
      </c>
      <c r="S16" s="3" t="s">
        <v>81</v>
      </c>
      <c r="T16" s="3" t="s">
        <v>81</v>
      </c>
      <c r="U16" s="4" t="s">
        <v>81</v>
      </c>
      <c r="V16" s="2" t="s">
        <v>81</v>
      </c>
      <c r="W16" s="3" t="s">
        <v>81</v>
      </c>
      <c r="X16" s="3" t="s">
        <v>81</v>
      </c>
      <c r="Y16" s="3" t="s">
        <v>81</v>
      </c>
      <c r="Z16" s="3" t="s">
        <v>141</v>
      </c>
      <c r="AA16" s="3" t="s">
        <v>81</v>
      </c>
      <c r="AB16" s="3" t="s">
        <v>81</v>
      </c>
      <c r="AC16" s="3" t="s">
        <v>81</v>
      </c>
      <c r="AD16" s="4" t="s">
        <v>81</v>
      </c>
      <c r="AE16" s="2"/>
      <c r="AF16" s="3"/>
      <c r="AG16" s="3"/>
      <c r="AH16" s="3"/>
      <c r="AI16" s="3"/>
      <c r="AJ16" s="3"/>
      <c r="AK16" s="4"/>
    </row>
    <row r="17" spans="1:43" ht="144" x14ac:dyDescent="0.25">
      <c r="A17" s="23" t="str">
        <f>Amidament!A17</f>
        <v>Identificador espai</v>
      </c>
      <c r="B17" s="24" t="str">
        <f>Amidament!B17</f>
        <v>Nom</v>
      </c>
      <c r="C17" s="24" t="str">
        <f>Amidament!C17</f>
        <v>Tractament</v>
      </c>
      <c r="D17" s="24" t="str">
        <f>Amidament!D17</f>
        <v>Tipologia jardineria</v>
      </c>
      <c r="E17" s="24" t="str">
        <f>Amidament!E17</f>
        <v>Freqüència / any</v>
      </c>
      <c r="F17" s="24" t="str">
        <f>Amidament!F17</f>
        <v>Unitats</v>
      </c>
      <c r="G17" s="23" t="str">
        <f>Amidament!G17</f>
        <v>Formació escocells</v>
      </c>
      <c r="H17" s="24" t="str">
        <f>Amidament!H17</f>
        <v>Escarificació i entrecavat</v>
      </c>
      <c r="I17" s="24" t="str">
        <f>Amidament!I17</f>
        <v>Desherbatge i neteja escocell</v>
      </c>
      <c r="J17" s="24" t="str">
        <f>Amidament!J17</f>
        <v>Encoixinament (mulch)</v>
      </c>
      <c r="K17" s="24" t="str">
        <f>Amidament!K17</f>
        <v>Tutoratge</v>
      </c>
      <c r="L17" s="24" t="str">
        <f>Amidament!L17</f>
        <v>Reposició</v>
      </c>
      <c r="M17" s="24" t="str">
        <f>Amidament!M17</f>
        <v>Reg arbres menys 2 anys</v>
      </c>
      <c r="N17" s="24" t="str">
        <f>Amidament!N17</f>
        <v>Poda</v>
      </c>
      <c r="O17" s="24" t="str">
        <f>Amidament!O17</f>
        <v>Adobat arbres</v>
      </c>
      <c r="P17" s="23" t="str">
        <f>Amidament!P17</f>
        <v>Escarificació i desherbatge</v>
      </c>
      <c r="Q17" s="24" t="str">
        <f>Amidament!Q17</f>
        <v>Poda i retall</v>
      </c>
      <c r="R17" s="24" t="str">
        <f>Amidament!R17</f>
        <v>Poda de tanques</v>
      </c>
      <c r="S17" s="24" t="str">
        <f>Amidament!S17</f>
        <v>Fertilització</v>
      </c>
      <c r="T17" s="24" t="str">
        <f>Amidament!T17</f>
        <v>Reg</v>
      </c>
      <c r="U17" s="25" t="str">
        <f>Amidament!U17</f>
        <v>Reposició</v>
      </c>
      <c r="V17" s="23" t="str">
        <f>Amidament!V17</f>
        <v>Reg</v>
      </c>
      <c r="W17" s="24" t="str">
        <f>Amidament!W17</f>
        <v>Neteja de l'espai</v>
      </c>
      <c r="X17" s="24" t="str">
        <f>Amidament!X17</f>
        <v>Preparació per la sega</v>
      </c>
      <c r="Y17" s="24" t="str">
        <f>Amidament!Y17</f>
        <v>Sega</v>
      </c>
      <c r="Z17" s="24" t="str">
        <f>Amidament!Z17</f>
        <v>Retall i perfilat vores</v>
      </c>
      <c r="AA17" s="24" t="str">
        <f>Amidament!AA17</f>
        <v>Escarificat</v>
      </c>
      <c r="AB17" s="24" t="str">
        <f>Amidament!AB17</f>
        <v>Enceballs i esmenes</v>
      </c>
      <c r="AC17" s="24" t="str">
        <f>Amidament!AC17</f>
        <v>Fertilització</v>
      </c>
      <c r="AD17" s="25" t="str">
        <f>Amidament!AD17</f>
        <v>Resembra</v>
      </c>
      <c r="AE17" s="23" t="str">
        <f>Amidament!AE17</f>
        <v>Xarxa de regs i estanys</v>
      </c>
      <c r="AF17" s="24" t="str">
        <f>Amidament!AF17</f>
        <v>Bassa Parc de la Monar</v>
      </c>
      <c r="AG17" s="24" t="str">
        <f>Amidament!AG17</f>
        <v>Neteges Generals</v>
      </c>
      <c r="AH17" s="24" t="str">
        <f>Amidament!AH17</f>
        <v>Neteja Sauló i pavimentades</v>
      </c>
      <c r="AI17" s="24" t="s">
        <v>82</v>
      </c>
      <c r="AJ17" s="24" t="str">
        <f>Amidament!AJ17</f>
        <v>Altres Netejes</v>
      </c>
      <c r="AK17" s="25" t="str">
        <f>Amidament!AK17</f>
        <v>Parcs infantils</v>
      </c>
      <c r="AL17" s="26"/>
      <c r="AM17" s="26"/>
      <c r="AN17" s="26"/>
      <c r="AO17" s="26"/>
    </row>
    <row r="18" spans="1:43" ht="15.75" thickBot="1" x14ac:dyDescent="0.3">
      <c r="A18" s="28">
        <f>Amidament!A18</f>
        <v>0</v>
      </c>
      <c r="B18" s="29">
        <f>Amidament!B18</f>
        <v>0</v>
      </c>
      <c r="C18" s="29">
        <f>Amidament!C18</f>
        <v>0</v>
      </c>
      <c r="D18" s="29">
        <f>Amidament!D18</f>
        <v>0</v>
      </c>
      <c r="E18" s="29">
        <f>Amidament!E18</f>
        <v>0</v>
      </c>
      <c r="F18" s="29">
        <f>Amidament!F18</f>
        <v>0</v>
      </c>
      <c r="G18" s="5" t="str">
        <f>Amidament!G18</f>
        <v>T1</v>
      </c>
      <c r="H18" s="6" t="str">
        <f>Amidament!H18</f>
        <v>T2</v>
      </c>
      <c r="I18" s="6" t="str">
        <f>Amidament!I18</f>
        <v>T3</v>
      </c>
      <c r="J18" s="6" t="str">
        <f>Amidament!J18</f>
        <v>T4</v>
      </c>
      <c r="K18" s="6" t="str">
        <f>Amidament!K18</f>
        <v>T5</v>
      </c>
      <c r="L18" s="6" t="str">
        <f>Amidament!L18</f>
        <v>T6</v>
      </c>
      <c r="M18" s="6" t="str">
        <f>Amidament!M18</f>
        <v>T7</v>
      </c>
      <c r="N18" s="6" t="str">
        <f>Amidament!N18</f>
        <v>T8</v>
      </c>
      <c r="O18" s="6" t="str">
        <f>Amidament!O18</f>
        <v>T9</v>
      </c>
      <c r="P18" s="5" t="str">
        <f>Amidament!P18</f>
        <v>A1</v>
      </c>
      <c r="Q18" s="6" t="str">
        <f>Amidament!Q18</f>
        <v>A2</v>
      </c>
      <c r="R18" s="6" t="str">
        <f>Amidament!R18</f>
        <v>A3</v>
      </c>
      <c r="S18" s="6" t="str">
        <f>Amidament!S18</f>
        <v>A4</v>
      </c>
      <c r="T18" s="6" t="str">
        <f>Amidament!T18</f>
        <v>A5</v>
      </c>
      <c r="U18" s="7" t="str">
        <f>Amidament!U18</f>
        <v>A6</v>
      </c>
      <c r="V18" s="5" t="str">
        <f>Amidament!V18</f>
        <v>G1</v>
      </c>
      <c r="W18" s="6" t="str">
        <f>Amidament!W18</f>
        <v>G2</v>
      </c>
      <c r="X18" s="6" t="str">
        <f>Amidament!X18</f>
        <v>G3</v>
      </c>
      <c r="Y18" s="6" t="str">
        <f>Amidament!Y18</f>
        <v>G4</v>
      </c>
      <c r="Z18" s="6" t="str">
        <f>Amidament!Z18</f>
        <v>G5</v>
      </c>
      <c r="AA18" s="6" t="str">
        <f>Amidament!AA18</f>
        <v>G6</v>
      </c>
      <c r="AB18" s="6" t="str">
        <f>Amidament!AB18</f>
        <v>G7</v>
      </c>
      <c r="AC18" s="6" t="str">
        <f>Amidament!AC18</f>
        <v>G8</v>
      </c>
      <c r="AD18" s="7" t="str">
        <f>Amidament!AD18</f>
        <v>G9</v>
      </c>
      <c r="AE18" s="5" t="str">
        <f>Amidament!AE18</f>
        <v>E1</v>
      </c>
      <c r="AF18" s="6" t="str">
        <f>Amidament!AF18</f>
        <v>E2</v>
      </c>
      <c r="AG18" s="6" t="str">
        <f>Amidament!AG18</f>
        <v>E3</v>
      </c>
      <c r="AH18" s="6" t="str">
        <f>Amidament!AH18</f>
        <v>E4</v>
      </c>
      <c r="AI18" s="6" t="s">
        <v>51</v>
      </c>
      <c r="AJ18" s="6" t="str">
        <f>Amidament!AJ18</f>
        <v>E6</v>
      </c>
      <c r="AK18" s="7" t="str">
        <f>Amidament!AK18</f>
        <v>E7</v>
      </c>
    </row>
    <row r="19" spans="1:43" s="8" customFormat="1" x14ac:dyDescent="0.25">
      <c r="A19" s="30">
        <f>Amidament!A19</f>
        <v>1</v>
      </c>
      <c r="B19" s="8" t="str">
        <f>Amidament!B19</f>
        <v>Rotonda de Salt (carretera de Bescanó)</v>
      </c>
      <c r="C19" s="8" t="str">
        <f>Amidament!C19</f>
        <v>Ges</v>
      </c>
      <c r="D19" s="8">
        <f>Amidament!D19</f>
        <v>2</v>
      </c>
      <c r="E19" s="8" t="str">
        <f>Amidament!E19</f>
        <v>A</v>
      </c>
      <c r="F19" s="8">
        <f>Amidament!F19</f>
        <v>458</v>
      </c>
      <c r="G19" s="12"/>
      <c r="H19" s="11"/>
      <c r="I19" s="11"/>
      <c r="J19" s="11"/>
      <c r="K19" s="11"/>
      <c r="L19" s="11"/>
      <c r="M19" s="11"/>
      <c r="N19" s="11"/>
      <c r="O19" s="11"/>
      <c r="P19" s="12"/>
      <c r="Q19" s="11"/>
      <c r="R19" s="11"/>
      <c r="S19" s="11"/>
      <c r="T19" s="11"/>
      <c r="U19" s="13"/>
      <c r="V19" s="12">
        <v>53</v>
      </c>
      <c r="W19" s="11">
        <v>52</v>
      </c>
      <c r="X19" s="11">
        <v>24</v>
      </c>
      <c r="Y19" s="11">
        <v>24</v>
      </c>
      <c r="Z19" s="11">
        <v>12</v>
      </c>
      <c r="AA19" s="11">
        <v>2</v>
      </c>
      <c r="AB19" s="11">
        <v>1</v>
      </c>
      <c r="AC19" s="11">
        <v>2</v>
      </c>
      <c r="AD19" s="13">
        <v>1</v>
      </c>
      <c r="AE19" s="12"/>
      <c r="AF19" s="11"/>
      <c r="AG19" s="11"/>
      <c r="AH19" s="11"/>
      <c r="AI19" s="11"/>
      <c r="AJ19" s="11"/>
      <c r="AK19" s="13"/>
    </row>
    <row r="20" spans="1:43" s="9" customFormat="1" x14ac:dyDescent="0.25">
      <c r="A20" s="31">
        <f>Amidament!A20</f>
        <v>2</v>
      </c>
      <c r="B20" s="9" t="str">
        <f>Amidament!B20</f>
        <v>Rotonda Mururoa</v>
      </c>
      <c r="C20" s="9" t="str">
        <f>Amidament!C20</f>
        <v>Ges</v>
      </c>
      <c r="D20" s="9">
        <f>Amidament!D20</f>
        <v>2</v>
      </c>
      <c r="E20" s="9" t="str">
        <f>Amidament!E20</f>
        <v>A</v>
      </c>
      <c r="F20" s="9">
        <f>Amidament!F20</f>
        <v>1278</v>
      </c>
      <c r="G20" s="15"/>
      <c r="H20" s="14"/>
      <c r="I20" s="14"/>
      <c r="J20" s="14"/>
      <c r="K20" s="14"/>
      <c r="L20" s="14"/>
      <c r="M20" s="14"/>
      <c r="N20" s="14"/>
      <c r="O20" s="14"/>
      <c r="P20" s="15"/>
      <c r="Q20" s="14"/>
      <c r="R20" s="14"/>
      <c r="S20" s="14"/>
      <c r="T20" s="14"/>
      <c r="U20" s="16"/>
      <c r="V20" s="15">
        <v>53</v>
      </c>
      <c r="W20" s="14">
        <v>52</v>
      </c>
      <c r="X20" s="11">
        <v>24</v>
      </c>
      <c r="Y20" s="11">
        <v>24</v>
      </c>
      <c r="Z20" s="14">
        <v>12</v>
      </c>
      <c r="AA20" s="14">
        <v>2</v>
      </c>
      <c r="AB20" s="14">
        <v>1</v>
      </c>
      <c r="AC20" s="14">
        <v>2</v>
      </c>
      <c r="AD20" s="16">
        <v>1</v>
      </c>
      <c r="AE20" s="15"/>
      <c r="AF20" s="14"/>
      <c r="AG20" s="14"/>
      <c r="AH20" s="14"/>
      <c r="AI20" s="14"/>
      <c r="AJ20" s="14"/>
      <c r="AK20" s="16"/>
      <c r="AQ20" s="8"/>
    </row>
    <row r="21" spans="1:43" s="8" customFormat="1" x14ac:dyDescent="0.25">
      <c r="A21" s="30">
        <f>Amidament!A21</f>
        <v>3</v>
      </c>
      <c r="B21" s="8" t="str">
        <f>Amidament!B21</f>
        <v>Parterre triangular Mururoa</v>
      </c>
      <c r="C21" s="8" t="str">
        <f>Amidament!C21</f>
        <v>Ges</v>
      </c>
      <c r="D21" s="8">
        <f>Amidament!D21</f>
        <v>2</v>
      </c>
      <c r="E21" s="8" t="str">
        <f>Amidament!E21</f>
        <v>A</v>
      </c>
      <c r="F21" s="8">
        <f>Amidament!F21</f>
        <v>191</v>
      </c>
      <c r="G21" s="12"/>
      <c r="H21" s="11"/>
      <c r="I21" s="11"/>
      <c r="J21" s="11"/>
      <c r="K21" s="11"/>
      <c r="L21" s="11"/>
      <c r="M21" s="11"/>
      <c r="N21" s="11"/>
      <c r="O21" s="11"/>
      <c r="P21" s="12"/>
      <c r="Q21" s="11"/>
      <c r="R21" s="11"/>
      <c r="S21" s="11"/>
      <c r="T21" s="11"/>
      <c r="U21" s="13"/>
      <c r="V21" s="12">
        <v>53</v>
      </c>
      <c r="W21" s="11">
        <v>52</v>
      </c>
      <c r="X21" s="11">
        <v>15</v>
      </c>
      <c r="Y21" s="11">
        <v>15</v>
      </c>
      <c r="Z21" s="11">
        <v>12</v>
      </c>
      <c r="AA21" s="11">
        <v>2</v>
      </c>
      <c r="AB21" s="11">
        <v>1</v>
      </c>
      <c r="AC21" s="11">
        <v>2</v>
      </c>
      <c r="AD21" s="13">
        <v>1</v>
      </c>
      <c r="AE21" s="12"/>
      <c r="AF21" s="11"/>
      <c r="AG21" s="11"/>
      <c r="AH21" s="11"/>
      <c r="AI21" s="11"/>
      <c r="AJ21" s="11"/>
      <c r="AK21" s="13"/>
    </row>
    <row r="22" spans="1:43" x14ac:dyDescent="0.25">
      <c r="A22" s="32">
        <f>Amidament!A22</f>
        <v>4</v>
      </c>
      <c r="B22" s="1" t="str">
        <f>Amidament!B22</f>
        <v>Rotonda Carlins/Avinguda de la Pau</v>
      </c>
      <c r="C22" s="1" t="str">
        <f>Amidament!C22</f>
        <v>Arb</v>
      </c>
      <c r="D22" s="1">
        <f>Amidament!D22</f>
        <v>2</v>
      </c>
      <c r="E22" s="1" t="str">
        <f>Amidament!E22</f>
        <v>A</v>
      </c>
      <c r="F22" s="1">
        <f>Amidament!F22</f>
        <v>2</v>
      </c>
      <c r="G22" s="18"/>
      <c r="H22" s="17">
        <v>1</v>
      </c>
      <c r="I22" s="17">
        <v>4</v>
      </c>
      <c r="J22" s="17"/>
      <c r="K22" s="17"/>
      <c r="L22" s="17"/>
      <c r="M22" s="17"/>
      <c r="N22" s="17">
        <v>1</v>
      </c>
      <c r="O22" s="17">
        <v>2</v>
      </c>
      <c r="P22" s="18"/>
      <c r="Q22" s="17"/>
      <c r="R22" s="17"/>
      <c r="S22" s="17"/>
      <c r="T22" s="17"/>
      <c r="U22" s="19"/>
      <c r="V22" s="18"/>
      <c r="W22" s="17"/>
      <c r="X22" s="17"/>
      <c r="Y22" s="17"/>
      <c r="Z22" s="17"/>
      <c r="AA22" s="17"/>
      <c r="AB22" s="17"/>
      <c r="AC22" s="17"/>
      <c r="AD22" s="19"/>
      <c r="AE22" s="18"/>
      <c r="AF22" s="17"/>
      <c r="AG22" s="17"/>
      <c r="AH22" s="17"/>
      <c r="AI22" s="17"/>
      <c r="AJ22" s="17"/>
      <c r="AK22" s="19"/>
    </row>
    <row r="23" spans="1:43" x14ac:dyDescent="0.25">
      <c r="A23" s="32">
        <f>Amidament!A23</f>
        <v>4</v>
      </c>
      <c r="B23" s="1" t="str">
        <f>Amidament!B23</f>
        <v>Rotonda Carlins/Avinguda de la Pau</v>
      </c>
      <c r="C23" s="1" t="str">
        <f>Amidament!C23</f>
        <v>Bus</v>
      </c>
      <c r="D23" s="1">
        <f>Amidament!D23</f>
        <v>2</v>
      </c>
      <c r="E23" s="1" t="str">
        <f>Amidament!E23</f>
        <v>A</v>
      </c>
      <c r="F23" s="1">
        <f>Amidament!F23</f>
        <v>213</v>
      </c>
      <c r="G23" s="18"/>
      <c r="H23" s="17"/>
      <c r="I23" s="17"/>
      <c r="J23" s="17"/>
      <c r="K23" s="17"/>
      <c r="L23" s="17"/>
      <c r="M23" s="17"/>
      <c r="N23" s="17"/>
      <c r="O23" s="17"/>
      <c r="P23" s="18">
        <v>4</v>
      </c>
      <c r="Q23" s="17">
        <v>2</v>
      </c>
      <c r="R23" s="17">
        <v>2</v>
      </c>
      <c r="S23" s="17">
        <v>1</v>
      </c>
      <c r="T23" s="17">
        <v>12</v>
      </c>
      <c r="U23" s="19">
        <v>1</v>
      </c>
      <c r="V23" s="18"/>
      <c r="W23" s="17"/>
      <c r="X23" s="17"/>
      <c r="Y23" s="17"/>
      <c r="Z23" s="17"/>
      <c r="AA23" s="17"/>
      <c r="AB23" s="17"/>
      <c r="AC23" s="17"/>
      <c r="AD23" s="19"/>
      <c r="AE23" s="18"/>
      <c r="AF23" s="17"/>
      <c r="AG23" s="17"/>
      <c r="AH23" s="17"/>
      <c r="AI23" s="17"/>
      <c r="AJ23" s="17"/>
      <c r="AK23" s="19"/>
    </row>
    <row r="24" spans="1:43" x14ac:dyDescent="0.25">
      <c r="A24" s="32"/>
      <c r="B24" s="1" t="s">
        <v>158</v>
      </c>
      <c r="F24" s="1">
        <v>1818</v>
      </c>
      <c r="G24" s="18"/>
      <c r="H24" s="17"/>
      <c r="I24" s="17"/>
      <c r="J24" s="17"/>
      <c r="K24" s="17"/>
      <c r="L24" s="17"/>
      <c r="M24" s="17"/>
      <c r="N24" s="17"/>
      <c r="O24" s="17"/>
      <c r="P24" s="18"/>
      <c r="Q24" s="17"/>
      <c r="R24" s="17"/>
      <c r="S24" s="17"/>
      <c r="T24" s="17"/>
      <c r="U24" s="19"/>
      <c r="V24" s="18"/>
      <c r="W24" s="17"/>
      <c r="X24" s="17"/>
      <c r="Y24" s="17"/>
      <c r="Z24" s="17"/>
      <c r="AA24" s="17"/>
      <c r="AB24" s="17"/>
      <c r="AC24" s="17"/>
      <c r="AD24" s="19"/>
      <c r="AE24" s="18"/>
      <c r="AF24" s="17"/>
      <c r="AG24" s="17"/>
      <c r="AH24" s="17">
        <v>52</v>
      </c>
      <c r="AI24" s="17"/>
      <c r="AJ24" s="17"/>
      <c r="AK24" s="19"/>
    </row>
    <row r="25" spans="1:43" s="8" customFormat="1" x14ac:dyDescent="0.25">
      <c r="A25" s="30">
        <f>Amidament!A25</f>
        <v>4</v>
      </c>
      <c r="B25" s="8" t="str">
        <f>Amidament!B25</f>
        <v>Rotonda Carlins/Avinguda de la Pau</v>
      </c>
      <c r="C25" s="8" t="str">
        <f>Amidament!C25</f>
        <v>Ges</v>
      </c>
      <c r="D25" s="8">
        <f>Amidament!D25</f>
        <v>2</v>
      </c>
      <c r="E25" s="8" t="str">
        <f>Amidament!E25</f>
        <v>A</v>
      </c>
      <c r="F25" s="8">
        <f>Amidament!F25</f>
        <v>1398</v>
      </c>
      <c r="G25" s="12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3"/>
      <c r="V25" s="12">
        <v>53</v>
      </c>
      <c r="W25" s="11">
        <v>52</v>
      </c>
      <c r="X25" s="11">
        <v>15</v>
      </c>
      <c r="Y25" s="11">
        <v>15</v>
      </c>
      <c r="Z25" s="11">
        <v>12</v>
      </c>
      <c r="AA25" s="11">
        <v>2</v>
      </c>
      <c r="AB25" s="11">
        <v>1</v>
      </c>
      <c r="AC25" s="11">
        <v>2</v>
      </c>
      <c r="AD25" s="13">
        <v>1</v>
      </c>
      <c r="AE25" s="12"/>
      <c r="AF25" s="11"/>
      <c r="AG25" s="11"/>
      <c r="AH25" s="11">
        <v>52</v>
      </c>
      <c r="AI25" s="11"/>
      <c r="AJ25" s="11"/>
      <c r="AK25" s="13"/>
    </row>
    <row r="26" spans="1:43" s="8" customFormat="1" x14ac:dyDescent="0.25">
      <c r="A26" s="30">
        <f>Amidament!A26</f>
        <v>5</v>
      </c>
      <c r="B26" s="8" t="str">
        <f>Amidament!B26</f>
        <v>Rotonda entrada AP-7</v>
      </c>
      <c r="C26" s="8" t="str">
        <f>Amidament!C26</f>
        <v>P.Tou</v>
      </c>
      <c r="D26" s="8">
        <f>Amidament!D26</f>
        <v>2</v>
      </c>
      <c r="E26" s="8" t="str">
        <f>Amidament!E26</f>
        <v>A</v>
      </c>
      <c r="F26" s="8">
        <f>Amidament!F26</f>
        <v>1972</v>
      </c>
      <c r="G26" s="12"/>
      <c r="H26" s="11"/>
      <c r="I26" s="11"/>
      <c r="J26" s="11"/>
      <c r="K26" s="11"/>
      <c r="L26" s="11"/>
      <c r="M26" s="11"/>
      <c r="N26" s="11"/>
      <c r="O26" s="11"/>
      <c r="P26" s="12"/>
      <c r="Q26" s="11"/>
      <c r="R26" s="11"/>
      <c r="S26" s="11"/>
      <c r="T26" s="11"/>
      <c r="U26" s="13"/>
      <c r="V26" s="12"/>
      <c r="W26" s="11"/>
      <c r="X26" s="11"/>
      <c r="Y26" s="11"/>
      <c r="Z26" s="11"/>
      <c r="AA26" s="11"/>
      <c r="AB26" s="11"/>
      <c r="AC26" s="11"/>
      <c r="AD26" s="13"/>
      <c r="AE26" s="12"/>
      <c r="AF26" s="11"/>
      <c r="AG26" s="11"/>
      <c r="AH26" s="11">
        <v>52</v>
      </c>
      <c r="AI26" s="11">
        <v>4</v>
      </c>
      <c r="AJ26" s="11"/>
      <c r="AK26" s="13"/>
    </row>
    <row r="27" spans="1:43" x14ac:dyDescent="0.25">
      <c r="A27" s="32">
        <f>Amidament!A27</f>
        <v>6</v>
      </c>
      <c r="B27" s="1" t="str">
        <f>Amidament!B27</f>
        <v>Rotonda PPCC, Martí i Pol</v>
      </c>
      <c r="C27" s="1" t="str">
        <f>Amidament!C27</f>
        <v>Arb</v>
      </c>
      <c r="D27" s="1">
        <f>Amidament!D27</f>
        <v>2</v>
      </c>
      <c r="E27" s="1" t="str">
        <f>Amidament!E27</f>
        <v>A</v>
      </c>
      <c r="F27" s="1">
        <f>Amidament!F27</f>
        <v>9</v>
      </c>
      <c r="G27" s="18"/>
      <c r="H27" s="17">
        <v>1</v>
      </c>
      <c r="I27" s="17">
        <v>4</v>
      </c>
      <c r="J27" s="17"/>
      <c r="K27" s="17"/>
      <c r="L27" s="17"/>
      <c r="M27" s="17"/>
      <c r="N27" s="17">
        <v>1</v>
      </c>
      <c r="O27" s="17">
        <v>2</v>
      </c>
      <c r="P27" s="18"/>
      <c r="Q27" s="17"/>
      <c r="R27" s="17"/>
      <c r="S27" s="17"/>
      <c r="T27" s="17"/>
      <c r="U27" s="19"/>
      <c r="V27" s="18"/>
      <c r="W27" s="17"/>
      <c r="X27" s="17"/>
      <c r="Y27" s="17"/>
      <c r="Z27" s="17"/>
      <c r="AA27" s="17"/>
      <c r="AB27" s="17"/>
      <c r="AC27" s="17"/>
      <c r="AD27" s="19"/>
      <c r="AE27" s="18"/>
      <c r="AF27" s="17"/>
      <c r="AG27" s="17"/>
      <c r="AH27" s="17"/>
      <c r="AI27" s="17"/>
      <c r="AJ27" s="17"/>
      <c r="AK27" s="19"/>
    </row>
    <row r="28" spans="1:43" x14ac:dyDescent="0.25">
      <c r="A28" s="32">
        <f>Amidament!A28</f>
        <v>6</v>
      </c>
      <c r="B28" s="1" t="str">
        <f>Amidament!B28</f>
        <v>Rotonda PPCC, Martí i Pol</v>
      </c>
      <c r="C28" s="1" t="str">
        <f>Amidament!C28</f>
        <v>Bus</v>
      </c>
      <c r="D28" s="1">
        <f>Amidament!D28</f>
        <v>2</v>
      </c>
      <c r="E28" s="1" t="str">
        <f>Amidament!E28</f>
        <v>A</v>
      </c>
      <c r="F28" s="1">
        <f>Amidament!F28</f>
        <v>80</v>
      </c>
      <c r="G28" s="18"/>
      <c r="H28" s="17"/>
      <c r="I28" s="17"/>
      <c r="J28" s="17"/>
      <c r="K28" s="17"/>
      <c r="L28" s="17"/>
      <c r="M28" s="17"/>
      <c r="N28" s="17"/>
      <c r="O28" s="17"/>
      <c r="P28" s="18">
        <v>4</v>
      </c>
      <c r="Q28" s="17">
        <v>2</v>
      </c>
      <c r="R28" s="17">
        <v>2</v>
      </c>
      <c r="S28" s="17">
        <v>1</v>
      </c>
      <c r="T28" s="17">
        <v>12</v>
      </c>
      <c r="U28" s="19">
        <v>1</v>
      </c>
      <c r="V28" s="18"/>
      <c r="W28" s="17"/>
      <c r="X28" s="17"/>
      <c r="Y28" s="17"/>
      <c r="Z28" s="17"/>
      <c r="AA28" s="17"/>
      <c r="AB28" s="17"/>
      <c r="AC28" s="17"/>
      <c r="AD28" s="19"/>
      <c r="AE28" s="18"/>
      <c r="AF28" s="17"/>
      <c r="AG28" s="17"/>
      <c r="AH28" s="17"/>
      <c r="AI28" s="17"/>
      <c r="AJ28" s="17"/>
      <c r="AK28" s="19"/>
    </row>
    <row r="29" spans="1:43" s="8" customFormat="1" x14ac:dyDescent="0.25">
      <c r="A29" s="30">
        <f>Amidament!A29</f>
        <v>6</v>
      </c>
      <c r="B29" s="8" t="str">
        <f>Amidament!B29</f>
        <v>Rotonda PPCC, Martí i Pol</v>
      </c>
      <c r="C29" s="8" t="str">
        <f>Amidament!C29</f>
        <v>Ges</v>
      </c>
      <c r="D29" s="8">
        <f>Amidament!D29</f>
        <v>2</v>
      </c>
      <c r="E29" s="8" t="str">
        <f>Amidament!E29</f>
        <v>A</v>
      </c>
      <c r="F29" s="8">
        <f>Amidament!F29</f>
        <v>630</v>
      </c>
      <c r="G29" s="12"/>
      <c r="H29" s="11"/>
      <c r="I29" s="11"/>
      <c r="J29" s="11"/>
      <c r="K29" s="11"/>
      <c r="L29" s="11"/>
      <c r="M29" s="11"/>
      <c r="N29" s="11"/>
      <c r="O29" s="11"/>
      <c r="P29" s="12"/>
      <c r="Q29" s="11"/>
      <c r="R29" s="11"/>
      <c r="S29" s="11"/>
      <c r="T29" s="11"/>
      <c r="U29" s="13"/>
      <c r="V29" s="12">
        <v>53</v>
      </c>
      <c r="W29" s="11">
        <v>52</v>
      </c>
      <c r="X29" s="11">
        <v>30</v>
      </c>
      <c r="Y29" s="11">
        <v>30</v>
      </c>
      <c r="Z29" s="11">
        <v>12</v>
      </c>
      <c r="AA29" s="11">
        <v>2</v>
      </c>
      <c r="AB29" s="11">
        <v>1</v>
      </c>
      <c r="AC29" s="11">
        <v>2</v>
      </c>
      <c r="AD29" s="13">
        <v>1</v>
      </c>
      <c r="AE29" s="12"/>
      <c r="AF29" s="11"/>
      <c r="AG29" s="11"/>
      <c r="AH29" s="11"/>
      <c r="AI29" s="11"/>
      <c r="AJ29" s="11"/>
      <c r="AK29" s="13"/>
    </row>
    <row r="30" spans="1:43" x14ac:dyDescent="0.25">
      <c r="A30" s="32">
        <f>Amidament!A30</f>
        <v>7</v>
      </c>
      <c r="B30" s="1" t="str">
        <f>Amidament!B30</f>
        <v>Parc de la Maçana</v>
      </c>
      <c r="C30" s="1" t="str">
        <f>Amidament!C30</f>
        <v>Arb</v>
      </c>
      <c r="D30" s="1">
        <f>Amidament!D30</f>
        <v>3</v>
      </c>
      <c r="E30" s="1" t="str">
        <f>Amidament!E30</f>
        <v>A</v>
      </c>
      <c r="F30" s="1">
        <f>Amidament!F30</f>
        <v>363</v>
      </c>
      <c r="G30" s="18">
        <v>1</v>
      </c>
      <c r="H30" s="17">
        <v>1</v>
      </c>
      <c r="I30" s="17">
        <v>4</v>
      </c>
      <c r="J30" s="17"/>
      <c r="K30" s="17"/>
      <c r="L30" s="17"/>
      <c r="M30" s="17"/>
      <c r="N30" s="17">
        <v>1</v>
      </c>
      <c r="O30" s="17">
        <v>2</v>
      </c>
      <c r="P30" s="18"/>
      <c r="Q30" s="17"/>
      <c r="R30" s="17"/>
      <c r="S30" s="17"/>
      <c r="T30" s="17"/>
      <c r="U30" s="19"/>
      <c r="V30" s="18"/>
      <c r="W30" s="17"/>
      <c r="X30" s="17"/>
      <c r="Y30" s="17"/>
      <c r="Z30" s="17"/>
      <c r="AA30" s="17"/>
      <c r="AB30" s="17"/>
      <c r="AC30" s="17"/>
      <c r="AD30" s="19"/>
      <c r="AE30" s="18"/>
      <c r="AF30" s="17"/>
      <c r="AG30" s="17"/>
      <c r="AH30" s="17"/>
      <c r="AI30" s="17"/>
      <c r="AJ30" s="17"/>
      <c r="AK30" s="19"/>
    </row>
    <row r="31" spans="1:43" x14ac:dyDescent="0.25">
      <c r="A31" s="32">
        <f>Amidament!A31</f>
        <v>7</v>
      </c>
      <c r="B31" s="1" t="str">
        <f>Amidament!B31</f>
        <v>Parc de la Maçana</v>
      </c>
      <c r="C31" s="1" t="str">
        <f>Amidament!C31</f>
        <v>Bus</v>
      </c>
      <c r="D31" s="1">
        <f>Amidament!D31</f>
        <v>3</v>
      </c>
      <c r="E31" s="1" t="str">
        <f>Amidament!E31</f>
        <v>A</v>
      </c>
      <c r="F31" s="1">
        <f>Amidament!F31</f>
        <v>352</v>
      </c>
      <c r="G31" s="18"/>
      <c r="H31" s="17"/>
      <c r="I31" s="17"/>
      <c r="J31" s="17"/>
      <c r="K31" s="17"/>
      <c r="L31" s="17"/>
      <c r="M31" s="17"/>
      <c r="N31" s="17"/>
      <c r="O31" s="17"/>
      <c r="P31" s="18">
        <v>4</v>
      </c>
      <c r="Q31" s="17">
        <v>2</v>
      </c>
      <c r="R31" s="17">
        <v>2</v>
      </c>
      <c r="S31" s="17">
        <v>2</v>
      </c>
      <c r="T31" s="17">
        <v>12</v>
      </c>
      <c r="U31" s="19">
        <v>1</v>
      </c>
      <c r="V31" s="18"/>
      <c r="W31" s="17"/>
      <c r="X31" s="17"/>
      <c r="Y31" s="17"/>
      <c r="Z31" s="17"/>
      <c r="AA31" s="17"/>
      <c r="AB31" s="17"/>
      <c r="AC31" s="17"/>
      <c r="AD31" s="19"/>
      <c r="AE31" s="18"/>
      <c r="AF31" s="17"/>
      <c r="AG31" s="17"/>
      <c r="AH31" s="17"/>
      <c r="AI31" s="17"/>
      <c r="AJ31" s="17"/>
      <c r="AK31" s="19"/>
    </row>
    <row r="32" spans="1:43" x14ac:dyDescent="0.25">
      <c r="A32" s="32">
        <f>Amidament!A32</f>
        <v>7</v>
      </c>
      <c r="B32" s="1" t="str">
        <f>Amidament!B32</f>
        <v>Parc de la Maçana</v>
      </c>
      <c r="C32" s="1" t="str">
        <f>Amidament!C32</f>
        <v>Ges</v>
      </c>
      <c r="D32" s="1">
        <f>Amidament!D32</f>
        <v>3</v>
      </c>
      <c r="E32" s="1" t="str">
        <f>Amidament!E32</f>
        <v>A</v>
      </c>
      <c r="F32" s="1">
        <f>Amidament!F32</f>
        <v>8024</v>
      </c>
      <c r="G32" s="18"/>
      <c r="H32" s="17"/>
      <c r="I32" s="17"/>
      <c r="J32" s="17"/>
      <c r="K32" s="17"/>
      <c r="L32" s="17"/>
      <c r="M32" s="17"/>
      <c r="N32" s="17"/>
      <c r="O32" s="17"/>
      <c r="P32" s="18"/>
      <c r="Q32" s="17"/>
      <c r="R32" s="17"/>
      <c r="S32" s="17"/>
      <c r="T32" s="17"/>
      <c r="U32" s="19"/>
      <c r="V32" s="18">
        <v>53</v>
      </c>
      <c r="W32" s="17">
        <v>416</v>
      </c>
      <c r="X32" s="17">
        <v>30</v>
      </c>
      <c r="Y32" s="17">
        <v>30</v>
      </c>
      <c r="Z32" s="17">
        <v>12</v>
      </c>
      <c r="AA32" s="17">
        <v>2</v>
      </c>
      <c r="AB32" s="17">
        <v>1</v>
      </c>
      <c r="AC32" s="17">
        <v>2</v>
      </c>
      <c r="AD32" s="19">
        <v>1</v>
      </c>
      <c r="AE32" s="18"/>
      <c r="AF32" s="17"/>
      <c r="AG32" s="17"/>
      <c r="AH32" s="17"/>
      <c r="AI32" s="17"/>
      <c r="AJ32" s="17"/>
      <c r="AK32" s="19"/>
      <c r="AQ32" s="8"/>
    </row>
    <row r="33" spans="1:43" x14ac:dyDescent="0.25">
      <c r="A33" s="32">
        <f>Amidament!A33</f>
        <v>7</v>
      </c>
      <c r="B33" s="1" t="str">
        <f>Amidament!B33</f>
        <v>Parc de la Maçana</v>
      </c>
      <c r="C33" s="1" t="str">
        <f>Amidament!C33</f>
        <v>P.Tou</v>
      </c>
      <c r="D33" s="1">
        <f>Amidament!D33</f>
        <v>3</v>
      </c>
      <c r="E33" s="1" t="str">
        <f>Amidament!E33</f>
        <v>A</v>
      </c>
      <c r="F33" s="1">
        <f>Amidament!F33</f>
        <v>14241</v>
      </c>
      <c r="G33" s="18"/>
      <c r="H33" s="17"/>
      <c r="I33" s="17"/>
      <c r="J33" s="17"/>
      <c r="K33" s="17"/>
      <c r="L33" s="17"/>
      <c r="M33" s="17"/>
      <c r="N33" s="17"/>
      <c r="O33" s="17"/>
      <c r="P33" s="18"/>
      <c r="Q33" s="17"/>
      <c r="R33" s="17"/>
      <c r="S33" s="17"/>
      <c r="T33" s="17"/>
      <c r="U33" s="19"/>
      <c r="V33" s="18"/>
      <c r="W33" s="17"/>
      <c r="X33" s="17"/>
      <c r="Y33" s="17"/>
      <c r="Z33" s="17"/>
      <c r="AA33" s="17"/>
      <c r="AB33" s="17"/>
      <c r="AC33" s="17"/>
      <c r="AD33" s="19"/>
      <c r="AE33" s="18"/>
      <c r="AF33" s="17"/>
      <c r="AG33" s="17"/>
      <c r="AH33" s="17">
        <v>416</v>
      </c>
      <c r="AI33" s="17">
        <v>4</v>
      </c>
      <c r="AJ33" s="17"/>
      <c r="AK33" s="19">
        <v>416</v>
      </c>
      <c r="AQ33" s="8"/>
    </row>
    <row r="34" spans="1:43" s="8" customFormat="1" x14ac:dyDescent="0.25">
      <c r="A34" s="30">
        <f>Amidament!A34</f>
        <v>7</v>
      </c>
      <c r="B34" s="8" t="str">
        <f>Amidament!B34</f>
        <v>Parc de la Maçana</v>
      </c>
      <c r="C34" s="8" t="str">
        <f>Amidament!C34</f>
        <v>P.Dur</v>
      </c>
      <c r="D34" s="8">
        <f>Amidament!D34</f>
        <v>3</v>
      </c>
      <c r="E34" s="8" t="str">
        <f>Amidament!E34</f>
        <v>A</v>
      </c>
      <c r="F34" s="8">
        <f>Amidament!F34</f>
        <v>1448</v>
      </c>
      <c r="G34" s="12"/>
      <c r="H34" s="11"/>
      <c r="I34" s="11"/>
      <c r="J34" s="11"/>
      <c r="K34" s="11"/>
      <c r="L34" s="11"/>
      <c r="M34" s="11"/>
      <c r="N34" s="11"/>
      <c r="O34" s="11"/>
      <c r="P34" s="12"/>
      <c r="Q34" s="11"/>
      <c r="R34" s="11"/>
      <c r="S34" s="11"/>
      <c r="T34" s="11"/>
      <c r="U34" s="13"/>
      <c r="V34" s="12"/>
      <c r="W34" s="11"/>
      <c r="X34" s="11"/>
      <c r="Y34" s="11"/>
      <c r="Z34" s="11"/>
      <c r="AA34" s="11"/>
      <c r="AB34" s="11"/>
      <c r="AC34" s="11"/>
      <c r="AD34" s="13"/>
      <c r="AE34" s="12"/>
      <c r="AF34" s="11"/>
      <c r="AG34" s="11"/>
      <c r="AH34" s="11">
        <v>416</v>
      </c>
      <c r="AI34" s="11"/>
      <c r="AJ34" s="11"/>
      <c r="AK34" s="13"/>
    </row>
    <row r="35" spans="1:43" x14ac:dyDescent="0.25">
      <c r="A35" s="32">
        <f>Amidament!A35</f>
        <v>8</v>
      </c>
      <c r="B35" s="1" t="str">
        <f>Amidament!B35</f>
        <v>Rotonda Francesc Macià - Av. De la Pau</v>
      </c>
      <c r="C35" s="1" t="str">
        <f>Amidament!C35</f>
        <v>Arb</v>
      </c>
      <c r="D35" s="1">
        <f>Amidament!D35</f>
        <v>2</v>
      </c>
      <c r="E35" s="1" t="str">
        <f>Amidament!E35</f>
        <v>A</v>
      </c>
      <c r="F35" s="1">
        <f>Amidament!F35</f>
        <v>4</v>
      </c>
      <c r="G35" s="18"/>
      <c r="H35" s="17">
        <v>1</v>
      </c>
      <c r="I35" s="17">
        <v>4</v>
      </c>
      <c r="J35" s="17"/>
      <c r="K35" s="17"/>
      <c r="L35" s="17"/>
      <c r="M35" s="17"/>
      <c r="N35" s="17">
        <v>1</v>
      </c>
      <c r="O35" s="17">
        <v>2</v>
      </c>
      <c r="P35" s="18"/>
      <c r="Q35" s="17"/>
      <c r="R35" s="17"/>
      <c r="S35" s="17"/>
      <c r="T35" s="17"/>
      <c r="U35" s="19"/>
      <c r="V35" s="18"/>
      <c r="W35" s="17"/>
      <c r="X35" s="17"/>
      <c r="Y35" s="17"/>
      <c r="Z35" s="17"/>
      <c r="AA35" s="17"/>
      <c r="AB35" s="17"/>
      <c r="AC35" s="17"/>
      <c r="AD35" s="19"/>
      <c r="AE35" s="18"/>
      <c r="AF35" s="17"/>
      <c r="AG35" s="17"/>
      <c r="AH35" s="17"/>
      <c r="AI35" s="17"/>
      <c r="AJ35" s="17"/>
      <c r="AK35" s="19"/>
    </row>
    <row r="36" spans="1:43" x14ac:dyDescent="0.25">
      <c r="A36" s="32">
        <f>Amidament!A36</f>
        <v>8</v>
      </c>
      <c r="B36" s="1" t="str">
        <f>Amidament!B36</f>
        <v>Rotonda Francesc Macià - Av. De la Pau</v>
      </c>
      <c r="C36" s="1" t="str">
        <f>Amidament!C36</f>
        <v>Bus</v>
      </c>
      <c r="D36" s="1">
        <f>Amidament!D36</f>
        <v>2</v>
      </c>
      <c r="E36" s="1" t="str">
        <f>Amidament!E36</f>
        <v>A</v>
      </c>
      <c r="F36" s="1">
        <f>Amidament!F36</f>
        <v>122</v>
      </c>
      <c r="G36" s="18"/>
      <c r="H36" s="17"/>
      <c r="I36" s="17"/>
      <c r="J36" s="17"/>
      <c r="K36" s="17"/>
      <c r="L36" s="17"/>
      <c r="M36" s="17"/>
      <c r="N36" s="17"/>
      <c r="O36" s="17"/>
      <c r="P36" s="18">
        <v>4</v>
      </c>
      <c r="Q36" s="17">
        <v>2</v>
      </c>
      <c r="R36" s="17">
        <v>2</v>
      </c>
      <c r="S36" s="17">
        <v>1</v>
      </c>
      <c r="T36" s="17">
        <v>12</v>
      </c>
      <c r="U36" s="19">
        <v>1</v>
      </c>
      <c r="V36" s="18"/>
      <c r="W36" s="17"/>
      <c r="X36" s="17"/>
      <c r="Y36" s="17"/>
      <c r="Z36" s="17"/>
      <c r="AA36" s="17"/>
      <c r="AB36" s="17"/>
      <c r="AC36" s="17"/>
      <c r="AD36" s="19"/>
      <c r="AE36" s="18"/>
      <c r="AF36" s="17"/>
      <c r="AG36" s="17"/>
      <c r="AH36" s="17"/>
      <c r="AI36" s="17"/>
      <c r="AJ36" s="17"/>
      <c r="AK36" s="19"/>
    </row>
    <row r="37" spans="1:43" x14ac:dyDescent="0.25">
      <c r="A37" s="32">
        <f>Amidament!A37</f>
        <v>8</v>
      </c>
      <c r="B37" s="1" t="str">
        <f>Amidament!B37</f>
        <v>Rotonda Francesc Macià - Av. De la Pau</v>
      </c>
      <c r="C37" s="1" t="str">
        <f>Amidament!C37</f>
        <v>Ges</v>
      </c>
      <c r="D37" s="1">
        <f>Amidament!D37</f>
        <v>2</v>
      </c>
      <c r="E37" s="1" t="str">
        <f>Amidament!E37</f>
        <v>A</v>
      </c>
      <c r="F37" s="1">
        <f>Amidament!F37</f>
        <v>676</v>
      </c>
      <c r="G37" s="18"/>
      <c r="H37" s="17"/>
      <c r="I37" s="17"/>
      <c r="J37" s="17"/>
      <c r="K37" s="17"/>
      <c r="L37" s="17"/>
      <c r="M37" s="17"/>
      <c r="N37" s="17"/>
      <c r="O37" s="17"/>
      <c r="P37" s="18"/>
      <c r="Q37" s="17"/>
      <c r="R37" s="17"/>
      <c r="S37" s="17"/>
      <c r="T37" s="17"/>
      <c r="U37" s="19"/>
      <c r="V37" s="18">
        <v>53</v>
      </c>
      <c r="W37" s="17">
        <v>52</v>
      </c>
      <c r="X37" s="17">
        <v>24</v>
      </c>
      <c r="Y37" s="17">
        <v>24</v>
      </c>
      <c r="Z37" s="17">
        <v>12</v>
      </c>
      <c r="AA37" s="17">
        <v>2</v>
      </c>
      <c r="AB37" s="17">
        <v>1</v>
      </c>
      <c r="AC37" s="17">
        <v>2</v>
      </c>
      <c r="AD37" s="19">
        <v>1</v>
      </c>
      <c r="AE37" s="18"/>
      <c r="AF37" s="17"/>
      <c r="AG37" s="17"/>
      <c r="AH37" s="17"/>
      <c r="AI37" s="17"/>
      <c r="AJ37" s="17"/>
      <c r="AK37" s="19"/>
      <c r="AQ37" s="8"/>
    </row>
    <row r="38" spans="1:43" s="8" customFormat="1" x14ac:dyDescent="0.25">
      <c r="A38" s="30">
        <f>Amidament!A38</f>
        <v>9</v>
      </c>
      <c r="B38" s="8" t="str">
        <f>Amidament!B38</f>
        <v>Rotonda PPCC - Alfons Moré</v>
      </c>
      <c r="C38" s="8" t="str">
        <f>Amidament!C38</f>
        <v>Ges</v>
      </c>
      <c r="D38" s="8">
        <f>Amidament!D38</f>
        <v>2</v>
      </c>
      <c r="E38" s="8" t="str">
        <f>Amidament!E38</f>
        <v>A</v>
      </c>
      <c r="F38" s="8">
        <f>Amidament!F38</f>
        <v>560</v>
      </c>
      <c r="G38" s="12"/>
      <c r="H38" s="11"/>
      <c r="I38" s="11"/>
      <c r="J38" s="11"/>
      <c r="K38" s="11"/>
      <c r="L38" s="11"/>
      <c r="M38" s="11"/>
      <c r="N38" s="11"/>
      <c r="O38" s="11"/>
      <c r="P38" s="12"/>
      <c r="Q38" s="11"/>
      <c r="R38" s="11"/>
      <c r="S38" s="11"/>
      <c r="T38" s="11"/>
      <c r="U38" s="13"/>
      <c r="V38" s="12">
        <v>53</v>
      </c>
      <c r="W38" s="11">
        <v>52</v>
      </c>
      <c r="X38" s="11">
        <v>24</v>
      </c>
      <c r="Y38" s="11">
        <v>24</v>
      </c>
      <c r="Z38" s="11">
        <v>12</v>
      </c>
      <c r="AA38" s="11">
        <v>2</v>
      </c>
      <c r="AB38" s="11">
        <v>1</v>
      </c>
      <c r="AC38" s="11">
        <v>2</v>
      </c>
      <c r="AD38" s="13">
        <v>1</v>
      </c>
      <c r="AE38" s="12"/>
      <c r="AF38" s="11"/>
      <c r="AG38" s="11"/>
      <c r="AH38" s="11"/>
      <c r="AI38" s="11"/>
      <c r="AJ38" s="11"/>
      <c r="AK38" s="13"/>
    </row>
    <row r="39" spans="1:43" x14ac:dyDescent="0.25">
      <c r="A39" s="32">
        <f>Amidament!A39</f>
        <v>10</v>
      </c>
      <c r="B39" s="1" t="str">
        <f>Amidament!B39</f>
        <v>Rotonda Avg. La Pau - Alfons Moré</v>
      </c>
      <c r="C39" s="1" t="str">
        <f>Amidament!C39</f>
        <v>Arb</v>
      </c>
      <c r="D39" s="1">
        <f>Amidament!D39</f>
        <v>2</v>
      </c>
      <c r="E39" s="1" t="str">
        <f>Amidament!E39</f>
        <v>A</v>
      </c>
      <c r="F39" s="1">
        <f>Amidament!F39</f>
        <v>10</v>
      </c>
      <c r="G39" s="18"/>
      <c r="H39" s="17">
        <v>1</v>
      </c>
      <c r="I39" s="17">
        <v>4</v>
      </c>
      <c r="J39" s="17"/>
      <c r="K39" s="17"/>
      <c r="L39" s="17"/>
      <c r="M39" s="17"/>
      <c r="N39" s="17">
        <v>1</v>
      </c>
      <c r="O39" s="17">
        <v>2</v>
      </c>
      <c r="P39" s="18"/>
      <c r="Q39" s="17"/>
      <c r="R39" s="17"/>
      <c r="S39" s="17"/>
      <c r="T39" s="17"/>
      <c r="U39" s="19"/>
      <c r="V39" s="18"/>
      <c r="W39" s="17"/>
      <c r="X39" s="17"/>
      <c r="Y39" s="17"/>
      <c r="Z39" s="17"/>
      <c r="AA39" s="17"/>
      <c r="AB39" s="17"/>
      <c r="AC39" s="17"/>
      <c r="AD39" s="19"/>
      <c r="AE39" s="18"/>
      <c r="AF39" s="17"/>
      <c r="AG39" s="17"/>
      <c r="AH39" s="17"/>
      <c r="AI39" s="17"/>
      <c r="AJ39" s="17"/>
      <c r="AK39" s="19"/>
    </row>
    <row r="40" spans="1:43" x14ac:dyDescent="0.25">
      <c r="A40" s="32">
        <f>Amidament!A40</f>
        <v>10</v>
      </c>
      <c r="B40" s="1" t="str">
        <f>Amidament!B40</f>
        <v>Rotonda Avg. La Pau - Alfons Moré</v>
      </c>
      <c r="C40" s="1" t="str">
        <f>Amidament!C40</f>
        <v>Bus</v>
      </c>
      <c r="D40" s="1">
        <f>Amidament!D40</f>
        <v>2</v>
      </c>
      <c r="E40" s="1" t="str">
        <f>Amidament!E40</f>
        <v>A</v>
      </c>
      <c r="F40" s="1">
        <f>Amidament!F40</f>
        <v>73</v>
      </c>
      <c r="G40" s="18"/>
      <c r="H40" s="17"/>
      <c r="I40" s="17"/>
      <c r="J40" s="17"/>
      <c r="K40" s="17"/>
      <c r="L40" s="17"/>
      <c r="M40" s="17"/>
      <c r="N40" s="17"/>
      <c r="O40" s="17"/>
      <c r="P40" s="18">
        <v>4</v>
      </c>
      <c r="Q40" s="17">
        <v>2</v>
      </c>
      <c r="R40" s="17">
        <v>2</v>
      </c>
      <c r="S40" s="17">
        <v>1</v>
      </c>
      <c r="T40" s="17">
        <v>12</v>
      </c>
      <c r="U40" s="19">
        <v>1</v>
      </c>
      <c r="V40" s="18"/>
      <c r="W40" s="17"/>
      <c r="X40" s="17"/>
      <c r="Y40" s="17"/>
      <c r="Z40" s="17"/>
      <c r="AA40" s="17"/>
      <c r="AB40" s="17"/>
      <c r="AC40" s="17"/>
      <c r="AD40" s="19"/>
      <c r="AE40" s="18"/>
      <c r="AF40" s="17"/>
      <c r="AG40" s="17"/>
      <c r="AH40" s="17"/>
      <c r="AI40" s="17"/>
      <c r="AJ40" s="17"/>
      <c r="AK40" s="19"/>
    </row>
    <row r="41" spans="1:43" s="8" customFormat="1" x14ac:dyDescent="0.25">
      <c r="A41" s="30">
        <f>Amidament!A41</f>
        <v>10</v>
      </c>
      <c r="B41" s="8" t="str">
        <f>Amidament!B41</f>
        <v>Rotonda Avg. La Pau - Alfons Moré</v>
      </c>
      <c r="C41" s="8" t="str">
        <f>Amidament!C41</f>
        <v>Ges</v>
      </c>
      <c r="D41" s="8">
        <f>Amidament!D41</f>
        <v>2</v>
      </c>
      <c r="E41" s="8" t="str">
        <f>Amidament!E41</f>
        <v>A</v>
      </c>
      <c r="F41" s="8">
        <f>Amidament!F41</f>
        <v>1962</v>
      </c>
      <c r="G41" s="12"/>
      <c r="H41" s="11"/>
      <c r="I41" s="11"/>
      <c r="J41" s="11"/>
      <c r="K41" s="11"/>
      <c r="L41" s="11"/>
      <c r="M41" s="11"/>
      <c r="N41" s="11"/>
      <c r="O41" s="11"/>
      <c r="P41" s="12"/>
      <c r="Q41" s="11"/>
      <c r="R41" s="11"/>
      <c r="S41" s="11"/>
      <c r="T41" s="11"/>
      <c r="U41" s="13"/>
      <c r="V41" s="12">
        <v>53</v>
      </c>
      <c r="W41" s="11">
        <v>52</v>
      </c>
      <c r="X41" s="11">
        <v>24</v>
      </c>
      <c r="Y41" s="11">
        <v>24</v>
      </c>
      <c r="Z41" s="11">
        <v>12</v>
      </c>
      <c r="AA41" s="11">
        <v>2</v>
      </c>
      <c r="AB41" s="11">
        <v>1</v>
      </c>
      <c r="AC41" s="11">
        <v>2</v>
      </c>
      <c r="AD41" s="13">
        <v>1</v>
      </c>
      <c r="AE41" s="12"/>
      <c r="AF41" s="11"/>
      <c r="AG41" s="11"/>
      <c r="AH41" s="11">
        <v>52</v>
      </c>
      <c r="AI41" s="11"/>
      <c r="AJ41" s="11"/>
      <c r="AK41" s="13"/>
    </row>
    <row r="42" spans="1:43" x14ac:dyDescent="0.25">
      <c r="A42" s="32">
        <f>Amidament!A42</f>
        <v>11</v>
      </c>
      <c r="B42" s="1" t="str">
        <f>Amidament!B42</f>
        <v>Rotonda Alfons Moré - Llevadores</v>
      </c>
      <c r="C42" s="1" t="str">
        <f>Amidament!C42</f>
        <v>Arb</v>
      </c>
      <c r="D42" s="1">
        <f>Amidament!D42</f>
        <v>2</v>
      </c>
      <c r="E42" s="1" t="str">
        <f>Amidament!E42</f>
        <v>A</v>
      </c>
      <c r="F42" s="1">
        <f>Amidament!F42</f>
        <v>5</v>
      </c>
      <c r="G42" s="18"/>
      <c r="H42" s="17">
        <v>1</v>
      </c>
      <c r="I42" s="17">
        <v>4</v>
      </c>
      <c r="J42" s="17"/>
      <c r="K42" s="17"/>
      <c r="L42" s="17"/>
      <c r="M42" s="17"/>
      <c r="N42" s="17">
        <v>1</v>
      </c>
      <c r="O42" s="17">
        <v>2</v>
      </c>
      <c r="P42" s="18"/>
      <c r="Q42" s="17"/>
      <c r="R42" s="17"/>
      <c r="S42" s="17"/>
      <c r="T42" s="17"/>
      <c r="U42" s="19"/>
      <c r="V42" s="18"/>
      <c r="W42" s="17"/>
      <c r="X42" s="17"/>
      <c r="Y42" s="17"/>
      <c r="Z42" s="17"/>
      <c r="AA42" s="17"/>
      <c r="AB42" s="17"/>
      <c r="AC42" s="17"/>
      <c r="AD42" s="19"/>
      <c r="AE42" s="18"/>
      <c r="AF42" s="17"/>
      <c r="AG42" s="17"/>
      <c r="AH42" s="17"/>
      <c r="AI42" s="17"/>
      <c r="AJ42" s="17"/>
      <c r="AK42" s="19"/>
    </row>
    <row r="43" spans="1:43" s="8" customFormat="1" x14ac:dyDescent="0.25">
      <c r="A43" s="30">
        <f>Amidament!A43</f>
        <v>11</v>
      </c>
      <c r="B43" s="8" t="str">
        <f>Amidament!B43</f>
        <v>Rotonda Alfons Moré - Llevadores</v>
      </c>
      <c r="C43" s="8" t="str">
        <f>Amidament!C43</f>
        <v>Ges</v>
      </c>
      <c r="D43" s="8">
        <f>Amidament!D43</f>
        <v>2</v>
      </c>
      <c r="E43" s="8" t="str">
        <f>Amidament!E43</f>
        <v>A</v>
      </c>
      <c r="F43" s="8">
        <f>Amidament!F43</f>
        <v>574</v>
      </c>
      <c r="G43" s="12"/>
      <c r="H43" s="11"/>
      <c r="I43" s="11"/>
      <c r="J43" s="11"/>
      <c r="K43" s="11"/>
      <c r="L43" s="11"/>
      <c r="M43" s="11"/>
      <c r="N43" s="11"/>
      <c r="O43" s="11"/>
      <c r="P43" s="12"/>
      <c r="Q43" s="11"/>
      <c r="R43" s="11"/>
      <c r="S43" s="11"/>
      <c r="T43" s="11"/>
      <c r="U43" s="13"/>
      <c r="V43" s="12">
        <v>53</v>
      </c>
      <c r="W43" s="11">
        <v>260</v>
      </c>
      <c r="X43" s="11">
        <v>24</v>
      </c>
      <c r="Y43" s="11">
        <v>24</v>
      </c>
      <c r="Z43" s="11">
        <v>12</v>
      </c>
      <c r="AA43" s="11">
        <v>2</v>
      </c>
      <c r="AB43" s="11">
        <v>1</v>
      </c>
      <c r="AC43" s="11">
        <v>2</v>
      </c>
      <c r="AD43" s="13">
        <v>1</v>
      </c>
      <c r="AE43" s="12"/>
      <c r="AF43" s="11"/>
      <c r="AG43" s="11"/>
      <c r="AH43" s="11"/>
      <c r="AI43" s="11"/>
      <c r="AJ43" s="11"/>
      <c r="AK43" s="13"/>
    </row>
    <row r="44" spans="1:43" x14ac:dyDescent="0.25">
      <c r="A44" s="32">
        <f>Amidament!A44</f>
        <v>12</v>
      </c>
      <c r="B44" s="1" t="str">
        <f>Amidament!B44</f>
        <v>Parc del Rec Monar</v>
      </c>
      <c r="C44" s="1" t="str">
        <f>Amidament!C44</f>
        <v>Arb</v>
      </c>
      <c r="D44" s="1">
        <f>Amidament!D44</f>
        <v>4</v>
      </c>
      <c r="E44" s="1" t="str">
        <f>Amidament!E44</f>
        <v>B</v>
      </c>
      <c r="F44" s="1">
        <f>Amidament!F44</f>
        <v>215</v>
      </c>
      <c r="G44" s="18"/>
      <c r="H44" s="17">
        <v>1</v>
      </c>
      <c r="I44" s="17">
        <v>4</v>
      </c>
      <c r="J44" s="17">
        <v>1</v>
      </c>
      <c r="K44" s="17"/>
      <c r="L44" s="17"/>
      <c r="M44" s="17"/>
      <c r="N44" s="17">
        <v>1</v>
      </c>
      <c r="O44" s="17">
        <v>1</v>
      </c>
      <c r="P44" s="18"/>
      <c r="Q44" s="17"/>
      <c r="R44" s="17"/>
      <c r="S44" s="17"/>
      <c r="T44" s="17"/>
      <c r="U44" s="19"/>
      <c r="V44" s="18"/>
      <c r="W44" s="17"/>
      <c r="X44" s="17"/>
      <c r="Y44" s="17"/>
      <c r="Z44" s="17"/>
      <c r="AA44" s="17"/>
      <c r="AB44" s="17"/>
      <c r="AC44" s="17"/>
      <c r="AD44" s="19"/>
      <c r="AE44" s="18"/>
      <c r="AF44" s="17"/>
      <c r="AG44" s="17"/>
      <c r="AH44" s="17"/>
      <c r="AI44" s="17"/>
      <c r="AJ44" s="17"/>
      <c r="AK44" s="19"/>
    </row>
    <row r="45" spans="1:43" x14ac:dyDescent="0.25">
      <c r="A45" s="32">
        <f>Amidament!A45</f>
        <v>12</v>
      </c>
      <c r="B45" s="1" t="str">
        <f>Amidament!B45</f>
        <v>Parc del Rec Monar</v>
      </c>
      <c r="C45" s="1" t="str">
        <f>Amidament!C45</f>
        <v>Ges</v>
      </c>
      <c r="D45" s="1">
        <f>Amidament!D45</f>
        <v>4</v>
      </c>
      <c r="E45" s="1" t="str">
        <f>Amidament!E45</f>
        <v>B</v>
      </c>
      <c r="F45" s="1">
        <f>Amidament!F45</f>
        <v>27795</v>
      </c>
      <c r="G45" s="18"/>
      <c r="H45" s="17"/>
      <c r="I45" s="17"/>
      <c r="J45" s="17"/>
      <c r="K45" s="17"/>
      <c r="L45" s="17"/>
      <c r="M45" s="17"/>
      <c r="N45" s="17"/>
      <c r="O45" s="17"/>
      <c r="P45" s="18"/>
      <c r="Q45" s="17"/>
      <c r="R45" s="17"/>
      <c r="S45" s="17"/>
      <c r="T45" s="17"/>
      <c r="U45" s="19"/>
      <c r="V45" s="18">
        <v>31</v>
      </c>
      <c r="W45" s="17">
        <v>416</v>
      </c>
      <c r="X45" s="17">
        <v>40</v>
      </c>
      <c r="Y45" s="17">
        <v>40</v>
      </c>
      <c r="Z45" s="17">
        <v>6</v>
      </c>
      <c r="AA45" s="17">
        <v>1</v>
      </c>
      <c r="AB45" s="17">
        <v>2</v>
      </c>
      <c r="AC45" s="17">
        <v>1</v>
      </c>
      <c r="AD45" s="19">
        <v>1</v>
      </c>
      <c r="AE45" s="18"/>
      <c r="AF45" s="17"/>
      <c r="AG45" s="17"/>
      <c r="AH45" s="17"/>
      <c r="AI45" s="17"/>
      <c r="AJ45" s="17"/>
      <c r="AK45" s="19">
        <v>416</v>
      </c>
      <c r="AQ45" s="8"/>
    </row>
    <row r="46" spans="1:43" s="8" customFormat="1" x14ac:dyDescent="0.25">
      <c r="A46" s="30">
        <f>Amidament!A46</f>
        <v>12</v>
      </c>
      <c r="B46" s="8" t="str">
        <f>Amidament!B46</f>
        <v>Parc del Rec Monar</v>
      </c>
      <c r="C46" s="8" t="str">
        <f>Amidament!C46</f>
        <v>P.Tou</v>
      </c>
      <c r="D46" s="8">
        <f>Amidament!D46</f>
        <v>4</v>
      </c>
      <c r="E46" s="8" t="str">
        <f>Amidament!E46</f>
        <v>B</v>
      </c>
      <c r="F46" s="8">
        <f>Amidament!F46</f>
        <v>11493</v>
      </c>
      <c r="G46" s="12"/>
      <c r="H46" s="11"/>
      <c r="I46" s="11"/>
      <c r="J46" s="11"/>
      <c r="K46" s="11"/>
      <c r="L46" s="11"/>
      <c r="M46" s="11"/>
      <c r="N46" s="11"/>
      <c r="O46" s="11"/>
      <c r="P46" s="12"/>
      <c r="Q46" s="11"/>
      <c r="R46" s="11"/>
      <c r="S46" s="11"/>
      <c r="T46" s="11"/>
      <c r="U46" s="13"/>
      <c r="V46" s="12"/>
      <c r="W46" s="11"/>
      <c r="X46" s="11"/>
      <c r="Y46" s="11"/>
      <c r="Z46" s="11"/>
      <c r="AA46" s="11"/>
      <c r="AB46" s="11"/>
      <c r="AC46" s="11"/>
      <c r="AD46" s="13"/>
      <c r="AE46" s="12"/>
      <c r="AF46" s="11"/>
      <c r="AG46" s="11"/>
      <c r="AH46" s="11">
        <v>416</v>
      </c>
      <c r="AI46" s="11">
        <v>4</v>
      </c>
      <c r="AJ46" s="11"/>
      <c r="AK46" s="13"/>
    </row>
    <row r="47" spans="1:43" x14ac:dyDescent="0.25">
      <c r="A47" s="32">
        <f>Amidament!A47</f>
        <v>13</v>
      </c>
      <c r="B47" s="1" t="str">
        <f>Amidament!B47</f>
        <v>Aparcament del Rec Monar</v>
      </c>
      <c r="C47" s="1" t="str">
        <f>Amidament!C47</f>
        <v>Arb</v>
      </c>
      <c r="D47" s="1">
        <f>Amidament!D47</f>
        <v>4</v>
      </c>
      <c r="E47" s="1" t="str">
        <f>Amidament!E47</f>
        <v>B</v>
      </c>
      <c r="F47" s="1">
        <f>Amidament!F47</f>
        <v>30</v>
      </c>
      <c r="G47" s="18"/>
      <c r="H47" s="17">
        <v>1</v>
      </c>
      <c r="I47" s="17">
        <v>4</v>
      </c>
      <c r="J47" s="17">
        <v>1</v>
      </c>
      <c r="K47" s="17"/>
      <c r="L47" s="17"/>
      <c r="M47" s="17"/>
      <c r="N47" s="17">
        <v>1</v>
      </c>
      <c r="O47" s="17">
        <v>1</v>
      </c>
      <c r="P47" s="18"/>
      <c r="Q47" s="17"/>
      <c r="R47" s="17"/>
      <c r="S47" s="17"/>
      <c r="T47" s="17"/>
      <c r="U47" s="19"/>
      <c r="V47" s="18"/>
      <c r="W47" s="17"/>
      <c r="X47" s="17"/>
      <c r="Y47" s="17"/>
      <c r="Z47" s="17"/>
      <c r="AA47" s="17"/>
      <c r="AB47" s="17"/>
      <c r="AC47" s="17"/>
      <c r="AD47" s="19"/>
      <c r="AE47" s="18"/>
      <c r="AF47" s="17"/>
      <c r="AG47" s="17"/>
      <c r="AH47" s="17"/>
      <c r="AI47" s="17"/>
      <c r="AJ47" s="17"/>
      <c r="AK47" s="19"/>
    </row>
    <row r="48" spans="1:43" x14ac:dyDescent="0.25">
      <c r="A48" s="32">
        <f>Amidament!A48</f>
        <v>13</v>
      </c>
      <c r="B48" s="1" t="str">
        <f>Amidament!B48</f>
        <v>Aparcament del Rec Monar</v>
      </c>
      <c r="C48" s="1" t="str">
        <f>Amidament!C48</f>
        <v>P.Tou</v>
      </c>
      <c r="D48" s="1">
        <f>Amidament!D48</f>
        <v>4</v>
      </c>
      <c r="E48" s="1" t="str">
        <f>Amidament!E48</f>
        <v>B</v>
      </c>
      <c r="F48" s="1">
        <f>Amidament!F48</f>
        <v>30</v>
      </c>
      <c r="G48" s="18"/>
      <c r="H48" s="17"/>
      <c r="I48" s="17"/>
      <c r="J48" s="17"/>
      <c r="K48" s="17"/>
      <c r="L48" s="17"/>
      <c r="M48" s="17"/>
      <c r="N48" s="17"/>
      <c r="O48" s="17"/>
      <c r="P48" s="18"/>
      <c r="Q48" s="17"/>
      <c r="R48" s="17"/>
      <c r="S48" s="17"/>
      <c r="T48" s="17"/>
      <c r="U48" s="19"/>
      <c r="V48" s="18"/>
      <c r="W48" s="17"/>
      <c r="X48" s="17"/>
      <c r="Y48" s="17"/>
      <c r="Z48" s="17"/>
      <c r="AA48" s="17"/>
      <c r="AB48" s="17"/>
      <c r="AC48" s="17"/>
      <c r="AD48" s="19"/>
      <c r="AE48" s="18"/>
      <c r="AF48" s="17"/>
      <c r="AG48" s="17"/>
      <c r="AH48" s="17">
        <v>416</v>
      </c>
      <c r="AI48" s="17">
        <v>4</v>
      </c>
      <c r="AJ48" s="17"/>
      <c r="AK48" s="19"/>
      <c r="AQ48" s="8"/>
    </row>
    <row r="49" spans="1:43" s="8" customFormat="1" x14ac:dyDescent="0.25">
      <c r="A49" s="30">
        <f>Amidament!A49</f>
        <v>13</v>
      </c>
      <c r="B49" s="8" t="str">
        <f>Amidament!B49</f>
        <v>Aparcament del Rec Monar</v>
      </c>
      <c r="C49" s="8" t="str">
        <f>Amidament!C49</f>
        <v>P.Dur</v>
      </c>
      <c r="D49" s="8">
        <f>Amidament!D49</f>
        <v>4</v>
      </c>
      <c r="E49" s="8" t="str">
        <f>Amidament!E49</f>
        <v>B</v>
      </c>
      <c r="F49" s="8">
        <f>Amidament!F49</f>
        <v>4813</v>
      </c>
      <c r="G49" s="12"/>
      <c r="H49" s="11"/>
      <c r="I49" s="11"/>
      <c r="J49" s="11"/>
      <c r="K49" s="11"/>
      <c r="L49" s="11"/>
      <c r="M49" s="11"/>
      <c r="N49" s="11"/>
      <c r="O49" s="11"/>
      <c r="P49" s="12"/>
      <c r="Q49" s="11"/>
      <c r="R49" s="11"/>
      <c r="S49" s="11"/>
      <c r="T49" s="11"/>
      <c r="U49" s="13"/>
      <c r="V49" s="12"/>
      <c r="W49" s="11"/>
      <c r="X49" s="11"/>
      <c r="Y49" s="11"/>
      <c r="Z49" s="11"/>
      <c r="AA49" s="11"/>
      <c r="AB49" s="11"/>
      <c r="AC49" s="11"/>
      <c r="AD49" s="13"/>
      <c r="AE49" s="12"/>
      <c r="AF49" s="11"/>
      <c r="AG49" s="11"/>
      <c r="AH49" s="11">
        <v>416</v>
      </c>
      <c r="AI49" s="11"/>
      <c r="AJ49" s="11"/>
      <c r="AK49" s="13"/>
    </row>
    <row r="50" spans="1:43" x14ac:dyDescent="0.25">
      <c r="A50" s="32">
        <f>Amidament!A50</f>
        <v>14</v>
      </c>
      <c r="B50" s="1" t="str">
        <f>Amidament!B50</f>
        <v>Rotonda davant piscina c/ Martí Pol</v>
      </c>
      <c r="C50" s="1" t="str">
        <f>Amidament!C50</f>
        <v>Arb</v>
      </c>
      <c r="D50" s="1">
        <f>Amidament!D50</f>
        <v>2</v>
      </c>
      <c r="E50" s="1" t="str">
        <f>Amidament!E50</f>
        <v>B</v>
      </c>
      <c r="F50" s="1">
        <f>Amidament!F50</f>
        <v>17</v>
      </c>
      <c r="G50" s="18"/>
      <c r="H50" s="17"/>
      <c r="I50" s="17">
        <v>4</v>
      </c>
      <c r="J50" s="17"/>
      <c r="K50" s="17">
        <v>1</v>
      </c>
      <c r="L50" s="17"/>
      <c r="M50" s="17">
        <v>12</v>
      </c>
      <c r="N50" s="17">
        <v>1</v>
      </c>
      <c r="O50" s="17">
        <v>1</v>
      </c>
      <c r="P50" s="18"/>
      <c r="Q50" s="17"/>
      <c r="R50" s="17"/>
      <c r="S50" s="17"/>
      <c r="T50" s="17"/>
      <c r="U50" s="19"/>
      <c r="V50" s="18"/>
      <c r="W50" s="17"/>
      <c r="X50" s="17"/>
      <c r="Y50" s="17"/>
      <c r="Z50" s="17"/>
      <c r="AA50" s="17"/>
      <c r="AB50" s="17"/>
      <c r="AC50" s="17"/>
      <c r="AD50" s="19"/>
      <c r="AE50" s="18"/>
      <c r="AF50" s="17"/>
      <c r="AG50" s="17"/>
      <c r="AH50" s="17"/>
      <c r="AI50" s="17"/>
      <c r="AJ50" s="17"/>
      <c r="AK50" s="19"/>
    </row>
    <row r="51" spans="1:43" x14ac:dyDescent="0.25">
      <c r="A51" s="32">
        <f>Amidament!A51</f>
        <v>14</v>
      </c>
      <c r="B51" s="1" t="str">
        <f>Amidament!B51</f>
        <v>Rotonda davant piscina c/ Martí Pol</v>
      </c>
      <c r="C51" s="1" t="str">
        <f>Amidament!C51</f>
        <v>Bus</v>
      </c>
      <c r="D51" s="1">
        <f>Amidament!D51</f>
        <v>2</v>
      </c>
      <c r="E51" s="1" t="str">
        <f>Amidament!E51</f>
        <v>B</v>
      </c>
      <c r="F51" s="1">
        <f>Amidament!F51</f>
        <v>15</v>
      </c>
      <c r="G51" s="18"/>
      <c r="H51" s="17"/>
      <c r="I51" s="17"/>
      <c r="J51" s="17"/>
      <c r="K51" s="17"/>
      <c r="L51" s="17"/>
      <c r="M51" s="17"/>
      <c r="N51" s="17"/>
      <c r="O51" s="17"/>
      <c r="P51" s="18">
        <v>4</v>
      </c>
      <c r="Q51" s="17">
        <v>2</v>
      </c>
      <c r="R51" s="17"/>
      <c r="S51" s="17">
        <v>1</v>
      </c>
      <c r="T51" s="17">
        <v>12</v>
      </c>
      <c r="U51" s="19">
        <v>1</v>
      </c>
      <c r="V51" s="18"/>
      <c r="W51" s="17"/>
      <c r="X51" s="17"/>
      <c r="Y51" s="17"/>
      <c r="Z51" s="17"/>
      <c r="AA51" s="17"/>
      <c r="AB51" s="17"/>
      <c r="AC51" s="17"/>
      <c r="AD51" s="19"/>
      <c r="AE51" s="18"/>
      <c r="AF51" s="17"/>
      <c r="AG51" s="17"/>
      <c r="AH51" s="17"/>
      <c r="AI51" s="17"/>
      <c r="AJ51" s="17"/>
      <c r="AK51" s="19"/>
    </row>
    <row r="52" spans="1:43" x14ac:dyDescent="0.25">
      <c r="A52" s="32">
        <f>Amidament!A52</f>
        <v>14</v>
      </c>
      <c r="B52" s="1" t="str">
        <f>Amidament!B52</f>
        <v>Rotonda davant piscina c/ Martí Pol</v>
      </c>
      <c r="C52" s="1" t="str">
        <f>Amidament!C52</f>
        <v>Ges</v>
      </c>
      <c r="D52" s="1">
        <f>Amidament!D52</f>
        <v>2</v>
      </c>
      <c r="E52" s="1" t="str">
        <f>Amidament!E52</f>
        <v>B</v>
      </c>
      <c r="F52" s="1">
        <f>Amidament!F52</f>
        <v>706</v>
      </c>
      <c r="G52" s="18"/>
      <c r="H52" s="17"/>
      <c r="I52" s="17"/>
      <c r="J52" s="17"/>
      <c r="K52" s="17"/>
      <c r="L52" s="17"/>
      <c r="M52" s="17"/>
      <c r="N52" s="17"/>
      <c r="O52" s="17"/>
      <c r="P52" s="18"/>
      <c r="Q52" s="17"/>
      <c r="R52" s="17"/>
      <c r="S52" s="17"/>
      <c r="T52" s="17"/>
      <c r="U52" s="19"/>
      <c r="V52" s="18">
        <v>31</v>
      </c>
      <c r="W52" s="17">
        <v>52</v>
      </c>
      <c r="X52" s="17">
        <v>15</v>
      </c>
      <c r="Y52" s="17">
        <v>15</v>
      </c>
      <c r="Z52" s="17">
        <v>6</v>
      </c>
      <c r="AA52" s="17">
        <v>1</v>
      </c>
      <c r="AB52" s="17">
        <v>2</v>
      </c>
      <c r="AC52" s="17">
        <v>1</v>
      </c>
      <c r="AD52" s="19">
        <v>1</v>
      </c>
      <c r="AE52" s="18"/>
      <c r="AF52" s="17"/>
      <c r="AG52" s="17"/>
      <c r="AH52" s="17"/>
      <c r="AI52" s="17"/>
      <c r="AJ52" s="17"/>
      <c r="AK52" s="19"/>
      <c r="AQ52" s="8"/>
    </row>
    <row r="53" spans="1:43" s="8" customFormat="1" x14ac:dyDescent="0.25">
      <c r="A53" s="30">
        <f>Amidament!A53</f>
        <v>14</v>
      </c>
      <c r="B53" s="8" t="str">
        <f>Amidament!B53</f>
        <v>Rotonda davant piscina c/ Martí Pol</v>
      </c>
      <c r="C53" s="8" t="str">
        <f>Amidament!C53</f>
        <v>P.Dur</v>
      </c>
      <c r="D53" s="8">
        <f>Amidament!D53</f>
        <v>2</v>
      </c>
      <c r="E53" s="8" t="str">
        <f>Amidament!E53</f>
        <v>B</v>
      </c>
      <c r="F53" s="8">
        <f>Amidament!F53</f>
        <v>161</v>
      </c>
      <c r="G53" s="12"/>
      <c r="H53" s="11"/>
      <c r="I53" s="11"/>
      <c r="J53" s="11"/>
      <c r="K53" s="11"/>
      <c r="L53" s="11"/>
      <c r="M53" s="11"/>
      <c r="N53" s="11"/>
      <c r="O53" s="11"/>
      <c r="P53" s="12"/>
      <c r="Q53" s="11"/>
      <c r="R53" s="11"/>
      <c r="S53" s="11"/>
      <c r="T53" s="11"/>
      <c r="U53" s="13"/>
      <c r="V53" s="12"/>
      <c r="W53" s="11"/>
      <c r="X53" s="11"/>
      <c r="Y53" s="11"/>
      <c r="Z53" s="11"/>
      <c r="AA53" s="11"/>
      <c r="AB53" s="11"/>
      <c r="AC53" s="11"/>
      <c r="AD53" s="13"/>
      <c r="AE53" s="12"/>
      <c r="AF53" s="11"/>
      <c r="AG53" s="11"/>
      <c r="AH53" s="11"/>
      <c r="AI53" s="11">
        <v>4</v>
      </c>
      <c r="AJ53" s="11"/>
      <c r="AK53" s="13"/>
    </row>
    <row r="54" spans="1:43" x14ac:dyDescent="0.25">
      <c r="A54" s="32">
        <f>Amidament!A54</f>
        <v>15</v>
      </c>
      <c r="B54" s="1" t="str">
        <f>Amidament!B54</f>
        <v>Illeta central Marques de Camps</v>
      </c>
      <c r="C54" s="1" t="str">
        <f>Amidament!C54</f>
        <v>Arb</v>
      </c>
      <c r="D54" s="1">
        <f>Amidament!D54</f>
        <v>2</v>
      </c>
      <c r="E54" s="1" t="str">
        <f>Amidament!E54</f>
        <v>B</v>
      </c>
      <c r="F54" s="1">
        <f>Amidament!F54</f>
        <v>74</v>
      </c>
      <c r="G54" s="18">
        <v>1</v>
      </c>
      <c r="H54" s="17">
        <v>1</v>
      </c>
      <c r="I54" s="17"/>
      <c r="J54" s="17"/>
      <c r="K54" s="17"/>
      <c r="L54" s="17"/>
      <c r="M54" s="17">
        <v>12</v>
      </c>
      <c r="N54" s="17">
        <v>1</v>
      </c>
      <c r="O54" s="17">
        <v>1</v>
      </c>
      <c r="P54" s="18"/>
      <c r="Q54" s="17"/>
      <c r="R54" s="17"/>
      <c r="S54" s="17"/>
      <c r="T54" s="17"/>
      <c r="U54" s="19"/>
      <c r="V54" s="18"/>
      <c r="W54" s="17">
        <v>52</v>
      </c>
      <c r="X54" s="17">
        <v>15</v>
      </c>
      <c r="Y54" s="17">
        <v>15</v>
      </c>
      <c r="Z54" s="17"/>
      <c r="AA54" s="17"/>
      <c r="AB54" s="17"/>
      <c r="AC54" s="17"/>
      <c r="AD54" s="19"/>
      <c r="AE54" s="18"/>
      <c r="AF54" s="17"/>
      <c r="AG54" s="17"/>
      <c r="AH54" s="17"/>
      <c r="AI54" s="17"/>
      <c r="AJ54" s="17"/>
      <c r="AK54" s="19"/>
    </row>
    <row r="55" spans="1:43" s="8" customFormat="1" x14ac:dyDescent="0.25">
      <c r="A55" s="30">
        <f>Amidament!A55</f>
        <v>15</v>
      </c>
      <c r="B55" s="8" t="str">
        <f>Amidament!B55</f>
        <v>660 ml a 2 arbustives x metre</v>
      </c>
      <c r="C55" s="8" t="str">
        <f>Amidament!C55</f>
        <v>Bus</v>
      </c>
      <c r="D55" s="8">
        <f>Amidament!D55</f>
        <v>2</v>
      </c>
      <c r="E55" s="8" t="str">
        <f>Amidament!E55</f>
        <v>B</v>
      </c>
      <c r="F55" s="8">
        <f>Amidament!F55</f>
        <v>1320</v>
      </c>
      <c r="G55" s="12"/>
      <c r="H55" s="11"/>
      <c r="I55" s="11"/>
      <c r="J55" s="11"/>
      <c r="K55" s="11"/>
      <c r="L55" s="11"/>
      <c r="M55" s="11"/>
      <c r="N55" s="11"/>
      <c r="O55" s="11"/>
      <c r="P55" s="12">
        <v>4</v>
      </c>
      <c r="Q55" s="11">
        <v>2</v>
      </c>
      <c r="R55" s="11">
        <v>2</v>
      </c>
      <c r="S55" s="11">
        <v>1</v>
      </c>
      <c r="T55" s="11">
        <v>12</v>
      </c>
      <c r="U55" s="13">
        <v>1</v>
      </c>
      <c r="V55" s="12"/>
      <c r="W55" s="11"/>
      <c r="X55" s="11"/>
      <c r="Y55" s="11"/>
      <c r="Z55" s="11"/>
      <c r="AA55" s="11"/>
      <c r="AB55" s="11"/>
      <c r="AC55" s="11"/>
      <c r="AD55" s="13"/>
      <c r="AE55" s="12"/>
      <c r="AF55" s="11"/>
      <c r="AG55" s="11"/>
      <c r="AH55" s="11">
        <v>52</v>
      </c>
      <c r="AI55" s="11"/>
      <c r="AJ55" s="11"/>
      <c r="AK55" s="13"/>
    </row>
    <row r="56" spans="1:43" x14ac:dyDescent="0.25">
      <c r="A56" s="32">
        <f>Amidament!A56</f>
        <v>16</v>
      </c>
      <c r="B56" s="1" t="str">
        <f>Amidament!B56</f>
        <v>Plaça del mercat</v>
      </c>
      <c r="C56" s="1" t="str">
        <f>Amidament!C56</f>
        <v>Arb</v>
      </c>
      <c r="D56" s="1">
        <f>Amidament!D56</f>
        <v>3</v>
      </c>
      <c r="E56" s="1" t="str">
        <f>Amidament!E56</f>
        <v>B</v>
      </c>
      <c r="F56" s="1">
        <f>Amidament!F56</f>
        <v>35</v>
      </c>
      <c r="G56" s="18"/>
      <c r="H56" s="17">
        <v>1</v>
      </c>
      <c r="I56" s="17">
        <v>4</v>
      </c>
      <c r="J56" s="17"/>
      <c r="K56" s="17"/>
      <c r="L56" s="17"/>
      <c r="M56" s="17"/>
      <c r="N56" s="17">
        <v>1</v>
      </c>
      <c r="O56" s="17">
        <v>1</v>
      </c>
      <c r="P56" s="18"/>
      <c r="Q56" s="17"/>
      <c r="R56" s="17"/>
      <c r="S56" s="17"/>
      <c r="T56" s="17"/>
      <c r="U56" s="19"/>
      <c r="V56" s="18"/>
      <c r="W56" s="17"/>
      <c r="X56" s="17"/>
      <c r="Y56" s="17"/>
      <c r="Z56" s="17"/>
      <c r="AA56" s="17"/>
      <c r="AB56" s="17"/>
      <c r="AC56" s="17"/>
      <c r="AD56" s="19"/>
      <c r="AE56" s="18"/>
      <c r="AF56" s="17"/>
      <c r="AG56" s="17"/>
      <c r="AH56" s="17"/>
      <c r="AI56" s="17"/>
      <c r="AJ56" s="17"/>
      <c r="AK56" s="19"/>
    </row>
    <row r="57" spans="1:43" x14ac:dyDescent="0.25">
      <c r="A57" s="32">
        <f>Amidament!A57</f>
        <v>16</v>
      </c>
      <c r="B57" s="1" t="str">
        <f>Amidament!B57</f>
        <v>Plaça del mercat</v>
      </c>
      <c r="C57" s="1" t="str">
        <f>Amidament!C57</f>
        <v>Bus</v>
      </c>
      <c r="D57" s="1">
        <f>Amidament!D57</f>
        <v>3</v>
      </c>
      <c r="E57" s="1" t="str">
        <f>Amidament!E57</f>
        <v>B</v>
      </c>
      <c r="F57" s="1">
        <f>Amidament!F57</f>
        <v>30</v>
      </c>
      <c r="G57" s="18"/>
      <c r="H57" s="17"/>
      <c r="I57" s="17"/>
      <c r="J57" s="17"/>
      <c r="K57" s="17"/>
      <c r="L57" s="17"/>
      <c r="M57" s="17"/>
      <c r="N57" s="17"/>
      <c r="O57" s="17"/>
      <c r="P57" s="18">
        <v>4</v>
      </c>
      <c r="Q57" s="17">
        <v>2</v>
      </c>
      <c r="R57" s="17">
        <v>2</v>
      </c>
      <c r="S57" s="17">
        <v>2</v>
      </c>
      <c r="T57" s="17">
        <v>12</v>
      </c>
      <c r="U57" s="19">
        <v>1</v>
      </c>
      <c r="V57" s="18"/>
      <c r="W57" s="17"/>
      <c r="X57" s="17"/>
      <c r="Y57" s="17"/>
      <c r="Z57" s="17"/>
      <c r="AA57" s="17"/>
      <c r="AB57" s="17"/>
      <c r="AC57" s="17"/>
      <c r="AD57" s="19"/>
      <c r="AE57" s="18"/>
      <c r="AF57" s="17"/>
      <c r="AG57" s="17"/>
      <c r="AH57" s="17"/>
      <c r="AI57" s="17"/>
      <c r="AJ57" s="17"/>
      <c r="AK57" s="19"/>
    </row>
    <row r="58" spans="1:43" x14ac:dyDescent="0.25">
      <c r="A58" s="32">
        <f>Amidament!A58</f>
        <v>16</v>
      </c>
      <c r="B58" s="1" t="str">
        <f>Amidament!B58</f>
        <v>Plaça del mercat</v>
      </c>
      <c r="C58" s="1" t="str">
        <f>Amidament!C58</f>
        <v>Ges</v>
      </c>
      <c r="D58" s="1">
        <f>Amidament!D58</f>
        <v>3</v>
      </c>
      <c r="E58" s="1" t="str">
        <f>Amidament!E58</f>
        <v>B</v>
      </c>
      <c r="F58" s="1">
        <f>Amidament!F58</f>
        <v>155</v>
      </c>
      <c r="G58" s="18"/>
      <c r="H58" s="17"/>
      <c r="I58" s="17"/>
      <c r="J58" s="17"/>
      <c r="K58" s="17"/>
      <c r="L58" s="17"/>
      <c r="M58" s="17"/>
      <c r="N58" s="17"/>
      <c r="O58" s="17"/>
      <c r="P58" s="18"/>
      <c r="Q58" s="17"/>
      <c r="R58" s="17"/>
      <c r="S58" s="17"/>
      <c r="T58" s="17"/>
      <c r="U58" s="19"/>
      <c r="V58" s="18">
        <v>31</v>
      </c>
      <c r="W58" s="17">
        <v>260</v>
      </c>
      <c r="X58" s="17">
        <v>15</v>
      </c>
      <c r="Y58" s="17">
        <v>15</v>
      </c>
      <c r="Z58" s="17">
        <v>6</v>
      </c>
      <c r="AA58" s="17">
        <v>1</v>
      </c>
      <c r="AB58" s="17">
        <v>2</v>
      </c>
      <c r="AC58" s="17">
        <v>1</v>
      </c>
      <c r="AD58" s="19">
        <v>1</v>
      </c>
      <c r="AE58" s="18"/>
      <c r="AF58" s="17"/>
      <c r="AG58" s="17"/>
      <c r="AH58" s="17"/>
      <c r="AI58" s="17"/>
      <c r="AJ58" s="17"/>
      <c r="AK58" s="19"/>
      <c r="AQ58" s="8"/>
    </row>
    <row r="59" spans="1:43" s="8" customFormat="1" x14ac:dyDescent="0.25">
      <c r="A59" s="30">
        <f>Amidament!A59</f>
        <v>16</v>
      </c>
      <c r="B59" s="8" t="str">
        <f>Amidament!B59</f>
        <v>Plaça del mercat</v>
      </c>
      <c r="C59" s="8" t="str">
        <f>Amidament!C59</f>
        <v>P.Tou</v>
      </c>
      <c r="D59" s="8">
        <f>Amidament!D59</f>
        <v>3</v>
      </c>
      <c r="E59" s="8" t="str">
        <f>Amidament!E59</f>
        <v>B</v>
      </c>
      <c r="F59" s="8">
        <f>Amidament!F59</f>
        <v>826</v>
      </c>
      <c r="G59" s="12"/>
      <c r="H59" s="11"/>
      <c r="I59" s="11"/>
      <c r="J59" s="11"/>
      <c r="K59" s="11"/>
      <c r="L59" s="11"/>
      <c r="M59" s="11"/>
      <c r="N59" s="11"/>
      <c r="O59" s="11"/>
      <c r="P59" s="12"/>
      <c r="Q59" s="11"/>
      <c r="R59" s="11"/>
      <c r="S59" s="11"/>
      <c r="T59" s="11"/>
      <c r="U59" s="13"/>
      <c r="V59" s="12"/>
      <c r="W59" s="11"/>
      <c r="X59" s="11"/>
      <c r="Y59" s="11"/>
      <c r="Z59" s="11"/>
      <c r="AA59" s="11"/>
      <c r="AB59" s="11"/>
      <c r="AC59" s="11"/>
      <c r="AD59" s="13"/>
      <c r="AE59" s="12"/>
      <c r="AF59" s="11"/>
      <c r="AG59" s="11"/>
      <c r="AH59" s="11">
        <v>260</v>
      </c>
      <c r="AI59" s="11">
        <v>4</v>
      </c>
      <c r="AJ59" s="11"/>
      <c r="AK59" s="13">
        <v>260</v>
      </c>
    </row>
    <row r="60" spans="1:43" x14ac:dyDescent="0.25">
      <c r="A60" s="32">
        <f>Amidament!A60</f>
        <v>17</v>
      </c>
      <c r="B60" s="1" t="str">
        <f>Amidament!B60</f>
        <v>Avinguda de la Pau Vorera Nord</v>
      </c>
      <c r="C60" s="1" t="str">
        <f>Amidament!C60</f>
        <v>Arb</v>
      </c>
      <c r="D60" s="1">
        <f>Amidament!D60</f>
        <v>2</v>
      </c>
      <c r="E60" s="1" t="str">
        <f>Amidament!E60</f>
        <v>B</v>
      </c>
      <c r="F60" s="1">
        <f>Amidament!F60</f>
        <v>144</v>
      </c>
      <c r="G60" s="18"/>
      <c r="H60" s="17">
        <v>1</v>
      </c>
      <c r="I60" s="17">
        <v>4</v>
      </c>
      <c r="J60" s="17"/>
      <c r="K60" s="17"/>
      <c r="L60" s="17"/>
      <c r="M60" s="17"/>
      <c r="N60" s="17">
        <v>1</v>
      </c>
      <c r="O60" s="17">
        <v>1</v>
      </c>
      <c r="P60" s="18"/>
      <c r="Q60" s="17"/>
      <c r="R60" s="17"/>
      <c r="S60" s="17"/>
      <c r="T60" s="17"/>
      <c r="U60" s="19"/>
      <c r="V60" s="18"/>
      <c r="W60" s="17"/>
      <c r="X60" s="17"/>
      <c r="Y60" s="17"/>
      <c r="Z60" s="17"/>
      <c r="AA60" s="17"/>
      <c r="AB60" s="17"/>
      <c r="AC60" s="17"/>
      <c r="AD60" s="19"/>
      <c r="AE60" s="18"/>
      <c r="AF60" s="17"/>
      <c r="AG60" s="17"/>
      <c r="AH60" s="17"/>
      <c r="AI60" s="17"/>
      <c r="AJ60" s="17"/>
      <c r="AK60" s="19"/>
    </row>
    <row r="61" spans="1:43" x14ac:dyDescent="0.25">
      <c r="A61" s="32">
        <f>Amidament!A61</f>
        <v>17</v>
      </c>
      <c r="B61" s="1" t="str">
        <f>Amidament!B61</f>
        <v>Avinguda de la Pau Vorera Nord</v>
      </c>
      <c r="C61" s="1" t="str">
        <f>Amidament!C61</f>
        <v>Bus</v>
      </c>
      <c r="D61" s="1">
        <f>Amidament!D61</f>
        <v>2</v>
      </c>
      <c r="E61" s="1" t="str">
        <f>Amidament!E61</f>
        <v>B</v>
      </c>
      <c r="F61" s="1">
        <f>Amidament!F61</f>
        <v>30</v>
      </c>
      <c r="G61" s="18"/>
      <c r="H61" s="17"/>
      <c r="I61" s="17"/>
      <c r="J61" s="17"/>
      <c r="K61" s="17"/>
      <c r="L61" s="17"/>
      <c r="M61" s="17"/>
      <c r="N61" s="17"/>
      <c r="O61" s="17"/>
      <c r="P61" s="18">
        <v>4</v>
      </c>
      <c r="Q61" s="17">
        <v>2</v>
      </c>
      <c r="R61" s="17">
        <v>2</v>
      </c>
      <c r="S61" s="17">
        <v>1</v>
      </c>
      <c r="T61" s="17">
        <v>12</v>
      </c>
      <c r="U61" s="19">
        <v>1</v>
      </c>
      <c r="V61" s="18"/>
      <c r="W61" s="17"/>
      <c r="X61" s="17"/>
      <c r="Y61" s="17"/>
      <c r="Z61" s="17"/>
      <c r="AA61" s="17"/>
      <c r="AB61" s="17"/>
      <c r="AC61" s="17"/>
      <c r="AD61" s="19"/>
      <c r="AE61" s="18"/>
      <c r="AF61" s="17"/>
      <c r="AG61" s="17"/>
      <c r="AH61" s="17"/>
      <c r="AI61" s="17"/>
      <c r="AJ61" s="17"/>
      <c r="AK61" s="19"/>
    </row>
    <row r="62" spans="1:43" s="8" customFormat="1" x14ac:dyDescent="0.25">
      <c r="A62" s="30">
        <f>Amidament!A62</f>
        <v>17</v>
      </c>
      <c r="B62" s="8" t="str">
        <f>Amidament!B62</f>
        <v>Avinguda de la Pau Vorera Nord</v>
      </c>
      <c r="C62" s="8" t="str">
        <f>Amidament!C62</f>
        <v>Ges</v>
      </c>
      <c r="D62" s="8">
        <f>Amidament!D62</f>
        <v>2</v>
      </c>
      <c r="E62" s="8" t="str">
        <f>Amidament!E62</f>
        <v>B</v>
      </c>
      <c r="F62" s="8">
        <f>Amidament!F62</f>
        <v>2431</v>
      </c>
      <c r="G62" s="12"/>
      <c r="H62" s="11"/>
      <c r="I62" s="11"/>
      <c r="J62" s="11"/>
      <c r="K62" s="11"/>
      <c r="L62" s="11"/>
      <c r="M62" s="11"/>
      <c r="N62" s="11"/>
      <c r="O62" s="11"/>
      <c r="P62" s="12"/>
      <c r="Q62" s="11"/>
      <c r="R62" s="11"/>
      <c r="S62" s="11"/>
      <c r="T62" s="11"/>
      <c r="U62" s="13"/>
      <c r="V62" s="12">
        <v>31</v>
      </c>
      <c r="W62" s="11">
        <v>120</v>
      </c>
      <c r="X62" s="11">
        <v>15</v>
      </c>
      <c r="Y62" s="11">
        <v>15</v>
      </c>
      <c r="Z62" s="11">
        <v>6</v>
      </c>
      <c r="AA62" s="11">
        <v>1</v>
      </c>
      <c r="AB62" s="11">
        <v>2</v>
      </c>
      <c r="AC62" s="11">
        <v>1</v>
      </c>
      <c r="AD62" s="13">
        <v>1</v>
      </c>
      <c r="AE62" s="12"/>
      <c r="AF62" s="11"/>
      <c r="AG62" s="11"/>
      <c r="AH62" s="11">
        <v>52</v>
      </c>
      <c r="AI62" s="11"/>
      <c r="AJ62" s="11"/>
      <c r="AK62" s="13"/>
    </row>
    <row r="63" spans="1:43" x14ac:dyDescent="0.25">
      <c r="A63" s="32">
        <f>Amidament!A63</f>
        <v>18</v>
      </c>
      <c r="B63" s="1" t="str">
        <f>Amidament!B63</f>
        <v>Rotonda Martí i Pol - Pla de Salt</v>
      </c>
      <c r="C63" s="1" t="str">
        <f>Amidament!C63</f>
        <v>Arb</v>
      </c>
      <c r="D63" s="1">
        <f>Amidament!D63</f>
        <v>2</v>
      </c>
      <c r="E63" s="1" t="str">
        <f>Amidament!E63</f>
        <v>B</v>
      </c>
      <c r="F63" s="1">
        <f>Amidament!F63</f>
        <v>1</v>
      </c>
      <c r="G63" s="18"/>
      <c r="H63" s="17">
        <v>1</v>
      </c>
      <c r="I63" s="17">
        <v>4</v>
      </c>
      <c r="J63" s="17"/>
      <c r="K63" s="17"/>
      <c r="L63" s="17"/>
      <c r="M63" s="17"/>
      <c r="N63" s="17">
        <v>1</v>
      </c>
      <c r="O63" s="17">
        <v>1</v>
      </c>
      <c r="P63" s="18"/>
      <c r="Q63" s="17"/>
      <c r="R63" s="17"/>
      <c r="S63" s="17"/>
      <c r="T63" s="17"/>
      <c r="U63" s="19"/>
      <c r="V63" s="18"/>
      <c r="W63" s="17"/>
      <c r="X63" s="17"/>
      <c r="Y63" s="17"/>
      <c r="Z63" s="17"/>
      <c r="AA63" s="17"/>
      <c r="AB63" s="17"/>
      <c r="AC63" s="17"/>
      <c r="AD63" s="19"/>
      <c r="AE63" s="18"/>
      <c r="AF63" s="17"/>
      <c r="AG63" s="17"/>
      <c r="AH63" s="17"/>
      <c r="AI63" s="17"/>
      <c r="AJ63" s="17"/>
      <c r="AK63" s="19"/>
    </row>
    <row r="64" spans="1:43" x14ac:dyDescent="0.25">
      <c r="A64" s="32">
        <f>Amidament!A64</f>
        <v>18</v>
      </c>
      <c r="B64" s="1" t="str">
        <f>Amidament!B64</f>
        <v>Rotonda Martí i Pol - Pla de Salt</v>
      </c>
      <c r="C64" s="1" t="str">
        <f>Amidament!C64</f>
        <v>Bus</v>
      </c>
      <c r="D64" s="1">
        <f>Amidament!D64</f>
        <v>2</v>
      </c>
      <c r="E64" s="1" t="str">
        <f>Amidament!E64</f>
        <v>B</v>
      </c>
      <c r="F64" s="1">
        <f>Amidament!F64</f>
        <v>70</v>
      </c>
      <c r="G64" s="18"/>
      <c r="H64" s="17"/>
      <c r="I64" s="17"/>
      <c r="J64" s="17"/>
      <c r="K64" s="17"/>
      <c r="L64" s="17"/>
      <c r="M64" s="17"/>
      <c r="N64" s="17"/>
      <c r="O64" s="17"/>
      <c r="P64" s="18">
        <v>4</v>
      </c>
      <c r="Q64" s="17">
        <v>2</v>
      </c>
      <c r="R64" s="17"/>
      <c r="S64" s="17">
        <v>1</v>
      </c>
      <c r="T64" s="17">
        <v>12</v>
      </c>
      <c r="U64" s="19">
        <v>1</v>
      </c>
      <c r="V64" s="18"/>
      <c r="W64" s="17"/>
      <c r="X64" s="17"/>
      <c r="Y64" s="17"/>
      <c r="Z64" s="17"/>
      <c r="AA64" s="17"/>
      <c r="AB64" s="17"/>
      <c r="AC64" s="17"/>
      <c r="AD64" s="19"/>
      <c r="AE64" s="18"/>
      <c r="AF64" s="17"/>
      <c r="AG64" s="17"/>
      <c r="AH64" s="17"/>
      <c r="AI64" s="17"/>
      <c r="AJ64" s="17"/>
      <c r="AK64" s="19"/>
    </row>
    <row r="65" spans="1:43" x14ac:dyDescent="0.25">
      <c r="A65" s="32">
        <f>Amidament!A65</f>
        <v>18</v>
      </c>
      <c r="B65" s="1" t="str">
        <f>Amidament!B65</f>
        <v>Rotonda Martí i Pol - Pla de Salt</v>
      </c>
      <c r="C65" s="1" t="str">
        <f>Amidament!C65</f>
        <v>P.Tou</v>
      </c>
      <c r="D65" s="1">
        <f>Amidament!D65</f>
        <v>2</v>
      </c>
      <c r="E65" s="1" t="str">
        <f>Amidament!E65</f>
        <v>B</v>
      </c>
      <c r="F65" s="1">
        <f>Amidament!F65</f>
        <v>70</v>
      </c>
      <c r="G65" s="18"/>
      <c r="H65" s="17"/>
      <c r="I65" s="17"/>
      <c r="J65" s="17"/>
      <c r="K65" s="17"/>
      <c r="L65" s="17"/>
      <c r="M65" s="17"/>
      <c r="N65" s="17"/>
      <c r="O65" s="17"/>
      <c r="P65" s="18"/>
      <c r="Q65" s="17"/>
      <c r="R65" s="17"/>
      <c r="S65" s="17"/>
      <c r="T65" s="17"/>
      <c r="U65" s="19"/>
      <c r="V65" s="18"/>
      <c r="W65" s="17"/>
      <c r="X65" s="17"/>
      <c r="Y65" s="17"/>
      <c r="Z65" s="17"/>
      <c r="AA65" s="17"/>
      <c r="AB65" s="17"/>
      <c r="AC65" s="17"/>
      <c r="AD65" s="19"/>
      <c r="AE65" s="18"/>
      <c r="AF65" s="17"/>
      <c r="AG65" s="17"/>
      <c r="AH65" s="17">
        <v>52</v>
      </c>
      <c r="AI65" s="17">
        <v>4</v>
      </c>
      <c r="AJ65" s="17"/>
      <c r="AK65" s="19"/>
      <c r="AQ65" s="8"/>
    </row>
    <row r="66" spans="1:43" x14ac:dyDescent="0.25">
      <c r="A66" s="32">
        <f>Amidament!A66</f>
        <v>19</v>
      </c>
      <c r="B66" s="1" t="str">
        <f>Amidament!B66</f>
        <v>Carrer Caterina Albert</v>
      </c>
      <c r="C66" s="1" t="str">
        <f>Amidament!C66</f>
        <v>Arb</v>
      </c>
      <c r="D66" s="1">
        <f>Amidament!D66</f>
        <v>10</v>
      </c>
      <c r="E66" s="1" t="str">
        <f>Amidament!E66</f>
        <v>B</v>
      </c>
      <c r="F66" s="1">
        <f>Amidament!F66</f>
        <v>7</v>
      </c>
      <c r="G66" s="18"/>
      <c r="H66" s="17">
        <v>1</v>
      </c>
      <c r="I66" s="17">
        <v>4</v>
      </c>
      <c r="J66" s="17"/>
      <c r="K66" s="17"/>
      <c r="L66" s="17"/>
      <c r="M66" s="17"/>
      <c r="N66" s="17">
        <v>1</v>
      </c>
      <c r="O66" s="17">
        <v>1</v>
      </c>
      <c r="P66" s="18"/>
      <c r="Q66" s="17"/>
      <c r="R66" s="17"/>
      <c r="S66" s="17"/>
      <c r="T66" s="17"/>
      <c r="U66" s="19"/>
      <c r="V66" s="18"/>
      <c r="W66" s="17"/>
      <c r="X66" s="17"/>
      <c r="Y66" s="17"/>
      <c r="Z66" s="17"/>
      <c r="AA66" s="17"/>
      <c r="AB66" s="17"/>
      <c r="AC66" s="17"/>
      <c r="AD66" s="19"/>
      <c r="AE66" s="18"/>
      <c r="AF66" s="17"/>
      <c r="AG66" s="17"/>
      <c r="AH66" s="17"/>
      <c r="AI66" s="17"/>
      <c r="AJ66" s="17"/>
      <c r="AK66" s="19"/>
    </row>
    <row r="67" spans="1:43" s="8" customFormat="1" x14ac:dyDescent="0.25">
      <c r="A67" s="30">
        <f>Amidament!A67</f>
        <v>20</v>
      </c>
      <c r="B67" s="8" t="str">
        <f>Amidament!B67</f>
        <v>Carrer Mari Angels Anglada</v>
      </c>
      <c r="C67" s="8" t="str">
        <f>Amidament!C67</f>
        <v>Arb</v>
      </c>
      <c r="D67" s="8">
        <f>Amidament!D67</f>
        <v>10</v>
      </c>
      <c r="E67" s="8" t="str">
        <f>Amidament!E67</f>
        <v>B</v>
      </c>
      <c r="F67" s="8">
        <f>Amidament!F67</f>
        <v>13</v>
      </c>
      <c r="G67" s="12"/>
      <c r="H67" s="11">
        <v>1</v>
      </c>
      <c r="I67" s="11">
        <v>4</v>
      </c>
      <c r="J67" s="11"/>
      <c r="K67" s="11"/>
      <c r="L67" s="11">
        <v>1</v>
      </c>
      <c r="M67" s="11"/>
      <c r="N67" s="11">
        <v>1</v>
      </c>
      <c r="O67" s="11">
        <v>1</v>
      </c>
      <c r="P67" s="12"/>
      <c r="Q67" s="11"/>
      <c r="R67" s="11"/>
      <c r="S67" s="11"/>
      <c r="T67" s="11"/>
      <c r="U67" s="13"/>
      <c r="V67" s="12"/>
      <c r="W67" s="11"/>
      <c r="X67" s="11"/>
      <c r="Y67" s="11"/>
      <c r="Z67" s="11"/>
      <c r="AA67" s="11"/>
      <c r="AB67" s="11"/>
      <c r="AC67" s="11"/>
      <c r="AD67" s="13"/>
      <c r="AE67" s="12"/>
      <c r="AF67" s="11"/>
      <c r="AG67" s="11"/>
      <c r="AH67" s="11"/>
      <c r="AI67" s="11"/>
      <c r="AJ67" s="11"/>
      <c r="AK67" s="13"/>
    </row>
    <row r="68" spans="1:43" x14ac:dyDescent="0.25">
      <c r="A68" s="32" t="str">
        <f>Amidament!A68</f>
        <v>21a</v>
      </c>
      <c r="B68" s="1" t="str">
        <f>Amidament!B68</f>
        <v>Passatge El Talleret de Salt</v>
      </c>
      <c r="C68" s="1" t="str">
        <f>Amidament!C68</f>
        <v>Arb</v>
      </c>
      <c r="D68" s="1">
        <f>Amidament!D68</f>
        <v>1</v>
      </c>
      <c r="E68" s="1" t="str">
        <f>Amidament!E68</f>
        <v>B</v>
      </c>
      <c r="F68" s="1">
        <f>Amidament!F68</f>
        <v>25</v>
      </c>
      <c r="G68" s="18"/>
      <c r="H68" s="17"/>
      <c r="I68" s="17">
        <v>4</v>
      </c>
      <c r="J68" s="17">
        <v>1</v>
      </c>
      <c r="K68" s="17"/>
      <c r="L68" s="17"/>
      <c r="M68" s="17"/>
      <c r="N68" s="17">
        <v>1</v>
      </c>
      <c r="O68" s="17">
        <v>1</v>
      </c>
      <c r="P68" s="18"/>
      <c r="Q68" s="17"/>
      <c r="R68" s="17"/>
      <c r="S68" s="17"/>
      <c r="T68" s="17"/>
      <c r="U68" s="19"/>
      <c r="V68" s="18"/>
      <c r="W68" s="17"/>
      <c r="X68" s="17"/>
      <c r="Y68" s="17"/>
      <c r="Z68" s="17"/>
      <c r="AA68" s="17"/>
      <c r="AB68" s="17"/>
      <c r="AC68" s="17"/>
      <c r="AD68" s="19"/>
      <c r="AE68" s="18"/>
      <c r="AF68" s="17"/>
      <c r="AG68" s="17"/>
      <c r="AH68" s="17"/>
      <c r="AI68" s="17"/>
      <c r="AJ68" s="17"/>
      <c r="AK68" s="19"/>
    </row>
    <row r="69" spans="1:43" x14ac:dyDescent="0.25">
      <c r="A69" s="32" t="str">
        <f>Amidament!A69</f>
        <v>21a</v>
      </c>
      <c r="B69" s="1" t="str">
        <f>Amidament!B69</f>
        <v>Passatge El Talleret de Salt</v>
      </c>
      <c r="C69" s="1" t="str">
        <f>Amidament!C69</f>
        <v>Bus</v>
      </c>
      <c r="D69" s="1">
        <f>Amidament!D69</f>
        <v>1</v>
      </c>
      <c r="E69" s="1" t="str">
        <f>Amidament!E69</f>
        <v>B</v>
      </c>
      <c r="F69" s="1">
        <f>Amidament!F69</f>
        <v>688</v>
      </c>
      <c r="G69" s="18"/>
      <c r="H69" s="17"/>
      <c r="I69" s="17"/>
      <c r="J69" s="17"/>
      <c r="K69" s="17"/>
      <c r="L69" s="17"/>
      <c r="M69" s="17"/>
      <c r="N69" s="17"/>
      <c r="O69" s="17"/>
      <c r="P69" s="18">
        <v>4</v>
      </c>
      <c r="Q69" s="17">
        <v>2</v>
      </c>
      <c r="R69" s="17">
        <v>2</v>
      </c>
      <c r="S69" s="17">
        <v>2</v>
      </c>
      <c r="T69" s="17">
        <v>12</v>
      </c>
      <c r="U69" s="19">
        <v>1</v>
      </c>
      <c r="V69" s="18"/>
      <c r="W69" s="17"/>
      <c r="X69" s="17"/>
      <c r="Y69" s="17"/>
      <c r="Z69" s="17"/>
      <c r="AA69" s="17"/>
      <c r="AB69" s="17"/>
      <c r="AC69" s="17"/>
      <c r="AD69" s="19"/>
      <c r="AE69" s="18"/>
      <c r="AF69" s="17"/>
      <c r="AG69" s="17"/>
      <c r="AH69" s="17"/>
      <c r="AI69" s="17"/>
      <c r="AJ69" s="17"/>
      <c r="AK69" s="19"/>
    </row>
    <row r="70" spans="1:43" x14ac:dyDescent="0.25">
      <c r="A70" s="32" t="str">
        <f>Amidament!A70</f>
        <v>21a</v>
      </c>
      <c r="B70" s="1" t="str">
        <f>Amidament!B70</f>
        <v>Passatge El Talleret de Salt</v>
      </c>
      <c r="C70" s="1" t="str">
        <f>Amidament!C70</f>
        <v>Ges</v>
      </c>
      <c r="D70" s="1">
        <f>Amidament!D70</f>
        <v>1</v>
      </c>
      <c r="E70" s="1" t="str">
        <f>Amidament!E70</f>
        <v>B</v>
      </c>
      <c r="F70" s="1">
        <f>Amidament!F70</f>
        <v>537</v>
      </c>
      <c r="G70" s="18"/>
      <c r="H70" s="17"/>
      <c r="I70" s="17"/>
      <c r="J70" s="17"/>
      <c r="K70" s="17"/>
      <c r="L70" s="17"/>
      <c r="M70" s="17"/>
      <c r="N70" s="17"/>
      <c r="O70" s="17"/>
      <c r="P70" s="18"/>
      <c r="Q70" s="17"/>
      <c r="R70" s="17"/>
      <c r="S70" s="17"/>
      <c r="T70" s="17"/>
      <c r="U70" s="19"/>
      <c r="V70" s="18">
        <v>31</v>
      </c>
      <c r="W70" s="17">
        <v>260</v>
      </c>
      <c r="X70" s="17">
        <v>15</v>
      </c>
      <c r="Y70" s="17">
        <v>15</v>
      </c>
      <c r="Z70" s="17">
        <v>6</v>
      </c>
      <c r="AA70" s="17">
        <v>1</v>
      </c>
      <c r="AB70" s="17">
        <v>2</v>
      </c>
      <c r="AC70" s="17">
        <v>1</v>
      </c>
      <c r="AD70" s="19">
        <v>1</v>
      </c>
      <c r="AE70" s="18"/>
      <c r="AF70" s="17"/>
      <c r="AG70" s="17"/>
      <c r="AH70" s="17"/>
      <c r="AI70" s="17"/>
      <c r="AJ70" s="17"/>
      <c r="AK70" s="19"/>
      <c r="AQ70" s="8"/>
    </row>
    <row r="71" spans="1:43" s="8" customFormat="1" x14ac:dyDescent="0.25">
      <c r="A71" s="30" t="str">
        <f>Amidament!A71</f>
        <v>21a</v>
      </c>
      <c r="B71" s="8" t="str">
        <f>Amidament!B71</f>
        <v>Passatge El Talleret de Salt</v>
      </c>
      <c r="C71" s="8" t="str">
        <f>Amidament!C71</f>
        <v>P.Dur</v>
      </c>
      <c r="D71" s="8">
        <f>Amidament!D71</f>
        <v>1</v>
      </c>
      <c r="E71" s="8" t="str">
        <f>Amidament!E71</f>
        <v>B</v>
      </c>
      <c r="F71" s="8">
        <f>Amidament!F71</f>
        <v>1093</v>
      </c>
      <c r="G71" s="12"/>
      <c r="H71" s="11"/>
      <c r="I71" s="11"/>
      <c r="J71" s="11"/>
      <c r="K71" s="11"/>
      <c r="L71" s="11"/>
      <c r="M71" s="11"/>
      <c r="N71" s="11"/>
      <c r="O71" s="11"/>
      <c r="P71" s="12"/>
      <c r="Q71" s="11"/>
      <c r="R71" s="11"/>
      <c r="S71" s="11"/>
      <c r="T71" s="11"/>
      <c r="U71" s="13"/>
      <c r="V71" s="12"/>
      <c r="W71" s="11"/>
      <c r="X71" s="11"/>
      <c r="Y71" s="11"/>
      <c r="Z71" s="11"/>
      <c r="AA71" s="11"/>
      <c r="AB71" s="11"/>
      <c r="AC71" s="11"/>
      <c r="AD71" s="13"/>
      <c r="AE71" s="12"/>
      <c r="AF71" s="11"/>
      <c r="AG71" s="11"/>
      <c r="AH71" s="11">
        <v>260</v>
      </c>
      <c r="AI71" s="11"/>
      <c r="AJ71" s="11"/>
      <c r="AK71" s="13"/>
    </row>
    <row r="72" spans="1:43" x14ac:dyDescent="0.25">
      <c r="A72" s="32" t="str">
        <f>Amidament!A72</f>
        <v>21B</v>
      </c>
      <c r="B72" s="1" t="str">
        <f>Amidament!B72</f>
        <v>Passatge La Pastera</v>
      </c>
      <c r="C72" s="1" t="str">
        <f>Amidament!C72</f>
        <v>Arb</v>
      </c>
      <c r="D72" s="1">
        <f>Amidament!D72</f>
        <v>1</v>
      </c>
      <c r="E72" s="1" t="str">
        <f>Amidament!E72</f>
        <v>B</v>
      </c>
      <c r="F72" s="1">
        <f>Amidament!F72</f>
        <v>25</v>
      </c>
      <c r="G72" s="18"/>
      <c r="H72" s="17"/>
      <c r="I72" s="17">
        <v>4</v>
      </c>
      <c r="J72" s="17">
        <v>1</v>
      </c>
      <c r="K72" s="17"/>
      <c r="L72" s="17"/>
      <c r="M72" s="17"/>
      <c r="N72" s="17">
        <v>1</v>
      </c>
      <c r="O72" s="17">
        <v>1</v>
      </c>
      <c r="P72" s="18"/>
      <c r="Q72" s="17"/>
      <c r="R72" s="17"/>
      <c r="S72" s="17"/>
      <c r="T72" s="17"/>
      <c r="U72" s="19"/>
      <c r="V72" s="18"/>
      <c r="W72" s="17"/>
      <c r="X72" s="17"/>
      <c r="Y72" s="17"/>
      <c r="Z72" s="17"/>
      <c r="AA72" s="17"/>
      <c r="AB72" s="17"/>
      <c r="AC72" s="17"/>
      <c r="AD72" s="19"/>
      <c r="AE72" s="18"/>
      <c r="AF72" s="17"/>
      <c r="AG72" s="17"/>
      <c r="AH72" s="17"/>
      <c r="AI72" s="17"/>
      <c r="AJ72" s="17"/>
      <c r="AK72" s="19"/>
    </row>
    <row r="73" spans="1:43" x14ac:dyDescent="0.25">
      <c r="A73" s="32" t="str">
        <f>Amidament!A73</f>
        <v>21B</v>
      </c>
      <c r="B73" s="1" t="str">
        <f>Amidament!B73</f>
        <v>Passatge La Pastera</v>
      </c>
      <c r="C73" s="1" t="str">
        <f>Amidament!C73</f>
        <v>Bus</v>
      </c>
      <c r="D73" s="1">
        <f>Amidament!D73</f>
        <v>1</v>
      </c>
      <c r="E73" s="1" t="str">
        <f>Amidament!E73</f>
        <v>B</v>
      </c>
      <c r="F73" s="1">
        <f>Amidament!F73</f>
        <v>742</v>
      </c>
      <c r="G73" s="18"/>
      <c r="H73" s="17"/>
      <c r="I73" s="17"/>
      <c r="J73" s="17"/>
      <c r="K73" s="17"/>
      <c r="L73" s="17"/>
      <c r="M73" s="17"/>
      <c r="N73" s="17"/>
      <c r="O73" s="17"/>
      <c r="P73" s="18">
        <v>4</v>
      </c>
      <c r="Q73" s="17">
        <v>2</v>
      </c>
      <c r="R73" s="17">
        <v>2</v>
      </c>
      <c r="S73" s="17">
        <v>2</v>
      </c>
      <c r="T73" s="17">
        <v>12</v>
      </c>
      <c r="U73" s="19">
        <v>1</v>
      </c>
      <c r="V73" s="18"/>
      <c r="W73" s="17"/>
      <c r="X73" s="17"/>
      <c r="Y73" s="17"/>
      <c r="Z73" s="17"/>
      <c r="AA73" s="17"/>
      <c r="AB73" s="17"/>
      <c r="AC73" s="17"/>
      <c r="AD73" s="19"/>
      <c r="AE73" s="18"/>
      <c r="AF73" s="17"/>
      <c r="AG73" s="17"/>
      <c r="AH73" s="17"/>
      <c r="AI73" s="17"/>
      <c r="AJ73" s="17"/>
      <c r="AK73" s="19"/>
    </row>
    <row r="74" spans="1:43" x14ac:dyDescent="0.25">
      <c r="A74" s="32" t="str">
        <f>Amidament!A74</f>
        <v>21B</v>
      </c>
      <c r="B74" s="1" t="str">
        <f>Amidament!B74</f>
        <v>Passatge La Pastera</v>
      </c>
      <c r="C74" s="1" t="str">
        <f>Amidament!C74</f>
        <v>Ges</v>
      </c>
      <c r="D74" s="1">
        <f>Amidament!D74</f>
        <v>1</v>
      </c>
      <c r="E74" s="1" t="str">
        <f>Amidament!E74</f>
        <v>B</v>
      </c>
      <c r="F74" s="1">
        <f>Amidament!F74</f>
        <v>365</v>
      </c>
      <c r="G74" s="18"/>
      <c r="H74" s="17"/>
      <c r="I74" s="17"/>
      <c r="J74" s="17"/>
      <c r="K74" s="17"/>
      <c r="L74" s="17"/>
      <c r="M74" s="17"/>
      <c r="N74" s="17"/>
      <c r="O74" s="17"/>
      <c r="P74" s="18"/>
      <c r="Q74" s="17"/>
      <c r="R74" s="17"/>
      <c r="S74" s="17"/>
      <c r="T74" s="17"/>
      <c r="U74" s="19"/>
      <c r="V74" s="18">
        <v>31</v>
      </c>
      <c r="W74" s="17">
        <v>260</v>
      </c>
      <c r="X74" s="17">
        <v>15</v>
      </c>
      <c r="Y74" s="17">
        <v>15</v>
      </c>
      <c r="Z74" s="17">
        <v>6</v>
      </c>
      <c r="AA74" s="17">
        <v>1</v>
      </c>
      <c r="AB74" s="17">
        <v>2</v>
      </c>
      <c r="AC74" s="17">
        <v>1</v>
      </c>
      <c r="AD74" s="19">
        <v>1</v>
      </c>
      <c r="AE74" s="18"/>
      <c r="AF74" s="17"/>
      <c r="AG74" s="17"/>
      <c r="AH74" s="17"/>
      <c r="AI74" s="17"/>
      <c r="AJ74" s="17"/>
      <c r="AK74" s="19"/>
      <c r="AQ74" s="8"/>
    </row>
    <row r="75" spans="1:43" x14ac:dyDescent="0.25">
      <c r="A75" s="32" t="str">
        <f>Amidament!A75</f>
        <v>21B</v>
      </c>
      <c r="B75" s="1" t="str">
        <f>Amidament!B75</f>
        <v>Passatge La Pastera</v>
      </c>
      <c r="C75" s="1" t="str">
        <f>Amidament!C75</f>
        <v>P.Dur</v>
      </c>
      <c r="D75" s="1">
        <f>Amidament!D75</f>
        <v>1</v>
      </c>
      <c r="E75" s="1" t="str">
        <f>Amidament!E75</f>
        <v>B</v>
      </c>
      <c r="F75" s="1">
        <f>Amidament!F75</f>
        <v>2299</v>
      </c>
      <c r="G75" s="18"/>
      <c r="H75" s="17"/>
      <c r="I75" s="17"/>
      <c r="J75" s="17"/>
      <c r="K75" s="17"/>
      <c r="L75" s="17"/>
      <c r="M75" s="17"/>
      <c r="N75" s="17"/>
      <c r="O75" s="17"/>
      <c r="P75" s="18"/>
      <c r="Q75" s="17"/>
      <c r="R75" s="17"/>
      <c r="S75" s="17"/>
      <c r="T75" s="17"/>
      <c r="U75" s="19"/>
      <c r="V75" s="18"/>
      <c r="W75" s="17"/>
      <c r="X75" s="17"/>
      <c r="Y75" s="17"/>
      <c r="Z75" s="17"/>
      <c r="AA75" s="17"/>
      <c r="AB75" s="17"/>
      <c r="AC75" s="17"/>
      <c r="AD75" s="19"/>
      <c r="AE75" s="18"/>
      <c r="AF75" s="17"/>
      <c r="AG75" s="17"/>
      <c r="AH75" s="17">
        <v>260</v>
      </c>
      <c r="AI75" s="17"/>
      <c r="AJ75" s="17"/>
      <c r="AK75" s="19"/>
    </row>
    <row r="76" spans="1:43" s="46" customFormat="1" x14ac:dyDescent="0.25">
      <c r="A76" s="45">
        <f>Amidament!A76</f>
        <v>23</v>
      </c>
      <c r="B76" s="46" t="str">
        <f>Amidament!B76</f>
        <v>Passatge el Talleret (Pep Ventura i Moreneta)</v>
      </c>
      <c r="C76" s="46" t="str">
        <f>Amidament!C76</f>
        <v>Arb</v>
      </c>
      <c r="D76" s="46">
        <f>Amidament!D76</f>
        <v>1</v>
      </c>
      <c r="E76" s="46" t="str">
        <f>Amidament!E76</f>
        <v>B</v>
      </c>
      <c r="F76" s="46">
        <f>Amidament!F76</f>
        <v>8</v>
      </c>
      <c r="G76" s="48"/>
      <c r="H76" s="49">
        <v>1</v>
      </c>
      <c r="I76" s="49">
        <v>4</v>
      </c>
      <c r="J76" s="49">
        <v>1</v>
      </c>
      <c r="K76" s="49"/>
      <c r="L76" s="49"/>
      <c r="M76" s="49"/>
      <c r="N76" s="49">
        <v>1</v>
      </c>
      <c r="O76" s="49">
        <v>1</v>
      </c>
      <c r="P76" s="48"/>
      <c r="Q76" s="49"/>
      <c r="R76" s="49"/>
      <c r="S76" s="49"/>
      <c r="T76" s="49"/>
      <c r="U76" s="50"/>
      <c r="V76" s="48"/>
      <c r="W76" s="49"/>
      <c r="X76" s="49"/>
      <c r="Y76" s="49"/>
      <c r="Z76" s="49"/>
      <c r="AA76" s="49"/>
      <c r="AB76" s="49"/>
      <c r="AC76" s="49"/>
      <c r="AD76" s="50"/>
      <c r="AE76" s="48"/>
      <c r="AF76" s="49"/>
      <c r="AG76" s="49"/>
      <c r="AH76" s="49"/>
      <c r="AI76" s="49"/>
      <c r="AJ76" s="49"/>
      <c r="AK76" s="50"/>
    </row>
    <row r="77" spans="1:43" x14ac:dyDescent="0.25">
      <c r="A77" s="52">
        <f>Amidament!A77</f>
        <v>23</v>
      </c>
      <c r="B77" s="1" t="str">
        <f>Amidament!B77</f>
        <v>Passatge el Talleret (Pep Ventura i Moreneta)</v>
      </c>
      <c r="C77" s="1" t="str">
        <f>Amidament!C77</f>
        <v>Bus</v>
      </c>
      <c r="D77" s="1">
        <f>Amidament!D77</f>
        <v>1</v>
      </c>
      <c r="E77" s="1" t="str">
        <f>Amidament!E77</f>
        <v>B</v>
      </c>
      <c r="F77" s="1">
        <f>Amidament!F77</f>
        <v>120</v>
      </c>
      <c r="G77" s="18"/>
      <c r="H77" s="17"/>
      <c r="I77" s="17"/>
      <c r="J77" s="17"/>
      <c r="K77" s="17"/>
      <c r="L77" s="17"/>
      <c r="M77" s="17"/>
      <c r="N77" s="17"/>
      <c r="O77" s="17"/>
      <c r="P77" s="18">
        <v>4</v>
      </c>
      <c r="Q77" s="17">
        <v>2</v>
      </c>
      <c r="R77" s="17">
        <v>2</v>
      </c>
      <c r="S77" s="17">
        <v>2</v>
      </c>
      <c r="T77" s="17">
        <v>12</v>
      </c>
      <c r="U77" s="19">
        <v>1</v>
      </c>
      <c r="V77" s="18"/>
      <c r="W77" s="17"/>
      <c r="X77" s="17"/>
      <c r="Y77" s="17"/>
      <c r="Z77" s="17"/>
      <c r="AA77" s="17"/>
      <c r="AB77" s="17"/>
      <c r="AC77" s="17"/>
      <c r="AD77" s="19"/>
      <c r="AE77" s="18"/>
      <c r="AF77" s="17"/>
      <c r="AG77" s="17"/>
      <c r="AH77" s="17"/>
      <c r="AI77" s="17"/>
      <c r="AJ77" s="17"/>
      <c r="AK77" s="19"/>
    </row>
    <row r="78" spans="1:43" s="8" customFormat="1" x14ac:dyDescent="0.25">
      <c r="A78" s="54">
        <f>Amidament!A78</f>
        <v>23</v>
      </c>
      <c r="B78" s="8" t="str">
        <f>Amidament!B78</f>
        <v>Passatge el Talleret (Pep Ventura i Moreneta)</v>
      </c>
      <c r="C78" s="8" t="str">
        <f>Amidament!C78</f>
        <v>P.Dur</v>
      </c>
      <c r="D78" s="8">
        <f>Amidament!D78</f>
        <v>1</v>
      </c>
      <c r="E78" s="8" t="str">
        <f>Amidament!E78</f>
        <v>B</v>
      </c>
      <c r="F78" s="8">
        <f>Amidament!F78</f>
        <v>2400</v>
      </c>
      <c r="G78" s="12"/>
      <c r="H78" s="11"/>
      <c r="I78" s="11"/>
      <c r="J78" s="11"/>
      <c r="K78" s="11"/>
      <c r="L78" s="11"/>
      <c r="M78" s="11"/>
      <c r="N78" s="11"/>
      <c r="O78" s="11"/>
      <c r="P78" s="12"/>
      <c r="Q78" s="11"/>
      <c r="R78" s="11"/>
      <c r="S78" s="11"/>
      <c r="T78" s="11"/>
      <c r="U78" s="13"/>
      <c r="V78" s="12"/>
      <c r="W78" s="11"/>
      <c r="X78" s="11"/>
      <c r="Y78" s="11"/>
      <c r="Z78" s="11"/>
      <c r="AA78" s="11"/>
      <c r="AB78" s="11"/>
      <c r="AC78" s="11"/>
      <c r="AD78" s="13"/>
      <c r="AE78" s="12"/>
      <c r="AF78" s="11"/>
      <c r="AG78" s="11"/>
      <c r="AH78" s="11">
        <v>260</v>
      </c>
      <c r="AI78" s="11">
        <v>4</v>
      </c>
      <c r="AJ78" s="11"/>
      <c r="AK78" s="13"/>
    </row>
    <row r="79" spans="1:43" x14ac:dyDescent="0.25">
      <c r="A79" s="32">
        <f>Amidament!A79</f>
        <v>24</v>
      </c>
      <c r="B79" s="1" t="str">
        <f>Amidament!B79</f>
        <v>Illeta central Francesc Macià</v>
      </c>
      <c r="C79" s="1" t="str">
        <f>Amidament!C79</f>
        <v>Bus</v>
      </c>
      <c r="D79" s="1">
        <f>Amidament!D79</f>
        <v>2</v>
      </c>
      <c r="E79" s="1" t="str">
        <f>Amidament!E79</f>
        <v>B</v>
      </c>
      <c r="F79" s="1">
        <f>Amidament!F79</f>
        <v>484</v>
      </c>
      <c r="G79" s="18"/>
      <c r="H79" s="17"/>
      <c r="I79" s="17"/>
      <c r="J79" s="17"/>
      <c r="K79" s="17"/>
      <c r="L79" s="17"/>
      <c r="M79" s="17"/>
      <c r="N79" s="17"/>
      <c r="O79" s="17"/>
      <c r="P79" s="18">
        <v>4</v>
      </c>
      <c r="Q79" s="17">
        <v>2</v>
      </c>
      <c r="R79" s="17"/>
      <c r="S79" s="17">
        <v>1</v>
      </c>
      <c r="T79" s="17">
        <v>12</v>
      </c>
      <c r="U79" s="19">
        <v>1</v>
      </c>
      <c r="V79" s="18"/>
      <c r="W79" s="17"/>
      <c r="X79" s="17"/>
      <c r="Y79" s="17"/>
      <c r="Z79" s="17"/>
      <c r="AA79" s="17"/>
      <c r="AB79" s="17"/>
      <c r="AC79" s="17"/>
      <c r="AD79" s="19"/>
      <c r="AE79" s="18"/>
      <c r="AF79" s="17"/>
      <c r="AG79" s="17"/>
      <c r="AH79" s="17"/>
      <c r="AI79" s="17"/>
      <c r="AJ79" s="17"/>
      <c r="AK79" s="19"/>
    </row>
    <row r="80" spans="1:43" x14ac:dyDescent="0.25">
      <c r="A80" s="32">
        <v>24</v>
      </c>
      <c r="B80" s="1" t="s">
        <v>156</v>
      </c>
      <c r="C80" s="1" t="s">
        <v>78</v>
      </c>
      <c r="G80" s="18"/>
      <c r="H80" s="17"/>
      <c r="I80" s="17"/>
      <c r="J80" s="17"/>
      <c r="K80" s="17"/>
      <c r="L80" s="17"/>
      <c r="M80" s="17"/>
      <c r="N80" s="17"/>
      <c r="O80" s="17"/>
      <c r="P80" s="18"/>
      <c r="Q80" s="17"/>
      <c r="R80" s="17"/>
      <c r="S80" s="17"/>
      <c r="T80" s="17"/>
      <c r="U80" s="19"/>
      <c r="V80" s="18"/>
      <c r="W80" s="17"/>
      <c r="X80" s="17"/>
      <c r="Y80" s="17"/>
      <c r="Z80" s="17"/>
      <c r="AA80" s="17"/>
      <c r="AB80" s="17"/>
      <c r="AC80" s="17"/>
      <c r="AD80" s="19"/>
      <c r="AE80" s="18"/>
      <c r="AF80" s="17"/>
      <c r="AG80" s="17"/>
      <c r="AH80" s="17">
        <v>52</v>
      </c>
      <c r="AI80" s="17">
        <v>4</v>
      </c>
      <c r="AJ80" s="17"/>
      <c r="AK80" s="19"/>
    </row>
    <row r="81" spans="1:43" x14ac:dyDescent="0.25">
      <c r="A81" s="32">
        <v>24</v>
      </c>
      <c r="B81" s="1" t="s">
        <v>157</v>
      </c>
      <c r="C81" s="1" t="s">
        <v>78</v>
      </c>
      <c r="F81" s="1">
        <v>1724</v>
      </c>
      <c r="G81" s="18"/>
      <c r="H81" s="17"/>
      <c r="I81" s="17"/>
      <c r="J81" s="17"/>
      <c r="K81" s="17"/>
      <c r="L81" s="17"/>
      <c r="M81" s="17"/>
      <c r="N81" s="17"/>
      <c r="O81" s="17"/>
      <c r="P81" s="18"/>
      <c r="Q81" s="17"/>
      <c r="R81" s="17"/>
      <c r="S81" s="17"/>
      <c r="T81" s="17"/>
      <c r="U81" s="19"/>
      <c r="V81" s="18"/>
      <c r="W81" s="17"/>
      <c r="X81" s="17"/>
      <c r="Y81" s="17"/>
      <c r="Z81" s="17"/>
      <c r="AA81" s="17"/>
      <c r="AB81" s="17"/>
      <c r="AC81" s="17"/>
      <c r="AD81" s="19"/>
      <c r="AE81" s="18"/>
      <c r="AF81" s="17"/>
      <c r="AG81" s="17"/>
      <c r="AH81" s="17">
        <v>52</v>
      </c>
      <c r="AI81" s="17"/>
      <c r="AJ81" s="17"/>
      <c r="AK81" s="19"/>
    </row>
    <row r="82" spans="1:43" s="8" customFormat="1" x14ac:dyDescent="0.25">
      <c r="A82" s="30">
        <f>Amidament!A82</f>
        <v>25</v>
      </c>
      <c r="B82" s="8" t="str">
        <f>Amidament!B82</f>
        <v>Vorera Frances Macià</v>
      </c>
      <c r="C82" s="8" t="str">
        <f>Amidament!C82</f>
        <v>Arb</v>
      </c>
      <c r="D82" s="8">
        <f>Amidament!D82</f>
        <v>10</v>
      </c>
      <c r="E82" s="8" t="str">
        <f>Amidament!E82</f>
        <v>B</v>
      </c>
      <c r="F82" s="8">
        <f>Amidament!F82</f>
        <v>117</v>
      </c>
      <c r="G82" s="12"/>
      <c r="H82" s="11">
        <v>1</v>
      </c>
      <c r="I82" s="11">
        <v>4</v>
      </c>
      <c r="J82" s="11"/>
      <c r="K82" s="11"/>
      <c r="L82" s="11"/>
      <c r="M82" s="11"/>
      <c r="N82" s="11">
        <v>1</v>
      </c>
      <c r="O82" s="11">
        <v>1</v>
      </c>
      <c r="P82" s="12"/>
      <c r="Q82" s="11"/>
      <c r="R82" s="11"/>
      <c r="S82" s="11"/>
      <c r="T82" s="11"/>
      <c r="U82" s="13"/>
      <c r="V82" s="12"/>
      <c r="W82" s="11"/>
      <c r="X82" s="11"/>
      <c r="Y82" s="11"/>
      <c r="Z82" s="11"/>
      <c r="AA82" s="11"/>
      <c r="AB82" s="11"/>
      <c r="AC82" s="11"/>
      <c r="AD82" s="13"/>
      <c r="AE82" s="12"/>
      <c r="AF82" s="11"/>
      <c r="AG82" s="11"/>
      <c r="AH82" s="11"/>
      <c r="AI82" s="11"/>
      <c r="AJ82" s="11"/>
      <c r="AK82" s="13"/>
    </row>
    <row r="83" spans="1:43" s="46" customFormat="1" x14ac:dyDescent="0.25">
      <c r="A83" s="45">
        <f>Amidament!A83</f>
        <v>26</v>
      </c>
      <c r="B83" s="46" t="str">
        <f>Amidament!B83</f>
        <v>Francesc Macià (Davant Escola)</v>
      </c>
      <c r="C83" s="46" t="str">
        <f>Amidament!C83</f>
        <v>Arb</v>
      </c>
      <c r="D83" s="46">
        <f>Amidament!D83</f>
        <v>2</v>
      </c>
      <c r="E83" s="46" t="str">
        <f>Amidament!E83</f>
        <v>B</v>
      </c>
      <c r="F83" s="46">
        <f>Amidament!F83</f>
        <v>16</v>
      </c>
      <c r="G83" s="48"/>
      <c r="H83" s="49"/>
      <c r="I83" s="49">
        <v>4</v>
      </c>
      <c r="J83" s="49"/>
      <c r="K83" s="49"/>
      <c r="L83" s="49"/>
      <c r="M83" s="49"/>
      <c r="N83" s="49">
        <v>1</v>
      </c>
      <c r="O83" s="49">
        <v>1</v>
      </c>
      <c r="P83" s="48"/>
      <c r="Q83" s="49"/>
      <c r="R83" s="49"/>
      <c r="S83" s="49"/>
      <c r="T83" s="49"/>
      <c r="U83" s="50"/>
      <c r="V83" s="48"/>
      <c r="W83" s="49"/>
      <c r="X83" s="49"/>
      <c r="Y83" s="49"/>
      <c r="Z83" s="49"/>
      <c r="AA83" s="49"/>
      <c r="AB83" s="49"/>
      <c r="AC83" s="49"/>
      <c r="AD83" s="50"/>
      <c r="AE83" s="48"/>
      <c r="AF83" s="49"/>
      <c r="AG83" s="49"/>
      <c r="AH83" s="49"/>
      <c r="AI83" s="49"/>
      <c r="AJ83" s="49"/>
      <c r="AK83" s="50"/>
    </row>
    <row r="84" spans="1:43" s="8" customFormat="1" x14ac:dyDescent="0.25">
      <c r="A84" s="54">
        <f>Amidament!A84</f>
        <v>26</v>
      </c>
      <c r="B84" s="8" t="str">
        <f>Amidament!B84</f>
        <v>Francesc Macià (Davant Escola)</v>
      </c>
      <c r="C84" s="8" t="str">
        <f>Amidament!C84</f>
        <v>Ges</v>
      </c>
      <c r="D84" s="8">
        <f>Amidament!D84</f>
        <v>2</v>
      </c>
      <c r="E84" s="8" t="str">
        <f>Amidament!E84</f>
        <v>B</v>
      </c>
      <c r="F84" s="8">
        <f>Amidament!F84</f>
        <v>839</v>
      </c>
      <c r="G84" s="12"/>
      <c r="H84" s="11"/>
      <c r="I84" s="11"/>
      <c r="J84" s="11"/>
      <c r="K84" s="11"/>
      <c r="L84" s="11"/>
      <c r="M84" s="11"/>
      <c r="N84" s="11"/>
      <c r="O84" s="11"/>
      <c r="P84" s="12"/>
      <c r="Q84" s="11"/>
      <c r="R84" s="11"/>
      <c r="S84" s="11"/>
      <c r="T84" s="11"/>
      <c r="U84" s="13"/>
      <c r="V84" s="12">
        <v>31</v>
      </c>
      <c r="W84" s="11">
        <v>104</v>
      </c>
      <c r="X84" s="11">
        <v>15</v>
      </c>
      <c r="Y84" s="11">
        <v>15</v>
      </c>
      <c r="Z84" s="11">
        <v>6</v>
      </c>
      <c r="AA84" s="11">
        <v>1</v>
      </c>
      <c r="AB84" s="11">
        <v>2</v>
      </c>
      <c r="AC84" s="11">
        <v>1</v>
      </c>
      <c r="AD84" s="13">
        <v>1</v>
      </c>
      <c r="AE84" s="12"/>
      <c r="AF84" s="11"/>
      <c r="AG84" s="11"/>
      <c r="AH84" s="11"/>
      <c r="AI84" s="11"/>
      <c r="AJ84" s="11"/>
      <c r="AK84" s="13"/>
    </row>
    <row r="85" spans="1:43" x14ac:dyDescent="0.25">
      <c r="A85" s="32">
        <f>Amidament!A85</f>
        <v>27</v>
      </c>
      <c r="B85" s="1" t="str">
        <f>Amidament!B85</f>
        <v>Parterres Folch i Torres</v>
      </c>
      <c r="C85" s="1" t="str">
        <f>Amidament!C85</f>
        <v>Arb</v>
      </c>
      <c r="D85" s="1">
        <f>Amidament!D85</f>
        <v>2</v>
      </c>
      <c r="E85" s="1" t="str">
        <f>Amidament!E85</f>
        <v>B</v>
      </c>
      <c r="F85" s="1">
        <f>Amidament!F85</f>
        <v>28</v>
      </c>
      <c r="G85" s="18"/>
      <c r="H85" s="17"/>
      <c r="I85" s="17">
        <v>4</v>
      </c>
      <c r="J85" s="17"/>
      <c r="K85" s="17"/>
      <c r="L85" s="17"/>
      <c r="M85" s="17"/>
      <c r="N85" s="17">
        <v>1</v>
      </c>
      <c r="O85" s="17">
        <v>1</v>
      </c>
      <c r="P85" s="18"/>
      <c r="Q85" s="17"/>
      <c r="R85" s="17"/>
      <c r="S85" s="17"/>
      <c r="T85" s="17"/>
      <c r="U85" s="19"/>
      <c r="V85" s="18"/>
      <c r="W85" s="17"/>
      <c r="X85" s="17"/>
      <c r="Y85" s="17"/>
      <c r="Z85" s="17"/>
      <c r="AA85" s="17"/>
      <c r="AB85" s="17"/>
      <c r="AC85" s="17"/>
      <c r="AD85" s="19"/>
      <c r="AE85" s="18"/>
      <c r="AF85" s="17"/>
      <c r="AG85" s="17"/>
      <c r="AH85" s="17"/>
      <c r="AI85" s="17"/>
      <c r="AJ85" s="17"/>
      <c r="AK85" s="19"/>
    </row>
    <row r="86" spans="1:43" x14ac:dyDescent="0.25">
      <c r="A86" s="32">
        <f>Amidament!A86</f>
        <v>27</v>
      </c>
      <c r="B86" s="1" t="str">
        <f>Amidament!B86</f>
        <v>Parterres Folch i Torres</v>
      </c>
      <c r="C86" s="1" t="str">
        <f>Amidament!C86</f>
        <v>Ges</v>
      </c>
      <c r="D86" s="1">
        <f>Amidament!D86</f>
        <v>2</v>
      </c>
      <c r="E86" s="1" t="str">
        <f>Amidament!E86</f>
        <v>B</v>
      </c>
      <c r="F86" s="1">
        <f>Amidament!F86</f>
        <v>950</v>
      </c>
      <c r="G86" s="18"/>
      <c r="H86" s="17"/>
      <c r="I86" s="17"/>
      <c r="J86" s="17"/>
      <c r="K86" s="17"/>
      <c r="L86" s="17"/>
      <c r="M86" s="17"/>
      <c r="N86" s="17"/>
      <c r="O86" s="17"/>
      <c r="P86" s="18"/>
      <c r="Q86" s="17"/>
      <c r="R86" s="17"/>
      <c r="S86" s="17"/>
      <c r="T86" s="17"/>
      <c r="U86" s="19"/>
      <c r="V86" s="18">
        <v>31</v>
      </c>
      <c r="W86" s="17">
        <v>104</v>
      </c>
      <c r="X86" s="17">
        <v>15</v>
      </c>
      <c r="Y86" s="17">
        <v>15</v>
      </c>
      <c r="Z86" s="17">
        <v>6</v>
      </c>
      <c r="AA86" s="17">
        <v>1</v>
      </c>
      <c r="AB86" s="17">
        <v>2</v>
      </c>
      <c r="AC86" s="17">
        <v>1</v>
      </c>
      <c r="AD86" s="19">
        <v>1</v>
      </c>
      <c r="AE86" s="18"/>
      <c r="AF86" s="17"/>
      <c r="AG86" s="17"/>
      <c r="AH86" s="17"/>
      <c r="AI86" s="17"/>
      <c r="AJ86" s="17"/>
      <c r="AK86" s="19"/>
    </row>
    <row r="87" spans="1:43" s="46" customFormat="1" x14ac:dyDescent="0.25">
      <c r="A87" s="45">
        <f>Amidament!A87</f>
        <v>28</v>
      </c>
      <c r="B87" s="46" t="str">
        <f>Amidament!B87</f>
        <v>Passeig Folch i Torres fins Pla de Salt</v>
      </c>
      <c r="C87" s="46" t="str">
        <f>Amidament!C87</f>
        <v>Arb</v>
      </c>
      <c r="D87" s="46">
        <f>Amidament!D87</f>
        <v>2</v>
      </c>
      <c r="E87" s="46" t="str">
        <f>Amidament!E87</f>
        <v>B</v>
      </c>
      <c r="F87" s="46">
        <f>Amidament!F87</f>
        <v>82</v>
      </c>
      <c r="G87" s="48"/>
      <c r="H87" s="49"/>
      <c r="I87" s="49">
        <v>4</v>
      </c>
      <c r="J87" s="49"/>
      <c r="K87" s="49"/>
      <c r="L87" s="49"/>
      <c r="M87" s="49"/>
      <c r="N87" s="49">
        <v>1</v>
      </c>
      <c r="O87" s="49">
        <v>1</v>
      </c>
      <c r="P87" s="48"/>
      <c r="Q87" s="49"/>
      <c r="R87" s="49"/>
      <c r="S87" s="49"/>
      <c r="T87" s="49"/>
      <c r="U87" s="50"/>
      <c r="V87" s="48"/>
      <c r="W87" s="49"/>
      <c r="X87" s="49"/>
      <c r="Y87" s="49"/>
      <c r="Z87" s="49"/>
      <c r="AA87" s="49"/>
      <c r="AB87" s="49"/>
      <c r="AC87" s="49"/>
      <c r="AD87" s="50"/>
      <c r="AE87" s="48"/>
      <c r="AF87" s="49"/>
      <c r="AG87" s="49"/>
      <c r="AH87" s="49"/>
      <c r="AI87" s="49"/>
      <c r="AJ87" s="49"/>
      <c r="AK87" s="50"/>
    </row>
    <row r="88" spans="1:43" x14ac:dyDescent="0.25">
      <c r="A88" s="52">
        <f>Amidament!A88</f>
        <v>28</v>
      </c>
      <c r="B88" s="1" t="str">
        <f>Amidament!B88</f>
        <v>Passeig Folch i Torres fins Pla de Salt</v>
      </c>
      <c r="C88" s="1" t="str">
        <f>Amidament!C88</f>
        <v>Bus</v>
      </c>
      <c r="D88" s="1">
        <f>Amidament!D88</f>
        <v>2</v>
      </c>
      <c r="E88" s="1" t="str">
        <f>Amidament!E88</f>
        <v>B</v>
      </c>
      <c r="F88" s="1">
        <f>Amidament!F88</f>
        <v>123</v>
      </c>
      <c r="G88" s="18"/>
      <c r="H88" s="17"/>
      <c r="I88" s="17"/>
      <c r="J88" s="17"/>
      <c r="K88" s="17"/>
      <c r="L88" s="17"/>
      <c r="M88" s="17"/>
      <c r="N88" s="17"/>
      <c r="O88" s="17"/>
      <c r="P88" s="18">
        <v>4</v>
      </c>
      <c r="Q88" s="17">
        <v>2</v>
      </c>
      <c r="R88" s="17">
        <v>2</v>
      </c>
      <c r="S88" s="17">
        <v>1</v>
      </c>
      <c r="T88" s="17">
        <v>12</v>
      </c>
      <c r="U88" s="19">
        <v>1</v>
      </c>
      <c r="V88" s="18"/>
      <c r="W88" s="17"/>
      <c r="X88" s="17"/>
      <c r="Y88" s="17"/>
      <c r="Z88" s="17"/>
      <c r="AA88" s="17"/>
      <c r="AB88" s="17"/>
      <c r="AC88" s="17"/>
      <c r="AD88" s="19"/>
      <c r="AE88" s="18"/>
      <c r="AF88" s="17"/>
      <c r="AG88" s="17"/>
      <c r="AH88" s="17"/>
      <c r="AI88" s="17"/>
      <c r="AJ88" s="17"/>
      <c r="AK88" s="19"/>
    </row>
    <row r="89" spans="1:43" x14ac:dyDescent="0.25">
      <c r="A89" s="52">
        <f>Amidament!A89</f>
        <v>28</v>
      </c>
      <c r="B89" s="1" t="str">
        <f>Amidament!B89</f>
        <v>Passeig Folch i Torres fins Pla de Salt</v>
      </c>
      <c r="C89" s="1" t="str">
        <f>Amidament!C89</f>
        <v>P.Tou</v>
      </c>
      <c r="D89" s="1">
        <f>Amidament!D89</f>
        <v>2</v>
      </c>
      <c r="E89" s="1" t="str">
        <f>Amidament!E89</f>
        <v>B</v>
      </c>
      <c r="F89" s="1">
        <f>Amidament!F89</f>
        <v>1951</v>
      </c>
      <c r="G89" s="18"/>
      <c r="H89" s="17"/>
      <c r="I89" s="17"/>
      <c r="J89" s="17"/>
      <c r="K89" s="17"/>
      <c r="L89" s="17"/>
      <c r="M89" s="17"/>
      <c r="N89" s="17"/>
      <c r="O89" s="17"/>
      <c r="P89" s="18"/>
      <c r="Q89" s="17"/>
      <c r="R89" s="17"/>
      <c r="S89" s="17"/>
      <c r="T89" s="17"/>
      <c r="U89" s="19"/>
      <c r="V89" s="18"/>
      <c r="W89" s="17"/>
      <c r="X89" s="17"/>
      <c r="Y89" s="17"/>
      <c r="Z89" s="17"/>
      <c r="AA89" s="17"/>
      <c r="AB89" s="17"/>
      <c r="AC89" s="17"/>
      <c r="AD89" s="19"/>
      <c r="AE89" s="18"/>
      <c r="AF89" s="17"/>
      <c r="AG89" s="17"/>
      <c r="AH89" s="17">
        <v>52</v>
      </c>
      <c r="AI89" s="17">
        <v>4</v>
      </c>
      <c r="AJ89" s="17"/>
      <c r="AK89" s="19"/>
      <c r="AQ89" s="8"/>
    </row>
    <row r="90" spans="1:43" s="8" customFormat="1" x14ac:dyDescent="0.25">
      <c r="A90" s="54">
        <f>Amidament!A90</f>
        <v>29</v>
      </c>
      <c r="B90" s="8" t="str">
        <f>Amidament!B90</f>
        <v>Rotonda Folch i Torres</v>
      </c>
      <c r="C90" s="8" t="str">
        <f>Amidament!C90</f>
        <v>Ges</v>
      </c>
      <c r="D90" s="8">
        <f>Amidament!D90</f>
        <v>2</v>
      </c>
      <c r="E90" s="8" t="str">
        <f>Amidament!E90</f>
        <v>B</v>
      </c>
      <c r="F90" s="8">
        <f>Amidament!F90</f>
        <v>94</v>
      </c>
      <c r="G90" s="12"/>
      <c r="H90" s="11"/>
      <c r="I90" s="11"/>
      <c r="J90" s="11"/>
      <c r="K90" s="11"/>
      <c r="L90" s="11"/>
      <c r="M90" s="11"/>
      <c r="N90" s="11"/>
      <c r="O90" s="11"/>
      <c r="P90" s="12"/>
      <c r="Q90" s="11"/>
      <c r="R90" s="11"/>
      <c r="S90" s="11"/>
      <c r="T90" s="11"/>
      <c r="U90" s="13"/>
      <c r="V90" s="12">
        <v>31</v>
      </c>
      <c r="W90" s="11">
        <v>52</v>
      </c>
      <c r="X90" s="11">
        <v>15</v>
      </c>
      <c r="Y90" s="11">
        <v>15</v>
      </c>
      <c r="Z90" s="11">
        <v>6</v>
      </c>
      <c r="AA90" s="11">
        <v>1</v>
      </c>
      <c r="AB90" s="11">
        <v>2</v>
      </c>
      <c r="AC90" s="11">
        <v>1</v>
      </c>
      <c r="AD90" s="13">
        <v>1</v>
      </c>
      <c r="AE90" s="12"/>
      <c r="AF90" s="11"/>
      <c r="AG90" s="11"/>
      <c r="AH90" s="11"/>
      <c r="AI90" s="11"/>
      <c r="AJ90" s="11"/>
      <c r="AK90" s="13"/>
    </row>
    <row r="91" spans="1:43" s="46" customFormat="1" x14ac:dyDescent="0.25">
      <c r="A91" s="45">
        <f>Amidament!A91</f>
        <v>30</v>
      </c>
      <c r="B91" s="46" t="str">
        <f>Amidament!B91</f>
        <v>Voreres carrer Alfons Moré</v>
      </c>
      <c r="C91" s="46" t="str">
        <f>Amidament!C91</f>
        <v>Arb</v>
      </c>
      <c r="D91" s="46">
        <f>Amidament!D91</f>
        <v>2</v>
      </c>
      <c r="E91" s="46" t="str">
        <f>Amidament!E91</f>
        <v>B</v>
      </c>
      <c r="F91" s="46">
        <f>Amidament!F91</f>
        <v>127</v>
      </c>
      <c r="G91" s="48"/>
      <c r="H91" s="49"/>
      <c r="I91" s="49">
        <v>4</v>
      </c>
      <c r="J91" s="49"/>
      <c r="K91" s="49"/>
      <c r="L91" s="49"/>
      <c r="M91" s="49"/>
      <c r="N91" s="49">
        <v>1</v>
      </c>
      <c r="O91" s="49">
        <v>1</v>
      </c>
      <c r="P91" s="48"/>
      <c r="Q91" s="49"/>
      <c r="R91" s="49"/>
      <c r="S91" s="49"/>
      <c r="T91" s="49"/>
      <c r="U91" s="50"/>
      <c r="V91" s="48"/>
      <c r="W91" s="49"/>
      <c r="X91" s="49"/>
      <c r="Y91" s="49"/>
      <c r="Z91" s="49"/>
      <c r="AA91" s="49"/>
      <c r="AB91" s="49"/>
      <c r="AC91" s="49"/>
      <c r="AD91" s="50"/>
      <c r="AE91" s="48"/>
      <c r="AF91" s="49"/>
      <c r="AG91" s="49"/>
      <c r="AH91" s="49"/>
      <c r="AI91" s="49"/>
      <c r="AJ91" s="49"/>
      <c r="AK91" s="50"/>
    </row>
    <row r="92" spans="1:43" x14ac:dyDescent="0.25">
      <c r="A92" s="52">
        <f>Amidament!A92</f>
        <v>30</v>
      </c>
      <c r="B92" s="1" t="str">
        <f>Amidament!B92</f>
        <v>Voreres carrer Alfons Moré</v>
      </c>
      <c r="C92" s="1" t="str">
        <f>Amidament!C92</f>
        <v>Bus</v>
      </c>
      <c r="D92" s="1">
        <f>Amidament!D92</f>
        <v>2</v>
      </c>
      <c r="E92" s="1" t="str">
        <f>Amidament!E92</f>
        <v>B</v>
      </c>
      <c r="F92" s="1">
        <f>Amidament!F92</f>
        <v>1498</v>
      </c>
      <c r="G92" s="18"/>
      <c r="H92" s="17"/>
      <c r="I92" s="17"/>
      <c r="J92" s="17"/>
      <c r="K92" s="17"/>
      <c r="L92" s="17"/>
      <c r="M92" s="17"/>
      <c r="N92" s="17"/>
      <c r="O92" s="17"/>
      <c r="P92" s="18">
        <v>4</v>
      </c>
      <c r="Q92" s="17">
        <v>2</v>
      </c>
      <c r="R92" s="17">
        <v>2</v>
      </c>
      <c r="S92" s="17">
        <v>1</v>
      </c>
      <c r="T92" s="17">
        <v>12</v>
      </c>
      <c r="U92" s="19">
        <v>1</v>
      </c>
      <c r="V92" s="18"/>
      <c r="W92" s="17"/>
      <c r="X92" s="17"/>
      <c r="Y92" s="17"/>
      <c r="Z92" s="17"/>
      <c r="AA92" s="17"/>
      <c r="AB92" s="17"/>
      <c r="AC92" s="17"/>
      <c r="AD92" s="19"/>
      <c r="AE92" s="18"/>
      <c r="AF92" s="17"/>
      <c r="AG92" s="17"/>
      <c r="AH92" s="17"/>
      <c r="AI92" s="17"/>
      <c r="AJ92" s="17"/>
      <c r="AK92" s="19"/>
    </row>
    <row r="93" spans="1:43" x14ac:dyDescent="0.25">
      <c r="A93" s="52">
        <f>Amidament!A93</f>
        <v>30</v>
      </c>
      <c r="B93" s="1" t="str">
        <f>Amidament!B93</f>
        <v>Voreres carrer Alfons Moré</v>
      </c>
      <c r="C93" s="1" t="str">
        <f>Amidament!C93</f>
        <v>Ges</v>
      </c>
      <c r="D93" s="1">
        <f>Amidament!D93</f>
        <v>2</v>
      </c>
      <c r="E93" s="1" t="str">
        <f>Amidament!E93</f>
        <v>B</v>
      </c>
      <c r="F93" s="1">
        <f>Amidament!F93</f>
        <v>3315</v>
      </c>
      <c r="G93" s="18"/>
      <c r="H93" s="17"/>
      <c r="I93" s="17"/>
      <c r="J93" s="17"/>
      <c r="K93" s="17"/>
      <c r="L93" s="17"/>
      <c r="M93" s="17"/>
      <c r="N93" s="17"/>
      <c r="O93" s="17"/>
      <c r="P93" s="18"/>
      <c r="Q93" s="17"/>
      <c r="R93" s="17"/>
      <c r="S93" s="17"/>
      <c r="T93" s="17"/>
      <c r="U93" s="19"/>
      <c r="V93" s="18">
        <v>31</v>
      </c>
      <c r="W93" s="17">
        <v>260</v>
      </c>
      <c r="X93" s="17">
        <v>30</v>
      </c>
      <c r="Y93" s="17">
        <v>30</v>
      </c>
      <c r="Z93" s="17">
        <v>6</v>
      </c>
      <c r="AA93" s="17">
        <v>1</v>
      </c>
      <c r="AB93" s="17">
        <v>2</v>
      </c>
      <c r="AC93" s="17">
        <v>1</v>
      </c>
      <c r="AD93" s="19">
        <v>1</v>
      </c>
      <c r="AE93" s="18"/>
      <c r="AF93" s="17"/>
      <c r="AG93" s="17"/>
      <c r="AH93" s="17">
        <v>24</v>
      </c>
      <c r="AI93" s="17"/>
      <c r="AJ93" s="17"/>
      <c r="AK93" s="19"/>
      <c r="AQ93" s="8"/>
    </row>
    <row r="94" spans="1:43" s="8" customFormat="1" x14ac:dyDescent="0.25">
      <c r="A94" s="54">
        <f>Amidament!A94</f>
        <v>31</v>
      </c>
      <c r="B94" s="8" t="str">
        <f>Amidament!B94</f>
        <v>Illeta central carrer Alfons Moré</v>
      </c>
      <c r="C94" s="8" t="str">
        <f>Amidament!C94</f>
        <v>Ges</v>
      </c>
      <c r="D94" s="8">
        <f>Amidament!D94</f>
        <v>2</v>
      </c>
      <c r="E94" s="8" t="str">
        <f>Amidament!E94</f>
        <v>B</v>
      </c>
      <c r="F94" s="8">
        <f>Amidament!F94</f>
        <v>918</v>
      </c>
      <c r="G94" s="12"/>
      <c r="H94" s="11"/>
      <c r="I94" s="11"/>
      <c r="J94" s="11"/>
      <c r="K94" s="11"/>
      <c r="L94" s="11"/>
      <c r="M94" s="11"/>
      <c r="N94" s="11"/>
      <c r="O94" s="11"/>
      <c r="P94" s="12"/>
      <c r="Q94" s="11"/>
      <c r="R94" s="11"/>
      <c r="S94" s="11"/>
      <c r="T94" s="11"/>
      <c r="U94" s="13"/>
      <c r="V94" s="12">
        <v>31</v>
      </c>
      <c r="W94" s="11">
        <v>260</v>
      </c>
      <c r="X94" s="11">
        <v>30</v>
      </c>
      <c r="Y94" s="11">
        <v>30</v>
      </c>
      <c r="Z94" s="11">
        <v>6</v>
      </c>
      <c r="AA94" s="11">
        <v>1</v>
      </c>
      <c r="AB94" s="11">
        <v>2</v>
      </c>
      <c r="AC94" s="11">
        <v>1</v>
      </c>
      <c r="AD94" s="13">
        <v>1</v>
      </c>
      <c r="AE94" s="12"/>
      <c r="AF94" s="11"/>
      <c r="AG94" s="11"/>
      <c r="AH94" s="11"/>
      <c r="AI94" s="11"/>
      <c r="AJ94" s="11"/>
      <c r="AK94" s="13"/>
    </row>
    <row r="95" spans="1:43" x14ac:dyDescent="0.25">
      <c r="A95" s="32">
        <f>Amidament!A95</f>
        <v>32</v>
      </c>
      <c r="B95" s="1" t="str">
        <f>Amidament!B95</f>
        <v>Plaça Rosa Leveroni</v>
      </c>
      <c r="C95" s="1" t="str">
        <f>Amidament!C95</f>
        <v>Arb</v>
      </c>
      <c r="D95" s="1">
        <f>Amidament!D95</f>
        <v>3</v>
      </c>
      <c r="E95" s="1" t="str">
        <f>Amidament!E95</f>
        <v>B</v>
      </c>
      <c r="F95" s="1">
        <f>Amidament!F95</f>
        <v>19</v>
      </c>
      <c r="G95" s="18">
        <v>1</v>
      </c>
      <c r="H95" s="17"/>
      <c r="I95" s="17">
        <v>4</v>
      </c>
      <c r="J95" s="17">
        <v>1</v>
      </c>
      <c r="K95" s="17"/>
      <c r="L95" s="17"/>
      <c r="M95" s="17"/>
      <c r="N95" s="17">
        <v>1</v>
      </c>
      <c r="O95" s="17">
        <v>1</v>
      </c>
      <c r="P95" s="18"/>
      <c r="Q95" s="17"/>
      <c r="R95" s="17"/>
      <c r="S95" s="17"/>
      <c r="T95" s="17"/>
      <c r="U95" s="19"/>
      <c r="V95" s="18"/>
      <c r="W95" s="17"/>
      <c r="X95" s="17"/>
      <c r="Y95" s="17"/>
      <c r="Z95" s="17"/>
      <c r="AA95" s="17"/>
      <c r="AB95" s="17"/>
      <c r="AC95" s="17"/>
      <c r="AD95" s="19"/>
      <c r="AE95" s="18"/>
      <c r="AF95" s="17"/>
      <c r="AG95" s="17"/>
      <c r="AH95" s="17"/>
      <c r="AI95" s="17"/>
      <c r="AJ95" s="17"/>
      <c r="AK95" s="19"/>
    </row>
    <row r="96" spans="1:43" s="8" customFormat="1" x14ac:dyDescent="0.25">
      <c r="A96" s="30">
        <f>Amidament!A96</f>
        <v>32</v>
      </c>
      <c r="B96" s="8" t="str">
        <f>Amidament!B96</f>
        <v>Plaça Rosa Leveroni</v>
      </c>
      <c r="C96" s="8" t="str">
        <f>Amidament!C96</f>
        <v>P.Tou</v>
      </c>
      <c r="D96" s="8">
        <f>Amidament!D96</f>
        <v>3</v>
      </c>
      <c r="E96" s="8" t="str">
        <f>Amidament!E96</f>
        <v>B</v>
      </c>
      <c r="F96" s="8">
        <f>Amidament!F96</f>
        <v>860</v>
      </c>
      <c r="G96" s="12"/>
      <c r="H96" s="11"/>
      <c r="I96" s="11"/>
      <c r="J96" s="11"/>
      <c r="K96" s="11"/>
      <c r="L96" s="11"/>
      <c r="M96" s="11"/>
      <c r="N96" s="11"/>
      <c r="O96" s="11"/>
      <c r="P96" s="12"/>
      <c r="Q96" s="11"/>
      <c r="R96" s="11"/>
      <c r="S96" s="11"/>
      <c r="T96" s="11"/>
      <c r="U96" s="13"/>
      <c r="V96" s="12"/>
      <c r="W96" s="11"/>
      <c r="X96" s="11"/>
      <c r="Y96" s="11"/>
      <c r="Z96" s="11"/>
      <c r="AA96" s="11"/>
      <c r="AB96" s="11"/>
      <c r="AC96" s="11"/>
      <c r="AD96" s="13"/>
      <c r="AE96" s="12"/>
      <c r="AF96" s="11"/>
      <c r="AG96" s="11"/>
      <c r="AH96" s="11">
        <v>260</v>
      </c>
      <c r="AI96" s="11">
        <v>4</v>
      </c>
      <c r="AJ96" s="11"/>
      <c r="AK96" s="13">
        <v>260</v>
      </c>
    </row>
    <row r="97" spans="1:43" x14ac:dyDescent="0.25">
      <c r="A97" s="32">
        <f>Amidament!A97</f>
        <v>34</v>
      </c>
      <c r="B97" s="1" t="str">
        <f>Amidament!B97</f>
        <v>Jardins entre Llevadores i Pau Masó Oest</v>
      </c>
      <c r="C97" s="1" t="str">
        <f>Amidament!C97</f>
        <v>Arb</v>
      </c>
      <c r="D97" s="1">
        <f>Amidament!D97</f>
        <v>3</v>
      </c>
      <c r="E97" s="1" t="str">
        <f>Amidament!E97</f>
        <v>B</v>
      </c>
      <c r="F97" s="1">
        <f>Amidament!F97</f>
        <v>41</v>
      </c>
      <c r="G97" s="18"/>
      <c r="H97" s="17"/>
      <c r="I97" s="17">
        <v>4</v>
      </c>
      <c r="J97" s="17">
        <v>1</v>
      </c>
      <c r="K97" s="17">
        <v>1</v>
      </c>
      <c r="L97" s="17">
        <v>1</v>
      </c>
      <c r="M97" s="17">
        <v>12</v>
      </c>
      <c r="N97" s="17">
        <v>1</v>
      </c>
      <c r="O97" s="17">
        <v>1</v>
      </c>
      <c r="P97" s="18"/>
      <c r="Q97" s="17"/>
      <c r="R97" s="17"/>
      <c r="S97" s="17"/>
      <c r="T97" s="17"/>
      <c r="U97" s="19"/>
      <c r="V97" s="18"/>
      <c r="W97" s="17"/>
      <c r="X97" s="17"/>
      <c r="Y97" s="17"/>
      <c r="Z97" s="17"/>
      <c r="AA97" s="17"/>
      <c r="AB97" s="17"/>
      <c r="AC97" s="17"/>
      <c r="AD97" s="19"/>
      <c r="AE97" s="18"/>
      <c r="AF97" s="17"/>
      <c r="AG97" s="17"/>
      <c r="AH97" s="17"/>
      <c r="AI97" s="17"/>
      <c r="AJ97" s="17"/>
      <c r="AK97" s="19"/>
    </row>
    <row r="98" spans="1:43" x14ac:dyDescent="0.25">
      <c r="A98" s="32">
        <f>Amidament!A98</f>
        <v>34</v>
      </c>
      <c r="B98" s="1" t="str">
        <f>Amidament!B98</f>
        <v>Jardins entre Llevadores i Pau Masó Oest</v>
      </c>
      <c r="C98" s="1" t="str">
        <f>Amidament!C98</f>
        <v>P.Dur</v>
      </c>
      <c r="D98" s="1">
        <f>Amidament!D98</f>
        <v>3</v>
      </c>
      <c r="E98" s="1" t="str">
        <f>Amidament!E98</f>
        <v>B</v>
      </c>
      <c r="F98" s="1">
        <f>Amidament!F98</f>
        <v>1146</v>
      </c>
      <c r="G98" s="18"/>
      <c r="H98" s="17"/>
      <c r="I98" s="17"/>
      <c r="J98" s="17"/>
      <c r="K98" s="17"/>
      <c r="L98" s="17"/>
      <c r="M98" s="17"/>
      <c r="N98" s="17"/>
      <c r="O98" s="17"/>
      <c r="P98" s="18"/>
      <c r="Q98" s="17"/>
      <c r="R98" s="17"/>
      <c r="S98" s="17"/>
      <c r="T98" s="17"/>
      <c r="U98" s="19"/>
      <c r="V98" s="18"/>
      <c r="W98" s="17"/>
      <c r="X98" s="17"/>
      <c r="Y98" s="17"/>
      <c r="Z98" s="17"/>
      <c r="AA98" s="17"/>
      <c r="AB98" s="17"/>
      <c r="AC98" s="17"/>
      <c r="AD98" s="19"/>
      <c r="AE98" s="18"/>
      <c r="AF98" s="17"/>
      <c r="AG98" s="17"/>
      <c r="AH98" s="17">
        <v>260</v>
      </c>
      <c r="AI98" s="17"/>
      <c r="AJ98" s="17"/>
      <c r="AK98" s="19"/>
      <c r="AQ98" s="8"/>
    </row>
    <row r="99" spans="1:43" s="8" customFormat="1" x14ac:dyDescent="0.25">
      <c r="A99" s="30">
        <f>Amidament!A99</f>
        <v>34</v>
      </c>
      <c r="B99" s="8" t="str">
        <f>Amidament!B99</f>
        <v>Jardins entre Llevadores i Pau Masó Oest</v>
      </c>
      <c r="C99" s="8" t="str">
        <f>Amidament!C99</f>
        <v>P.Tou</v>
      </c>
      <c r="D99" s="8">
        <f>Amidament!D99</f>
        <v>3</v>
      </c>
      <c r="E99" s="8" t="str">
        <f>Amidament!E99</f>
        <v>B</v>
      </c>
      <c r="F99" s="8">
        <f>Amidament!F99</f>
        <v>2128</v>
      </c>
      <c r="G99" s="12"/>
      <c r="H99" s="11"/>
      <c r="I99" s="11"/>
      <c r="J99" s="11"/>
      <c r="K99" s="11"/>
      <c r="L99" s="11"/>
      <c r="M99" s="11"/>
      <c r="N99" s="11"/>
      <c r="O99" s="11"/>
      <c r="P99" s="12"/>
      <c r="Q99" s="11"/>
      <c r="R99" s="11"/>
      <c r="S99" s="11"/>
      <c r="T99" s="11"/>
      <c r="U99" s="13"/>
      <c r="V99" s="12"/>
      <c r="W99" s="11"/>
      <c r="X99" s="11"/>
      <c r="Y99" s="11"/>
      <c r="Z99" s="11"/>
      <c r="AA99" s="11"/>
      <c r="AB99" s="11"/>
      <c r="AC99" s="11"/>
      <c r="AD99" s="13"/>
      <c r="AE99" s="12"/>
      <c r="AF99" s="11"/>
      <c r="AG99" s="11"/>
      <c r="AH99" s="11">
        <v>260</v>
      </c>
      <c r="AI99" s="11">
        <v>4</v>
      </c>
      <c r="AJ99" s="11"/>
      <c r="AK99" s="13"/>
    </row>
    <row r="100" spans="1:43" x14ac:dyDescent="0.25">
      <c r="A100" s="32">
        <f>Amidament!A100</f>
        <v>35</v>
      </c>
      <c r="B100" s="1" t="str">
        <f>Amidament!B100</f>
        <v>Jardins entre Llevadores i Pau Masó Est</v>
      </c>
      <c r="C100" s="1" t="str">
        <f>Amidament!C100</f>
        <v>Arb</v>
      </c>
      <c r="D100" s="1">
        <f>Amidament!D100</f>
        <v>3</v>
      </c>
      <c r="E100" s="1" t="str">
        <f>Amidament!E100</f>
        <v>B</v>
      </c>
      <c r="F100" s="1">
        <f>Amidament!F100</f>
        <v>32</v>
      </c>
      <c r="G100" s="18"/>
      <c r="H100" s="17">
        <v>1</v>
      </c>
      <c r="I100" s="17">
        <v>4</v>
      </c>
      <c r="J100" s="17">
        <v>1</v>
      </c>
      <c r="K100" s="17"/>
      <c r="L100" s="17">
        <v>1</v>
      </c>
      <c r="M100" s="17">
        <v>12</v>
      </c>
      <c r="N100" s="17">
        <v>1</v>
      </c>
      <c r="O100" s="17">
        <v>1</v>
      </c>
      <c r="P100" s="18"/>
      <c r="Q100" s="17"/>
      <c r="R100" s="17"/>
      <c r="S100" s="17"/>
      <c r="T100" s="17"/>
      <c r="U100" s="19"/>
      <c r="V100" s="18"/>
      <c r="W100" s="17"/>
      <c r="X100" s="17"/>
      <c r="Y100" s="17"/>
      <c r="Z100" s="17"/>
      <c r="AA100" s="17"/>
      <c r="AB100" s="17"/>
      <c r="AC100" s="17"/>
      <c r="AD100" s="19"/>
      <c r="AE100" s="18"/>
      <c r="AF100" s="17"/>
      <c r="AG100" s="17"/>
      <c r="AH100" s="17"/>
      <c r="AI100" s="17"/>
      <c r="AJ100" s="17"/>
      <c r="AK100" s="19"/>
    </row>
    <row r="101" spans="1:43" x14ac:dyDescent="0.25">
      <c r="A101" s="32">
        <f>Amidament!A101</f>
        <v>35</v>
      </c>
      <c r="B101" s="1" t="str">
        <f>Amidament!B101</f>
        <v>Jardins entre Llevadores i Pau Masó Est</v>
      </c>
      <c r="C101" s="1" t="str">
        <f>Amidament!C101</f>
        <v>Bus</v>
      </c>
      <c r="D101" s="1">
        <f>Amidament!D101</f>
        <v>3</v>
      </c>
      <c r="E101" s="1" t="str">
        <f>Amidament!E101</f>
        <v>B</v>
      </c>
      <c r="F101" s="1">
        <f>Amidament!F101</f>
        <v>634</v>
      </c>
      <c r="G101" s="18"/>
      <c r="H101" s="17"/>
      <c r="I101" s="17"/>
      <c r="J101" s="17"/>
      <c r="K101" s="17"/>
      <c r="L101" s="17"/>
      <c r="M101" s="17"/>
      <c r="N101" s="17"/>
      <c r="O101" s="17"/>
      <c r="P101" s="18">
        <v>4</v>
      </c>
      <c r="Q101" s="17">
        <v>2</v>
      </c>
      <c r="R101" s="17">
        <v>2</v>
      </c>
      <c r="S101" s="17">
        <v>2</v>
      </c>
      <c r="T101" s="17">
        <v>12</v>
      </c>
      <c r="U101" s="19">
        <v>1</v>
      </c>
      <c r="V101" s="18"/>
      <c r="W101" s="17"/>
      <c r="X101" s="17"/>
      <c r="Y101" s="17"/>
      <c r="Z101" s="17"/>
      <c r="AA101" s="17"/>
      <c r="AB101" s="17"/>
      <c r="AC101" s="17"/>
      <c r="AD101" s="19"/>
      <c r="AE101" s="18"/>
      <c r="AF101" s="17"/>
      <c r="AG101" s="17"/>
      <c r="AH101" s="17"/>
      <c r="AI101" s="17"/>
      <c r="AJ101" s="17"/>
      <c r="AK101" s="19"/>
    </row>
    <row r="102" spans="1:43" x14ac:dyDescent="0.25">
      <c r="A102" s="32">
        <f>Amidament!A102</f>
        <v>35</v>
      </c>
      <c r="B102" s="1" t="str">
        <f>Amidament!B102</f>
        <v>Jardins entre Llevadores i Pau Masó Est</v>
      </c>
      <c r="C102" s="1" t="str">
        <f>Amidament!C102</f>
        <v>Ges</v>
      </c>
      <c r="D102" s="1">
        <f>Amidament!D102</f>
        <v>3</v>
      </c>
      <c r="E102" s="1" t="str">
        <f>Amidament!E102</f>
        <v>B</v>
      </c>
      <c r="F102" s="1">
        <f>Amidament!F102</f>
        <v>738</v>
      </c>
      <c r="G102" s="18"/>
      <c r="H102" s="17"/>
      <c r="I102" s="17"/>
      <c r="J102" s="17"/>
      <c r="K102" s="17"/>
      <c r="L102" s="17"/>
      <c r="M102" s="17"/>
      <c r="N102" s="17"/>
      <c r="O102" s="17"/>
      <c r="P102" s="18"/>
      <c r="Q102" s="17"/>
      <c r="R102" s="17"/>
      <c r="S102" s="17"/>
      <c r="T102" s="17"/>
      <c r="U102" s="19"/>
      <c r="V102" s="18">
        <v>31</v>
      </c>
      <c r="W102" s="17">
        <v>260</v>
      </c>
      <c r="X102" s="17">
        <v>30</v>
      </c>
      <c r="Y102" s="17">
        <v>30</v>
      </c>
      <c r="Z102" s="17">
        <v>6</v>
      </c>
      <c r="AA102" s="17">
        <v>1</v>
      </c>
      <c r="AB102" s="17">
        <v>2</v>
      </c>
      <c r="AC102" s="17">
        <v>1</v>
      </c>
      <c r="AD102" s="19">
        <v>1</v>
      </c>
      <c r="AE102" s="18"/>
      <c r="AF102" s="17"/>
      <c r="AG102" s="17"/>
      <c r="AH102" s="17"/>
      <c r="AI102" s="17"/>
      <c r="AJ102" s="17"/>
      <c r="AK102" s="19"/>
      <c r="AQ102" s="8"/>
    </row>
    <row r="103" spans="1:43" x14ac:dyDescent="0.25">
      <c r="A103" s="32">
        <f>Amidament!A103</f>
        <v>35</v>
      </c>
      <c r="B103" s="1" t="str">
        <f>Amidament!B103</f>
        <v>Jardins entre Llevadores i Pau Masó Est</v>
      </c>
      <c r="C103" s="1" t="str">
        <f>Amidament!C103</f>
        <v>P.Tou</v>
      </c>
      <c r="D103" s="1">
        <f>Amidament!D103</f>
        <v>3</v>
      </c>
      <c r="E103" s="1" t="str">
        <f>Amidament!E103</f>
        <v>B</v>
      </c>
      <c r="F103" s="1">
        <f>Amidament!F103</f>
        <v>960</v>
      </c>
      <c r="G103" s="18"/>
      <c r="H103" s="17"/>
      <c r="I103" s="17"/>
      <c r="J103" s="17"/>
      <c r="K103" s="17"/>
      <c r="L103" s="17"/>
      <c r="M103" s="17"/>
      <c r="N103" s="17"/>
      <c r="O103" s="17"/>
      <c r="P103" s="18"/>
      <c r="Q103" s="17"/>
      <c r="R103" s="17"/>
      <c r="S103" s="17"/>
      <c r="T103" s="17"/>
      <c r="U103" s="19"/>
      <c r="V103" s="18"/>
      <c r="W103" s="17"/>
      <c r="X103" s="17"/>
      <c r="Y103" s="17"/>
      <c r="Z103" s="17"/>
      <c r="AA103" s="17"/>
      <c r="AB103" s="17"/>
      <c r="AC103" s="17"/>
      <c r="AD103" s="19"/>
      <c r="AE103" s="18"/>
      <c r="AF103" s="17"/>
      <c r="AG103" s="17"/>
      <c r="AH103" s="17">
        <v>260</v>
      </c>
      <c r="AI103" s="17">
        <v>4</v>
      </c>
      <c r="AJ103" s="17"/>
      <c r="AK103" s="19"/>
      <c r="AQ103" s="8"/>
    </row>
    <row r="104" spans="1:43" s="8" customFormat="1" x14ac:dyDescent="0.25">
      <c r="A104" s="30">
        <f>Amidament!A104</f>
        <v>35</v>
      </c>
      <c r="B104" s="8" t="str">
        <f>Amidament!B104</f>
        <v>Jardins entre Llevadores i Pau Masó Est</v>
      </c>
      <c r="C104" s="8" t="str">
        <f>Amidament!C104</f>
        <v>P.Dur</v>
      </c>
      <c r="D104" s="8">
        <f>Amidament!D104</f>
        <v>3</v>
      </c>
      <c r="E104" s="8" t="str">
        <f>Amidament!E104</f>
        <v>B</v>
      </c>
      <c r="F104" s="8">
        <f>Amidament!F104</f>
        <v>3612</v>
      </c>
      <c r="G104" s="12"/>
      <c r="H104" s="11"/>
      <c r="I104" s="11"/>
      <c r="J104" s="11"/>
      <c r="K104" s="11"/>
      <c r="L104" s="11"/>
      <c r="M104" s="11"/>
      <c r="N104" s="11"/>
      <c r="O104" s="11"/>
      <c r="P104" s="12"/>
      <c r="Q104" s="11"/>
      <c r="R104" s="11"/>
      <c r="S104" s="11"/>
      <c r="T104" s="11"/>
      <c r="U104" s="13"/>
      <c r="V104" s="12"/>
      <c r="W104" s="11"/>
      <c r="X104" s="11"/>
      <c r="Y104" s="11"/>
      <c r="Z104" s="11"/>
      <c r="AA104" s="11"/>
      <c r="AB104" s="11"/>
      <c r="AC104" s="11"/>
      <c r="AD104" s="13"/>
      <c r="AE104" s="12"/>
      <c r="AF104" s="11"/>
      <c r="AG104" s="11"/>
      <c r="AH104" s="11">
        <v>260</v>
      </c>
      <c r="AI104" s="11"/>
      <c r="AJ104" s="11"/>
      <c r="AK104" s="13"/>
    </row>
    <row r="105" spans="1:43" x14ac:dyDescent="0.25">
      <c r="A105" s="32">
        <f>Amidament!A105</f>
        <v>36</v>
      </c>
      <c r="B105" s="1" t="str">
        <f>Amidament!B105</f>
        <v>Jardins Illa Costat Girona</v>
      </c>
      <c r="C105" s="1" t="str">
        <f>Amidament!C105</f>
        <v>Arb</v>
      </c>
      <c r="D105" s="1">
        <f>Amidament!D105</f>
        <v>3</v>
      </c>
      <c r="E105" s="1" t="str">
        <f>Amidament!E105</f>
        <v>B</v>
      </c>
      <c r="F105" s="1">
        <f>Amidament!F105</f>
        <v>52</v>
      </c>
      <c r="G105" s="18">
        <v>1</v>
      </c>
      <c r="H105" s="17">
        <v>1</v>
      </c>
      <c r="I105" s="17">
        <v>4</v>
      </c>
      <c r="J105" s="17">
        <v>1</v>
      </c>
      <c r="K105" s="17"/>
      <c r="L105" s="17"/>
      <c r="M105" s="17"/>
      <c r="N105" s="17">
        <v>1</v>
      </c>
      <c r="O105" s="17">
        <v>1</v>
      </c>
      <c r="P105" s="18"/>
      <c r="Q105" s="17"/>
      <c r="R105" s="17"/>
      <c r="S105" s="17"/>
      <c r="T105" s="17"/>
      <c r="U105" s="19"/>
      <c r="V105" s="18"/>
      <c r="W105" s="17"/>
      <c r="X105" s="17"/>
      <c r="Y105" s="17"/>
      <c r="Z105" s="17"/>
      <c r="AA105" s="17"/>
      <c r="AB105" s="17"/>
      <c r="AC105" s="17"/>
      <c r="AD105" s="19"/>
      <c r="AE105" s="18"/>
      <c r="AF105" s="17"/>
      <c r="AG105" s="17"/>
      <c r="AH105" s="17"/>
      <c r="AI105" s="17"/>
      <c r="AJ105" s="17"/>
      <c r="AK105" s="19"/>
    </row>
    <row r="106" spans="1:43" s="8" customFormat="1" x14ac:dyDescent="0.25">
      <c r="A106" s="30">
        <f>Amidament!A106</f>
        <v>36</v>
      </c>
      <c r="B106" s="8" t="str">
        <f>Amidament!B106</f>
        <v>Jardins Illa Costat Girona</v>
      </c>
      <c r="C106" s="8" t="str">
        <f>Amidament!C106</f>
        <v>P.Tou</v>
      </c>
      <c r="D106" s="8">
        <f>Amidament!D106</f>
        <v>3</v>
      </c>
      <c r="E106" s="8" t="str">
        <f>Amidament!E106</f>
        <v>B</v>
      </c>
      <c r="F106" s="8">
        <f>Amidament!F106</f>
        <v>3871</v>
      </c>
      <c r="G106" s="12"/>
      <c r="H106" s="11"/>
      <c r="I106" s="11"/>
      <c r="J106" s="11"/>
      <c r="K106" s="11"/>
      <c r="L106" s="11"/>
      <c r="M106" s="11"/>
      <c r="N106" s="11"/>
      <c r="O106" s="11"/>
      <c r="P106" s="12"/>
      <c r="Q106" s="11"/>
      <c r="R106" s="11"/>
      <c r="S106" s="11"/>
      <c r="T106" s="11"/>
      <c r="U106" s="13"/>
      <c r="V106" s="12"/>
      <c r="W106" s="11"/>
      <c r="X106" s="11"/>
      <c r="Y106" s="11"/>
      <c r="Z106" s="11"/>
      <c r="AA106" s="11"/>
      <c r="AB106" s="11"/>
      <c r="AC106" s="11"/>
      <c r="AD106" s="13"/>
      <c r="AE106" s="12"/>
      <c r="AF106" s="11"/>
      <c r="AG106" s="11"/>
      <c r="AH106" s="11">
        <v>260</v>
      </c>
      <c r="AI106" s="11">
        <v>4</v>
      </c>
      <c r="AJ106" s="11"/>
      <c r="AK106" s="13"/>
    </row>
    <row r="107" spans="1:43" x14ac:dyDescent="0.25">
      <c r="A107" s="32">
        <f>Amidament!A107</f>
        <v>37</v>
      </c>
      <c r="B107" s="1" t="str">
        <f>Amidament!B107</f>
        <v>Carrer Martí i Pol</v>
      </c>
      <c r="C107" s="1" t="str">
        <f>Amidament!C107</f>
        <v>Arb</v>
      </c>
      <c r="D107" s="1">
        <f>Amidament!D107</f>
        <v>10</v>
      </c>
      <c r="E107" s="1" t="str">
        <f>Amidament!E107</f>
        <v>C</v>
      </c>
      <c r="F107" s="1">
        <f>Amidament!F107</f>
        <v>107</v>
      </c>
      <c r="G107" s="18">
        <v>1</v>
      </c>
      <c r="H107" s="17">
        <v>1</v>
      </c>
      <c r="I107" s="17">
        <v>3</v>
      </c>
      <c r="J107" s="17"/>
      <c r="K107" s="17"/>
      <c r="L107" s="17"/>
      <c r="M107" s="17"/>
      <c r="N107" s="17">
        <v>1</v>
      </c>
      <c r="O107" s="17">
        <v>1</v>
      </c>
      <c r="P107" s="18"/>
      <c r="Q107" s="17"/>
      <c r="R107" s="17"/>
      <c r="S107" s="17"/>
      <c r="T107" s="17"/>
      <c r="U107" s="19"/>
      <c r="V107" s="18"/>
      <c r="W107" s="17"/>
      <c r="X107" s="17"/>
      <c r="Y107" s="17"/>
      <c r="Z107" s="17"/>
      <c r="AA107" s="17"/>
      <c r="AB107" s="17"/>
      <c r="AC107" s="17"/>
      <c r="AD107" s="19"/>
      <c r="AE107" s="18"/>
      <c r="AF107" s="17"/>
      <c r="AG107" s="17"/>
      <c r="AH107" s="17"/>
      <c r="AI107" s="17"/>
      <c r="AJ107" s="17"/>
      <c r="AK107" s="19"/>
    </row>
    <row r="108" spans="1:43" x14ac:dyDescent="0.25">
      <c r="A108" s="32">
        <f>Amidament!A108</f>
        <v>37</v>
      </c>
      <c r="B108" s="1" t="str">
        <f>Amidament!B108</f>
        <v>Carrer Martí i Pol</v>
      </c>
      <c r="C108" s="1" t="str">
        <f>Amidament!C108</f>
        <v>Ges</v>
      </c>
      <c r="D108" s="1">
        <f>Amidament!D108</f>
        <v>10</v>
      </c>
      <c r="E108" s="1" t="str">
        <f>Amidament!E108</f>
        <v>C</v>
      </c>
      <c r="F108" s="1">
        <f>Amidament!F108</f>
        <v>570</v>
      </c>
      <c r="G108" s="18"/>
      <c r="H108" s="17"/>
      <c r="I108" s="17"/>
      <c r="J108" s="17"/>
      <c r="K108" s="17"/>
      <c r="L108" s="17"/>
      <c r="M108" s="17"/>
      <c r="N108" s="17"/>
      <c r="O108" s="17"/>
      <c r="P108" s="18"/>
      <c r="Q108" s="17"/>
      <c r="R108" s="17"/>
      <c r="S108" s="17"/>
      <c r="T108" s="17"/>
      <c r="U108" s="19"/>
      <c r="V108" s="18">
        <v>31</v>
      </c>
      <c r="W108" s="17">
        <v>260</v>
      </c>
      <c r="X108" s="17">
        <v>15</v>
      </c>
      <c r="Y108" s="17">
        <v>15</v>
      </c>
      <c r="Z108" s="17">
        <v>6</v>
      </c>
      <c r="AA108" s="17">
        <v>1</v>
      </c>
      <c r="AB108" s="17">
        <v>1</v>
      </c>
      <c r="AC108" s="17">
        <v>1</v>
      </c>
      <c r="AD108" s="19">
        <v>1</v>
      </c>
      <c r="AE108" s="18"/>
      <c r="AF108" s="17"/>
      <c r="AG108" s="17"/>
      <c r="AH108" s="17">
        <v>24</v>
      </c>
      <c r="AI108" s="17"/>
      <c r="AJ108" s="17"/>
      <c r="AK108" s="19"/>
      <c r="AQ108" s="8"/>
    </row>
    <row r="109" spans="1:43" x14ac:dyDescent="0.25">
      <c r="A109" s="32">
        <v>37</v>
      </c>
      <c r="B109" s="1" t="s">
        <v>125</v>
      </c>
      <c r="C109" s="1" t="s">
        <v>78</v>
      </c>
      <c r="F109" s="1">
        <v>8499</v>
      </c>
      <c r="G109" s="18"/>
      <c r="H109" s="17"/>
      <c r="I109" s="17"/>
      <c r="J109" s="17"/>
      <c r="K109" s="17"/>
      <c r="L109" s="17"/>
      <c r="M109" s="17"/>
      <c r="N109" s="17"/>
      <c r="O109" s="17"/>
      <c r="P109" s="18"/>
      <c r="Q109" s="17"/>
      <c r="R109" s="17"/>
      <c r="S109" s="17"/>
      <c r="T109" s="17"/>
      <c r="U109" s="19"/>
      <c r="V109" s="18"/>
      <c r="W109" s="17"/>
      <c r="X109" s="17">
        <v>15</v>
      </c>
      <c r="Y109" s="17">
        <v>15</v>
      </c>
      <c r="Z109" s="17"/>
      <c r="AA109" s="17"/>
      <c r="AB109" s="17"/>
      <c r="AC109" s="17"/>
      <c r="AD109" s="19"/>
      <c r="AE109" s="18"/>
      <c r="AF109" s="17"/>
      <c r="AG109" s="17"/>
      <c r="AH109" s="17">
        <v>24</v>
      </c>
      <c r="AI109" s="17"/>
      <c r="AJ109" s="17"/>
      <c r="AK109" s="19"/>
    </row>
    <row r="110" spans="1:43" x14ac:dyDescent="0.25">
      <c r="A110" s="32">
        <f>Amidament!A110</f>
        <v>38</v>
      </c>
      <c r="B110" s="1" t="str">
        <f>Amidament!B110</f>
        <v>Carrer del Pla de Salt</v>
      </c>
      <c r="C110" s="1" t="str">
        <f>Amidament!C110</f>
        <v>Arb</v>
      </c>
      <c r="D110" s="1">
        <f>Amidament!D110</f>
        <v>10</v>
      </c>
      <c r="E110" s="1" t="str">
        <f>Amidament!E110</f>
        <v>C</v>
      </c>
      <c r="F110" s="1">
        <f>Amidament!F110</f>
        <v>129</v>
      </c>
      <c r="G110" s="18"/>
      <c r="H110" s="17">
        <v>1</v>
      </c>
      <c r="I110" s="17">
        <v>3</v>
      </c>
      <c r="J110" s="17"/>
      <c r="K110" s="17"/>
      <c r="L110" s="17"/>
      <c r="M110" s="17"/>
      <c r="N110" s="17">
        <v>1</v>
      </c>
      <c r="O110" s="17">
        <v>1</v>
      </c>
      <c r="P110" s="18"/>
      <c r="Q110" s="17"/>
      <c r="R110" s="17"/>
      <c r="S110" s="17"/>
      <c r="T110" s="17"/>
      <c r="U110" s="19"/>
      <c r="V110" s="18"/>
      <c r="W110" s="17"/>
      <c r="X110" s="17"/>
      <c r="Y110" s="17"/>
      <c r="Z110" s="17"/>
      <c r="AA110" s="17"/>
      <c r="AB110" s="17"/>
      <c r="AC110" s="17"/>
      <c r="AD110" s="19"/>
      <c r="AE110" s="18"/>
      <c r="AF110" s="17"/>
      <c r="AG110" s="17"/>
      <c r="AH110" s="17"/>
      <c r="AI110" s="17"/>
      <c r="AJ110" s="17"/>
      <c r="AK110" s="19"/>
    </row>
    <row r="111" spans="1:43" s="8" customFormat="1" x14ac:dyDescent="0.25">
      <c r="A111" s="30">
        <f>Amidament!A111</f>
        <v>39</v>
      </c>
      <c r="B111" s="8" t="str">
        <f>Amidament!B111</f>
        <v>Jardineria davant Piscina Martí Pol</v>
      </c>
      <c r="C111" s="8" t="str">
        <f>Amidament!C111</f>
        <v>Arb</v>
      </c>
      <c r="D111" s="8">
        <f>Amidament!D111</f>
        <v>10</v>
      </c>
      <c r="E111" s="8" t="str">
        <f>Amidament!E111</f>
        <v>C</v>
      </c>
      <c r="F111" s="8">
        <f>Amidament!F111</f>
        <v>13</v>
      </c>
      <c r="G111" s="12"/>
      <c r="H111" s="11">
        <v>1</v>
      </c>
      <c r="I111" s="11">
        <v>3</v>
      </c>
      <c r="J111" s="11"/>
      <c r="K111" s="11"/>
      <c r="L111" s="11"/>
      <c r="M111" s="11"/>
      <c r="N111" s="11">
        <v>1</v>
      </c>
      <c r="O111" s="11">
        <v>1</v>
      </c>
      <c r="P111" s="12"/>
      <c r="Q111" s="11"/>
      <c r="R111" s="11"/>
      <c r="S111" s="11"/>
      <c r="T111" s="11"/>
      <c r="U111" s="13"/>
      <c r="V111" s="12"/>
      <c r="W111" s="11"/>
      <c r="X111" s="11"/>
      <c r="Y111" s="11"/>
      <c r="Z111" s="11"/>
      <c r="AA111" s="11"/>
      <c r="AB111" s="11"/>
      <c r="AC111" s="11"/>
      <c r="AD111" s="13"/>
      <c r="AE111" s="12"/>
      <c r="AF111" s="11"/>
      <c r="AG111" s="11"/>
      <c r="AH111" s="11"/>
      <c r="AI111" s="11"/>
      <c r="AJ111" s="11"/>
      <c r="AK111" s="13"/>
    </row>
    <row r="112" spans="1:43" x14ac:dyDescent="0.25">
      <c r="A112" s="32">
        <f>Amidament!A112</f>
        <v>40</v>
      </c>
      <c r="B112" s="1" t="str">
        <f>Amidament!B112</f>
        <v>Illeta lateral carrer Bescanó</v>
      </c>
      <c r="C112" s="1" t="str">
        <f>Amidament!C112</f>
        <v>Arb</v>
      </c>
      <c r="D112" s="1">
        <f>Amidament!D112</f>
        <v>2</v>
      </c>
      <c r="E112" s="1" t="s">
        <v>129</v>
      </c>
      <c r="F112" s="1">
        <f>Amidament!F112</f>
        <v>6</v>
      </c>
      <c r="G112" s="18"/>
      <c r="H112" s="17"/>
      <c r="I112" s="17">
        <v>3</v>
      </c>
      <c r="J112" s="17"/>
      <c r="K112" s="17"/>
      <c r="L112" s="17"/>
      <c r="M112" s="17"/>
      <c r="N112" s="17">
        <v>1</v>
      </c>
      <c r="O112" s="17">
        <v>1</v>
      </c>
      <c r="P112" s="18"/>
      <c r="Q112" s="17"/>
      <c r="R112" s="17"/>
      <c r="S112" s="17"/>
      <c r="T112" s="17"/>
      <c r="U112" s="19"/>
      <c r="V112" s="18"/>
      <c r="W112" s="17"/>
      <c r="X112" s="17"/>
      <c r="Y112" s="17"/>
      <c r="Z112" s="17"/>
      <c r="AA112" s="17"/>
      <c r="AB112" s="17"/>
      <c r="AC112" s="17"/>
      <c r="AD112" s="19"/>
      <c r="AE112" s="18"/>
      <c r="AF112" s="17"/>
      <c r="AG112" s="17"/>
      <c r="AH112" s="17"/>
      <c r="AI112" s="17"/>
      <c r="AJ112" s="17"/>
      <c r="AK112" s="19"/>
    </row>
    <row r="113" spans="1:43" x14ac:dyDescent="0.25">
      <c r="A113" s="32">
        <f>Amidament!A113</f>
        <v>40</v>
      </c>
      <c r="B113" s="1" t="str">
        <f>Amidament!B113</f>
        <v>Illeta lateral carrer Bescanó</v>
      </c>
      <c r="C113" s="1" t="str">
        <f>Amidament!C113</f>
        <v>Ges</v>
      </c>
      <c r="D113" s="1">
        <f>Amidament!D113</f>
        <v>2</v>
      </c>
      <c r="E113" s="1" t="s">
        <v>129</v>
      </c>
      <c r="F113" s="1">
        <f>Amidament!F113</f>
        <v>370</v>
      </c>
      <c r="G113" s="18"/>
      <c r="H113" s="17"/>
      <c r="I113" s="17"/>
      <c r="J113" s="17"/>
      <c r="K113" s="17"/>
      <c r="L113" s="17"/>
      <c r="M113" s="17"/>
      <c r="N113" s="17"/>
      <c r="O113" s="17"/>
      <c r="P113" s="18"/>
      <c r="Q113" s="17"/>
      <c r="R113" s="17"/>
      <c r="S113" s="17"/>
      <c r="T113" s="17"/>
      <c r="U113" s="19"/>
      <c r="V113" s="18">
        <v>31</v>
      </c>
      <c r="W113" s="17">
        <v>260</v>
      </c>
      <c r="X113" s="17">
        <v>15</v>
      </c>
      <c r="Y113" s="17">
        <v>15</v>
      </c>
      <c r="Z113" s="17">
        <v>6</v>
      </c>
      <c r="AA113" s="17">
        <v>1</v>
      </c>
      <c r="AB113" s="17">
        <v>1</v>
      </c>
      <c r="AC113" s="17">
        <v>1</v>
      </c>
      <c r="AD113" s="19">
        <v>1</v>
      </c>
      <c r="AE113" s="18"/>
      <c r="AF113" s="17"/>
      <c r="AG113" s="17"/>
      <c r="AH113" s="17"/>
      <c r="AI113" s="17"/>
      <c r="AJ113" s="17"/>
      <c r="AK113" s="19"/>
    </row>
    <row r="114" spans="1:43" s="9" customFormat="1" x14ac:dyDescent="0.25">
      <c r="A114" s="56">
        <f>Amidament!A114</f>
        <v>41</v>
      </c>
      <c r="B114" s="9" t="str">
        <f>Amidament!B114</f>
        <v>Voreres Marqués de Camps</v>
      </c>
      <c r="C114" s="9" t="str">
        <f>Amidament!C114</f>
        <v>Arb</v>
      </c>
      <c r="D114" s="9">
        <f>Amidament!D114</f>
        <v>10</v>
      </c>
      <c r="E114" s="9" t="str">
        <f>Amidament!E114</f>
        <v>C</v>
      </c>
      <c r="F114" s="9">
        <f>Amidament!F114</f>
        <v>181</v>
      </c>
      <c r="G114" s="15"/>
      <c r="H114" s="14">
        <v>1</v>
      </c>
      <c r="I114" s="14">
        <v>3</v>
      </c>
      <c r="J114" s="14"/>
      <c r="K114" s="14"/>
      <c r="L114" s="14"/>
      <c r="M114" s="14"/>
      <c r="N114" s="14">
        <v>1</v>
      </c>
      <c r="O114" s="14">
        <v>1</v>
      </c>
      <c r="P114" s="15"/>
      <c r="Q114" s="14"/>
      <c r="R114" s="14"/>
      <c r="S114" s="14"/>
      <c r="T114" s="14"/>
      <c r="U114" s="16"/>
      <c r="V114" s="15"/>
      <c r="W114" s="14"/>
      <c r="X114" s="14"/>
      <c r="Y114" s="14"/>
      <c r="Z114" s="14"/>
      <c r="AA114" s="14"/>
      <c r="AB114" s="14"/>
      <c r="AC114" s="14"/>
      <c r="AD114" s="16"/>
      <c r="AE114" s="15"/>
      <c r="AF114" s="14"/>
      <c r="AG114" s="14"/>
      <c r="AH114" s="14"/>
      <c r="AI114" s="14"/>
      <c r="AJ114" s="14"/>
      <c r="AK114" s="16"/>
    </row>
    <row r="115" spans="1:43" x14ac:dyDescent="0.25">
      <c r="A115" s="32">
        <f>Amidament!A115</f>
        <v>42</v>
      </c>
      <c r="B115" s="1" t="str">
        <f>Amidament!B115</f>
        <v>Avinguda de la Pau Vorera Sud</v>
      </c>
      <c r="C115" s="1" t="str">
        <f>Amidament!C115</f>
        <v>Arb</v>
      </c>
      <c r="D115" s="1">
        <f>Amidament!D115</f>
        <v>5</v>
      </c>
      <c r="E115" s="1" t="str">
        <f>Amidament!E115</f>
        <v>C</v>
      </c>
      <c r="F115" s="1">
        <f>Amidament!F115</f>
        <v>197</v>
      </c>
      <c r="G115" s="18"/>
      <c r="H115" s="17">
        <v>1</v>
      </c>
      <c r="I115" s="17">
        <v>3</v>
      </c>
      <c r="J115" s="17"/>
      <c r="K115" s="17"/>
      <c r="L115" s="17"/>
      <c r="M115" s="17"/>
      <c r="N115" s="17">
        <v>1</v>
      </c>
      <c r="O115" s="17">
        <v>1</v>
      </c>
      <c r="P115" s="18"/>
      <c r="Q115" s="17"/>
      <c r="R115" s="17"/>
      <c r="S115" s="17"/>
      <c r="T115" s="17"/>
      <c r="U115" s="19"/>
      <c r="V115" s="18"/>
      <c r="W115" s="17"/>
      <c r="X115" s="17"/>
      <c r="Y115" s="17"/>
      <c r="Z115" s="17"/>
      <c r="AA115" s="17"/>
      <c r="AB115" s="17"/>
      <c r="AC115" s="17"/>
      <c r="AD115" s="19"/>
      <c r="AE115" s="18"/>
      <c r="AF115" s="17"/>
      <c r="AG115" s="17"/>
      <c r="AH115" s="17"/>
      <c r="AI115" s="17"/>
      <c r="AJ115" s="17"/>
      <c r="AK115" s="19"/>
    </row>
    <row r="116" spans="1:43" s="8" customFormat="1" x14ac:dyDescent="0.25">
      <c r="A116" s="30">
        <f>Amidament!A116</f>
        <v>42</v>
      </c>
      <c r="B116" s="8" t="str">
        <f>Amidament!B116</f>
        <v>Avinguda de la Pau Vorera Sud</v>
      </c>
      <c r="C116" s="8" t="str">
        <f>Amidament!C116</f>
        <v>P.Tou</v>
      </c>
      <c r="D116" s="8">
        <f>Amidament!D116</f>
        <v>5</v>
      </c>
      <c r="E116" s="8" t="str">
        <f>Amidament!E116</f>
        <v>C</v>
      </c>
      <c r="F116" s="8">
        <f>Amidament!F116</f>
        <v>2750</v>
      </c>
      <c r="G116" s="12"/>
      <c r="H116" s="11"/>
      <c r="I116" s="11"/>
      <c r="J116" s="11"/>
      <c r="K116" s="11"/>
      <c r="L116" s="11"/>
      <c r="M116" s="11"/>
      <c r="N116" s="11"/>
      <c r="O116" s="11"/>
      <c r="P116" s="12"/>
      <c r="Q116" s="11"/>
      <c r="R116" s="11"/>
      <c r="S116" s="11"/>
      <c r="T116" s="11"/>
      <c r="U116" s="13"/>
      <c r="V116" s="12"/>
      <c r="W116" s="11"/>
      <c r="X116" s="11"/>
      <c r="Y116" s="11"/>
      <c r="Z116" s="11"/>
      <c r="AA116" s="11"/>
      <c r="AB116" s="11"/>
      <c r="AC116" s="11"/>
      <c r="AD116" s="13"/>
      <c r="AE116" s="12"/>
      <c r="AF116" s="11"/>
      <c r="AG116" s="11"/>
      <c r="AH116" s="11">
        <v>260</v>
      </c>
      <c r="AI116" s="11"/>
      <c r="AJ116" s="11"/>
      <c r="AK116" s="13"/>
    </row>
    <row r="117" spans="1:43" x14ac:dyDescent="0.25">
      <c r="A117" s="32">
        <f>Amidament!A117</f>
        <v>43</v>
      </c>
      <c r="B117" s="1" t="str">
        <f>Amidament!B117</f>
        <v>Carrer Llevadores</v>
      </c>
      <c r="C117" s="1" t="str">
        <f>Amidament!C117</f>
        <v>Arb</v>
      </c>
      <c r="D117" s="1">
        <f>Amidament!D117</f>
        <v>3</v>
      </c>
      <c r="E117" s="1" t="str">
        <f>Amidament!E117</f>
        <v>C</v>
      </c>
      <c r="F117" s="1">
        <f>Amidament!F117</f>
        <v>25</v>
      </c>
      <c r="G117" s="18">
        <v>1</v>
      </c>
      <c r="H117" s="17">
        <v>1</v>
      </c>
      <c r="I117" s="17">
        <v>3</v>
      </c>
      <c r="J117" s="17"/>
      <c r="K117" s="17"/>
      <c r="L117" s="17"/>
      <c r="M117" s="17">
        <v>12</v>
      </c>
      <c r="N117" s="17">
        <v>1</v>
      </c>
      <c r="O117" s="17">
        <v>1</v>
      </c>
      <c r="P117" s="18"/>
      <c r="Q117" s="17"/>
      <c r="R117" s="17"/>
      <c r="S117" s="17"/>
      <c r="T117" s="17"/>
      <c r="U117" s="19"/>
      <c r="V117" s="18"/>
      <c r="W117" s="17"/>
      <c r="X117" s="17"/>
      <c r="Y117" s="17"/>
      <c r="Z117" s="17"/>
      <c r="AA117" s="17"/>
      <c r="AB117" s="17"/>
      <c r="AC117" s="17"/>
      <c r="AD117" s="19"/>
      <c r="AE117" s="18"/>
      <c r="AF117" s="17"/>
      <c r="AG117" s="17"/>
      <c r="AH117" s="17"/>
      <c r="AI117" s="17"/>
      <c r="AJ117" s="17"/>
      <c r="AK117" s="19"/>
    </row>
    <row r="118" spans="1:43" x14ac:dyDescent="0.25">
      <c r="A118" s="32">
        <f>Amidament!A118</f>
        <v>43</v>
      </c>
      <c r="B118" s="1" t="str">
        <f>Amidament!B118</f>
        <v>Carrer Llevadores</v>
      </c>
      <c r="C118" s="1" t="str">
        <f>Amidament!C118</f>
        <v>P.Tou</v>
      </c>
      <c r="D118" s="1">
        <f>Amidament!D118</f>
        <v>3</v>
      </c>
      <c r="E118" s="1" t="str">
        <f>Amidament!E118</f>
        <v>C</v>
      </c>
      <c r="F118" s="1">
        <f>Amidament!F118</f>
        <v>1706</v>
      </c>
      <c r="G118" s="18"/>
      <c r="H118" s="17"/>
      <c r="I118" s="17"/>
      <c r="J118" s="17"/>
      <c r="K118" s="17"/>
      <c r="L118" s="17"/>
      <c r="M118" s="17"/>
      <c r="N118" s="17"/>
      <c r="O118" s="17"/>
      <c r="P118" s="18"/>
      <c r="Q118" s="17"/>
      <c r="R118" s="17"/>
      <c r="S118" s="17"/>
      <c r="T118" s="17"/>
      <c r="U118" s="19"/>
      <c r="V118" s="18"/>
      <c r="W118" s="17"/>
      <c r="X118" s="17"/>
      <c r="Y118" s="17"/>
      <c r="Z118" s="17"/>
      <c r="AA118" s="17"/>
      <c r="AB118" s="17"/>
      <c r="AC118" s="17"/>
      <c r="AD118" s="19"/>
      <c r="AE118" s="18"/>
      <c r="AF118" s="17"/>
      <c r="AG118" s="17"/>
      <c r="AH118" s="17">
        <v>260</v>
      </c>
      <c r="AI118" s="17">
        <v>4</v>
      </c>
      <c r="AJ118" s="17"/>
      <c r="AK118" s="19"/>
      <c r="AQ118" s="8"/>
    </row>
    <row r="119" spans="1:43" x14ac:dyDescent="0.25">
      <c r="A119" s="32">
        <f>Amidament!A119</f>
        <v>44</v>
      </c>
      <c r="B119" s="1" t="str">
        <f>Amidament!B119</f>
        <v>Carrer de Pau Masó</v>
      </c>
      <c r="C119" s="1" t="str">
        <f>Amidament!C119</f>
        <v>Arb</v>
      </c>
      <c r="D119" s="1">
        <f>Amidament!D119</f>
        <v>10</v>
      </c>
      <c r="E119" s="1" t="str">
        <f>Amidament!E119</f>
        <v>C</v>
      </c>
      <c r="F119" s="1">
        <f>Amidament!F119</f>
        <v>96</v>
      </c>
      <c r="G119" s="18"/>
      <c r="H119" s="17">
        <v>1</v>
      </c>
      <c r="I119" s="17">
        <v>3</v>
      </c>
      <c r="J119" s="17"/>
      <c r="K119" s="17"/>
      <c r="L119" s="17"/>
      <c r="M119" s="17"/>
      <c r="N119" s="17">
        <v>1</v>
      </c>
      <c r="O119" s="17">
        <v>1</v>
      </c>
      <c r="P119" s="18"/>
      <c r="Q119" s="17"/>
      <c r="R119" s="17"/>
      <c r="S119" s="17"/>
      <c r="T119" s="17"/>
      <c r="U119" s="19"/>
      <c r="V119" s="18"/>
      <c r="W119" s="17"/>
      <c r="X119" s="17"/>
      <c r="Y119" s="17"/>
      <c r="Z119" s="17"/>
      <c r="AA119" s="17"/>
      <c r="AB119" s="17"/>
      <c r="AC119" s="17"/>
      <c r="AD119" s="19"/>
      <c r="AE119" s="18"/>
      <c r="AF119" s="17"/>
      <c r="AG119" s="17"/>
      <c r="AH119" s="17"/>
      <c r="AI119" s="17"/>
      <c r="AJ119" s="17"/>
      <c r="AK119" s="19"/>
    </row>
    <row r="120" spans="1:43" s="8" customFormat="1" x14ac:dyDescent="0.25">
      <c r="A120" s="30">
        <f>Amidament!A120</f>
        <v>46</v>
      </c>
      <c r="B120" s="8" t="str">
        <f>Amidament!B120</f>
        <v>Carrer de la Moreneta</v>
      </c>
      <c r="C120" s="8" t="str">
        <f>Amidament!C120</f>
        <v>Arb</v>
      </c>
      <c r="D120" s="8">
        <f>Amidament!D120</f>
        <v>10</v>
      </c>
      <c r="E120" s="8" t="s">
        <v>129</v>
      </c>
      <c r="F120" s="8">
        <f>Amidament!F120</f>
        <v>22</v>
      </c>
      <c r="G120" s="12"/>
      <c r="H120" s="11">
        <v>1</v>
      </c>
      <c r="I120" s="11">
        <v>3</v>
      </c>
      <c r="J120" s="11"/>
      <c r="K120" s="11"/>
      <c r="L120" s="11"/>
      <c r="M120" s="11"/>
      <c r="N120" s="11">
        <v>1</v>
      </c>
      <c r="O120" s="11">
        <v>1</v>
      </c>
      <c r="P120" s="12"/>
      <c r="Q120" s="11"/>
      <c r="R120" s="11"/>
      <c r="S120" s="11"/>
      <c r="T120" s="11"/>
      <c r="U120" s="13"/>
      <c r="V120" s="12"/>
      <c r="W120" s="11"/>
      <c r="X120" s="11"/>
      <c r="Y120" s="11"/>
      <c r="Z120" s="11"/>
      <c r="AA120" s="11"/>
      <c r="AB120" s="11"/>
      <c r="AC120" s="11"/>
      <c r="AD120" s="13"/>
      <c r="AE120" s="12"/>
      <c r="AF120" s="11"/>
      <c r="AG120" s="11"/>
      <c r="AH120" s="11"/>
      <c r="AI120" s="11"/>
      <c r="AJ120" s="11"/>
      <c r="AK120" s="13"/>
    </row>
    <row r="121" spans="1:43" x14ac:dyDescent="0.25">
      <c r="A121" s="32">
        <f>Amidament!A121</f>
        <v>47</v>
      </c>
      <c r="B121" s="1" t="str">
        <f>Amidament!B121</f>
        <v>Carrer del Tres de Març</v>
      </c>
      <c r="C121" s="1" t="str">
        <f>Amidament!C121</f>
        <v>Arb</v>
      </c>
      <c r="D121" s="1">
        <f>Amidament!D121</f>
        <v>3</v>
      </c>
      <c r="E121" s="1" t="s">
        <v>129</v>
      </c>
      <c r="F121" s="1">
        <f>Amidament!F121</f>
        <v>19</v>
      </c>
      <c r="G121" s="18"/>
      <c r="H121" s="17">
        <v>1</v>
      </c>
      <c r="I121" s="17">
        <v>3</v>
      </c>
      <c r="J121" s="17"/>
      <c r="K121" s="17"/>
      <c r="L121" s="17"/>
      <c r="M121" s="17"/>
      <c r="N121" s="17">
        <v>1</v>
      </c>
      <c r="O121" s="17">
        <v>1</v>
      </c>
      <c r="P121" s="18"/>
      <c r="Q121" s="17"/>
      <c r="R121" s="17"/>
      <c r="S121" s="17"/>
      <c r="T121" s="17"/>
      <c r="U121" s="19"/>
      <c r="V121" s="18"/>
      <c r="W121" s="17"/>
      <c r="X121" s="17"/>
      <c r="Y121" s="17"/>
      <c r="Z121" s="17"/>
      <c r="AA121" s="17"/>
      <c r="AB121" s="17"/>
      <c r="AC121" s="17"/>
      <c r="AD121" s="19"/>
      <c r="AE121" s="18"/>
      <c r="AF121" s="17"/>
      <c r="AG121" s="17"/>
      <c r="AH121" s="17"/>
      <c r="AI121" s="17"/>
      <c r="AJ121" s="17"/>
      <c r="AK121" s="19"/>
    </row>
    <row r="122" spans="1:43" s="8" customFormat="1" x14ac:dyDescent="0.25">
      <c r="A122" s="30">
        <f>Amidament!A122</f>
        <v>47</v>
      </c>
      <c r="B122" s="8" t="str">
        <f>Amidament!B122</f>
        <v>Carrer del Tres de Març</v>
      </c>
      <c r="C122" s="8" t="str">
        <f>Amidament!C122</f>
        <v>P.Dur</v>
      </c>
      <c r="D122" s="8">
        <f>Amidament!D122</f>
        <v>3</v>
      </c>
      <c r="E122" s="8" t="s">
        <v>129</v>
      </c>
      <c r="F122" s="8">
        <f>Amidament!F122</f>
        <v>730</v>
      </c>
      <c r="G122" s="12"/>
      <c r="H122" s="11"/>
      <c r="I122" s="11"/>
      <c r="J122" s="11"/>
      <c r="K122" s="11"/>
      <c r="L122" s="11"/>
      <c r="M122" s="11"/>
      <c r="N122" s="11"/>
      <c r="O122" s="11"/>
      <c r="P122" s="12"/>
      <c r="Q122" s="11"/>
      <c r="R122" s="11"/>
      <c r="S122" s="11"/>
      <c r="T122" s="11"/>
      <c r="U122" s="13"/>
      <c r="V122" s="12"/>
      <c r="W122" s="11"/>
      <c r="X122" s="11"/>
      <c r="Y122" s="11"/>
      <c r="Z122" s="11"/>
      <c r="AA122" s="11"/>
      <c r="AB122" s="11"/>
      <c r="AC122" s="11"/>
      <c r="AD122" s="13"/>
      <c r="AE122" s="12"/>
      <c r="AF122" s="11"/>
      <c r="AG122" s="11"/>
      <c r="AH122" s="11">
        <v>260</v>
      </c>
      <c r="AI122" s="11"/>
      <c r="AJ122" s="11"/>
      <c r="AK122" s="13"/>
    </row>
    <row r="123" spans="1:43" x14ac:dyDescent="0.25">
      <c r="A123" s="32">
        <f>Amidament!A123</f>
        <v>49</v>
      </c>
      <c r="B123" s="1" t="str">
        <f>Amidament!B123</f>
        <v>Rambla de la Maçana</v>
      </c>
      <c r="C123" s="1" t="str">
        <f>Amidament!C123</f>
        <v>Arb</v>
      </c>
      <c r="D123" s="1">
        <f>Amidament!D123</f>
        <v>3</v>
      </c>
      <c r="E123" s="1" t="s">
        <v>129</v>
      </c>
      <c r="F123" s="1">
        <f>Amidament!F123</f>
        <v>57</v>
      </c>
      <c r="G123" s="18"/>
      <c r="H123" s="17">
        <v>1</v>
      </c>
      <c r="I123" s="17">
        <v>3</v>
      </c>
      <c r="J123" s="17"/>
      <c r="K123" s="17"/>
      <c r="L123" s="17"/>
      <c r="M123" s="17">
        <v>12</v>
      </c>
      <c r="N123" s="17">
        <v>1</v>
      </c>
      <c r="O123" s="17">
        <v>1</v>
      </c>
      <c r="P123" s="18"/>
      <c r="Q123" s="17"/>
      <c r="R123" s="17"/>
      <c r="S123" s="17"/>
      <c r="T123" s="17"/>
      <c r="U123" s="19"/>
      <c r="V123" s="18"/>
      <c r="W123" s="17"/>
      <c r="X123" s="17"/>
      <c r="Y123" s="17"/>
      <c r="Z123" s="17"/>
      <c r="AA123" s="17"/>
      <c r="AB123" s="17"/>
      <c r="AC123" s="17"/>
      <c r="AD123" s="19"/>
      <c r="AE123" s="18"/>
      <c r="AF123" s="17"/>
      <c r="AG123" s="17"/>
      <c r="AH123" s="17"/>
      <c r="AI123" s="17"/>
      <c r="AJ123" s="17"/>
      <c r="AK123" s="19"/>
    </row>
    <row r="124" spans="1:43" s="8" customFormat="1" x14ac:dyDescent="0.25">
      <c r="A124" s="30">
        <f>Amidament!A124</f>
        <v>49</v>
      </c>
      <c r="B124" s="8" t="str">
        <f>Amidament!B124</f>
        <v>Rambla de la Maçana</v>
      </c>
      <c r="C124" s="8" t="str">
        <f>Amidament!C124</f>
        <v>P.Tou</v>
      </c>
      <c r="D124" s="8">
        <f>Amidament!D124</f>
        <v>3</v>
      </c>
      <c r="E124" s="8" t="s">
        <v>129</v>
      </c>
      <c r="F124" s="8">
        <f>Amidament!F124</f>
        <v>7030</v>
      </c>
      <c r="G124" s="12"/>
      <c r="H124" s="11"/>
      <c r="I124" s="11"/>
      <c r="J124" s="11"/>
      <c r="K124" s="11"/>
      <c r="L124" s="11"/>
      <c r="M124" s="11"/>
      <c r="N124" s="11"/>
      <c r="O124" s="11"/>
      <c r="P124" s="12"/>
      <c r="Q124" s="11"/>
      <c r="R124" s="11"/>
      <c r="S124" s="11"/>
      <c r="T124" s="11"/>
      <c r="U124" s="13"/>
      <c r="V124" s="12"/>
      <c r="W124" s="11"/>
      <c r="X124" s="11"/>
      <c r="Y124" s="11"/>
      <c r="Z124" s="11"/>
      <c r="AA124" s="11"/>
      <c r="AB124" s="11"/>
      <c r="AC124" s="11"/>
      <c r="AD124" s="13"/>
      <c r="AE124" s="12"/>
      <c r="AF124" s="11"/>
      <c r="AG124" s="11"/>
      <c r="AH124" s="11">
        <v>260</v>
      </c>
      <c r="AI124" s="11">
        <v>4</v>
      </c>
      <c r="AJ124" s="11"/>
      <c r="AK124" s="13"/>
    </row>
    <row r="125" spans="1:43" x14ac:dyDescent="0.25">
      <c r="A125" s="32">
        <f>Amidament!A125</f>
        <v>50</v>
      </c>
      <c r="B125" s="1" t="str">
        <f>Amidament!B125</f>
        <v>Plaça Canigó</v>
      </c>
      <c r="C125" s="1" t="str">
        <f>Amidament!C125</f>
        <v>Arb</v>
      </c>
      <c r="D125" s="1">
        <f>Amidament!D125</f>
        <v>3</v>
      </c>
      <c r="E125" s="1" t="s">
        <v>98</v>
      </c>
      <c r="F125" s="1">
        <f>Amidament!F125</f>
        <v>34</v>
      </c>
      <c r="G125" s="18">
        <v>1</v>
      </c>
      <c r="H125" s="17">
        <v>1</v>
      </c>
      <c r="I125" s="17">
        <v>4</v>
      </c>
      <c r="J125" s="17">
        <v>1</v>
      </c>
      <c r="K125" s="17">
        <v>1</v>
      </c>
      <c r="L125" s="17">
        <v>1</v>
      </c>
      <c r="M125" s="17">
        <v>12</v>
      </c>
      <c r="N125" s="17">
        <v>1</v>
      </c>
      <c r="O125" s="17">
        <v>1</v>
      </c>
      <c r="P125" s="18"/>
      <c r="Q125" s="17"/>
      <c r="R125" s="17"/>
      <c r="S125" s="17"/>
      <c r="T125" s="17"/>
      <c r="U125" s="19"/>
      <c r="V125" s="18"/>
      <c r="W125" s="17"/>
      <c r="X125" s="17"/>
      <c r="Y125" s="17"/>
      <c r="Z125" s="17"/>
      <c r="AA125" s="17"/>
      <c r="AB125" s="17"/>
      <c r="AC125" s="17"/>
      <c r="AD125" s="19"/>
      <c r="AE125" s="18"/>
      <c r="AF125" s="17"/>
      <c r="AG125" s="17"/>
      <c r="AH125" s="17"/>
      <c r="AI125" s="17"/>
      <c r="AJ125" s="17"/>
      <c r="AK125" s="19"/>
    </row>
    <row r="126" spans="1:43" x14ac:dyDescent="0.25">
      <c r="A126" s="32">
        <f>Amidament!A126</f>
        <v>50</v>
      </c>
      <c r="B126" s="1" t="str">
        <f>Amidament!B126</f>
        <v>Plaça Canigó</v>
      </c>
      <c r="C126" s="1" t="str">
        <f>Amidament!C126</f>
        <v>Ges</v>
      </c>
      <c r="D126" s="1">
        <f>Amidament!D126</f>
        <v>3</v>
      </c>
      <c r="E126" s="1" t="s">
        <v>98</v>
      </c>
      <c r="F126" s="1">
        <f>Amidament!F126</f>
        <v>395</v>
      </c>
      <c r="G126" s="18"/>
      <c r="H126" s="17"/>
      <c r="I126" s="17"/>
      <c r="J126" s="17"/>
      <c r="K126" s="17"/>
      <c r="L126" s="17"/>
      <c r="M126" s="17"/>
      <c r="N126" s="17"/>
      <c r="O126" s="17"/>
      <c r="P126" s="18"/>
      <c r="Q126" s="17"/>
      <c r="R126" s="17"/>
      <c r="S126" s="17"/>
      <c r="T126" s="17"/>
      <c r="U126" s="19"/>
      <c r="V126" s="18">
        <v>31</v>
      </c>
      <c r="W126" s="17">
        <v>260</v>
      </c>
      <c r="X126" s="17">
        <v>24</v>
      </c>
      <c r="Y126" s="17">
        <v>24</v>
      </c>
      <c r="Z126" s="17">
        <v>6</v>
      </c>
      <c r="AA126" s="17">
        <v>1</v>
      </c>
      <c r="AB126" s="17">
        <v>2</v>
      </c>
      <c r="AC126" s="17">
        <v>1</v>
      </c>
      <c r="AD126" s="19">
        <v>1</v>
      </c>
      <c r="AE126" s="18"/>
      <c r="AF126" s="17"/>
      <c r="AG126" s="17"/>
      <c r="AH126" s="17"/>
      <c r="AI126" s="17"/>
      <c r="AJ126" s="17"/>
      <c r="AK126" s="19"/>
      <c r="AQ126" s="8"/>
    </row>
    <row r="127" spans="1:43" x14ac:dyDescent="0.25">
      <c r="A127" s="32">
        <f>Amidament!A127</f>
        <v>50</v>
      </c>
      <c r="B127" s="1" t="str">
        <f>Amidament!B127</f>
        <v>Plaça Canigó</v>
      </c>
      <c r="C127" s="1" t="str">
        <f>Amidament!C127</f>
        <v>P.Tou</v>
      </c>
      <c r="D127" s="1">
        <f>Amidament!D127</f>
        <v>3</v>
      </c>
      <c r="E127" s="1" t="s">
        <v>98</v>
      </c>
      <c r="F127" s="1">
        <f>Amidament!F127</f>
        <v>326</v>
      </c>
      <c r="G127" s="18"/>
      <c r="H127" s="17"/>
      <c r="I127" s="17"/>
      <c r="J127" s="17"/>
      <c r="K127" s="17"/>
      <c r="L127" s="17"/>
      <c r="M127" s="17"/>
      <c r="N127" s="17"/>
      <c r="O127" s="17"/>
      <c r="P127" s="18"/>
      <c r="Q127" s="17"/>
      <c r="R127" s="17"/>
      <c r="S127" s="17"/>
      <c r="T127" s="17"/>
      <c r="U127" s="19"/>
      <c r="V127" s="18"/>
      <c r="W127" s="17"/>
      <c r="X127" s="17"/>
      <c r="Y127" s="17"/>
      <c r="Z127" s="17"/>
      <c r="AA127" s="17"/>
      <c r="AB127" s="17"/>
      <c r="AC127" s="17"/>
      <c r="AD127" s="19"/>
      <c r="AE127" s="18"/>
      <c r="AF127" s="17"/>
      <c r="AG127" s="17"/>
      <c r="AH127" s="17">
        <v>260</v>
      </c>
      <c r="AI127" s="17">
        <v>4</v>
      </c>
      <c r="AJ127" s="17"/>
      <c r="AK127" s="19">
        <v>260</v>
      </c>
      <c r="AQ127" s="8"/>
    </row>
    <row r="128" spans="1:43" s="8" customFormat="1" x14ac:dyDescent="0.25">
      <c r="A128" s="30">
        <f>Amidament!A128</f>
        <v>50</v>
      </c>
      <c r="B128" s="8" t="str">
        <f>Amidament!B128</f>
        <v>Plaça Canigó</v>
      </c>
      <c r="C128" s="8" t="str">
        <f>Amidament!C128</f>
        <v>P.Dur</v>
      </c>
      <c r="D128" s="8">
        <f>Amidament!D128</f>
        <v>3</v>
      </c>
      <c r="E128" s="8" t="s">
        <v>98</v>
      </c>
      <c r="F128" s="8">
        <f>Amidament!F128</f>
        <v>940</v>
      </c>
      <c r="G128" s="12"/>
      <c r="H128" s="11"/>
      <c r="I128" s="11"/>
      <c r="J128" s="11"/>
      <c r="K128" s="11"/>
      <c r="L128" s="11"/>
      <c r="M128" s="11"/>
      <c r="N128" s="11"/>
      <c r="O128" s="11"/>
      <c r="P128" s="12"/>
      <c r="Q128" s="11"/>
      <c r="R128" s="11"/>
      <c r="S128" s="11"/>
      <c r="T128" s="11"/>
      <c r="U128" s="13"/>
      <c r="V128" s="12"/>
      <c r="W128" s="11"/>
      <c r="X128" s="11"/>
      <c r="Y128" s="11"/>
      <c r="Z128" s="11"/>
      <c r="AA128" s="11"/>
      <c r="AB128" s="11"/>
      <c r="AC128" s="11"/>
      <c r="AD128" s="13"/>
      <c r="AE128" s="12"/>
      <c r="AF128" s="11"/>
      <c r="AG128" s="11"/>
      <c r="AH128" s="11">
        <v>260</v>
      </c>
      <c r="AI128" s="11"/>
      <c r="AJ128" s="11"/>
      <c r="AK128" s="13"/>
    </row>
    <row r="129" spans="1:43" x14ac:dyDescent="0.25">
      <c r="A129" s="32">
        <f>Amidament!A129</f>
        <v>51</v>
      </c>
      <c r="B129" s="1" t="str">
        <f>Amidament!B129</f>
        <v>Plaça de Sant Cugat</v>
      </c>
      <c r="C129" s="1" t="str">
        <f>Amidament!C129</f>
        <v>Arb</v>
      </c>
      <c r="D129" s="1">
        <f>Amidament!D129</f>
        <v>3</v>
      </c>
      <c r="E129" s="1" t="s">
        <v>98</v>
      </c>
      <c r="F129" s="1">
        <f>Amidament!F129</f>
        <v>18</v>
      </c>
      <c r="G129" s="18"/>
      <c r="H129" s="17">
        <v>1</v>
      </c>
      <c r="I129" s="17">
        <v>4</v>
      </c>
      <c r="J129" s="17">
        <v>1</v>
      </c>
      <c r="K129" s="17"/>
      <c r="L129" s="17"/>
      <c r="M129" s="17"/>
      <c r="N129" s="17">
        <v>1</v>
      </c>
      <c r="O129" s="17">
        <v>1</v>
      </c>
      <c r="P129" s="18"/>
      <c r="Q129" s="17"/>
      <c r="R129" s="17"/>
      <c r="S129" s="17"/>
      <c r="T129" s="17"/>
      <c r="U129" s="19"/>
      <c r="V129" s="18"/>
      <c r="W129" s="17"/>
      <c r="X129" s="17"/>
      <c r="Y129" s="17"/>
      <c r="Z129" s="17"/>
      <c r="AA129" s="17"/>
      <c r="AB129" s="17"/>
      <c r="AC129" s="17"/>
      <c r="AD129" s="19"/>
      <c r="AE129" s="18"/>
      <c r="AF129" s="17"/>
      <c r="AG129" s="17"/>
      <c r="AH129" s="17"/>
      <c r="AI129" s="17"/>
      <c r="AJ129" s="17"/>
      <c r="AK129" s="19"/>
    </row>
    <row r="130" spans="1:43" x14ac:dyDescent="0.25">
      <c r="A130" s="32">
        <f>Amidament!A130</f>
        <v>51</v>
      </c>
      <c r="B130" s="1" t="str">
        <f>Amidament!B130</f>
        <v>Plaça de Sant Cugat</v>
      </c>
      <c r="C130" s="1" t="str">
        <f>Amidament!C130</f>
        <v>Ges</v>
      </c>
      <c r="D130" s="1">
        <f>Amidament!D130</f>
        <v>3</v>
      </c>
      <c r="E130" s="1" t="s">
        <v>98</v>
      </c>
      <c r="F130" s="1">
        <f>Amidament!F130</f>
        <v>310</v>
      </c>
      <c r="G130" s="18"/>
      <c r="H130" s="17"/>
      <c r="I130" s="17"/>
      <c r="J130" s="17"/>
      <c r="K130" s="17"/>
      <c r="L130" s="17"/>
      <c r="M130" s="17"/>
      <c r="N130" s="17"/>
      <c r="O130" s="17"/>
      <c r="P130" s="18"/>
      <c r="Q130" s="17"/>
      <c r="R130" s="17"/>
      <c r="S130" s="17"/>
      <c r="T130" s="17"/>
      <c r="U130" s="19"/>
      <c r="V130" s="18">
        <v>31</v>
      </c>
      <c r="W130" s="17">
        <v>260</v>
      </c>
      <c r="X130" s="17">
        <v>24</v>
      </c>
      <c r="Y130" s="17">
        <v>24</v>
      </c>
      <c r="Z130" s="17">
        <v>6</v>
      </c>
      <c r="AA130" s="17">
        <v>1</v>
      </c>
      <c r="AB130" s="17">
        <v>2</v>
      </c>
      <c r="AC130" s="17">
        <v>1</v>
      </c>
      <c r="AD130" s="19">
        <v>1</v>
      </c>
      <c r="AE130" s="18"/>
      <c r="AF130" s="17"/>
      <c r="AG130" s="17"/>
      <c r="AH130" s="17"/>
      <c r="AI130" s="17"/>
      <c r="AJ130" s="17"/>
      <c r="AK130" s="19"/>
      <c r="AQ130" s="8"/>
    </row>
    <row r="131" spans="1:43" s="8" customFormat="1" x14ac:dyDescent="0.25">
      <c r="A131" s="30">
        <f>Amidament!A131</f>
        <v>51</v>
      </c>
      <c r="B131" s="8" t="str">
        <f>Amidament!B131</f>
        <v>Plaça de Sant Cugat</v>
      </c>
      <c r="C131" s="8" t="str">
        <f>Amidament!C131</f>
        <v>P.Tou</v>
      </c>
      <c r="D131" s="8">
        <f>Amidament!D131</f>
        <v>3</v>
      </c>
      <c r="E131" s="8" t="s">
        <v>98</v>
      </c>
      <c r="F131" s="8">
        <f>Amidament!F131</f>
        <v>330</v>
      </c>
      <c r="G131" s="12"/>
      <c r="H131" s="11"/>
      <c r="I131" s="11"/>
      <c r="J131" s="11"/>
      <c r="K131" s="11"/>
      <c r="L131" s="11"/>
      <c r="M131" s="11"/>
      <c r="N131" s="11"/>
      <c r="O131" s="11"/>
      <c r="P131" s="12"/>
      <c r="Q131" s="11"/>
      <c r="R131" s="11"/>
      <c r="S131" s="11"/>
      <c r="T131" s="11"/>
      <c r="U131" s="13"/>
      <c r="V131" s="12"/>
      <c r="W131" s="11"/>
      <c r="X131" s="11"/>
      <c r="Y131" s="11"/>
      <c r="Z131" s="11"/>
      <c r="AA131" s="11"/>
      <c r="AB131" s="11"/>
      <c r="AC131" s="11"/>
      <c r="AD131" s="13"/>
      <c r="AE131" s="12"/>
      <c r="AF131" s="11"/>
      <c r="AG131" s="11"/>
      <c r="AH131" s="11">
        <v>260</v>
      </c>
      <c r="AI131" s="11">
        <v>4</v>
      </c>
      <c r="AJ131" s="11"/>
      <c r="AK131" s="13">
        <v>260</v>
      </c>
    </row>
    <row r="132" spans="1:43" x14ac:dyDescent="0.25">
      <c r="A132" s="32">
        <f>Amidament!A132</f>
        <v>52</v>
      </c>
      <c r="B132" s="1" t="str">
        <f>Amidament!B132</f>
        <v>Plaça de Josep Tarradelles</v>
      </c>
      <c r="C132" s="1" t="str">
        <f>Amidament!C132</f>
        <v>Arb</v>
      </c>
      <c r="D132" s="1">
        <f>Amidament!D132</f>
        <v>3</v>
      </c>
      <c r="E132" s="1" t="s">
        <v>98</v>
      </c>
      <c r="F132" s="1">
        <f>Amidament!F132</f>
        <v>74</v>
      </c>
      <c r="G132" s="18">
        <v>1</v>
      </c>
      <c r="H132" s="17">
        <v>1</v>
      </c>
      <c r="I132" s="17">
        <v>4</v>
      </c>
      <c r="J132" s="17"/>
      <c r="K132" s="17">
        <v>1</v>
      </c>
      <c r="L132" s="17"/>
      <c r="M132" s="17">
        <v>12</v>
      </c>
      <c r="N132" s="17">
        <v>1</v>
      </c>
      <c r="O132" s="17">
        <v>1</v>
      </c>
      <c r="P132" s="18"/>
      <c r="Q132" s="17"/>
      <c r="R132" s="17"/>
      <c r="S132" s="17"/>
      <c r="T132" s="17"/>
      <c r="U132" s="19"/>
      <c r="V132" s="18"/>
      <c r="W132" s="17"/>
      <c r="X132" s="17"/>
      <c r="Y132" s="17"/>
      <c r="Z132" s="17"/>
      <c r="AA132" s="17"/>
      <c r="AB132" s="17"/>
      <c r="AC132" s="17"/>
      <c r="AD132" s="19"/>
      <c r="AE132" s="18"/>
      <c r="AF132" s="17"/>
      <c r="AG132" s="17"/>
      <c r="AH132" s="17"/>
      <c r="AI132" s="17"/>
      <c r="AJ132" s="17"/>
      <c r="AK132" s="19"/>
    </row>
    <row r="133" spans="1:43" x14ac:dyDescent="0.25">
      <c r="A133" s="32">
        <f>Amidament!A133</f>
        <v>52</v>
      </c>
      <c r="B133" s="1" t="str">
        <f>Amidament!B133</f>
        <v>Plaça de Josep Tarradelles</v>
      </c>
      <c r="C133" s="1" t="str">
        <f>Amidament!C133</f>
        <v>Ges</v>
      </c>
      <c r="D133" s="1">
        <f>Amidament!D133</f>
        <v>3</v>
      </c>
      <c r="E133" s="1" t="s">
        <v>98</v>
      </c>
      <c r="F133" s="1">
        <f>Amidament!F133</f>
        <v>210</v>
      </c>
      <c r="G133" s="18"/>
      <c r="H133" s="17"/>
      <c r="I133" s="17"/>
      <c r="J133" s="17"/>
      <c r="K133" s="17"/>
      <c r="L133" s="17"/>
      <c r="M133" s="17"/>
      <c r="N133" s="17"/>
      <c r="O133" s="17"/>
      <c r="P133" s="18"/>
      <c r="Q133" s="17"/>
      <c r="R133" s="17"/>
      <c r="S133" s="17"/>
      <c r="T133" s="17"/>
      <c r="U133" s="19"/>
      <c r="V133" s="18">
        <v>31</v>
      </c>
      <c r="W133" s="17">
        <v>260</v>
      </c>
      <c r="X133" s="17">
        <v>24</v>
      </c>
      <c r="Y133" s="17">
        <v>24</v>
      </c>
      <c r="Z133" s="17">
        <v>6</v>
      </c>
      <c r="AA133" s="17">
        <v>1</v>
      </c>
      <c r="AB133" s="17">
        <v>2</v>
      </c>
      <c r="AC133" s="17">
        <v>1</v>
      </c>
      <c r="AD133" s="19">
        <v>1</v>
      </c>
      <c r="AE133" s="18"/>
      <c r="AF133" s="17"/>
      <c r="AG133" s="17"/>
      <c r="AH133" s="17"/>
      <c r="AI133" s="17"/>
      <c r="AJ133" s="17"/>
      <c r="AK133" s="19"/>
      <c r="AQ133" s="8"/>
    </row>
    <row r="134" spans="1:43" s="8" customFormat="1" x14ac:dyDescent="0.25">
      <c r="A134" s="30">
        <f>Amidament!A134</f>
        <v>52</v>
      </c>
      <c r="B134" s="8" t="str">
        <f>Amidament!B134</f>
        <v>Plaça de Josep Tarradelles</v>
      </c>
      <c r="C134" s="8" t="str">
        <f>Amidament!C134</f>
        <v>P.Tou</v>
      </c>
      <c r="D134" s="8">
        <f>Amidament!D134</f>
        <v>3</v>
      </c>
      <c r="E134" s="8" t="s">
        <v>98</v>
      </c>
      <c r="F134" s="8">
        <f>Amidament!F134</f>
        <v>4128</v>
      </c>
      <c r="G134" s="12"/>
      <c r="H134" s="11"/>
      <c r="I134" s="11"/>
      <c r="J134" s="11"/>
      <c r="K134" s="11"/>
      <c r="L134" s="11"/>
      <c r="M134" s="11"/>
      <c r="N134" s="11"/>
      <c r="O134" s="11"/>
      <c r="P134" s="12"/>
      <c r="Q134" s="11"/>
      <c r="R134" s="11"/>
      <c r="S134" s="11"/>
      <c r="T134" s="11"/>
      <c r="U134" s="13"/>
      <c r="V134" s="12"/>
      <c r="W134" s="11"/>
      <c r="X134" s="11"/>
      <c r="Y134" s="11"/>
      <c r="Z134" s="11"/>
      <c r="AA134" s="11"/>
      <c r="AB134" s="11"/>
      <c r="AC134" s="11"/>
      <c r="AD134" s="13"/>
      <c r="AE134" s="12"/>
      <c r="AF134" s="11"/>
      <c r="AG134" s="11"/>
      <c r="AH134" s="11">
        <v>260</v>
      </c>
      <c r="AI134" s="11">
        <v>4</v>
      </c>
      <c r="AJ134" s="11"/>
      <c r="AK134" s="13"/>
    </row>
    <row r="135" spans="1:43" x14ac:dyDescent="0.25">
      <c r="A135" s="32">
        <f>Amidament!A135</f>
        <v>53</v>
      </c>
      <c r="B135" s="1" t="str">
        <f>Amidament!B135</f>
        <v>Marqués de Camps Accés a rotonda AP7</v>
      </c>
      <c r="C135" s="1" t="str">
        <f>Amidament!C135</f>
        <v>Arb</v>
      </c>
      <c r="D135" s="1">
        <f>Amidament!D135</f>
        <v>5</v>
      </c>
      <c r="E135" s="1" t="s">
        <v>129</v>
      </c>
      <c r="F135" s="1">
        <f>Amidament!F135</f>
        <v>79</v>
      </c>
      <c r="G135" s="18"/>
      <c r="H135" s="17">
        <v>1</v>
      </c>
      <c r="I135" s="17">
        <v>3</v>
      </c>
      <c r="J135" s="17"/>
      <c r="K135" s="17"/>
      <c r="L135" s="17"/>
      <c r="M135" s="17"/>
      <c r="N135" s="17">
        <v>1</v>
      </c>
      <c r="O135" s="17">
        <v>1</v>
      </c>
      <c r="P135" s="18"/>
      <c r="Q135" s="17"/>
      <c r="R135" s="17"/>
      <c r="S135" s="17"/>
      <c r="T135" s="17"/>
      <c r="U135" s="19"/>
      <c r="V135" s="18"/>
      <c r="W135" s="17"/>
      <c r="X135" s="17"/>
      <c r="Y135" s="17"/>
      <c r="Z135" s="17"/>
      <c r="AA135" s="17"/>
      <c r="AB135" s="17"/>
      <c r="AC135" s="17"/>
      <c r="AD135" s="19"/>
      <c r="AE135" s="18"/>
      <c r="AF135" s="17"/>
      <c r="AG135" s="17"/>
      <c r="AH135" s="17"/>
      <c r="AI135" s="17"/>
      <c r="AJ135" s="17"/>
      <c r="AK135" s="19"/>
    </row>
    <row r="136" spans="1:43" s="8" customFormat="1" x14ac:dyDescent="0.25">
      <c r="A136" s="30">
        <f>Amidament!A136</f>
        <v>53</v>
      </c>
      <c r="B136" s="8" t="str">
        <f>Amidament!B136</f>
        <v>Marqués de Camps Accés a rotonda AP7</v>
      </c>
      <c r="C136" s="8" t="str">
        <f>Amidament!C136</f>
        <v>Ges</v>
      </c>
      <c r="D136" s="8">
        <f>Amidament!D136</f>
        <v>5</v>
      </c>
      <c r="E136" s="8" t="s">
        <v>129</v>
      </c>
      <c r="F136" s="8">
        <f>Amidament!F136</f>
        <v>2957</v>
      </c>
      <c r="G136" s="12"/>
      <c r="H136" s="11"/>
      <c r="I136" s="11"/>
      <c r="J136" s="11"/>
      <c r="K136" s="11"/>
      <c r="L136" s="11"/>
      <c r="M136" s="11"/>
      <c r="N136" s="11"/>
      <c r="O136" s="11"/>
      <c r="P136" s="12"/>
      <c r="Q136" s="11"/>
      <c r="R136" s="11"/>
      <c r="S136" s="11"/>
      <c r="T136" s="11"/>
      <c r="U136" s="13"/>
      <c r="V136" s="12"/>
      <c r="W136" s="11">
        <v>260</v>
      </c>
      <c r="X136" s="17">
        <v>15</v>
      </c>
      <c r="Y136" s="17">
        <v>15</v>
      </c>
      <c r="Z136" s="11"/>
      <c r="AA136" s="11"/>
      <c r="AB136" s="11"/>
      <c r="AC136" s="11"/>
      <c r="AD136" s="13"/>
      <c r="AE136" s="12"/>
      <c r="AF136" s="11"/>
      <c r="AG136" s="11"/>
      <c r="AH136" s="11">
        <v>12</v>
      </c>
      <c r="AI136" s="11"/>
      <c r="AJ136" s="11"/>
      <c r="AK136" s="13"/>
    </row>
    <row r="137" spans="1:43" x14ac:dyDescent="0.25">
      <c r="A137" s="32"/>
      <c r="B137" s="1" t="s">
        <v>149</v>
      </c>
      <c r="C137" s="1" t="s">
        <v>78</v>
      </c>
      <c r="F137" s="1">
        <f>Amidament!F137</f>
        <v>5153</v>
      </c>
      <c r="G137" s="18"/>
      <c r="H137" s="17"/>
      <c r="I137" s="17"/>
      <c r="J137" s="17"/>
      <c r="K137" s="17"/>
      <c r="L137" s="17"/>
      <c r="M137" s="17"/>
      <c r="N137" s="17"/>
      <c r="O137" s="17"/>
      <c r="P137" s="18"/>
      <c r="Q137" s="17"/>
      <c r="R137" s="17"/>
      <c r="S137" s="17"/>
      <c r="T137" s="17"/>
      <c r="U137" s="19"/>
      <c r="V137" s="18"/>
      <c r="W137" s="17"/>
      <c r="X137" s="17">
        <v>9</v>
      </c>
      <c r="Y137" s="17">
        <v>9</v>
      </c>
      <c r="Z137" s="17"/>
      <c r="AA137" s="17"/>
      <c r="AB137" s="17"/>
      <c r="AC137" s="17"/>
      <c r="AD137" s="19"/>
      <c r="AE137" s="18"/>
      <c r="AF137" s="17"/>
      <c r="AG137" s="17"/>
      <c r="AH137" s="17"/>
      <c r="AI137" s="17"/>
      <c r="AJ137" s="17"/>
      <c r="AK137" s="19"/>
    </row>
    <row r="138" spans="1:43" x14ac:dyDescent="0.25">
      <c r="A138" s="32"/>
      <c r="B138" s="1" t="s">
        <v>150</v>
      </c>
      <c r="C138" s="1" t="s">
        <v>78</v>
      </c>
      <c r="F138" s="1">
        <f>Amidament!F138</f>
        <v>5687</v>
      </c>
      <c r="G138" s="18"/>
      <c r="H138" s="17"/>
      <c r="I138" s="17"/>
      <c r="J138" s="17"/>
      <c r="K138" s="17"/>
      <c r="L138" s="17"/>
      <c r="M138" s="17"/>
      <c r="N138" s="17"/>
      <c r="O138" s="17"/>
      <c r="P138" s="18"/>
      <c r="Q138" s="17"/>
      <c r="R138" s="17"/>
      <c r="S138" s="17"/>
      <c r="T138" s="17"/>
      <c r="U138" s="19"/>
      <c r="V138" s="18"/>
      <c r="W138" s="17"/>
      <c r="X138" s="17">
        <v>9</v>
      </c>
      <c r="Y138" s="17">
        <v>9</v>
      </c>
      <c r="Z138" s="17"/>
      <c r="AA138" s="17"/>
      <c r="AB138" s="17"/>
      <c r="AC138" s="17"/>
      <c r="AD138" s="19"/>
      <c r="AE138" s="18"/>
      <c r="AF138" s="17"/>
      <c r="AG138" s="17"/>
      <c r="AH138" s="17"/>
      <c r="AI138" s="17"/>
      <c r="AJ138" s="17"/>
      <c r="AK138" s="19"/>
    </row>
    <row r="139" spans="1:43" x14ac:dyDescent="0.25">
      <c r="A139" s="32"/>
      <c r="B139" s="1" t="s">
        <v>151</v>
      </c>
      <c r="C139" s="1" t="s">
        <v>78</v>
      </c>
      <c r="F139" s="1">
        <f>Amidament!F139</f>
        <v>1137</v>
      </c>
      <c r="G139" s="18"/>
      <c r="H139" s="17"/>
      <c r="I139" s="17"/>
      <c r="J139" s="17"/>
      <c r="K139" s="17"/>
      <c r="L139" s="17"/>
      <c r="M139" s="17"/>
      <c r="N139" s="17"/>
      <c r="O139" s="17"/>
      <c r="P139" s="18"/>
      <c r="Q139" s="17"/>
      <c r="R139" s="17"/>
      <c r="S139" s="17"/>
      <c r="T139" s="17"/>
      <c r="U139" s="19"/>
      <c r="V139" s="18"/>
      <c r="W139" s="17"/>
      <c r="X139" s="17">
        <v>9</v>
      </c>
      <c r="Y139" s="17">
        <v>9</v>
      </c>
      <c r="Z139" s="17"/>
      <c r="AA139" s="17"/>
      <c r="AB139" s="17"/>
      <c r="AC139" s="17"/>
      <c r="AD139" s="19"/>
      <c r="AE139" s="18"/>
      <c r="AF139" s="17"/>
      <c r="AG139" s="17"/>
      <c r="AH139" s="17"/>
      <c r="AI139" s="17"/>
      <c r="AJ139" s="17"/>
      <c r="AK139" s="19"/>
    </row>
    <row r="140" spans="1:43" x14ac:dyDescent="0.25">
      <c r="A140" s="32"/>
      <c r="B140" s="1" t="s">
        <v>152</v>
      </c>
      <c r="C140" s="1" t="s">
        <v>78</v>
      </c>
      <c r="F140" s="1">
        <f>Amidament!F140</f>
        <v>15811</v>
      </c>
      <c r="G140" s="18"/>
      <c r="H140" s="17"/>
      <c r="I140" s="17"/>
      <c r="J140" s="17"/>
      <c r="K140" s="17"/>
      <c r="L140" s="17"/>
      <c r="M140" s="17"/>
      <c r="N140" s="17"/>
      <c r="O140" s="17"/>
      <c r="P140" s="18"/>
      <c r="Q140" s="17"/>
      <c r="R140" s="17"/>
      <c r="S140" s="17"/>
      <c r="T140" s="17"/>
      <c r="U140" s="19"/>
      <c r="V140" s="18"/>
      <c r="W140" s="17"/>
      <c r="X140" s="17">
        <v>12</v>
      </c>
      <c r="Y140" s="17">
        <v>12</v>
      </c>
      <c r="Z140" s="17"/>
      <c r="AA140" s="17"/>
      <c r="AB140" s="17"/>
      <c r="AC140" s="17"/>
      <c r="AD140" s="19"/>
      <c r="AE140" s="18"/>
      <c r="AF140" s="17"/>
      <c r="AG140" s="17"/>
      <c r="AH140" s="27">
        <v>52</v>
      </c>
      <c r="AI140" s="17"/>
      <c r="AJ140" s="17"/>
      <c r="AK140" s="19"/>
    </row>
    <row r="141" spans="1:43" x14ac:dyDescent="0.25">
      <c r="A141" s="32"/>
      <c r="B141" s="1" t="s">
        <v>153</v>
      </c>
      <c r="C141" s="1" t="s">
        <v>78</v>
      </c>
      <c r="F141" s="1">
        <f>Amidament!F141</f>
        <v>2269</v>
      </c>
      <c r="G141" s="18"/>
      <c r="H141" s="17"/>
      <c r="I141" s="17"/>
      <c r="J141" s="17"/>
      <c r="K141" s="17"/>
      <c r="L141" s="17"/>
      <c r="M141" s="17"/>
      <c r="N141" s="17"/>
      <c r="O141" s="17"/>
      <c r="P141" s="18"/>
      <c r="Q141" s="17"/>
      <c r="R141" s="17"/>
      <c r="S141" s="17"/>
      <c r="T141" s="17"/>
      <c r="U141" s="19"/>
      <c r="V141" s="18"/>
      <c r="W141" s="17"/>
      <c r="X141" s="17">
        <v>9</v>
      </c>
      <c r="Y141" s="17">
        <v>9</v>
      </c>
      <c r="Z141" s="17"/>
      <c r="AA141" s="17"/>
      <c r="AB141" s="17"/>
      <c r="AC141" s="17"/>
      <c r="AD141" s="19"/>
      <c r="AE141" s="18"/>
      <c r="AF141" s="17"/>
      <c r="AG141" s="17"/>
      <c r="AH141" s="17"/>
      <c r="AI141" s="17"/>
      <c r="AJ141" s="17"/>
      <c r="AK141" s="19"/>
    </row>
    <row r="142" spans="1:43" x14ac:dyDescent="0.25">
      <c r="A142" s="32"/>
      <c r="B142" s="1" t="s">
        <v>154</v>
      </c>
      <c r="C142" s="1" t="s">
        <v>78</v>
      </c>
      <c r="F142" s="1">
        <f>Amidament!F142</f>
        <v>1407</v>
      </c>
      <c r="G142" s="18"/>
      <c r="H142" s="17"/>
      <c r="I142" s="17"/>
      <c r="J142" s="17"/>
      <c r="K142" s="17"/>
      <c r="L142" s="17"/>
      <c r="M142" s="17"/>
      <c r="N142" s="17"/>
      <c r="O142" s="17"/>
      <c r="P142" s="18"/>
      <c r="Q142" s="17"/>
      <c r="R142" s="17"/>
      <c r="S142" s="17"/>
      <c r="T142" s="17"/>
      <c r="U142" s="19"/>
      <c r="V142" s="18"/>
      <c r="W142" s="17"/>
      <c r="X142" s="17">
        <v>9</v>
      </c>
      <c r="Y142" s="17">
        <v>9</v>
      </c>
      <c r="Z142" s="17"/>
      <c r="AA142" s="17"/>
      <c r="AB142" s="17"/>
      <c r="AC142" s="17"/>
      <c r="AD142" s="19"/>
      <c r="AE142" s="18"/>
      <c r="AF142" s="17"/>
      <c r="AG142" s="17"/>
      <c r="AH142" s="17"/>
      <c r="AI142" s="17"/>
      <c r="AJ142" s="17"/>
      <c r="AK142" s="19"/>
    </row>
    <row r="143" spans="1:43" x14ac:dyDescent="0.25">
      <c r="A143" s="32"/>
      <c r="B143" s="1" t="s">
        <v>159</v>
      </c>
      <c r="F143" s="1">
        <f>Amidament!F143</f>
        <v>9499</v>
      </c>
      <c r="G143" s="18"/>
      <c r="H143" s="17"/>
      <c r="I143" s="17"/>
      <c r="J143" s="17"/>
      <c r="K143" s="17"/>
      <c r="L143" s="17"/>
      <c r="M143" s="17"/>
      <c r="N143" s="17"/>
      <c r="O143" s="17"/>
      <c r="P143" s="18"/>
      <c r="Q143" s="17"/>
      <c r="R143" s="17"/>
      <c r="S143" s="17"/>
      <c r="T143" s="17"/>
      <c r="U143" s="19"/>
      <c r="V143" s="18"/>
      <c r="W143" s="17"/>
      <c r="X143" s="17">
        <v>12</v>
      </c>
      <c r="Y143" s="17">
        <v>12</v>
      </c>
      <c r="Z143" s="17"/>
      <c r="AA143" s="17"/>
      <c r="AB143" s="17"/>
      <c r="AC143" s="17"/>
      <c r="AD143" s="19"/>
      <c r="AE143" s="18"/>
      <c r="AF143" s="17"/>
      <c r="AG143" s="17"/>
      <c r="AH143" s="17">
        <v>52</v>
      </c>
      <c r="AI143" s="17"/>
      <c r="AJ143" s="17"/>
      <c r="AK143" s="19"/>
    </row>
    <row r="144" spans="1:43" x14ac:dyDescent="0.25">
      <c r="A144" s="32"/>
      <c r="B144" s="1" t="s">
        <v>160</v>
      </c>
      <c r="F144" s="1">
        <f>Amidament!F144</f>
        <v>1763</v>
      </c>
      <c r="G144" s="18"/>
      <c r="H144" s="17"/>
      <c r="I144" s="17"/>
      <c r="J144" s="17"/>
      <c r="K144" s="17"/>
      <c r="L144" s="17"/>
      <c r="M144" s="17"/>
      <c r="N144" s="17"/>
      <c r="O144" s="17"/>
      <c r="P144" s="18"/>
      <c r="Q144" s="17"/>
      <c r="R144" s="17"/>
      <c r="S144" s="17"/>
      <c r="T144" s="17"/>
      <c r="U144" s="19"/>
      <c r="V144" s="18"/>
      <c r="W144" s="17"/>
      <c r="X144" s="17"/>
      <c r="Y144" s="17"/>
      <c r="Z144" s="17"/>
      <c r="AA144" s="17"/>
      <c r="AB144" s="17"/>
      <c r="AC144" s="17"/>
      <c r="AD144" s="19"/>
      <c r="AE144" s="18"/>
      <c r="AF144" s="17"/>
      <c r="AG144" s="17"/>
      <c r="AH144" s="17">
        <v>52</v>
      </c>
      <c r="AI144" s="17"/>
      <c r="AJ144" s="17"/>
      <c r="AK144" s="19"/>
    </row>
    <row r="145" spans="1:37" x14ac:dyDescent="0.25">
      <c r="A145" s="32"/>
      <c r="B145" s="1" t="s">
        <v>161</v>
      </c>
      <c r="F145" s="1">
        <f>Amidament!F145</f>
        <v>293</v>
      </c>
      <c r="G145" s="18"/>
      <c r="H145" s="17"/>
      <c r="I145" s="17"/>
      <c r="J145" s="17"/>
      <c r="K145" s="17"/>
      <c r="L145" s="17"/>
      <c r="M145" s="17"/>
      <c r="N145" s="17"/>
      <c r="O145" s="17"/>
      <c r="P145" s="18"/>
      <c r="Q145" s="17"/>
      <c r="R145" s="17"/>
      <c r="S145" s="17"/>
      <c r="T145" s="17"/>
      <c r="U145" s="19"/>
      <c r="V145" s="18"/>
      <c r="W145" s="17"/>
      <c r="X145" s="17">
        <v>12</v>
      </c>
      <c r="Y145" s="17">
        <v>12</v>
      </c>
      <c r="Z145" s="17"/>
      <c r="AA145" s="17"/>
      <c r="AB145" s="17"/>
      <c r="AC145" s="17"/>
      <c r="AD145" s="19"/>
      <c r="AE145" s="18"/>
      <c r="AF145" s="17"/>
      <c r="AG145" s="17"/>
      <c r="AH145" s="17">
        <v>52</v>
      </c>
      <c r="AI145" s="17"/>
      <c r="AJ145" s="17"/>
      <c r="AK145" s="19"/>
    </row>
    <row r="146" spans="1:37" x14ac:dyDescent="0.25">
      <c r="A146" s="32"/>
      <c r="B146" s="1" t="s">
        <v>162</v>
      </c>
      <c r="F146" s="1">
        <f>Amidament!F146</f>
        <v>29281</v>
      </c>
      <c r="G146" s="18"/>
      <c r="H146" s="17"/>
      <c r="I146" s="17"/>
      <c r="J146" s="17"/>
      <c r="K146" s="17"/>
      <c r="L146" s="17"/>
      <c r="M146" s="17"/>
      <c r="N146" s="17"/>
      <c r="O146" s="17"/>
      <c r="P146" s="18"/>
      <c r="Q146" s="17"/>
      <c r="R146" s="17"/>
      <c r="S146" s="17"/>
      <c r="T146" s="17"/>
      <c r="U146" s="19"/>
      <c r="V146" s="18"/>
      <c r="W146" s="17"/>
      <c r="X146" s="17">
        <v>9</v>
      </c>
      <c r="Y146" s="17">
        <v>9</v>
      </c>
      <c r="Z146" s="17"/>
      <c r="AA146" s="17"/>
      <c r="AB146" s="17"/>
      <c r="AC146" s="17"/>
      <c r="AD146" s="19"/>
      <c r="AE146" s="18"/>
      <c r="AF146" s="17"/>
      <c r="AG146" s="17"/>
      <c r="AH146" s="17">
        <v>52</v>
      </c>
      <c r="AI146" s="17"/>
      <c r="AJ146" s="17"/>
      <c r="AK146" s="19"/>
    </row>
    <row r="147" spans="1:37" x14ac:dyDescent="0.25">
      <c r="A147" s="32"/>
      <c r="B147" s="1" t="s">
        <v>163</v>
      </c>
      <c r="F147" s="1">
        <f>Amidament!F147</f>
        <v>1425</v>
      </c>
      <c r="G147" s="18"/>
      <c r="H147" s="17"/>
      <c r="I147" s="17"/>
      <c r="J147" s="17"/>
      <c r="K147" s="17"/>
      <c r="L147" s="17"/>
      <c r="M147" s="17"/>
      <c r="N147" s="17"/>
      <c r="O147" s="17"/>
      <c r="P147" s="18"/>
      <c r="Q147" s="17"/>
      <c r="R147" s="17"/>
      <c r="S147" s="17"/>
      <c r="T147" s="17"/>
      <c r="U147" s="19"/>
      <c r="V147" s="18"/>
      <c r="W147" s="17"/>
      <c r="X147" s="17">
        <v>12</v>
      </c>
      <c r="Y147" s="17">
        <v>12</v>
      </c>
      <c r="Z147" s="17"/>
      <c r="AA147" s="17"/>
      <c r="AB147" s="17"/>
      <c r="AC147" s="17"/>
      <c r="AD147" s="19"/>
      <c r="AE147" s="18"/>
      <c r="AF147" s="17"/>
      <c r="AG147" s="17"/>
      <c r="AH147" s="17">
        <v>52</v>
      </c>
      <c r="AI147" s="17">
        <v>4</v>
      </c>
      <c r="AJ147" s="17"/>
      <c r="AK147" s="19"/>
    </row>
    <row r="148" spans="1:37" x14ac:dyDescent="0.25">
      <c r="A148" s="32"/>
      <c r="B148" s="1" t="s">
        <v>164</v>
      </c>
      <c r="F148" s="1">
        <f>Amidament!F148</f>
        <v>1547</v>
      </c>
      <c r="G148" s="18"/>
      <c r="H148" s="17"/>
      <c r="I148" s="17"/>
      <c r="J148" s="17"/>
      <c r="K148" s="17"/>
      <c r="L148" s="17"/>
      <c r="M148" s="17"/>
      <c r="N148" s="17"/>
      <c r="O148" s="17"/>
      <c r="P148" s="18"/>
      <c r="Q148" s="17"/>
      <c r="R148" s="17"/>
      <c r="S148" s="17"/>
      <c r="T148" s="17"/>
      <c r="U148" s="19"/>
      <c r="V148" s="18"/>
      <c r="W148" s="17"/>
      <c r="X148" s="17">
        <v>9</v>
      </c>
      <c r="Y148" s="17">
        <v>9</v>
      </c>
      <c r="Z148" s="17"/>
      <c r="AA148" s="17"/>
      <c r="AB148" s="17"/>
      <c r="AC148" s="17"/>
      <c r="AD148" s="19"/>
      <c r="AE148" s="18"/>
      <c r="AF148" s="17"/>
      <c r="AG148" s="17"/>
      <c r="AH148" s="17">
        <v>52</v>
      </c>
      <c r="AI148" s="17">
        <v>4</v>
      </c>
      <c r="AJ148" s="17"/>
      <c r="AK148" s="19"/>
    </row>
    <row r="149" spans="1:37" x14ac:dyDescent="0.25">
      <c r="A149" s="32"/>
      <c r="B149" s="1" t="s">
        <v>165</v>
      </c>
      <c r="F149" s="1">
        <f>Amidament!F149</f>
        <v>253</v>
      </c>
      <c r="G149" s="18"/>
      <c r="H149" s="17"/>
      <c r="I149" s="17"/>
      <c r="J149" s="17"/>
      <c r="K149" s="17"/>
      <c r="L149" s="17"/>
      <c r="M149" s="17"/>
      <c r="N149" s="17"/>
      <c r="O149" s="17"/>
      <c r="P149" s="18"/>
      <c r="Q149" s="17"/>
      <c r="R149" s="17"/>
      <c r="S149" s="17"/>
      <c r="T149" s="17"/>
      <c r="U149" s="19"/>
      <c r="V149" s="18"/>
      <c r="W149" s="17"/>
      <c r="X149" s="17"/>
      <c r="Y149" s="17"/>
      <c r="Z149" s="17"/>
      <c r="AA149" s="17"/>
      <c r="AB149" s="17"/>
      <c r="AC149" s="17"/>
      <c r="AD149" s="19"/>
      <c r="AE149" s="18"/>
      <c r="AF149" s="17"/>
      <c r="AG149" s="17"/>
      <c r="AH149" s="17">
        <v>52</v>
      </c>
      <c r="AI149" s="17"/>
      <c r="AJ149" s="17"/>
      <c r="AK149" s="19"/>
    </row>
    <row r="150" spans="1:37" x14ac:dyDescent="0.25">
      <c r="A150" s="32"/>
      <c r="B150" s="1" t="s">
        <v>166</v>
      </c>
      <c r="F150" s="1">
        <f>Amidament!F150</f>
        <v>1346</v>
      </c>
      <c r="G150" s="18"/>
      <c r="H150" s="17"/>
      <c r="I150" s="17"/>
      <c r="J150" s="17"/>
      <c r="K150" s="17"/>
      <c r="L150" s="17"/>
      <c r="M150" s="17"/>
      <c r="N150" s="17"/>
      <c r="O150" s="17"/>
      <c r="P150" s="18"/>
      <c r="Q150" s="17"/>
      <c r="R150" s="17"/>
      <c r="S150" s="17"/>
      <c r="T150" s="17"/>
      <c r="U150" s="19"/>
      <c r="V150" s="18"/>
      <c r="W150" s="17"/>
      <c r="X150" s="17"/>
      <c r="Y150" s="17"/>
      <c r="Z150" s="17"/>
      <c r="AA150" s="17"/>
      <c r="AB150" s="17"/>
      <c r="AC150" s="17"/>
      <c r="AD150" s="19"/>
      <c r="AE150" s="18"/>
      <c r="AF150" s="17"/>
      <c r="AG150" s="17"/>
      <c r="AH150" s="17">
        <v>52</v>
      </c>
      <c r="AI150" s="17"/>
      <c r="AJ150" s="17"/>
      <c r="AK150" s="19"/>
    </row>
    <row r="151" spans="1:37" x14ac:dyDescent="0.25">
      <c r="A151" s="32"/>
      <c r="B151" s="1" t="s">
        <v>167</v>
      </c>
      <c r="F151" s="1">
        <f>Amidament!F151</f>
        <v>1366</v>
      </c>
      <c r="G151" s="18"/>
      <c r="H151" s="17"/>
      <c r="I151" s="17"/>
      <c r="J151" s="17"/>
      <c r="K151" s="17"/>
      <c r="L151" s="17"/>
      <c r="M151" s="17"/>
      <c r="N151" s="17"/>
      <c r="O151" s="17"/>
      <c r="P151" s="18"/>
      <c r="Q151" s="17"/>
      <c r="R151" s="17"/>
      <c r="S151" s="17"/>
      <c r="T151" s="17"/>
      <c r="U151" s="19"/>
      <c r="V151" s="18"/>
      <c r="W151" s="17"/>
      <c r="X151" s="17">
        <v>12</v>
      </c>
      <c r="Y151" s="17">
        <v>12</v>
      </c>
      <c r="Z151" s="17"/>
      <c r="AA151" s="17"/>
      <c r="AB151" s="17"/>
      <c r="AC151" s="17"/>
      <c r="AD151" s="19"/>
      <c r="AE151" s="18"/>
      <c r="AF151" s="17"/>
      <c r="AG151" s="17"/>
      <c r="AH151" s="17">
        <v>52</v>
      </c>
      <c r="AI151" s="17">
        <v>4</v>
      </c>
      <c r="AJ151" s="17"/>
      <c r="AK151" s="19"/>
    </row>
    <row r="152" spans="1:37" x14ac:dyDescent="0.25">
      <c r="B152" s="1" t="s">
        <v>168</v>
      </c>
      <c r="F152" s="1">
        <f>Amidament!F152</f>
        <v>310</v>
      </c>
      <c r="G152" s="18"/>
      <c r="H152" s="17"/>
      <c r="I152" s="17"/>
      <c r="J152" s="17"/>
      <c r="K152" s="17"/>
      <c r="L152" s="17"/>
      <c r="M152" s="17"/>
      <c r="N152" s="17"/>
      <c r="O152" s="17"/>
      <c r="P152" s="18"/>
      <c r="Q152" s="17"/>
      <c r="R152" s="17"/>
      <c r="S152" s="17"/>
      <c r="T152" s="17"/>
      <c r="U152" s="19"/>
      <c r="V152" s="18"/>
      <c r="W152" s="17"/>
      <c r="X152" s="17"/>
      <c r="Y152" s="17"/>
      <c r="Z152" s="17"/>
      <c r="AA152" s="17"/>
      <c r="AB152" s="17"/>
      <c r="AC152" s="17"/>
      <c r="AD152" s="19"/>
      <c r="AE152" s="18"/>
      <c r="AF152" s="17"/>
      <c r="AG152" s="17"/>
      <c r="AH152" s="17">
        <v>52</v>
      </c>
      <c r="AI152" s="17">
        <v>4</v>
      </c>
      <c r="AJ152" s="17"/>
      <c r="AK152" s="19"/>
    </row>
    <row r="153" spans="1:37" x14ac:dyDescent="0.25">
      <c r="B153" t="s">
        <v>169</v>
      </c>
      <c r="F153" s="1">
        <f>Amidament!F153</f>
        <v>864</v>
      </c>
      <c r="G153" s="18"/>
      <c r="H153" s="17"/>
      <c r="I153" s="17"/>
      <c r="J153" s="17"/>
      <c r="K153" s="17"/>
      <c r="L153" s="17"/>
      <c r="M153" s="17"/>
      <c r="N153" s="17"/>
      <c r="O153" s="17"/>
      <c r="P153" s="18"/>
      <c r="Q153" s="17"/>
      <c r="R153" s="17"/>
      <c r="S153" s="17"/>
      <c r="T153" s="17"/>
      <c r="U153" s="19"/>
      <c r="V153" s="18"/>
      <c r="W153" s="17"/>
      <c r="X153" s="17">
        <v>12</v>
      </c>
      <c r="Y153" s="17">
        <v>12</v>
      </c>
      <c r="Z153" s="17"/>
      <c r="AA153" s="17"/>
      <c r="AB153" s="17"/>
      <c r="AC153" s="17"/>
      <c r="AD153" s="19"/>
      <c r="AE153" s="18"/>
      <c r="AF153" s="17"/>
      <c r="AG153" s="17"/>
      <c r="AH153" s="17">
        <v>52</v>
      </c>
      <c r="AI153" s="17"/>
      <c r="AJ153" s="17"/>
      <c r="AK153" s="19"/>
    </row>
    <row r="154" spans="1:37" ht="15.75" thickBot="1" x14ac:dyDescent="0.3">
      <c r="B154" s="1" t="str">
        <f>Amidament!B154</f>
        <v>Altres arbrat viari</v>
      </c>
      <c r="C154" s="1" t="str">
        <f>Amidament!C154</f>
        <v>Arb</v>
      </c>
      <c r="D154" s="1">
        <f>Amidament!D154</f>
        <v>10</v>
      </c>
      <c r="E154" s="1" t="s">
        <v>129</v>
      </c>
      <c r="F154" s="1">
        <f>Amidament!F154</f>
        <v>142</v>
      </c>
      <c r="G154" s="18"/>
      <c r="H154" s="17">
        <v>1</v>
      </c>
      <c r="I154" s="17">
        <v>3</v>
      </c>
      <c r="J154" s="17"/>
      <c r="K154" s="17"/>
      <c r="L154" s="17"/>
      <c r="M154" s="17"/>
      <c r="N154" s="17">
        <v>1</v>
      </c>
      <c r="O154" s="17">
        <v>1</v>
      </c>
      <c r="P154" s="18"/>
      <c r="Q154" s="17"/>
      <c r="R154" s="17"/>
      <c r="S154" s="17"/>
      <c r="T154" s="17"/>
      <c r="U154" s="19"/>
      <c r="V154" s="18"/>
      <c r="W154" s="17"/>
      <c r="X154" s="17"/>
      <c r="Y154" s="17"/>
      <c r="Z154" s="17"/>
      <c r="AA154" s="17"/>
      <c r="AB154" s="17"/>
      <c r="AC154" s="17"/>
      <c r="AD154" s="19"/>
      <c r="AE154" s="18"/>
      <c r="AF154" s="17"/>
      <c r="AG154" s="17"/>
      <c r="AH154" s="17"/>
      <c r="AI154" s="17"/>
      <c r="AJ154" s="17"/>
      <c r="AK154" s="19"/>
    </row>
    <row r="155" spans="1:37" x14ac:dyDescent="0.25">
      <c r="A155" s="33"/>
      <c r="B155" s="34" t="s">
        <v>170</v>
      </c>
      <c r="C155" s="34" t="s">
        <v>80</v>
      </c>
      <c r="D155" s="34">
        <v>10</v>
      </c>
      <c r="E155" s="34" t="s">
        <v>98</v>
      </c>
      <c r="F155" s="42">
        <f>Amidament!F155</f>
        <v>432</v>
      </c>
      <c r="G155" s="35"/>
      <c r="H155" s="36"/>
      <c r="I155" s="36"/>
      <c r="J155" s="36"/>
      <c r="K155" s="36"/>
      <c r="L155" s="36"/>
      <c r="M155" s="36"/>
      <c r="N155" s="36"/>
      <c r="O155" s="37"/>
      <c r="P155" s="35">
        <v>4</v>
      </c>
      <c r="Q155" s="36">
        <v>2</v>
      </c>
      <c r="R155" s="36">
        <v>2</v>
      </c>
      <c r="S155" s="36">
        <v>2</v>
      </c>
      <c r="T155" s="36">
        <v>12</v>
      </c>
      <c r="U155" s="37">
        <v>1</v>
      </c>
      <c r="V155" s="35"/>
      <c r="W155" s="36"/>
      <c r="X155" s="36"/>
      <c r="Y155" s="36"/>
      <c r="Z155" s="36"/>
      <c r="AA155" s="36"/>
      <c r="AB155" s="36"/>
      <c r="AC155" s="36"/>
      <c r="AD155" s="37"/>
      <c r="AE155" s="35"/>
      <c r="AF155" s="36"/>
      <c r="AG155" s="36"/>
      <c r="AH155" s="36"/>
      <c r="AI155" s="36"/>
      <c r="AJ155" s="36"/>
      <c r="AK155" s="37"/>
    </row>
    <row r="156" spans="1:37" x14ac:dyDescent="0.25">
      <c r="A156" s="32"/>
      <c r="B156" s="1" t="s">
        <v>170</v>
      </c>
      <c r="C156" s="1" t="s">
        <v>78</v>
      </c>
      <c r="D156" s="1">
        <v>10</v>
      </c>
      <c r="E156" s="1" t="s">
        <v>98</v>
      </c>
      <c r="F156" s="43">
        <f>Amidament!F156</f>
        <v>2945</v>
      </c>
      <c r="G156" s="18"/>
      <c r="H156" s="17"/>
      <c r="I156" s="17"/>
      <c r="J156" s="17"/>
      <c r="K156" s="17"/>
      <c r="L156" s="17"/>
      <c r="M156" s="17"/>
      <c r="N156" s="17"/>
      <c r="O156" s="19"/>
      <c r="P156" s="18"/>
      <c r="Q156" s="17"/>
      <c r="R156" s="17"/>
      <c r="S156" s="17"/>
      <c r="T156" s="17"/>
      <c r="U156" s="19"/>
      <c r="V156" s="18">
        <v>31</v>
      </c>
      <c r="W156" s="17">
        <v>260</v>
      </c>
      <c r="X156" s="17">
        <v>24</v>
      </c>
      <c r="Y156" s="17">
        <v>24</v>
      </c>
      <c r="Z156" s="17">
        <v>6</v>
      </c>
      <c r="AA156" s="17">
        <v>1</v>
      </c>
      <c r="AB156" s="17">
        <v>2</v>
      </c>
      <c r="AC156" s="17">
        <v>1</v>
      </c>
      <c r="AD156" s="19">
        <v>1</v>
      </c>
      <c r="AE156" s="18"/>
      <c r="AF156" s="17"/>
      <c r="AG156" s="17"/>
      <c r="AH156" s="17"/>
      <c r="AI156" s="17"/>
      <c r="AJ156" s="17"/>
      <c r="AK156" s="19"/>
    </row>
    <row r="157" spans="1:37" x14ac:dyDescent="0.25">
      <c r="A157" s="32"/>
      <c r="B157" s="1" t="s">
        <v>171</v>
      </c>
      <c r="C157" s="1" t="s">
        <v>79</v>
      </c>
      <c r="D157" s="1">
        <v>4</v>
      </c>
      <c r="E157" s="1" t="s">
        <v>98</v>
      </c>
      <c r="F157" s="43">
        <f>Amidament!F157</f>
        <v>190</v>
      </c>
      <c r="G157" s="18"/>
      <c r="H157" s="17">
        <v>1</v>
      </c>
      <c r="I157" s="17">
        <v>4</v>
      </c>
      <c r="J157" s="17">
        <v>1</v>
      </c>
      <c r="K157" s="17">
        <v>1</v>
      </c>
      <c r="L157" s="17"/>
      <c r="M157" s="17">
        <v>12</v>
      </c>
      <c r="N157" s="17">
        <v>1</v>
      </c>
      <c r="O157" s="19"/>
      <c r="P157" s="18"/>
      <c r="Q157" s="17"/>
      <c r="R157" s="17"/>
      <c r="S157" s="17"/>
      <c r="T157" s="17"/>
      <c r="U157" s="19"/>
      <c r="V157" s="18"/>
      <c r="W157" s="17"/>
      <c r="X157" s="17"/>
      <c r="Y157" s="17"/>
      <c r="Z157" s="17"/>
      <c r="AA157" s="17"/>
      <c r="AB157" s="17"/>
      <c r="AC157" s="17"/>
      <c r="AD157" s="19"/>
      <c r="AE157" s="18"/>
      <c r="AF157" s="17"/>
      <c r="AG157" s="17"/>
      <c r="AH157" s="17"/>
      <c r="AI157" s="17"/>
      <c r="AJ157" s="17"/>
      <c r="AK157" s="19"/>
    </row>
    <row r="158" spans="1:37" x14ac:dyDescent="0.25">
      <c r="A158" s="32"/>
      <c r="B158" s="1" t="s">
        <v>171</v>
      </c>
      <c r="C158" s="1" t="s">
        <v>80</v>
      </c>
      <c r="D158" s="1">
        <v>4</v>
      </c>
      <c r="E158" s="1" t="s">
        <v>98</v>
      </c>
      <c r="F158" s="43">
        <f>Amidament!F158</f>
        <v>400</v>
      </c>
      <c r="G158" s="18"/>
      <c r="H158" s="17"/>
      <c r="I158" s="17"/>
      <c r="J158" s="17"/>
      <c r="K158" s="17"/>
      <c r="L158" s="17"/>
      <c r="M158" s="17"/>
      <c r="N158" s="17"/>
      <c r="O158" s="19"/>
      <c r="P158" s="18">
        <v>4</v>
      </c>
      <c r="Q158" s="17">
        <v>2</v>
      </c>
      <c r="R158" s="17">
        <v>2</v>
      </c>
      <c r="S158" s="17">
        <v>2</v>
      </c>
      <c r="T158" s="17">
        <v>12</v>
      </c>
      <c r="U158" s="19">
        <v>1</v>
      </c>
      <c r="V158" s="18"/>
      <c r="W158" s="17"/>
      <c r="X158" s="17"/>
      <c r="Y158" s="17"/>
      <c r="Z158" s="17"/>
      <c r="AA158" s="17"/>
      <c r="AB158" s="17"/>
      <c r="AC158" s="17"/>
      <c r="AD158" s="19"/>
      <c r="AE158" s="18"/>
      <c r="AF158" s="17"/>
      <c r="AG158" s="17"/>
      <c r="AH158" s="17"/>
      <c r="AI158" s="17"/>
      <c r="AJ158" s="17"/>
      <c r="AK158" s="19"/>
    </row>
    <row r="159" spans="1:37" x14ac:dyDescent="0.25">
      <c r="A159" s="32"/>
      <c r="B159" s="1" t="s">
        <v>171</v>
      </c>
      <c r="C159" s="1" t="s">
        <v>78</v>
      </c>
      <c r="D159" s="1">
        <v>4</v>
      </c>
      <c r="E159" s="1" t="s">
        <v>98</v>
      </c>
      <c r="F159" s="43">
        <f>Amidament!F159</f>
        <v>8160</v>
      </c>
      <c r="G159" s="18"/>
      <c r="H159" s="17"/>
      <c r="I159" s="17"/>
      <c r="J159" s="17"/>
      <c r="K159" s="17"/>
      <c r="L159" s="17"/>
      <c r="M159" s="17"/>
      <c r="N159" s="17"/>
      <c r="O159" s="19"/>
      <c r="P159" s="18"/>
      <c r="Q159" s="17"/>
      <c r="R159" s="17"/>
      <c r="S159" s="17"/>
      <c r="T159" s="17"/>
      <c r="U159" s="19"/>
      <c r="V159" s="18">
        <v>31</v>
      </c>
      <c r="W159" s="17">
        <v>260</v>
      </c>
      <c r="X159" s="17">
        <v>24</v>
      </c>
      <c r="Y159" s="17">
        <v>24</v>
      </c>
      <c r="Z159" s="17">
        <v>6</v>
      </c>
      <c r="AA159" s="17"/>
      <c r="AB159" s="17">
        <v>2</v>
      </c>
      <c r="AC159" s="17"/>
      <c r="AD159" s="19">
        <v>1</v>
      </c>
      <c r="AE159" s="18"/>
      <c r="AF159" s="17"/>
      <c r="AG159" s="17"/>
      <c r="AH159" s="17"/>
      <c r="AI159" s="17"/>
      <c r="AJ159" s="17"/>
      <c r="AK159" s="19"/>
    </row>
    <row r="160" spans="1:37" x14ac:dyDescent="0.25">
      <c r="A160" s="32"/>
      <c r="B160" s="1" t="s">
        <v>171</v>
      </c>
      <c r="C160" s="1" t="s">
        <v>88</v>
      </c>
      <c r="D160" s="1">
        <v>4</v>
      </c>
      <c r="E160" s="1" t="s">
        <v>98</v>
      </c>
      <c r="F160" s="43">
        <f>Amidament!F160</f>
        <v>719</v>
      </c>
      <c r="G160" s="18"/>
      <c r="H160" s="17"/>
      <c r="I160" s="17"/>
      <c r="J160" s="17"/>
      <c r="K160" s="17"/>
      <c r="L160" s="17"/>
      <c r="M160" s="17"/>
      <c r="N160" s="17"/>
      <c r="O160" s="19"/>
      <c r="P160" s="18"/>
      <c r="Q160" s="17"/>
      <c r="R160" s="17"/>
      <c r="S160" s="17"/>
      <c r="T160" s="17"/>
      <c r="U160" s="19"/>
      <c r="V160" s="18"/>
      <c r="W160" s="17"/>
      <c r="X160" s="17"/>
      <c r="Y160" s="17"/>
      <c r="Z160" s="17"/>
      <c r="AA160" s="17"/>
      <c r="AB160" s="17"/>
      <c r="AC160" s="17"/>
      <c r="AD160" s="19"/>
      <c r="AE160" s="18"/>
      <c r="AF160" s="17"/>
      <c r="AG160" s="17"/>
      <c r="AH160" s="17">
        <v>260</v>
      </c>
      <c r="AI160" s="17">
        <v>4</v>
      </c>
      <c r="AJ160" s="17"/>
      <c r="AK160" s="19"/>
    </row>
    <row r="161" spans="1:37" ht="15.75" thickBot="1" x14ac:dyDescent="0.3">
      <c r="A161" s="28"/>
      <c r="B161" s="29" t="s">
        <v>171</v>
      </c>
      <c r="C161" s="29" t="s">
        <v>85</v>
      </c>
      <c r="D161" s="29">
        <v>4</v>
      </c>
      <c r="E161" s="29" t="s">
        <v>98</v>
      </c>
      <c r="F161" s="44">
        <f>Amidament!F161</f>
        <v>436</v>
      </c>
      <c r="G161" s="20"/>
      <c r="H161" s="21"/>
      <c r="I161" s="21"/>
      <c r="J161" s="21"/>
      <c r="K161" s="21"/>
      <c r="L161" s="21"/>
      <c r="M161" s="21"/>
      <c r="N161" s="21"/>
      <c r="O161" s="22"/>
      <c r="P161" s="20"/>
      <c r="Q161" s="21"/>
      <c r="R161" s="21"/>
      <c r="S161" s="21"/>
      <c r="T161" s="21"/>
      <c r="U161" s="22"/>
      <c r="V161" s="20"/>
      <c r="W161" s="21"/>
      <c r="X161" s="21"/>
      <c r="Y161" s="21"/>
      <c r="Z161" s="21"/>
      <c r="AA161" s="21"/>
      <c r="AB161" s="21"/>
      <c r="AC161" s="21"/>
      <c r="AD161" s="22"/>
      <c r="AE161" s="20"/>
      <c r="AF161" s="21"/>
      <c r="AG161" s="21"/>
      <c r="AH161" s="21">
        <v>260</v>
      </c>
      <c r="AI161" s="21"/>
      <c r="AJ161" s="21"/>
      <c r="AK161" s="22"/>
    </row>
    <row r="162" spans="1:37" x14ac:dyDescent="0.25">
      <c r="A162" s="33"/>
      <c r="B162" s="34" t="s">
        <v>172</v>
      </c>
      <c r="C162" s="34" t="s">
        <v>79</v>
      </c>
      <c r="D162" s="34">
        <v>4</v>
      </c>
      <c r="E162" s="34" t="s">
        <v>129</v>
      </c>
      <c r="F162" s="42">
        <v>50</v>
      </c>
      <c r="G162" s="35"/>
      <c r="H162" s="36">
        <v>1</v>
      </c>
      <c r="I162" s="36">
        <v>3</v>
      </c>
      <c r="J162" s="36">
        <v>1</v>
      </c>
      <c r="K162" s="36">
        <v>1</v>
      </c>
      <c r="L162" s="36"/>
      <c r="M162" s="36">
        <v>1</v>
      </c>
      <c r="N162" s="36">
        <v>1</v>
      </c>
      <c r="O162" s="37"/>
      <c r="P162" s="35"/>
      <c r="Q162" s="36"/>
      <c r="R162" s="36"/>
      <c r="S162" s="36"/>
      <c r="T162" s="36"/>
      <c r="U162" s="37"/>
      <c r="V162" s="35"/>
      <c r="W162" s="36"/>
      <c r="X162" s="36"/>
      <c r="Y162" s="36"/>
      <c r="Z162" s="36"/>
      <c r="AA162" s="36"/>
      <c r="AB162" s="36"/>
      <c r="AC162" s="36"/>
      <c r="AD162" s="37"/>
      <c r="AE162" s="35"/>
      <c r="AF162" s="36"/>
      <c r="AG162" s="36"/>
      <c r="AH162" s="36"/>
      <c r="AI162" s="36"/>
      <c r="AJ162" s="36"/>
      <c r="AK162" s="37"/>
    </row>
    <row r="163" spans="1:37" x14ac:dyDescent="0.25">
      <c r="A163" s="32"/>
      <c r="B163" s="1" t="s">
        <v>172</v>
      </c>
      <c r="C163" s="1" t="s">
        <v>80</v>
      </c>
      <c r="D163" s="1">
        <v>4</v>
      </c>
      <c r="E163" s="1" t="s">
        <v>129</v>
      </c>
      <c r="F163" s="43">
        <v>60</v>
      </c>
      <c r="G163" s="18"/>
      <c r="H163" s="17"/>
      <c r="I163" s="17"/>
      <c r="J163" s="17"/>
      <c r="K163" s="17"/>
      <c r="L163" s="17"/>
      <c r="M163" s="17"/>
      <c r="N163" s="17"/>
      <c r="O163" s="19"/>
      <c r="P163" s="57">
        <v>2</v>
      </c>
      <c r="Q163" s="58">
        <v>1</v>
      </c>
      <c r="R163" s="58">
        <v>1</v>
      </c>
      <c r="S163" s="58">
        <v>1</v>
      </c>
      <c r="T163" s="58">
        <v>6</v>
      </c>
      <c r="U163" s="59">
        <v>1</v>
      </c>
      <c r="V163" s="18"/>
      <c r="W163" s="17"/>
      <c r="X163" s="17"/>
      <c r="Y163" s="17"/>
      <c r="Z163" s="17"/>
      <c r="AA163" s="17"/>
      <c r="AB163" s="17"/>
      <c r="AC163" s="17"/>
      <c r="AD163" s="19"/>
      <c r="AE163" s="18"/>
      <c r="AF163" s="17"/>
      <c r="AG163" s="17"/>
      <c r="AH163" s="17"/>
      <c r="AI163" s="17"/>
      <c r="AJ163" s="17"/>
      <c r="AK163" s="19"/>
    </row>
    <row r="164" spans="1:37" x14ac:dyDescent="0.25">
      <c r="A164" s="32"/>
      <c r="B164" s="1" t="s">
        <v>172</v>
      </c>
      <c r="C164" s="1" t="s">
        <v>78</v>
      </c>
      <c r="D164" s="1">
        <v>4</v>
      </c>
      <c r="E164" s="1" t="s">
        <v>129</v>
      </c>
      <c r="F164" s="43">
        <v>24275</v>
      </c>
      <c r="G164" s="18"/>
      <c r="H164" s="17"/>
      <c r="I164" s="17"/>
      <c r="J164" s="17"/>
      <c r="K164" s="17"/>
      <c r="L164" s="17"/>
      <c r="M164" s="17"/>
      <c r="N164" s="17"/>
      <c r="O164" s="19"/>
      <c r="P164" s="18"/>
      <c r="Q164" s="17"/>
      <c r="R164" s="17"/>
      <c r="S164" s="17"/>
      <c r="T164" s="17"/>
      <c r="U164" s="19"/>
      <c r="V164" s="18">
        <v>31</v>
      </c>
      <c r="W164" s="17">
        <v>260</v>
      </c>
      <c r="X164" s="17">
        <v>15</v>
      </c>
      <c r="Y164" s="17">
        <v>15</v>
      </c>
      <c r="Z164" s="17"/>
      <c r="AA164" s="17"/>
      <c r="AB164" s="17"/>
      <c r="AC164" s="17">
        <v>1</v>
      </c>
      <c r="AD164" s="19">
        <v>1</v>
      </c>
      <c r="AE164" s="18"/>
      <c r="AF164" s="17"/>
      <c r="AG164" s="17"/>
      <c r="AH164" s="17"/>
      <c r="AI164" s="17"/>
      <c r="AJ164" s="17"/>
      <c r="AK164" s="19"/>
    </row>
    <row r="165" spans="1:37" ht="15.75" thickBot="1" x14ac:dyDescent="0.3">
      <c r="A165" s="28"/>
      <c r="B165" s="29" t="s">
        <v>173</v>
      </c>
      <c r="C165" s="29" t="s">
        <v>79</v>
      </c>
      <c r="D165" s="29">
        <v>4</v>
      </c>
      <c r="E165" s="29" t="s">
        <v>129</v>
      </c>
      <c r="F165" s="44">
        <v>163</v>
      </c>
      <c r="G165" s="20"/>
      <c r="H165" s="21">
        <v>1</v>
      </c>
      <c r="I165" s="21">
        <v>3</v>
      </c>
      <c r="J165" s="21">
        <v>1</v>
      </c>
      <c r="K165" s="21">
        <v>1</v>
      </c>
      <c r="L165" s="21"/>
      <c r="M165" s="21">
        <v>1</v>
      </c>
      <c r="N165" s="21">
        <v>1</v>
      </c>
      <c r="O165" s="22"/>
      <c r="P165" s="20"/>
      <c r="Q165" s="21"/>
      <c r="R165" s="21"/>
      <c r="S165" s="21"/>
      <c r="T165" s="21"/>
      <c r="U165" s="22"/>
      <c r="V165" s="20"/>
      <c r="W165" s="21"/>
      <c r="X165" s="21"/>
      <c r="Y165" s="21"/>
      <c r="Z165" s="21"/>
      <c r="AA165" s="21"/>
      <c r="AB165" s="21"/>
      <c r="AC165" s="21"/>
      <c r="AD165" s="22"/>
      <c r="AE165" s="20"/>
      <c r="AF165" s="21"/>
      <c r="AG165" s="21"/>
      <c r="AH165" s="21"/>
      <c r="AI165" s="21"/>
      <c r="AJ165" s="21"/>
      <c r="AK165" s="22"/>
    </row>
  </sheetData>
  <autoFilter ref="A18:F165"/>
  <conditionalFormatting sqref="G19">
    <cfRule type="cellIs" dxfId="8" priority="21" operator="greaterThan">
      <formula>0</formula>
    </cfRule>
  </conditionalFormatting>
  <conditionalFormatting sqref="G163:O163">
    <cfRule type="cellIs" dxfId="7" priority="3" operator="greaterThan">
      <formula>0</formula>
    </cfRule>
    <cfRule type="cellIs" dxfId="6" priority="4" operator="greaterThan">
      <formula>0</formula>
    </cfRule>
  </conditionalFormatting>
  <conditionalFormatting sqref="G19:AJ162">
    <cfRule type="cellIs" dxfId="5" priority="10" operator="greaterThan">
      <formula>0</formula>
    </cfRule>
  </conditionalFormatting>
  <conditionalFormatting sqref="G164:AJ165">
    <cfRule type="cellIs" dxfId="4" priority="6" operator="greaterThan">
      <formula>0</formula>
    </cfRule>
  </conditionalFormatting>
  <conditionalFormatting sqref="G19:AK162">
    <cfRule type="cellIs" dxfId="3" priority="9" operator="greaterThan">
      <formula>0</formula>
    </cfRule>
  </conditionalFormatting>
  <conditionalFormatting sqref="G164:AK165">
    <cfRule type="cellIs" dxfId="2" priority="5" operator="greaterThan">
      <formula>0</formula>
    </cfRule>
  </conditionalFormatting>
  <conditionalFormatting sqref="V163:AJ163">
    <cfRule type="cellIs" dxfId="1" priority="2" operator="greaterThan">
      <formula>0</formula>
    </cfRule>
  </conditionalFormatting>
  <conditionalFormatting sqref="V163:AK163">
    <cfRule type="cellIs" dxfId="0" priority="1" operator="greaterThan">
      <formula>0</formula>
    </cfRule>
  </conditionalFormatting>
  <pageMargins left="0" right="0" top="0" bottom="0" header="0.31496062992125984" footer="0.31496062992125984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workbookViewId="0">
      <selection activeCell="F31" sqref="F31"/>
    </sheetView>
  </sheetViews>
  <sheetFormatPr baseColWidth="10" defaultRowHeight="15" x14ac:dyDescent="0.25"/>
  <cols>
    <col min="2" max="2" width="15.85546875" customWidth="1"/>
  </cols>
  <sheetData>
    <row r="3" spans="2:8" x14ac:dyDescent="0.25">
      <c r="B3" s="60" t="s">
        <v>187</v>
      </c>
      <c r="C3" s="61"/>
      <c r="D3" s="61"/>
      <c r="E3" s="61"/>
      <c r="F3" s="61"/>
      <c r="G3" s="61"/>
      <c r="H3" s="62"/>
    </row>
    <row r="5" spans="2:8" x14ac:dyDescent="0.25">
      <c r="B5" s="63" t="s">
        <v>174</v>
      </c>
      <c r="C5" s="63" t="s">
        <v>175</v>
      </c>
      <c r="D5" s="64">
        <v>174835.66470054665</v>
      </c>
      <c r="E5" s="65"/>
      <c r="F5" s="65" t="s">
        <v>176</v>
      </c>
      <c r="G5" s="65" t="s">
        <v>175</v>
      </c>
      <c r="H5" s="64">
        <v>208098.73775517565</v>
      </c>
    </row>
    <row r="6" spans="2:8" ht="15.75" thickBot="1" x14ac:dyDescent="0.3">
      <c r="B6" s="66"/>
      <c r="C6" s="66"/>
      <c r="D6" s="67"/>
      <c r="H6" s="67"/>
    </row>
    <row r="7" spans="2:8" x14ac:dyDescent="0.25">
      <c r="B7" s="68" t="s">
        <v>177</v>
      </c>
      <c r="C7" s="69" t="s">
        <v>175</v>
      </c>
      <c r="D7" s="70">
        <v>71612.989519800016</v>
      </c>
      <c r="E7" s="70"/>
      <c r="F7" s="70"/>
      <c r="G7" s="70"/>
      <c r="H7" s="71">
        <v>78774.288471780019</v>
      </c>
    </row>
    <row r="8" spans="2:8" x14ac:dyDescent="0.25">
      <c r="B8" s="72" t="s">
        <v>178</v>
      </c>
      <c r="C8" s="73" t="s">
        <v>175</v>
      </c>
      <c r="D8" s="67">
        <v>106879.71015156664</v>
      </c>
      <c r="E8" s="67"/>
      <c r="F8" s="67"/>
      <c r="G8" s="67"/>
      <c r="H8" s="74">
        <v>129324.44928339563</v>
      </c>
    </row>
    <row r="9" spans="2:8" ht="15.75" thickBot="1" x14ac:dyDescent="0.3">
      <c r="B9" s="75"/>
      <c r="C9" s="66"/>
      <c r="D9" s="67"/>
      <c r="H9" s="74"/>
    </row>
    <row r="10" spans="2:8" x14ac:dyDescent="0.25">
      <c r="B10" s="76" t="s">
        <v>179</v>
      </c>
      <c r="C10" s="77" t="s">
        <v>175</v>
      </c>
      <c r="D10" s="78">
        <v>71612.989519800016</v>
      </c>
      <c r="E10" s="79"/>
      <c r="F10" s="79"/>
      <c r="G10" s="79"/>
      <c r="H10" s="80">
        <v>71612.989519800016</v>
      </c>
    </row>
    <row r="11" spans="2:8" x14ac:dyDescent="0.25">
      <c r="B11" s="75"/>
      <c r="C11" s="66"/>
      <c r="D11" s="66" t="s">
        <v>180</v>
      </c>
      <c r="H11" s="74">
        <v>4296.7793711880004</v>
      </c>
    </row>
    <row r="12" spans="2:8" x14ac:dyDescent="0.25">
      <c r="B12" s="75"/>
      <c r="C12" s="66"/>
      <c r="D12" s="66" t="s">
        <v>181</v>
      </c>
      <c r="H12" s="74">
        <v>8593.5587423760007</v>
      </c>
    </row>
    <row r="13" spans="2:8" x14ac:dyDescent="0.25">
      <c r="B13" s="81" t="s">
        <v>182</v>
      </c>
      <c r="C13" s="82"/>
      <c r="D13" s="82"/>
      <c r="E13" s="83"/>
      <c r="F13" s="83"/>
      <c r="G13" s="83"/>
      <c r="H13" s="84">
        <v>84503.327633364024</v>
      </c>
    </row>
    <row r="14" spans="2:8" x14ac:dyDescent="0.25">
      <c r="B14" s="75" t="s">
        <v>177</v>
      </c>
      <c r="C14" s="66"/>
      <c r="D14" s="66"/>
      <c r="H14" s="74">
        <v>8450.3327633364024</v>
      </c>
    </row>
    <row r="15" spans="2:8" ht="15.75" thickBot="1" x14ac:dyDescent="0.3">
      <c r="B15" s="85" t="s">
        <v>183</v>
      </c>
      <c r="C15" s="86"/>
      <c r="D15" s="87"/>
      <c r="E15" s="88"/>
      <c r="F15" s="88"/>
      <c r="G15" s="88"/>
      <c r="H15" s="89">
        <v>92953.660396700434</v>
      </c>
    </row>
    <row r="16" spans="2:8" x14ac:dyDescent="0.25">
      <c r="B16" s="90" t="s">
        <v>184</v>
      </c>
      <c r="C16" s="91" t="s">
        <v>175</v>
      </c>
      <c r="D16" s="91">
        <v>106879.71015156664</v>
      </c>
      <c r="E16" s="91"/>
      <c r="F16" s="91"/>
      <c r="G16" s="91"/>
      <c r="H16" s="92">
        <v>106879.71015156664</v>
      </c>
    </row>
    <row r="17" spans="2:8" x14ac:dyDescent="0.25">
      <c r="B17" s="93"/>
      <c r="C17" s="63"/>
      <c r="D17" s="66" t="s">
        <v>180</v>
      </c>
      <c r="H17" s="74">
        <v>6412.782609093998</v>
      </c>
    </row>
    <row r="18" spans="2:8" x14ac:dyDescent="0.25">
      <c r="B18" s="93"/>
      <c r="C18" s="63"/>
      <c r="D18" s="66" t="s">
        <v>181</v>
      </c>
      <c r="H18" s="74">
        <v>13894.362319703665</v>
      </c>
    </row>
    <row r="19" spans="2:8" x14ac:dyDescent="0.25">
      <c r="B19" s="93" t="s">
        <v>182</v>
      </c>
      <c r="C19" s="63"/>
      <c r="D19" s="63"/>
      <c r="E19" s="63"/>
      <c r="F19" s="63"/>
      <c r="G19" s="63"/>
      <c r="H19" s="94">
        <v>127186.8550803643</v>
      </c>
    </row>
    <row r="20" spans="2:8" x14ac:dyDescent="0.25">
      <c r="B20" s="95" t="s">
        <v>178</v>
      </c>
      <c r="C20" s="63"/>
      <c r="D20" s="63"/>
      <c r="E20" s="63"/>
      <c r="F20" s="63"/>
      <c r="G20" s="63"/>
      <c r="H20" s="94">
        <v>26709.239566876502</v>
      </c>
    </row>
    <row r="21" spans="2:8" ht="15.75" thickBot="1" x14ac:dyDescent="0.3">
      <c r="B21" s="96" t="s">
        <v>185</v>
      </c>
      <c r="C21" s="97"/>
      <c r="D21" s="98"/>
      <c r="E21" s="99"/>
      <c r="F21" s="99"/>
      <c r="G21" s="99"/>
      <c r="H21" s="100">
        <v>153896.0946472408</v>
      </c>
    </row>
    <row r="22" spans="2:8" ht="15.75" thickBot="1" x14ac:dyDescent="0.3">
      <c r="B22" s="101" t="s">
        <v>186</v>
      </c>
      <c r="C22" s="102" t="s">
        <v>175</v>
      </c>
      <c r="D22" s="102"/>
      <c r="E22" s="102"/>
      <c r="F22" s="102"/>
      <c r="G22" s="102"/>
      <c r="H22" s="103">
        <v>246849.75504394123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Amidament</vt:lpstr>
      <vt:lpstr>Frequencia</vt:lpstr>
      <vt:lpstr>Preus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2025-08-12T07:07:32Z</dcterms:modified>
</cp:coreProperties>
</file>