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EN PREPARACIÓ\259_2025. SERVEI MANTENIMENT GRUES, LLITS I APARELLS ORTOPEDICS\"/>
    </mc:Choice>
  </mc:AlternateContent>
  <bookViews>
    <workbookView xWindow="28680" yWindow="-75" windowWidth="29040" windowHeight="15720"/>
  </bookViews>
  <sheets>
    <sheet name="ANNEX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M21" i="1" s="1"/>
  <c r="F21" i="1"/>
  <c r="H21" i="1" s="1"/>
  <c r="I21" i="1" s="1"/>
  <c r="K19" i="1"/>
  <c r="K20" i="1"/>
  <c r="F20" i="1"/>
  <c r="H20" i="1" s="1"/>
  <c r="I20" i="1" s="1"/>
  <c r="F19" i="1"/>
  <c r="H22" i="1" l="1"/>
  <c r="K22" i="1"/>
  <c r="K23" i="1" s="1"/>
  <c r="F22" i="1"/>
  <c r="F23" i="1" s="1"/>
  <c r="N21" i="1"/>
  <c r="H19" i="1"/>
  <c r="M20" i="1"/>
  <c r="N20" i="1" s="1"/>
  <c r="H23" i="1" l="1"/>
  <c r="I19" i="1"/>
  <c r="M19" i="1"/>
  <c r="I22" i="1" l="1"/>
  <c r="I23" i="1" s="1"/>
  <c r="D6" i="1" s="1"/>
  <c r="M22" i="1"/>
  <c r="M23" i="1" s="1"/>
  <c r="K7" i="1" s="1"/>
  <c r="N19" i="1"/>
  <c r="B6" i="1"/>
  <c r="C6" i="1"/>
  <c r="J7" i="1"/>
  <c r="N22" i="1" l="1"/>
  <c r="N23" i="1" s="1"/>
  <c r="L7" i="1" s="1"/>
</calcChain>
</file>

<file path=xl/sharedStrings.xml><?xml version="1.0" encoding="utf-8"?>
<sst xmlns="http://schemas.openxmlformats.org/spreadsheetml/2006/main" count="39" uniqueCount="25">
  <si>
    <t>Preu</t>
  </si>
  <si>
    <t>IVA</t>
  </si>
  <si>
    <t>Import total</t>
  </si>
  <si>
    <t xml:space="preserve">Preu </t>
  </si>
  <si>
    <t>OFERTA ECONÒMICA PRESENTADA PEL LICITADOR</t>
  </si>
  <si>
    <t>DESCRIPCIÓ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</si>
  <si>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</si>
  <si>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</si>
  <si>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</si>
  <si>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</si>
  <si>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</si>
  <si>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</si>
  <si>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</si>
  <si>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UNITATS</t>
  </si>
  <si>
    <t xml:space="preserve">    QUANTITAT</t>
  </si>
  <si>
    <t>PREU OFERT LICITADOR</t>
  </si>
  <si>
    <t>UDS</t>
  </si>
  <si>
    <t>HORA</t>
  </si>
  <si>
    <t>PREU UNITARI</t>
  </si>
  <si>
    <t>Preu hora tècnic reparació grues d'elevació</t>
  </si>
  <si>
    <t>Bossa econòmica materials per dur a terme les reparacions de les grues d'elevació</t>
  </si>
  <si>
    <t>LOT1  Manteniment  de les grues d’elevació (bipedestació i sedestació)</t>
  </si>
  <si>
    <t>Unitat de km pels desplaçaments</t>
  </si>
  <si>
    <t>La bossa econòmica de material és un topall màxim. No es pot realitzar oferta per aquest import.</t>
  </si>
  <si>
    <t>Manteniment correctiu de grues, llits i aparells ortopèdics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</si>
</sst>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F7A0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98864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44" fontId="0" fillId="5" borderId="17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2" fillId="0" borderId="12" xfId="3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0" fillId="0" borderId="0" xfId="0" applyNumberForma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3" borderId="6" xfId="3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3" applyFont="1" applyFill="1" applyBorder="1" applyAlignment="1">
      <alignment horizontal="center"/>
    </xf>
    <xf numFmtId="9" fontId="3" fillId="3" borderId="2" xfId="2" applyFont="1" applyFill="1" applyBorder="1" applyAlignment="1" applyProtection="1">
      <alignment horizontal="center" vertical="center"/>
    </xf>
    <xf numFmtId="9" fontId="3" fillId="3" borderId="2" xfId="2" applyFont="1" applyFill="1" applyBorder="1" applyAlignment="1" applyProtection="1">
      <alignment horizontal="center"/>
    </xf>
    <xf numFmtId="9" fontId="5" fillId="3" borderId="2" xfId="2" applyFont="1" applyFill="1" applyBorder="1" applyAlignment="1" applyProtection="1">
      <alignment horizontal="center" vertical="center"/>
    </xf>
    <xf numFmtId="9" fontId="5" fillId="3" borderId="2" xfId="2" applyFont="1" applyFill="1" applyBorder="1" applyAlignment="1" applyProtection="1">
      <alignment horizontal="center"/>
    </xf>
    <xf numFmtId="9" fontId="5" fillId="3" borderId="7" xfId="2" applyFont="1" applyFill="1" applyBorder="1" applyAlignment="1" applyProtection="1">
      <alignment horizontal="center"/>
    </xf>
    <xf numFmtId="0" fontId="0" fillId="0" borderId="2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44" fontId="0" fillId="5" borderId="17" xfId="1" applyFont="1" applyFill="1" applyBorder="1" applyAlignment="1" applyProtection="1">
      <alignment vertical="center"/>
    </xf>
    <xf numFmtId="164" fontId="0" fillId="0" borderId="17" xfId="0" applyNumberFormat="1" applyBorder="1" applyAlignment="1">
      <alignment horizontal="center" vertical="center"/>
    </xf>
    <xf numFmtId="9" fontId="0" fillId="0" borderId="17" xfId="2" applyFont="1" applyFill="1" applyBorder="1" applyAlignment="1" applyProtection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 wrapText="1"/>
    </xf>
    <xf numFmtId="44" fontId="0" fillId="0" borderId="2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4" fontId="0" fillId="5" borderId="2" xfId="1" applyFont="1" applyFill="1" applyBorder="1" applyAlignment="1" applyProtection="1">
      <alignment vertical="center"/>
    </xf>
    <xf numFmtId="164" fontId="0" fillId="0" borderId="2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9" fontId="0" fillId="0" borderId="2" xfId="2" applyFont="1" applyFill="1" applyBorder="1" applyAlignment="1" applyProtection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44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44" fontId="5" fillId="0" borderId="0" xfId="0" applyNumberFormat="1" applyFont="1"/>
    <xf numFmtId="44" fontId="0" fillId="5" borderId="17" xfId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2" borderId="19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4" borderId="18" xfId="3" applyFont="1" applyFill="1" applyBorder="1" applyAlignment="1">
      <alignment horizontal="center"/>
    </xf>
    <xf numFmtId="0" fontId="5" fillId="4" borderId="9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1"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F7A00"/>
      <color rgb="FFEDE5D7"/>
      <color rgb="FF988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A2" zoomScaleNormal="100" workbookViewId="0">
      <selection activeCell="J19" sqref="J19"/>
    </sheetView>
  </sheetViews>
  <sheetFormatPr baseColWidth="10" defaultColWidth="11.42578125" defaultRowHeight="15" x14ac:dyDescent="0.25"/>
  <cols>
    <col min="1" max="1" width="4.140625" customWidth="1"/>
    <col min="2" max="2" width="42.7109375" customWidth="1"/>
    <col min="3" max="3" width="15.5703125" style="2" bestFit="1" customWidth="1"/>
    <col min="4" max="4" width="14" style="2" customWidth="1"/>
    <col min="5" max="5" width="14.5703125" style="3" customWidth="1"/>
    <col min="6" max="6" width="16.5703125" bestFit="1" customWidth="1"/>
    <col min="8" max="8" width="15.140625" bestFit="1" customWidth="1"/>
    <col min="9" max="9" width="17.5703125" bestFit="1" customWidth="1"/>
    <col min="10" max="10" width="23.5703125" customWidth="1"/>
    <col min="11" max="11" width="23.140625" customWidth="1"/>
    <col min="12" max="12" width="13.5703125" customWidth="1"/>
    <col min="13" max="14" width="14.85546875" bestFit="1" customWidth="1"/>
    <col min="15" max="15" width="22.85546875" customWidth="1"/>
  </cols>
  <sheetData>
    <row r="1" spans="1:16" ht="15.75" thickBot="1" x14ac:dyDescent="0.3"/>
    <row r="2" spans="1:16" ht="15.75" thickBot="1" x14ac:dyDescent="0.3">
      <c r="B2" s="4" t="s">
        <v>24</v>
      </c>
    </row>
    <row r="4" spans="1:16" x14ac:dyDescent="0.25">
      <c r="B4" s="72" t="s">
        <v>21</v>
      </c>
      <c r="C4" s="73"/>
      <c r="D4" s="74"/>
      <c r="E4" s="5"/>
      <c r="J4" s="58" t="s">
        <v>24</v>
      </c>
      <c r="K4" s="58"/>
      <c r="L4" s="58"/>
    </row>
    <row r="5" spans="1:16" x14ac:dyDescent="0.25">
      <c r="B5" s="6" t="s">
        <v>0</v>
      </c>
      <c r="C5" s="6" t="s">
        <v>1</v>
      </c>
      <c r="D5" s="6" t="s">
        <v>2</v>
      </c>
      <c r="J5" s="59" t="s">
        <v>21</v>
      </c>
      <c r="K5" s="59"/>
      <c r="L5" s="59"/>
      <c r="N5" s="7"/>
      <c r="O5" s="7"/>
    </row>
    <row r="6" spans="1:16" ht="15.75" customHeight="1" x14ac:dyDescent="0.25">
      <c r="B6" s="8">
        <f>F23</f>
        <v>48460.480000000003</v>
      </c>
      <c r="C6" s="8">
        <f>H23</f>
        <v>10176.700800000001</v>
      </c>
      <c r="D6" s="8">
        <f>I23</f>
        <v>58637.180800000002</v>
      </c>
      <c r="J6" s="6" t="s">
        <v>3</v>
      </c>
      <c r="K6" s="6" t="s">
        <v>1</v>
      </c>
      <c r="L6" s="6" t="s">
        <v>2</v>
      </c>
    </row>
    <row r="7" spans="1:16" x14ac:dyDescent="0.25">
      <c r="J7" s="8">
        <f>+K23</f>
        <v>10000</v>
      </c>
      <c r="K7" s="8">
        <f>+M23</f>
        <v>2100</v>
      </c>
      <c r="L7" s="8">
        <f>N23</f>
        <v>12100</v>
      </c>
    </row>
    <row r="8" spans="1:16" ht="15" customHeight="1" x14ac:dyDescent="0.25">
      <c r="B8" s="9"/>
      <c r="C8" s="9"/>
      <c r="D8" s="9"/>
      <c r="E8" s="9"/>
      <c r="J8" s="10"/>
      <c r="K8" s="10"/>
      <c r="L8" s="10"/>
    </row>
    <row r="9" spans="1:16" x14ac:dyDescent="0.25">
      <c r="B9" s="11"/>
      <c r="C9" s="11"/>
      <c r="D9" s="11"/>
      <c r="E9" s="11"/>
    </row>
    <row r="10" spans="1:16" x14ac:dyDescent="0.25">
      <c r="B10" s="10"/>
      <c r="C10" s="10"/>
      <c r="D10" s="10"/>
      <c r="E10" s="10"/>
      <c r="J10" s="61" t="s">
        <v>10</v>
      </c>
      <c r="K10" s="61"/>
      <c r="L10" s="61"/>
      <c r="M10" s="61"/>
      <c r="N10" s="61"/>
      <c r="O10" s="61"/>
      <c r="P10" s="61"/>
    </row>
    <row r="11" spans="1:16" ht="15.75" x14ac:dyDescent="0.25">
      <c r="B11" s="12"/>
      <c r="C11" s="12"/>
      <c r="D11" s="12"/>
      <c r="E11" s="12"/>
      <c r="J11" s="13" t="s">
        <v>9</v>
      </c>
      <c r="K11" s="14"/>
      <c r="L11" s="14"/>
      <c r="M11" s="14"/>
      <c r="N11" s="14"/>
      <c r="O11" s="14"/>
      <c r="P11" s="14"/>
    </row>
    <row r="12" spans="1:16" x14ac:dyDescent="0.25">
      <c r="B12" s="12"/>
      <c r="C12" s="12"/>
      <c r="D12" s="12"/>
      <c r="E12" s="12"/>
      <c r="J12" s="60" t="s">
        <v>11</v>
      </c>
      <c r="K12" s="60"/>
      <c r="L12" s="60"/>
      <c r="M12" s="60"/>
      <c r="N12" s="60"/>
    </row>
    <row r="13" spans="1:16" x14ac:dyDescent="0.25">
      <c r="C13"/>
      <c r="D13"/>
      <c r="E13"/>
      <c r="J13" s="60"/>
      <c r="K13" s="60"/>
      <c r="L13" s="60"/>
      <c r="M13" s="60"/>
      <c r="N13" s="60"/>
    </row>
    <row r="14" spans="1:16" x14ac:dyDescent="0.25">
      <c r="C14"/>
      <c r="D14"/>
      <c r="E14"/>
    </row>
    <row r="15" spans="1:16" ht="15.75" thickBot="1" x14ac:dyDescent="0.3"/>
    <row r="16" spans="1:16" ht="15.75" customHeight="1" x14ac:dyDescent="0.25">
      <c r="A16" s="68" t="s">
        <v>24</v>
      </c>
      <c r="B16" s="69"/>
      <c r="C16" s="69"/>
      <c r="D16" s="69"/>
      <c r="E16" s="69"/>
      <c r="F16" s="69"/>
      <c r="G16" s="69"/>
      <c r="H16" s="69"/>
      <c r="I16" s="69"/>
      <c r="J16" s="62" t="s">
        <v>4</v>
      </c>
      <c r="K16" s="63"/>
      <c r="L16" s="63"/>
      <c r="M16" s="63"/>
      <c r="N16" s="64"/>
    </row>
    <row r="17" spans="1:14" x14ac:dyDescent="0.25">
      <c r="A17" s="70" t="s">
        <v>21</v>
      </c>
      <c r="B17" s="66"/>
      <c r="C17" s="66"/>
      <c r="D17" s="66"/>
      <c r="E17" s="66"/>
      <c r="F17" s="66"/>
      <c r="G17" s="66"/>
      <c r="H17" s="66"/>
      <c r="I17" s="71"/>
      <c r="J17" s="65" t="s">
        <v>21</v>
      </c>
      <c r="K17" s="66"/>
      <c r="L17" s="66"/>
      <c r="M17" s="66"/>
      <c r="N17" s="67"/>
    </row>
    <row r="18" spans="1:14" x14ac:dyDescent="0.25">
      <c r="A18" s="15"/>
      <c r="B18" s="16" t="s">
        <v>5</v>
      </c>
      <c r="C18" s="17" t="s">
        <v>13</v>
      </c>
      <c r="D18" s="18" t="s">
        <v>14</v>
      </c>
      <c r="E18" s="18" t="s">
        <v>18</v>
      </c>
      <c r="F18" s="19" t="s">
        <v>6</v>
      </c>
      <c r="G18" s="20" t="s">
        <v>1</v>
      </c>
      <c r="H18" s="21" t="s">
        <v>7</v>
      </c>
      <c r="I18" s="21" t="s">
        <v>8</v>
      </c>
      <c r="J18" s="16" t="s">
        <v>15</v>
      </c>
      <c r="K18" s="16" t="s">
        <v>6</v>
      </c>
      <c r="L18" s="22" t="s">
        <v>1</v>
      </c>
      <c r="M18" s="23" t="s">
        <v>7</v>
      </c>
      <c r="N18" s="24" t="s">
        <v>8</v>
      </c>
    </row>
    <row r="19" spans="1:14" s="35" customFormat="1" ht="30.6" customHeight="1" x14ac:dyDescent="0.25">
      <c r="A19" s="25"/>
      <c r="B19" s="26" t="s">
        <v>19</v>
      </c>
      <c r="C19" s="27" t="s">
        <v>17</v>
      </c>
      <c r="D19" s="27">
        <v>688</v>
      </c>
      <c r="E19" s="28">
        <v>50.96</v>
      </c>
      <c r="F19" s="29">
        <f>+D19*E19</f>
        <v>35060.480000000003</v>
      </c>
      <c r="G19" s="30">
        <v>0.21</v>
      </c>
      <c r="H19" s="31">
        <f>F19*G19</f>
        <v>7362.7008000000005</v>
      </c>
      <c r="I19" s="32">
        <f>H19+F19</f>
        <v>42423.180800000002</v>
      </c>
      <c r="J19" s="1"/>
      <c r="K19" s="33" t="str">
        <f>IF(J19&gt;E19,"PREU SUPERIOR AL DEMANAT",IF(J19=0,"FALTA PREU",IF(J19="","FALTA PREU",ROUND(J19*D19,2))))</f>
        <v>FALTA PREU</v>
      </c>
      <c r="L19" s="30">
        <v>0.21</v>
      </c>
      <c r="M19" s="31" t="str">
        <f>IFERROR(K19*L19,"REVISAR PREU")</f>
        <v>REVISAR PREU</v>
      </c>
      <c r="N19" s="34" t="str">
        <f>IFERROR(M19+K19,"REVISAR PREU")</f>
        <v>REVISAR PREU</v>
      </c>
    </row>
    <row r="20" spans="1:14" s="35" customFormat="1" ht="30.6" customHeight="1" x14ac:dyDescent="0.25">
      <c r="A20" s="36"/>
      <c r="B20" s="26" t="s">
        <v>20</v>
      </c>
      <c r="C20" s="37" t="s">
        <v>16</v>
      </c>
      <c r="D20" s="37">
        <v>1</v>
      </c>
      <c r="E20" s="38">
        <v>10000</v>
      </c>
      <c r="F20" s="39">
        <f>+D20*E20</f>
        <v>10000</v>
      </c>
      <c r="G20" s="30">
        <v>0.21</v>
      </c>
      <c r="H20" s="40">
        <f t="shared" ref="H20" si="0">F20*G20</f>
        <v>2100</v>
      </c>
      <c r="I20" s="41">
        <f t="shared" ref="I20" si="1">H20+F20</f>
        <v>12100</v>
      </c>
      <c r="J20" s="53">
        <v>10000</v>
      </c>
      <c r="K20" s="33">
        <f>IF(J20&gt;E20,"PREU SUPERIOR AL DEMANAT",IF(J20=0,"FALTA PREU",IF(J20="","FALTA PREU",ROUND(J20*D20,2))))</f>
        <v>10000</v>
      </c>
      <c r="L20" s="42">
        <v>0.21</v>
      </c>
      <c r="M20" s="40">
        <f t="shared" ref="M20" si="2">IFERROR(K20*L20,"REVISAR PREU")</f>
        <v>2100</v>
      </c>
      <c r="N20" s="43">
        <f t="shared" ref="N20" si="3">IFERROR(M20+K20,"REVISAR PREU")</f>
        <v>12100</v>
      </c>
    </row>
    <row r="21" spans="1:14" s="35" customFormat="1" ht="30.6" customHeight="1" thickBot="1" x14ac:dyDescent="0.3">
      <c r="A21" s="36"/>
      <c r="B21" s="26" t="s">
        <v>22</v>
      </c>
      <c r="C21" s="37" t="s">
        <v>16</v>
      </c>
      <c r="D21" s="37">
        <v>6800</v>
      </c>
      <c r="E21" s="38">
        <v>0.5</v>
      </c>
      <c r="F21" s="39">
        <f>+D21*E21</f>
        <v>3400</v>
      </c>
      <c r="G21" s="30">
        <v>0.21</v>
      </c>
      <c r="H21" s="40">
        <f t="shared" ref="H21" si="4">F21*G21</f>
        <v>714</v>
      </c>
      <c r="I21" s="41">
        <f>H21+F21</f>
        <v>4114</v>
      </c>
      <c r="J21" s="1"/>
      <c r="K21" s="33" t="str">
        <f>IF(J21&gt;E21,"PREU SUPERIOR AL DEMANAT",IF(J21=0,"FALTA PREU",IF(J21="","FALTA PREU",ROUND(J21*D21,2))))</f>
        <v>FALTA PREU</v>
      </c>
      <c r="L21" s="42">
        <v>0.21</v>
      </c>
      <c r="M21" s="40" t="str">
        <f>IFERROR(K21*L21,"REVISAR PREU")</f>
        <v>REVISAR PREU</v>
      </c>
      <c r="N21" s="43" t="str">
        <f t="shared" ref="N21" si="5">IFERROR(M21+K21,"REVISAR PREU")</f>
        <v>REVISAR PREU</v>
      </c>
    </row>
    <row r="22" spans="1:14" ht="15.75" thickBot="1" x14ac:dyDescent="0.3">
      <c r="A22" s="75" t="s">
        <v>21</v>
      </c>
      <c r="B22" s="76"/>
      <c r="C22" s="76"/>
      <c r="D22" s="76"/>
      <c r="E22" s="77"/>
      <c r="F22" s="44">
        <f>SUM(F19:F21)</f>
        <v>48460.480000000003</v>
      </c>
      <c r="G22" s="45"/>
      <c r="H22" s="44">
        <f>SUM(H19:H21)</f>
        <v>10176.700800000001</v>
      </c>
      <c r="I22" s="44">
        <f>SUM(I19:I21)</f>
        <v>58637.180800000002</v>
      </c>
      <c r="J22" s="46"/>
      <c r="K22" s="44">
        <f>SUM(K19:K21)</f>
        <v>10000</v>
      </c>
      <c r="L22" s="47"/>
      <c r="M22" s="44">
        <f>SUM(M19:M21)</f>
        <v>2100</v>
      </c>
      <c r="N22" s="44">
        <f>SUM(N19:N21)</f>
        <v>12100</v>
      </c>
    </row>
    <row r="23" spans="1:14" ht="15.75" thickBot="1" x14ac:dyDescent="0.3">
      <c r="A23" s="55" t="s">
        <v>12</v>
      </c>
      <c r="B23" s="56"/>
      <c r="C23" s="56"/>
      <c r="D23" s="56"/>
      <c r="E23" s="57"/>
      <c r="F23" s="48">
        <f>SUM(F22)</f>
        <v>48460.480000000003</v>
      </c>
      <c r="G23" s="49"/>
      <c r="H23" s="48">
        <f>SUM(H22)</f>
        <v>10176.700800000001</v>
      </c>
      <c r="I23" s="48">
        <f>SUM(I22)</f>
        <v>58637.180800000002</v>
      </c>
      <c r="J23" s="49"/>
      <c r="K23" s="48">
        <f>SUM(K22)</f>
        <v>10000</v>
      </c>
      <c r="L23" s="49"/>
      <c r="M23" s="48">
        <f>SUM(M22)</f>
        <v>2100</v>
      </c>
      <c r="N23" s="48">
        <f>SUM(N22)</f>
        <v>12100</v>
      </c>
    </row>
    <row r="24" spans="1:14" ht="75" x14ac:dyDescent="0.25">
      <c r="E24" s="50"/>
      <c r="F24" s="12"/>
      <c r="G24" s="51"/>
      <c r="H24" s="12"/>
      <c r="I24" s="12"/>
      <c r="J24" s="54" t="s">
        <v>23</v>
      </c>
    </row>
    <row r="25" spans="1:14" x14ac:dyDescent="0.25">
      <c r="E25" s="50"/>
      <c r="F25" s="12"/>
      <c r="G25" s="51"/>
      <c r="H25" s="12"/>
      <c r="I25" s="12"/>
    </row>
    <row r="26" spans="1:14" x14ac:dyDescent="0.25">
      <c r="E26" s="50"/>
      <c r="F26" s="12"/>
      <c r="G26" s="51"/>
      <c r="H26" s="12"/>
      <c r="I26" s="12"/>
    </row>
    <row r="27" spans="1:14" x14ac:dyDescent="0.25">
      <c r="E27" s="50"/>
      <c r="F27" s="12"/>
      <c r="G27" s="51"/>
      <c r="H27" s="12"/>
      <c r="I27" s="12"/>
    </row>
    <row r="28" spans="1:14" x14ac:dyDescent="0.25">
      <c r="E28" s="50"/>
      <c r="F28" s="12"/>
      <c r="G28" s="51"/>
      <c r="H28" s="12"/>
      <c r="I28" s="12"/>
    </row>
    <row r="29" spans="1:14" x14ac:dyDescent="0.25">
      <c r="E29" s="50"/>
      <c r="F29" s="12"/>
      <c r="G29" s="51"/>
      <c r="H29" s="12"/>
      <c r="I29" s="12"/>
    </row>
    <row r="30" spans="1:14" x14ac:dyDescent="0.25">
      <c r="E30" s="50"/>
      <c r="F30" s="12"/>
      <c r="G30" s="51"/>
      <c r="H30" s="12"/>
      <c r="I30" s="12"/>
    </row>
    <row r="31" spans="1:14" x14ac:dyDescent="0.25">
      <c r="E31" s="50"/>
      <c r="F31" s="12"/>
      <c r="G31" s="51"/>
      <c r="H31" s="12"/>
      <c r="I31" s="12"/>
    </row>
    <row r="32" spans="1:14" x14ac:dyDescent="0.25">
      <c r="E32" s="50"/>
      <c r="F32" s="12"/>
      <c r="G32" s="51"/>
      <c r="H32" s="12"/>
      <c r="I32" s="12"/>
    </row>
    <row r="33" spans="5:9" x14ac:dyDescent="0.25">
      <c r="E33" s="50"/>
      <c r="F33" s="12"/>
      <c r="G33" s="51"/>
      <c r="H33" s="12"/>
      <c r="I33" s="12"/>
    </row>
    <row r="34" spans="5:9" x14ac:dyDescent="0.25">
      <c r="E34" s="50"/>
      <c r="F34" s="12"/>
      <c r="G34" s="51"/>
      <c r="H34" s="12"/>
      <c r="I34" s="12"/>
    </row>
    <row r="35" spans="5:9" x14ac:dyDescent="0.25">
      <c r="E35" s="50"/>
      <c r="F35" s="12"/>
      <c r="G35" s="51"/>
      <c r="H35" s="12"/>
      <c r="I35" s="12"/>
    </row>
    <row r="36" spans="5:9" x14ac:dyDescent="0.25">
      <c r="E36" s="50"/>
      <c r="F36" s="12"/>
      <c r="G36" s="51"/>
      <c r="H36" s="12"/>
      <c r="I36" s="12"/>
    </row>
    <row r="37" spans="5:9" x14ac:dyDescent="0.25">
      <c r="E37" s="50"/>
      <c r="F37" s="12"/>
      <c r="G37" s="51"/>
      <c r="H37" s="12"/>
      <c r="I37" s="12"/>
    </row>
    <row r="38" spans="5:9" x14ac:dyDescent="0.25">
      <c r="E38" s="50"/>
      <c r="F38" s="12"/>
      <c r="G38" s="51"/>
      <c r="H38" s="12"/>
      <c r="I38" s="12"/>
    </row>
    <row r="39" spans="5:9" x14ac:dyDescent="0.25">
      <c r="E39" s="50"/>
      <c r="F39" s="12"/>
      <c r="G39" s="51"/>
      <c r="H39" s="12"/>
      <c r="I39" s="12"/>
    </row>
    <row r="40" spans="5:9" x14ac:dyDescent="0.25">
      <c r="E40" s="50"/>
      <c r="F40" s="12"/>
      <c r="G40" s="51"/>
      <c r="H40" s="12"/>
      <c r="I40" s="12"/>
    </row>
    <row r="41" spans="5:9" x14ac:dyDescent="0.25">
      <c r="E41" s="50"/>
      <c r="F41" s="12"/>
      <c r="G41" s="51"/>
      <c r="H41" s="12"/>
      <c r="I41" s="12"/>
    </row>
    <row r="42" spans="5:9" x14ac:dyDescent="0.25">
      <c r="E42" s="50"/>
      <c r="F42" s="12"/>
      <c r="G42" s="51"/>
      <c r="H42" s="12"/>
      <c r="I42" s="12"/>
    </row>
    <row r="43" spans="5:9" x14ac:dyDescent="0.25">
      <c r="E43" s="50"/>
      <c r="F43" s="12"/>
      <c r="G43" s="51"/>
      <c r="H43" s="12"/>
      <c r="I43" s="12"/>
    </row>
    <row r="44" spans="5:9" x14ac:dyDescent="0.25">
      <c r="E44" s="50"/>
      <c r="F44" s="12"/>
      <c r="G44" s="51"/>
      <c r="H44" s="12"/>
      <c r="I44" s="12"/>
    </row>
    <row r="45" spans="5:9" x14ac:dyDescent="0.25">
      <c r="E45" s="50"/>
      <c r="F45" s="52"/>
      <c r="G45" s="52"/>
      <c r="H45" s="52"/>
      <c r="I45" s="52"/>
    </row>
  </sheetData>
  <sheetProtection algorithmName="SHA-512" hashValue="RJcs4KNcM4kLDxcEc1B74EbaMaceDTlBK/pzo9Mfn3a6PtdpSczHQDktVNuAmw5oYmxpvu2PxdTYrvwLj8kVBw==" saltValue="BLEo5YY2R1dnlQyxq3yEYw==" spinCount="100000" sheet="1" objects="1" scenarios="1" selectLockedCells="1"/>
  <mergeCells count="11">
    <mergeCell ref="A23:E23"/>
    <mergeCell ref="J4:L4"/>
    <mergeCell ref="J5:L5"/>
    <mergeCell ref="J12:N13"/>
    <mergeCell ref="J10:P10"/>
    <mergeCell ref="J16:N16"/>
    <mergeCell ref="J17:N17"/>
    <mergeCell ref="A16:I16"/>
    <mergeCell ref="A17:I17"/>
    <mergeCell ref="B4:D4"/>
    <mergeCell ref="A22:E22"/>
  </mergeCells>
  <conditionalFormatting sqref="A19:XFD21">
    <cfRule type="expression" dxfId="0" priority="1">
      <formula>$K19="PREU SUPERIOR AL DEMANAT"</formula>
    </cfRule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19:J21">
      <formula1>J19&lt;=E19</formula1>
    </dataValidation>
  </dataValidations>
  <pageMargins left="0.7" right="0.7" top="0.75" bottom="0.75" header="0.3" footer="0.3"/>
  <pageSetup paperSize="9" scale="37" orientation="portrait" r:id="rId1"/>
  <ignoredErrors>
    <ignoredError sqref="F23 H23:I23 H19:I20 K23:N23 K19:N20 F19:F20 F21 L22 F22:K22 M22:N22 K21:N21 H21:I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Elisabeth Mazarico</cp:lastModifiedBy>
  <dcterms:created xsi:type="dcterms:W3CDTF">2022-07-13T13:12:53Z</dcterms:created>
  <dcterms:modified xsi:type="dcterms:W3CDTF">2025-09-29T13:23:48Z</dcterms:modified>
</cp:coreProperties>
</file>