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mc:AlternateContent xmlns:mc="http://schemas.openxmlformats.org/markup-compatibility/2006">
    <mc:Choice Requires="x15">
      <x15ac:absPath xmlns:x15ac="http://schemas.microsoft.com/office/spreadsheetml/2010/11/ac" url="https://viladecans-my.sharepoint.com/personal/jpenac_viladecans_cat/Documents/Mis documentos/"/>
    </mc:Choice>
  </mc:AlternateContent>
  <xr:revisionPtr revIDLastSave="0" documentId="8_{FC7220C2-9EE2-476F-BC97-70FBAE636F69}" xr6:coauthVersionLast="47" xr6:coauthVersionMax="47" xr10:uidLastSave="{00000000-0000-0000-0000-000000000000}"/>
  <bookViews>
    <workbookView xWindow="-120" yWindow="-120" windowWidth="29040" windowHeight="15840" xr2:uid="{00000000-000D-0000-FFFF-FFFF00000000}"/>
  </bookViews>
  <sheets>
    <sheet name="T-PRES" sheetId="3" r:id="rId1"/>
    <sheet name="Hoja1"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3" l="1"/>
  <c r="F70" i="3"/>
  <c r="F73" i="3"/>
  <c r="F74" i="3"/>
  <c r="F66" i="3"/>
  <c r="F65" i="3"/>
  <c r="F64" i="3"/>
  <c r="F63" i="3"/>
  <c r="F39" i="3"/>
  <c r="F38" i="3"/>
  <c r="F37" i="3"/>
  <c r="F36" i="3"/>
  <c r="F71" i="3"/>
  <c r="F62" i="3"/>
  <c r="F58" i="3"/>
  <c r="F57" i="3"/>
  <c r="F56" i="3"/>
  <c r="F55" i="3"/>
  <c r="F54" i="3"/>
  <c r="F53" i="3"/>
  <c r="F52" i="3"/>
  <c r="F48" i="3"/>
  <c r="F47" i="3"/>
  <c r="F46" i="3"/>
  <c r="F45" i="3"/>
  <c r="F41" i="3"/>
  <c r="F40" i="3"/>
  <c r="F35" i="3"/>
  <c r="F31" i="3"/>
  <c r="F30" i="3"/>
  <c r="F29" i="3"/>
  <c r="F28" i="3"/>
  <c r="F27" i="3"/>
  <c r="F26" i="3"/>
  <c r="F22" i="3"/>
  <c r="F21" i="3"/>
  <c r="F17" i="3"/>
  <c r="F16" i="3"/>
  <c r="F15" i="3"/>
  <c r="F11" i="3"/>
  <c r="F10" i="3"/>
  <c r="F9" i="3"/>
  <c r="F8" i="3"/>
  <c r="B19" i="1"/>
  <c r="B17" i="1"/>
  <c r="B16" i="1"/>
  <c r="B15" i="1"/>
  <c r="B9" i="1"/>
  <c r="B10" i="1"/>
  <c r="B7" i="1"/>
  <c r="B5" i="1"/>
  <c r="B4" i="1"/>
  <c r="F75" i="3" l="1"/>
  <c r="F67" i="3"/>
  <c r="F42" i="3"/>
  <c r="F23" i="3"/>
  <c r="F59" i="3"/>
  <c r="F49" i="3"/>
  <c r="F32" i="3"/>
  <c r="F18" i="3"/>
  <c r="F12" i="3"/>
  <c r="F77" i="3" l="1"/>
  <c r="F79" i="3" l="1"/>
  <c r="F78" i="3"/>
  <c r="F80" i="3" l="1"/>
  <c r="F81" i="3" s="1"/>
  <c r="F82" i="3" s="1"/>
</calcChain>
</file>

<file path=xl/sharedStrings.xml><?xml version="1.0" encoding="utf-8"?>
<sst xmlns="http://schemas.openxmlformats.org/spreadsheetml/2006/main" count="183" uniqueCount="118">
  <si>
    <t>PRESSUPOS EXECUCIÓ MATERIAL</t>
  </si>
  <si>
    <t>13% D.G.</t>
  </si>
  <si>
    <t>6% B.I.</t>
  </si>
  <si>
    <t>Subtotal</t>
  </si>
  <si>
    <t>21% IVA</t>
  </si>
  <si>
    <t xml:space="preserve">Import previst per l’execució del contracte (exclòs l’IVA):    </t>
  </si>
  <si>
    <t xml:space="preserve">Import corresponent a les eventuals modificacions 
del contracte (20%, exclòs l’IVA):      </t>
  </si>
  <si>
    <t>V.E.C.</t>
  </si>
  <si>
    <t>Amidament</t>
  </si>
  <si>
    <t>Import</t>
  </si>
  <si>
    <t>01</t>
  </si>
  <si>
    <t>01.01</t>
  </si>
  <si>
    <t>02</t>
  </si>
  <si>
    <t>PRESSUPOST</t>
  </si>
  <si>
    <t>Preu</t>
  </si>
  <si>
    <t>Capítol</t>
  </si>
  <si>
    <t>TOTAL</t>
  </si>
  <si>
    <t>03</t>
  </si>
  <si>
    <t>04</t>
  </si>
  <si>
    <t>06</t>
  </si>
  <si>
    <t>07</t>
  </si>
  <si>
    <t>08</t>
  </si>
  <si>
    <t>PA</t>
  </si>
  <si>
    <t xml:space="preserve">IMPORT TOTAL DEL PRESSUPOST : </t>
  </si>
  <si>
    <t>Retirada de mobiliari existent dels espais afectats, incloent desmuntatge, embalatge i transport a zona d’acopi, meteixa obra, magatzem o abocador autoritzat segons estat de conservació. Treballs previs a l’execució d’obres, realitzats amb cura per evitar desperfectes a elements reutilitzables</t>
  </si>
  <si>
    <t>Subministrament i col·locació de proteccions provisionals per a la preservació d’equips existents durant les obres, mitjançant materials adequats (plàstic, fusta, mantes, etc.), assegurant-ne la integritat i funcionament. Inclou muntatge i retirada.</t>
  </si>
  <si>
    <t>TREBALLS PRELIMINARS</t>
  </si>
  <si>
    <t>SUBSTITUCIÓ CEL-RAS DE CANYÍS</t>
  </si>
  <si>
    <t>m2</t>
  </si>
  <si>
    <t>02.01</t>
  </si>
  <si>
    <t>02.02</t>
  </si>
  <si>
    <t>02.03</t>
  </si>
  <si>
    <t>Subministrament i muntatge de llumenera led de 60x60 cm per quedar integrada al sostre de 36 W 4000 K. Inclós tots els accessori per muntatge al sostre, i part proporcional de material elèctric per deixar-la completament instal·lada i en correcte funcionament. Inclosa la p.p. de cablejat i canalització per alimentació.</t>
  </si>
  <si>
    <t>SUBSTITUCIÓ PORTES INTERIORS DE FUSTA</t>
  </si>
  <si>
    <t>03.01</t>
  </si>
  <si>
    <t>03.02</t>
  </si>
  <si>
    <t>ut</t>
  </si>
  <si>
    <t>REPINTAT PARAMENTS INTERIORS AULA</t>
  </si>
  <si>
    <t>04.01</t>
  </si>
  <si>
    <t>04.02</t>
  </si>
  <si>
    <t>04.03</t>
  </si>
  <si>
    <t>04.04</t>
  </si>
  <si>
    <t>04.05</t>
  </si>
  <si>
    <t>04.06</t>
  </si>
  <si>
    <t>ml</t>
  </si>
  <si>
    <t>Preparació superfícies afectades per filtracions d'aigua. Inclou eliminar pintura sense adherència al suport, aplicació de netejador fungicida en les superfícies afectades per fongs, massillat i polit de la superfície per anivellar la zona de l’actuació amb la resta de paraments i aplicació d'una ma de pintura per aïllar i cobrir taques amb base acrílica.</t>
  </si>
  <si>
    <t>Reparació de fissura en tancaments i divisòries d'enguixat en unió entre elements estructurals i paraments de diferents materials amb repicat de les vores fins al suport, col·locació de malla flexible de fibra de vidre revestida de PVC i acabat amb enguixat. Quantitat orientativa.</t>
  </si>
  <si>
    <t>Subministrament i col·locació de grapes metàl·liques galvanitzades d’uns 20 cm de llargada, amb dues potes als extrems de 5 cm i 10 mm de diàmetre. Formació de regates perpendiculars a l’esquerda, separades cada 15 cm, i realització de perforacions als seus extrems. Les grapes s’instal·laran amb tacs químics. Finalment, es taparà la regata amb morter de reparació tipus R4. S’hi inclou, si s’escau, el subministrament i acopi de materials, mitjans auxiliars, mesures de seguretat, pujada i baixada de materials, neteja de la zona de treball, càrrega i descàrrega dels enderrocs a abocador autoritzat. Treball acabat i llest per a lliura. Quantitat orientativa</t>
  </si>
  <si>
    <t>Pressupost rehabilitació de la terrassa de la coberta i l’interior de l’aula de l’UEC a la Masia de can Sellarés de Viladecans</t>
  </si>
  <si>
    <t>Repintat amb esmalt acrílic portes (fusta de mides estandar 0,80x2,1), en color a escollir sobre base de color clar. Dues mans de pintura prèvia preparació de la superfície i aplicació d'imprimació</t>
  </si>
  <si>
    <t>Subministrament i col·locació de sòcol de polímer de 80 mm en color gris</t>
  </si>
  <si>
    <t>05</t>
  </si>
  <si>
    <t>REPARACIÓ I REPINTAT DE FINESTRES</t>
  </si>
  <si>
    <t>05.01</t>
  </si>
  <si>
    <t>05.02</t>
  </si>
  <si>
    <t>05.03</t>
  </si>
  <si>
    <t>05.04</t>
  </si>
  <si>
    <t>05.05</t>
  </si>
  <si>
    <t>05.06</t>
  </si>
  <si>
    <t>05.07</t>
  </si>
  <si>
    <t>Escatat i decapat de pintures i/o vernissos existents sobre tancaments de fusta a finestres de mides aproximades de 1,20x1,10m més fixe de 1,10x0,45 m (segons documentació gràfica), tant a la cara interior, exterior, marcs, montants... per aplicació posterior de pintura, amb aplicacions successives de producte decapant. totalment acabat i preparat per rebre sellegat.</t>
  </si>
  <si>
    <t>Massillat i reconstrucció de seccións i defectes a les fusteries i segellat perimetral i entre ribets i marc de la fulla de les finestres de fusta (substitució de peces de fusta valorada en partida independent). de mides aproximades de 1,20x1,10m més fixe de 1,10x045 m, tant a la cara interior, exterior, marcs, montants... totalment acabat i preparat per aplicació posterior de pintura.</t>
  </si>
  <si>
    <t>Revestiment fusta natural, prèvia neteja, de les finestres de fusta de mides aproximades de 1,20x1,10m més fixe de 1,10x045 m, tant a la cara interior, exterior, marcs, montants... amb esmalt sintetic color a definir per la DF. totalment acabat.</t>
  </si>
  <si>
    <t>Substitució dels mecanismes de tancament de les finestres, per un sistema de cremona metàl.lic cromat. Totalment acabat i en perfecte funcionament.</t>
  </si>
  <si>
    <t>Substitució de escopidors, ribets i peces de fusta deteriorades a les finestres existents, mitjançant peces de fusta perfilada i calibrada de diferents gruixos. Inclou retirada de les peces deteriorades i fixació de les noves peces i segellat per evitar la filtració d’aigua</t>
  </si>
  <si>
    <t>Desmuntatge de cortines tipus Store, i retirada a avocador autoritzat.</t>
  </si>
  <si>
    <t xml:space="preserve">Subministrament i instal·lació de cortines enrotllables amb accionament sistema de cadena, de dimensions aproximades 1,50x2,50 (ample x alt). Teixit screen amb filtre UV, ignífug M-1 color clar a escollir. Factor apertura 10% </t>
  </si>
  <si>
    <t>RETIRADA EQUIP DE CLIMA AVARIAT I CONDUCTES</t>
  </si>
  <si>
    <t>06.01</t>
  </si>
  <si>
    <t>06.02</t>
  </si>
  <si>
    <t>06.03</t>
  </si>
  <si>
    <t>06.04</t>
  </si>
  <si>
    <t>Transport i col·locació de camió grua mòbil per realitzar la baixada del material de la coberta que s'ha de retirar. S'inclou el lloguer de la maquinaria durant els dies d'execució dels treballs de retirada de la maquinaria. Camió grua</t>
  </si>
  <si>
    <t>Retirada de maquinaria de climatització. Inclou desmuntatge amb mitjans mecànics per permetre baixar de la coberta i carregar sobre camió per transport a abocador autoritzat.</t>
  </si>
  <si>
    <t>Anul·lar i desmuntar conductes i canalitzacions d’alimentació de la maquinari de climatització a desmuntar</t>
  </si>
  <si>
    <t>Subministrament i col·locació de xapa d’alumini d’1 mm de gruix lacat blanc, fixada mecànicament sobre façana i segellat perímetre, per tancar pasos d’instal·lacions temporalment, deixant la previsió per la seva posterior reutilització.</t>
  </si>
  <si>
    <t>RENOVACIÓ IMPERMEABILITZACIO DE LA COBERTA</t>
  </si>
  <si>
    <t>07.01</t>
  </si>
  <si>
    <t>07.02</t>
  </si>
  <si>
    <t>07.03</t>
  </si>
  <si>
    <t>07.04</t>
  </si>
  <si>
    <t>07.05</t>
  </si>
  <si>
    <t>07.06</t>
  </si>
  <si>
    <t>07.07</t>
  </si>
  <si>
    <t>Enderroc amb mitjans mecànics de l’armari de maó, de mides aproximades 80x80x60 cm, situat sobre la coberta i posterior regularització de paviment mitjançant xapa de morter, per rebre impermeabilització. Retirada de runa amb sacs, descarregats amb camió grua i carregats a camió per transport a abocador autoritzat</t>
  </si>
  <si>
    <t>Anul·lar la xarxa d’aigua a la terrassa que està fora de serveis. Col·locar tap a la derivació que puja per façana, desmuntar les canalitzacions subjectades a la façana a la zona de la terrassa i tapar pas a l’ampit de coberta, per posterior revestiment</t>
  </si>
  <si>
    <t>Modificar canonada per recollir condensats de la unitat exterior de l’split de l’aula amb una longitud màxima de 15 m. Retirar mànega de goma i substituir per canonada de PVC de 20 mm. Inclou peces per derivació i connexió a canalització existent. Partida totalment terminada.</t>
  </si>
  <si>
    <t>Eliminar impermeabilització superficial actual mitjançant granallat per retirar la pintura impermeabilitzant de suport. Inclou neteja posterior i p.p. mitjans auxiliars, mesures de seguretat, pujada i baixada de materials i retirada de residus a abocador autoritzat.</t>
  </si>
  <si>
    <t>Aplicació de membrana de poliuretà aplicada en fred mitjançant dos mans fins aconseguir un gruix de 2 mm i consum de 2 a 2,5 kg/m2</t>
  </si>
  <si>
    <t>Preparació del suport per posterior impermeabilització. Millora de la porositat utilitzant polidora orbital per garantir l’adherència de la imprimació al paviment de les cobertes, segellat de totes les juntes (100% ) per segellar-les i aconseguir una superfície llisa sense cavitats, mitjançant l’aplicació de beurada de ciment i làtex diluït. Tall amb radial al perímetre de la coberta per ancoratge perimetral de la membrana impermeabilitzant. Reparació dels desguassos per garantir la correcta entrega de la membrana impermeabilitzant. Inclou p.p. de mitjans auxiliars, mesures de seguretat, pujar i baixar materials, neteja de la zona de treballs i retirada de residus a abocador autoritzat</t>
  </si>
  <si>
    <t>Aplicació de pintura amb protecció UVA i resistència de la membrana de poliuretà, color a definir.</t>
  </si>
  <si>
    <t>REPINTAT PARAMENTS COBERTA</t>
  </si>
  <si>
    <t>08.01</t>
  </si>
  <si>
    <t>08.02</t>
  </si>
  <si>
    <t>08.03</t>
  </si>
  <si>
    <t>08.04</t>
  </si>
  <si>
    <t>08.05</t>
  </si>
  <si>
    <t>Neteja de la superfície sobre parament vertical o horitzontal de pedra, morter o estuc, tacats per contaminació i fongs, amb producte decapant i posterior esbandida amb aigua calenta.</t>
  </si>
  <si>
    <t>Sanejat, massillat i preparació de superfícies per posterior repintat. Eliminar revestiments sense adherència.</t>
  </si>
  <si>
    <t>Desplaçar cablejat d’enllumenat a la coronació de l’ampit de la coberta i col·locar sobre nova canal fixada mecànicament per la cara interior de l’ampit.</t>
  </si>
  <si>
    <t>Pintat de parament vertical i horitzontal exterior de ciment, amb pintura al silicat amb acabat llis, i pigments, amb una capa de fons d'imprimació neutralitzadora, una d'imprimació fixadora i dues d'acabat. No es dedueixen forats inferiors a 4 m2. Es dedueix el 50% de forats entre 4 i 8 m 2 i totalment el forats &gt; a 8 m2</t>
  </si>
  <si>
    <t>Repintat amb esmalt sintètic de baranes formades per montants rectangular de 2x2cm i pletines superior e inferior, i elements metàl·lics. Aplicació d'imprimació anticorrosiva multiadherent tipus epoxi Sikadur® Primer EG (Phosphate) o similar, amb fixador de superfície i protector antioxidant, i dos mans d'acabat amb pintura al esmalt o similar. Inclou mitjans auxiliars per realitzar els treballs amb seguretat</t>
  </si>
  <si>
    <t>ALTRES TREBALLS AUXILIARS</t>
  </si>
  <si>
    <r>
      <rPr>
        <b/>
        <u/>
        <sz val="8"/>
        <color rgb="FF000000"/>
        <rFont val="Calibri"/>
        <family val="2"/>
      </rPr>
      <t>Partida alçada a justificar</t>
    </r>
    <r>
      <rPr>
        <sz val="8"/>
        <color rgb="FF000000"/>
        <rFont val="Calibri"/>
        <family val="2"/>
      </rPr>
      <t xml:space="preserve"> corresponent a les actuacions necessàries per adaptar les instal·lacions o altres elements afectats per les obres i/o reparació de patologies estructurals que puguin detectar-se durant l'execució dels treballs (s’estableix un import fix de 500,00 €).</t>
    </r>
  </si>
  <si>
    <t>Neteja final d’obra. Inclou tots els treballs necessaris per permetre l’ús dels espais per part dels usuaris, en total garantia d’higiene.</t>
  </si>
  <si>
    <t>Classificació a peu d'obra de residus de construcció o demolició en fraccions segons REAL DECRETO 105/208, amb mitjans manuals. i Transport de residus a instal·lació autoritzada de gestió de residus, amb camió de 7t i temps d'espera per a la càrrega a màquina, amb un recorregut de més de10 i fins a 15 km.</t>
  </si>
  <si>
    <t>Transport de residus a instal·lació autoritzada de gestió de residus, amb camió de 7t i temps d'espera per a la càrrega a màquina, amb un recorregut de més de 10 i fins a 15 km.</t>
  </si>
  <si>
    <t>Seguretat i Salut</t>
  </si>
  <si>
    <r>
      <rPr>
        <b/>
        <u/>
        <sz val="8"/>
        <color rgb="FF000000"/>
        <rFont val="Calibri"/>
        <family val="2"/>
      </rPr>
      <t>Previsio</t>
    </r>
    <r>
      <rPr>
        <sz val="8"/>
        <color rgb="FF000000"/>
        <rFont val="Calibri"/>
        <family val="2"/>
      </rPr>
      <t>. Retirada de fibrociment amb amiant que pugui ser trobat a l'obra, ja siguin canalitzacions, baixants o plaques d'uralita al fals sostre. La retirada i gestió es realitzaran per una empresa especialitzada i inscrita al RERA (Registre d'Empreses amb Risc per Amianto). Inclou la manipulació, el transport i la gestió com a residu perillós.
Observació: Aquesta partida no s'executarà si no és necessària, cas en què no es facturarà cap import.
Nota : El preu unitari d’aquesta unitat d’obra és fixe i no es pot modificar amb les ofertes (PEC=1.500 €)</t>
    </r>
  </si>
  <si>
    <r>
      <rPr>
        <b/>
        <u/>
        <sz val="8"/>
        <color rgb="FF000000"/>
        <rFont val="Calibri"/>
        <family val="2"/>
      </rPr>
      <t>Prevision</t>
    </r>
    <r>
      <rPr>
        <sz val="8"/>
        <color rgb="FF000000"/>
        <rFont val="Calibri"/>
        <family val="2"/>
      </rPr>
      <t>. Partida alzada a justificar en previsión de actuaciones necesarias para reapara elementos de madera o cerrajeria existente, la sujección o desvio de instalaciones y/o patologias estructurales que se detecten durante la ejecución de los trabajos. Incluso p.p. de medios auxiliares, medidas de seguridad, limpieza del lugar del trabajo, carga y transporte de escombros a vertedero autorizado</t>
    </r>
  </si>
  <si>
    <t>01.02</t>
  </si>
  <si>
    <t>01.03</t>
  </si>
  <si>
    <t>01.04</t>
  </si>
  <si>
    <t>Desmuntatge de cel-ras de canyís existent, subjectat a bigues de formigó mitjançant rastresll de fusta, i retirada de la il·luminació existent, amb mitjans manuals i manteniment els punts d’alimentació de l’enllumenat per la seva posterior adaptació. Inclou neteja i retirada de runa a contenidor. Inclou transport de residus a instal·lació autoritzada de residus d’obra inerts, procedents de demolició, per la seva gestió i deposició controlada.</t>
  </si>
  <si>
    <t>Subministrament i col·locació de cel-ras registrable de plaques de guix laminat acabat vinílic 600x600 mm i 12,5 m de gruix. Sistema desmuntable amb estructura d'acer galvanitzat vist lacat blanc, format per perfils principals amb forma de T invertida de 24 mm de base col·locats cada 1,2 m i fixats al sostre mitjançant vareta de suspensió cada 1,2 m, amb perfils secundaris col·locats formant retícula de 600x 600 mm, per a una alçària de cel ras de 4 m com a màxim. Inclou formació de pas d’instal·lació, muntatge de perfil de reforç per subjecció de les llumeneres, peces de remat i mitjans auxiliars necessaris per realitzar els treballs amb seguretat.</t>
  </si>
  <si>
    <t>Arrencada de full, marc i bastiment de porta de fusta interior per posterior substitució, realitzat amb mitjans manuals i càrrega manual sobre camió o contenidor. Inclou el sanejat del perimetre amb guix i/o morter, transport de residus a instal·lació autoritzada de residus d'obra inerts, procedents de demolicio , per la seva gestio i deposició controlada.</t>
  </si>
  <si>
    <t>Subministrament i col·locació de porta de pas d'una fulla, per interior, de 40 mm de gruix, aplacades amb taulell de gruix mínim 5 mm per cada cara, 80/70 cm de pas lliure i 210 cm alçària, amb bastiment de gruix adaptat a l’envà, acabat de la fulla a les dues cares per pintar. Inclou mecanismes, ferramenta, pany de cop i topall a terra. Joc de manetes d'acer inox amb placa 180x180, manetes en U d.20. Totalment col·locada . Inclou ajuts de ram de paleta per arranjament i preparació dels envans per a rebre nou bastiment quan sigui necessari.</t>
  </si>
  <si>
    <t>Repintat de paraments verticals de guix fins a 4 mts d’alçada, amb pintura plàstica en colors a similars a l'existent, amb acabat llis, amb dues mans d'acabat garantint l'uniformitat de l'acabat. Inclou neteja de la superfície i massillat de la base prèvia aplicació de la pintura. Inclou mitjans auxiliars per realitzar els treballs amb seguretat. No es dedueixen forats inferiors a 4 m2. Es dedueix el 50% de forats entre 4 i 8 m 2 i totalment el forats &gt; a 8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</si>
</sst>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00\ &quot;€&quot;"/>
    <numFmt numFmtId="165" formatCode="###,###,##0.00"/>
    <numFmt numFmtId="166" formatCode="###,###,##0.000"/>
    <numFmt numFmtId="167" formatCode="#,##0.00\ [$€-403];\-#,##0.00\ [$€-403]"/>
  </numFmts>
  <fonts count="12">
    <font>
      <sz val="11"/>
      <color theme="1"/>
      <name val="Aptos Narrow"/>
      <family val="2"/>
      <scheme val="minor"/>
    </font>
    <font>
      <sz val="11"/>
      <color theme="1"/>
      <name val="Aptos Narrow"/>
      <family val="2"/>
      <scheme val="minor"/>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theme="1"/>
      <name val="Calibri"/>
      <family val="2"/>
    </font>
    <font>
      <b/>
      <sz val="11"/>
      <color theme="1"/>
      <name val="Calibri"/>
      <family val="2"/>
    </font>
    <font>
      <b/>
      <u/>
      <sz val="9"/>
      <color theme="1"/>
      <name val="Arial"/>
      <family val="2"/>
    </font>
    <font>
      <sz val="8"/>
      <name val="Aptos Narrow"/>
      <family val="2"/>
      <scheme val="minor"/>
    </font>
    <font>
      <b/>
      <u/>
      <sz val="8"/>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Border="0" applyAlignment="0"/>
  </cellStyleXfs>
  <cellXfs count="29">
    <xf numFmtId="0" fontId="0" fillId="0" borderId="0" xfId="0"/>
    <xf numFmtId="164" fontId="0" fillId="0" borderId="0" xfId="0" applyNumberFormat="1"/>
    <xf numFmtId="0" fontId="0" fillId="0" borderId="1" xfId="0" applyBorder="1" applyAlignment="1">
      <alignment wrapText="1"/>
    </xf>
    <xf numFmtId="164" fontId="0" fillId="0" borderId="1" xfId="0" applyNumberFormat="1" applyBorder="1"/>
    <xf numFmtId="0" fontId="0" fillId="0" borderId="1" xfId="0" applyBorder="1"/>
    <xf numFmtId="0" fontId="0" fillId="0" borderId="2" xfId="0" applyBorder="1" applyAlignment="1">
      <alignment wrapText="1"/>
    </xf>
    <xf numFmtId="164" fontId="0" fillId="0" borderId="2" xfId="0" applyNumberFormat="1" applyBorder="1"/>
    <xf numFmtId="9" fontId="0" fillId="0" borderId="0" xfId="0" applyNumberFormat="1"/>
    <xf numFmtId="0" fontId="2" fillId="0" borderId="0" xfId="2"/>
    <xf numFmtId="0" fontId="2" fillId="2" borderId="0" xfId="2" applyFill="1"/>
    <xf numFmtId="0" fontId="4" fillId="2" borderId="0" xfId="2" applyFont="1" applyFill="1" applyAlignment="1">
      <alignment horizontal="center"/>
    </xf>
    <xf numFmtId="0" fontId="5" fillId="3" borderId="0" xfId="2" applyFont="1" applyFill="1" applyAlignment="1">
      <alignment horizontal="right"/>
    </xf>
    <xf numFmtId="0" fontId="5" fillId="0" borderId="0" xfId="2" applyFont="1"/>
    <xf numFmtId="49" fontId="5" fillId="0" borderId="0" xfId="2" applyNumberFormat="1" applyFont="1"/>
    <xf numFmtId="165" fontId="5" fillId="0" borderId="0" xfId="2" applyNumberFormat="1" applyFont="1"/>
    <xf numFmtId="0" fontId="6" fillId="0" borderId="0" xfId="2" applyFont="1"/>
    <xf numFmtId="0" fontId="3" fillId="0" borderId="0" xfId="2" applyFont="1" applyAlignment="1">
      <alignment vertical="top"/>
    </xf>
    <xf numFmtId="49" fontId="3" fillId="0" borderId="0" xfId="2" applyNumberFormat="1" applyFont="1" applyAlignment="1">
      <alignment vertical="top"/>
    </xf>
    <xf numFmtId="0" fontId="3" fillId="0" borderId="0" xfId="2" applyFont="1" applyAlignment="1">
      <alignment vertical="top" wrapText="1"/>
    </xf>
    <xf numFmtId="166" fontId="3" fillId="0" borderId="0" xfId="2" applyNumberFormat="1" applyFont="1" applyAlignment="1">
      <alignment vertical="top"/>
    </xf>
    <xf numFmtId="165" fontId="3" fillId="0" borderId="0" xfId="2" applyNumberFormat="1" applyFont="1" applyAlignment="1">
      <alignment vertical="top"/>
    </xf>
    <xf numFmtId="164" fontId="7" fillId="0" borderId="0" xfId="0" applyNumberFormat="1" applyFont="1"/>
    <xf numFmtId="164" fontId="8" fillId="0" borderId="0" xfId="0" applyNumberFormat="1" applyFont="1"/>
    <xf numFmtId="164" fontId="7" fillId="0" borderId="3" xfId="0" applyNumberFormat="1" applyFont="1" applyBorder="1"/>
    <xf numFmtId="167" fontId="6" fillId="0" borderId="0" xfId="1" applyNumberFormat="1" applyFont="1" applyAlignment="1">
      <alignment horizontal="right"/>
    </xf>
    <xf numFmtId="0" fontId="3" fillId="0" borderId="0" xfId="2" applyFont="1" applyAlignment="1"/>
    <xf numFmtId="0" fontId="9" fillId="0" borderId="0" xfId="0" applyFont="1"/>
    <xf numFmtId="44" fontId="3" fillId="4" borderId="0" xfId="1" applyFont="1" applyFill="1" applyAlignment="1" applyProtection="1">
      <alignment vertical="top"/>
      <protection locked="0"/>
    </xf>
    <xf numFmtId="44" fontId="3" fillId="0" borderId="0" xfId="1" applyFont="1" applyAlignment="1">
      <alignment vertical="top"/>
    </xf>
  </cellXfs>
  <cellStyles count="3">
    <cellStyle name="Moneda" xfId="1" builtinId="4"/>
    <cellStyle name="Normal" xfId="0" builtinId="0"/>
    <cellStyle name="Normal 2" xfId="2" xr:uid="{737DE234-CF15-4E66-ADDC-DE8B73B78AA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C7557-AA27-4A86-B682-5B3D4EDDDA9B}">
  <dimension ref="A1:F82"/>
  <sheetViews>
    <sheetView tabSelected="1" zoomScale="115" zoomScaleNormal="115" workbookViewId="0">
      <pane ySplit="5" topLeftCell="A6" activePane="bottomLeft" state="frozenSplit"/>
      <selection pane="bottomLeft" activeCell="I72" sqref="I72"/>
    </sheetView>
  </sheetViews>
  <sheetFormatPr baseColWidth="10" defaultColWidth="9.125" defaultRowHeight="15"/>
  <cols>
    <col min="1" max="1" width="7" style="8" bestFit="1" customWidth="1"/>
    <col min="2" max="2" width="4.375" style="8" customWidth="1"/>
    <col min="3" max="3" width="60.25" style="8" customWidth="1"/>
    <col min="4" max="6" width="12.75" style="8" customWidth="1"/>
    <col min="7" max="16384" width="9.125" style="8"/>
  </cols>
  <sheetData>
    <row r="1" spans="1:6">
      <c r="A1" s="26" t="s">
        <v>48</v>
      </c>
      <c r="C1" s="25"/>
      <c r="D1" s="25"/>
      <c r="E1" s="25"/>
      <c r="F1" s="25"/>
    </row>
    <row r="3" spans="1:6" ht="18.75">
      <c r="B3" s="9"/>
      <c r="C3" s="10" t="s">
        <v>13</v>
      </c>
      <c r="D3" s="9"/>
      <c r="E3" s="9"/>
      <c r="F3" s="9"/>
    </row>
    <row r="5" spans="1:6">
      <c r="D5" s="11" t="s">
        <v>8</v>
      </c>
      <c r="E5" s="11" t="s">
        <v>14</v>
      </c>
      <c r="F5" s="11" t="s">
        <v>9</v>
      </c>
    </row>
    <row r="7" spans="1:6">
      <c r="A7" s="12" t="s">
        <v>15</v>
      </c>
      <c r="B7" s="13" t="s">
        <v>10</v>
      </c>
      <c r="C7" s="12" t="s">
        <v>26</v>
      </c>
    </row>
    <row r="8" spans="1:6" ht="90">
      <c r="A8" s="16" t="s">
        <v>11</v>
      </c>
      <c r="B8" s="17" t="s">
        <v>36</v>
      </c>
      <c r="C8" s="18" t="s">
        <v>108</v>
      </c>
      <c r="D8" s="19">
        <v>1</v>
      </c>
      <c r="E8" s="28">
        <v>1500</v>
      </c>
      <c r="F8" s="20">
        <f>ROUND(ROUND(E8,2)*ROUND(D8,3),2)</f>
        <v>1500</v>
      </c>
    </row>
    <row r="9" spans="1:6" ht="33.75">
      <c r="A9" s="16" t="s">
        <v>110</v>
      </c>
      <c r="B9" s="17" t="s">
        <v>36</v>
      </c>
      <c r="C9" s="18" t="s">
        <v>24</v>
      </c>
      <c r="D9" s="19">
        <v>7</v>
      </c>
      <c r="E9" s="27"/>
      <c r="F9" s="20">
        <f>ROUND(ROUND(E9,2)*ROUND(D9,3),2)</f>
        <v>0</v>
      </c>
    </row>
    <row r="10" spans="1:6" ht="33.75">
      <c r="A10" s="16" t="s">
        <v>111</v>
      </c>
      <c r="B10" s="17" t="s">
        <v>36</v>
      </c>
      <c r="C10" s="18" t="s">
        <v>25</v>
      </c>
      <c r="D10" s="19">
        <v>2</v>
      </c>
      <c r="E10" s="27"/>
      <c r="F10" s="20">
        <f>ROUND(ROUND(E10,2)*ROUND(D10,3),2)</f>
        <v>0</v>
      </c>
    </row>
    <row r="11" spans="1:6" ht="56.25">
      <c r="A11" s="16" t="s">
        <v>112</v>
      </c>
      <c r="B11" s="17" t="s">
        <v>36</v>
      </c>
      <c r="C11" s="18" t="s">
        <v>109</v>
      </c>
      <c r="D11" s="19">
        <v>1</v>
      </c>
      <c r="E11" s="28">
        <v>1800</v>
      </c>
      <c r="F11" s="20">
        <f>ROUND(ROUND(E11,2)*ROUND(D11,3),2)</f>
        <v>1800</v>
      </c>
    </row>
    <row r="12" spans="1:6">
      <c r="C12" s="12" t="s">
        <v>16</v>
      </c>
      <c r="D12" s="12"/>
      <c r="E12" s="12"/>
      <c r="F12" s="14">
        <f>SUM(F8:F11)</f>
        <v>3300</v>
      </c>
    </row>
    <row r="14" spans="1:6">
      <c r="A14" s="12" t="s">
        <v>15</v>
      </c>
      <c r="B14" s="13" t="s">
        <v>12</v>
      </c>
      <c r="C14" s="12" t="s">
        <v>27</v>
      </c>
    </row>
    <row r="15" spans="1:6" ht="56.25">
      <c r="A15" s="16" t="s">
        <v>29</v>
      </c>
      <c r="B15" s="17" t="s">
        <v>28</v>
      </c>
      <c r="C15" s="18" t="s">
        <v>113</v>
      </c>
      <c r="D15" s="19">
        <v>31.82</v>
      </c>
      <c r="E15" s="27"/>
      <c r="F15" s="20">
        <f>ROUND(ROUND(E15,2)*ROUND(D15,3),2)</f>
        <v>0</v>
      </c>
    </row>
    <row r="16" spans="1:6" ht="78.75">
      <c r="A16" s="16" t="s">
        <v>30</v>
      </c>
      <c r="B16" s="17" t="s">
        <v>28</v>
      </c>
      <c r="C16" s="18" t="s">
        <v>114</v>
      </c>
      <c r="D16" s="19">
        <v>31.82</v>
      </c>
      <c r="E16" s="27"/>
      <c r="F16" s="20">
        <f>ROUND(ROUND(E16,2)*ROUND(D16,3),2)</f>
        <v>0</v>
      </c>
    </row>
    <row r="17" spans="1:6" ht="45">
      <c r="A17" s="16" t="s">
        <v>31</v>
      </c>
      <c r="B17" s="17" t="s">
        <v>36</v>
      </c>
      <c r="C17" s="18" t="s">
        <v>32</v>
      </c>
      <c r="D17" s="19">
        <v>6</v>
      </c>
      <c r="E17" s="27"/>
      <c r="F17" s="20">
        <f>ROUND(ROUND(E17,2)*ROUND(D17,3),2)</f>
        <v>0</v>
      </c>
    </row>
    <row r="18" spans="1:6">
      <c r="C18" s="12" t="s">
        <v>16</v>
      </c>
      <c r="D18" s="12"/>
      <c r="E18" s="12"/>
      <c r="F18" s="14">
        <f>SUM(F15:F17)</f>
        <v>0</v>
      </c>
    </row>
    <row r="20" spans="1:6">
      <c r="A20" s="12" t="s">
        <v>15</v>
      </c>
      <c r="B20" s="13" t="s">
        <v>17</v>
      </c>
      <c r="C20" s="12" t="s">
        <v>33</v>
      </c>
    </row>
    <row r="21" spans="1:6" ht="45">
      <c r="A21" s="16" t="s">
        <v>34</v>
      </c>
      <c r="B21" s="17" t="s">
        <v>36</v>
      </c>
      <c r="C21" s="18" t="s">
        <v>115</v>
      </c>
      <c r="D21" s="19">
        <v>2</v>
      </c>
      <c r="E21" s="27"/>
      <c r="F21" s="20">
        <f>ROUND(ROUND(E21,2)*ROUND(D21,3),2)</f>
        <v>0</v>
      </c>
    </row>
    <row r="22" spans="1:6" ht="67.5">
      <c r="A22" s="16" t="s">
        <v>35</v>
      </c>
      <c r="B22" s="17" t="s">
        <v>36</v>
      </c>
      <c r="C22" s="18" t="s">
        <v>116</v>
      </c>
      <c r="D22" s="19">
        <v>2</v>
      </c>
      <c r="E22" s="27"/>
      <c r="F22" s="20">
        <f>ROUND(ROUND(E22,2)*ROUND(D22,3),2)</f>
        <v>0</v>
      </c>
    </row>
    <row r="23" spans="1:6">
      <c r="C23" s="12" t="s">
        <v>16</v>
      </c>
      <c r="D23" s="12"/>
      <c r="E23" s="12"/>
      <c r="F23" s="14">
        <f>SUM(F21:F22)</f>
        <v>0</v>
      </c>
    </row>
    <row r="25" spans="1:6">
      <c r="A25" s="12" t="s">
        <v>15</v>
      </c>
      <c r="B25" s="13" t="s">
        <v>18</v>
      </c>
      <c r="C25" s="12" t="s">
        <v>37</v>
      </c>
    </row>
    <row r="26" spans="1:6" ht="45">
      <c r="A26" s="16" t="s">
        <v>38</v>
      </c>
      <c r="B26" s="17" t="s">
        <v>28</v>
      </c>
      <c r="C26" s="18" t="s">
        <v>45</v>
      </c>
      <c r="D26" s="19">
        <v>80.540000000000006</v>
      </c>
      <c r="E26" s="27"/>
      <c r="F26" s="20">
        <f t="shared" ref="F26:F31" si="0">ROUND(ROUND(E26,2)*ROUND(D26,3),2)</f>
        <v>0</v>
      </c>
    </row>
    <row r="27" spans="1:6" ht="33.75">
      <c r="A27" s="16" t="s">
        <v>39</v>
      </c>
      <c r="B27" s="17" t="s">
        <v>28</v>
      </c>
      <c r="C27" s="18" t="s">
        <v>46</v>
      </c>
      <c r="D27" s="19">
        <v>2.5</v>
      </c>
      <c r="E27" s="27"/>
      <c r="F27" s="20">
        <f t="shared" si="0"/>
        <v>0</v>
      </c>
    </row>
    <row r="28" spans="1:6" ht="78.75">
      <c r="A28" s="16" t="s">
        <v>40</v>
      </c>
      <c r="B28" s="17" t="s">
        <v>44</v>
      </c>
      <c r="C28" s="18" t="s">
        <v>47</v>
      </c>
      <c r="D28" s="19">
        <v>3.2</v>
      </c>
      <c r="E28" s="27"/>
      <c r="F28" s="20">
        <f t="shared" si="0"/>
        <v>0</v>
      </c>
    </row>
    <row r="29" spans="1:6" ht="56.25">
      <c r="A29" s="16" t="s">
        <v>41</v>
      </c>
      <c r="B29" s="17" t="s">
        <v>28</v>
      </c>
      <c r="C29" s="18" t="s">
        <v>117</v>
      </c>
      <c r="D29" s="19">
        <v>80.540000000000006</v>
      </c>
      <c r="E29" s="27"/>
      <c r="F29" s="20">
        <f t="shared" si="0"/>
        <v>0</v>
      </c>
    </row>
    <row r="30" spans="1:6" ht="22.5">
      <c r="A30" s="16" t="s">
        <v>42</v>
      </c>
      <c r="B30" s="17" t="s">
        <v>36</v>
      </c>
      <c r="C30" s="18" t="s">
        <v>49</v>
      </c>
      <c r="D30" s="19">
        <v>2</v>
      </c>
      <c r="E30" s="27"/>
      <c r="F30" s="20">
        <f t="shared" si="0"/>
        <v>0</v>
      </c>
    </row>
    <row r="31" spans="1:6">
      <c r="A31" s="16" t="s">
        <v>43</v>
      </c>
      <c r="B31" s="17" t="s">
        <v>44</v>
      </c>
      <c r="C31" s="18" t="s">
        <v>50</v>
      </c>
      <c r="D31" s="19">
        <v>29.28</v>
      </c>
      <c r="E31" s="27"/>
      <c r="F31" s="20">
        <f t="shared" si="0"/>
        <v>0</v>
      </c>
    </row>
    <row r="32" spans="1:6">
      <c r="C32" s="12" t="s">
        <v>16</v>
      </c>
      <c r="D32" s="12"/>
      <c r="E32" s="12"/>
      <c r="F32" s="14">
        <f>SUM(F26:F31)</f>
        <v>0</v>
      </c>
    </row>
    <row r="34" spans="1:6">
      <c r="A34" s="12" t="s">
        <v>15</v>
      </c>
      <c r="B34" s="13" t="s">
        <v>51</v>
      </c>
      <c r="C34" s="12" t="s">
        <v>52</v>
      </c>
    </row>
    <row r="35" spans="1:6" ht="45">
      <c r="A35" s="16" t="s">
        <v>53</v>
      </c>
      <c r="B35" s="17" t="s">
        <v>36</v>
      </c>
      <c r="C35" s="18" t="s">
        <v>60</v>
      </c>
      <c r="D35" s="19">
        <v>8</v>
      </c>
      <c r="E35" s="27"/>
      <c r="F35" s="20">
        <f>ROUND(ROUND(E35,2)*ROUND(D35,3),2)</f>
        <v>0</v>
      </c>
    </row>
    <row r="36" spans="1:6" ht="56.25">
      <c r="A36" s="16" t="s">
        <v>54</v>
      </c>
      <c r="B36" s="17" t="s">
        <v>36</v>
      </c>
      <c r="C36" s="18" t="s">
        <v>61</v>
      </c>
      <c r="D36" s="19">
        <v>8</v>
      </c>
      <c r="E36" s="27"/>
      <c r="F36" s="20">
        <f t="shared" ref="F36:F39" si="1">ROUND(ROUND(E36,2)*ROUND(D36,3),2)</f>
        <v>0</v>
      </c>
    </row>
    <row r="37" spans="1:6" ht="33.75">
      <c r="A37" s="16" t="s">
        <v>55</v>
      </c>
      <c r="B37" s="17" t="s">
        <v>36</v>
      </c>
      <c r="C37" s="18" t="s">
        <v>62</v>
      </c>
      <c r="D37" s="19">
        <v>8</v>
      </c>
      <c r="E37" s="27"/>
      <c r="F37" s="20">
        <f t="shared" si="1"/>
        <v>0</v>
      </c>
    </row>
    <row r="38" spans="1:6" ht="22.5">
      <c r="A38" s="16" t="s">
        <v>56</v>
      </c>
      <c r="B38" s="17" t="s">
        <v>36</v>
      </c>
      <c r="C38" s="18" t="s">
        <v>63</v>
      </c>
      <c r="D38" s="19">
        <v>8</v>
      </c>
      <c r="E38" s="27"/>
      <c r="F38" s="20">
        <f t="shared" si="1"/>
        <v>0</v>
      </c>
    </row>
    <row r="39" spans="1:6" ht="33.75">
      <c r="A39" s="16" t="s">
        <v>57</v>
      </c>
      <c r="B39" s="17" t="s">
        <v>44</v>
      </c>
      <c r="C39" s="18" t="s">
        <v>64</v>
      </c>
      <c r="D39" s="19">
        <v>17.2</v>
      </c>
      <c r="E39" s="27"/>
      <c r="F39" s="20">
        <f t="shared" si="1"/>
        <v>0</v>
      </c>
    </row>
    <row r="40" spans="1:6">
      <c r="A40" s="16" t="s">
        <v>58</v>
      </c>
      <c r="B40" s="17" t="s">
        <v>36</v>
      </c>
      <c r="C40" s="18" t="s">
        <v>65</v>
      </c>
      <c r="D40" s="19">
        <v>8</v>
      </c>
      <c r="E40" s="27"/>
      <c r="F40" s="20">
        <f>ROUND(ROUND(E40,2)*ROUND(D40,3),2)</f>
        <v>0</v>
      </c>
    </row>
    <row r="41" spans="1:6" ht="33.75">
      <c r="A41" s="16" t="s">
        <v>59</v>
      </c>
      <c r="B41" s="17" t="s">
        <v>36</v>
      </c>
      <c r="C41" s="18" t="s">
        <v>66</v>
      </c>
      <c r="D41" s="19">
        <v>8</v>
      </c>
      <c r="E41" s="27"/>
      <c r="F41" s="20">
        <f>ROUND(ROUND(E41,2)*ROUND(D41,3),2)</f>
        <v>0</v>
      </c>
    </row>
    <row r="42" spans="1:6">
      <c r="C42" s="12" t="s">
        <v>16</v>
      </c>
      <c r="D42" s="12"/>
      <c r="E42" s="12"/>
      <c r="F42" s="14">
        <f>SUM(F35:F41)</f>
        <v>0</v>
      </c>
    </row>
    <row r="44" spans="1:6">
      <c r="A44" s="12" t="s">
        <v>15</v>
      </c>
      <c r="B44" s="13" t="s">
        <v>19</v>
      </c>
      <c r="C44" s="12" t="s">
        <v>67</v>
      </c>
    </row>
    <row r="45" spans="1:6" ht="33.75">
      <c r="A45" s="16" t="s">
        <v>68</v>
      </c>
      <c r="B45" s="17" t="s">
        <v>36</v>
      </c>
      <c r="C45" s="18" t="s">
        <v>72</v>
      </c>
      <c r="D45" s="19">
        <v>1</v>
      </c>
      <c r="E45" s="27"/>
      <c r="F45" s="20">
        <f t="shared" ref="F45:F48" si="2">ROUND(ROUND(E45,2)*ROUND(D45,3),2)</f>
        <v>0</v>
      </c>
    </row>
    <row r="46" spans="1:6" ht="22.5">
      <c r="A46" s="16" t="s">
        <v>69</v>
      </c>
      <c r="B46" s="17" t="s">
        <v>36</v>
      </c>
      <c r="C46" s="18" t="s">
        <v>73</v>
      </c>
      <c r="D46" s="19">
        <v>1</v>
      </c>
      <c r="E46" s="27"/>
      <c r="F46" s="20">
        <f t="shared" si="2"/>
        <v>0</v>
      </c>
    </row>
    <row r="47" spans="1:6" ht="22.5">
      <c r="A47" s="16" t="s">
        <v>70</v>
      </c>
      <c r="B47" s="17" t="s">
        <v>36</v>
      </c>
      <c r="C47" s="18" t="s">
        <v>74</v>
      </c>
      <c r="D47" s="19">
        <v>1</v>
      </c>
      <c r="E47" s="27"/>
      <c r="F47" s="20">
        <f t="shared" si="2"/>
        <v>0</v>
      </c>
    </row>
    <row r="48" spans="1:6" ht="33.75">
      <c r="A48" s="16" t="s">
        <v>71</v>
      </c>
      <c r="B48" s="17" t="s">
        <v>36</v>
      </c>
      <c r="C48" s="18" t="s">
        <v>75</v>
      </c>
      <c r="D48" s="19">
        <v>1</v>
      </c>
      <c r="E48" s="27"/>
      <c r="F48" s="20">
        <f t="shared" si="2"/>
        <v>0</v>
      </c>
    </row>
    <row r="49" spans="1:6">
      <c r="C49" s="12" t="s">
        <v>16</v>
      </c>
      <c r="D49" s="12"/>
      <c r="E49" s="12"/>
      <c r="F49" s="14">
        <f>SUM(F45:F48)</f>
        <v>0</v>
      </c>
    </row>
    <row r="51" spans="1:6">
      <c r="A51" s="12" t="s">
        <v>15</v>
      </c>
      <c r="B51" s="13" t="s">
        <v>20</v>
      </c>
      <c r="C51" s="12" t="s">
        <v>76</v>
      </c>
    </row>
    <row r="52" spans="1:6" ht="45">
      <c r="A52" s="16" t="s">
        <v>77</v>
      </c>
      <c r="B52" s="17" t="s">
        <v>36</v>
      </c>
      <c r="C52" s="18" t="s">
        <v>84</v>
      </c>
      <c r="D52" s="19">
        <v>1</v>
      </c>
      <c r="E52" s="27"/>
      <c r="F52" s="20">
        <f t="shared" ref="F52:F58" si="3">ROUND(ROUND(E52,2)*ROUND(D52,3),2)</f>
        <v>0</v>
      </c>
    </row>
    <row r="53" spans="1:6" ht="33.75">
      <c r="A53" s="16" t="s">
        <v>78</v>
      </c>
      <c r="B53" s="17" t="s">
        <v>22</v>
      </c>
      <c r="C53" s="18" t="s">
        <v>85</v>
      </c>
      <c r="D53" s="19">
        <v>1</v>
      </c>
      <c r="E53" s="27"/>
      <c r="F53" s="20">
        <f t="shared" si="3"/>
        <v>0</v>
      </c>
    </row>
    <row r="54" spans="1:6" ht="33.75">
      <c r="A54" s="16" t="s">
        <v>79</v>
      </c>
      <c r="B54" s="17" t="s">
        <v>36</v>
      </c>
      <c r="C54" s="18" t="s">
        <v>86</v>
      </c>
      <c r="D54" s="19">
        <v>1</v>
      </c>
      <c r="E54" s="27"/>
      <c r="F54" s="20">
        <f t="shared" si="3"/>
        <v>0</v>
      </c>
    </row>
    <row r="55" spans="1:6" ht="33.75">
      <c r="A55" s="16" t="s">
        <v>80</v>
      </c>
      <c r="B55" s="17" t="s">
        <v>28</v>
      </c>
      <c r="C55" s="18" t="s">
        <v>87</v>
      </c>
      <c r="D55" s="19">
        <v>72.52</v>
      </c>
      <c r="E55" s="27"/>
      <c r="F55" s="20">
        <f t="shared" si="3"/>
        <v>0</v>
      </c>
    </row>
    <row r="56" spans="1:6" ht="90">
      <c r="A56" s="16" t="s">
        <v>81</v>
      </c>
      <c r="B56" s="17" t="s">
        <v>28</v>
      </c>
      <c r="C56" s="18" t="s">
        <v>89</v>
      </c>
      <c r="D56" s="19">
        <v>72.52</v>
      </c>
      <c r="E56" s="27"/>
      <c r="F56" s="20">
        <f t="shared" si="3"/>
        <v>0</v>
      </c>
    </row>
    <row r="57" spans="1:6" ht="22.5">
      <c r="A57" s="16" t="s">
        <v>82</v>
      </c>
      <c r="B57" s="17" t="s">
        <v>28</v>
      </c>
      <c r="C57" s="18" t="s">
        <v>88</v>
      </c>
      <c r="D57" s="19">
        <v>75.78</v>
      </c>
      <c r="E57" s="27"/>
      <c r="F57" s="20">
        <f t="shared" si="3"/>
        <v>0</v>
      </c>
    </row>
    <row r="58" spans="1:6">
      <c r="A58" s="16" t="s">
        <v>83</v>
      </c>
      <c r="B58" s="17" t="s">
        <v>28</v>
      </c>
      <c r="C58" s="18" t="s">
        <v>90</v>
      </c>
      <c r="D58" s="19">
        <v>75.78</v>
      </c>
      <c r="E58" s="27"/>
      <c r="F58" s="20">
        <f t="shared" si="3"/>
        <v>0</v>
      </c>
    </row>
    <row r="59" spans="1:6">
      <c r="C59" s="12" t="s">
        <v>16</v>
      </c>
      <c r="D59" s="12"/>
      <c r="E59" s="12"/>
      <c r="F59" s="14">
        <f>SUM(F52:F58)</f>
        <v>0</v>
      </c>
    </row>
    <row r="61" spans="1:6">
      <c r="A61" s="12" t="s">
        <v>15</v>
      </c>
      <c r="B61" s="13" t="s">
        <v>21</v>
      </c>
      <c r="C61" s="12" t="s">
        <v>91</v>
      </c>
    </row>
    <row r="62" spans="1:6" ht="22.5">
      <c r="A62" s="16" t="s">
        <v>92</v>
      </c>
      <c r="B62" s="17" t="s">
        <v>28</v>
      </c>
      <c r="C62" s="18" t="s">
        <v>97</v>
      </c>
      <c r="D62" s="19">
        <v>64.38</v>
      </c>
      <c r="E62" s="27"/>
      <c r="F62" s="20">
        <f>ROUND(ROUND(E62,2)*ROUND(D62,3),2)</f>
        <v>0</v>
      </c>
    </row>
    <row r="63" spans="1:6" ht="22.5">
      <c r="A63" s="16" t="s">
        <v>93</v>
      </c>
      <c r="B63" s="17" t="s">
        <v>28</v>
      </c>
      <c r="C63" s="18" t="s">
        <v>98</v>
      </c>
      <c r="D63" s="19">
        <v>64.38</v>
      </c>
      <c r="E63" s="27"/>
      <c r="F63" s="20">
        <f t="shared" ref="F63:F66" si="4">ROUND(ROUND(E63,2)*ROUND(D63,3),2)</f>
        <v>0</v>
      </c>
    </row>
    <row r="64" spans="1:6" ht="22.5">
      <c r="A64" s="16" t="s">
        <v>94</v>
      </c>
      <c r="B64" s="17" t="s">
        <v>44</v>
      </c>
      <c r="C64" s="18" t="s">
        <v>99</v>
      </c>
      <c r="D64" s="19">
        <v>20</v>
      </c>
      <c r="E64" s="27"/>
      <c r="F64" s="20">
        <f t="shared" si="4"/>
        <v>0</v>
      </c>
    </row>
    <row r="65" spans="1:6" ht="45">
      <c r="A65" s="16" t="s">
        <v>95</v>
      </c>
      <c r="B65" s="17" t="s">
        <v>28</v>
      </c>
      <c r="C65" s="18" t="s">
        <v>100</v>
      </c>
      <c r="D65" s="19">
        <v>64.38</v>
      </c>
      <c r="E65" s="27"/>
      <c r="F65" s="20">
        <f t="shared" si="4"/>
        <v>0</v>
      </c>
    </row>
    <row r="66" spans="1:6" ht="56.25">
      <c r="A66" s="16" t="s">
        <v>96</v>
      </c>
      <c r="B66" s="17" t="s">
        <v>28</v>
      </c>
      <c r="C66" s="18" t="s">
        <v>101</v>
      </c>
      <c r="D66" s="19">
        <v>4</v>
      </c>
      <c r="E66" s="27"/>
      <c r="F66" s="20">
        <f t="shared" si="4"/>
        <v>0</v>
      </c>
    </row>
    <row r="67" spans="1:6">
      <c r="C67" s="12" t="s">
        <v>16</v>
      </c>
      <c r="D67" s="12"/>
      <c r="E67" s="12"/>
      <c r="F67" s="14">
        <f>SUM(F62:F66)</f>
        <v>0</v>
      </c>
    </row>
    <row r="69" spans="1:6">
      <c r="A69" s="12" t="s">
        <v>15</v>
      </c>
      <c r="B69" s="13" t="s">
        <v>21</v>
      </c>
      <c r="C69" s="12" t="s">
        <v>102</v>
      </c>
    </row>
    <row r="70" spans="1:6" ht="33.75">
      <c r="A70" s="16" t="s">
        <v>92</v>
      </c>
      <c r="B70" s="17" t="s">
        <v>36</v>
      </c>
      <c r="C70" s="18" t="s">
        <v>103</v>
      </c>
      <c r="D70" s="19">
        <v>1</v>
      </c>
      <c r="E70" s="28">
        <v>500</v>
      </c>
      <c r="F70" s="20">
        <f>ROUND(ROUND(E70,2)*ROUND(D70,3),2)</f>
        <v>500</v>
      </c>
    </row>
    <row r="71" spans="1:6" ht="22.5">
      <c r="A71" s="16" t="s">
        <v>93</v>
      </c>
      <c r="B71" s="17" t="s">
        <v>36</v>
      </c>
      <c r="C71" s="18" t="s">
        <v>104</v>
      </c>
      <c r="D71" s="19">
        <v>1</v>
      </c>
      <c r="E71" s="27"/>
      <c r="F71" s="20">
        <f>ROUND(ROUND(E71,2)*ROUND(D71,3),2)</f>
        <v>0</v>
      </c>
    </row>
    <row r="72" spans="1:6" ht="45">
      <c r="A72" s="16" t="s">
        <v>94</v>
      </c>
      <c r="B72" s="17" t="s">
        <v>22</v>
      </c>
      <c r="C72" s="18" t="s">
        <v>105</v>
      </c>
      <c r="D72" s="19">
        <v>1</v>
      </c>
      <c r="E72" s="27"/>
      <c r="F72" s="20">
        <f>ROUND(ROUND(E72,2)*ROUND(D72,3),2)</f>
        <v>0</v>
      </c>
    </row>
    <row r="73" spans="1:6" ht="22.5">
      <c r="A73" s="16" t="s">
        <v>95</v>
      </c>
      <c r="B73" s="17" t="s">
        <v>22</v>
      </c>
      <c r="C73" s="18" t="s">
        <v>106</v>
      </c>
      <c r="D73" s="19">
        <v>1</v>
      </c>
      <c r="E73" s="27"/>
      <c r="F73" s="20">
        <f>ROUND(ROUND(E73,2)*ROUND(D73,3),2)</f>
        <v>0</v>
      </c>
    </row>
    <row r="74" spans="1:6">
      <c r="A74" s="16" t="s">
        <v>96</v>
      </c>
      <c r="B74" s="17" t="s">
        <v>36</v>
      </c>
      <c r="C74" s="18" t="s">
        <v>107</v>
      </c>
      <c r="D74" s="19">
        <v>1</v>
      </c>
      <c r="E74" s="28">
        <v>900</v>
      </c>
      <c r="F74" s="20">
        <f>ROUND(ROUND(E74,2)*ROUND(D74,3),2)</f>
        <v>900</v>
      </c>
    </row>
    <row r="75" spans="1:6">
      <c r="C75" s="12" t="s">
        <v>16</v>
      </c>
      <c r="D75" s="12"/>
      <c r="E75" s="12"/>
      <c r="F75" s="14">
        <f>SUM(F70:F74)</f>
        <v>1400</v>
      </c>
    </row>
    <row r="77" spans="1:6">
      <c r="C77" s="15" t="s">
        <v>23</v>
      </c>
      <c r="F77" s="24">
        <f>SUM(F6:F76)/2</f>
        <v>4700</v>
      </c>
    </row>
    <row r="78" spans="1:6">
      <c r="C78" s="8" t="s">
        <v>1</v>
      </c>
      <c r="F78" s="21">
        <f>ROUND(F77*0.13,2)</f>
        <v>611</v>
      </c>
    </row>
    <row r="79" spans="1:6">
      <c r="C79" s="8" t="s">
        <v>2</v>
      </c>
      <c r="F79" s="23">
        <f>ROUND(F77*0.06,2)</f>
        <v>282</v>
      </c>
    </row>
    <row r="80" spans="1:6">
      <c r="C80" s="8" t="s">
        <v>3</v>
      </c>
      <c r="F80" s="21">
        <f>ROUND(SUM(F77:F79),2)</f>
        <v>5593</v>
      </c>
    </row>
    <row r="81" spans="3:6">
      <c r="C81" s="8" t="s">
        <v>4</v>
      </c>
      <c r="F81" s="23">
        <f>ROUND(F80*0.21,2)</f>
        <v>1174.53</v>
      </c>
    </row>
    <row r="82" spans="3:6">
      <c r="F82" s="22">
        <f>SUM(F80:F81)</f>
        <v>6767.53</v>
      </c>
    </row>
  </sheetData>
  <sheetProtection algorithmName="SHA-512" hashValue="kBG6++Xsqw1aCGFzmohwG7y6ODntg9q+JFMWUPeeY8MITMdm27n+oSSweWJYTUudKPwt9oY3Rl1rTZgS+Y6Vyg==" saltValue="IqpXnTo52hpmIITnQuJfNA==" spinCount="100000" sheet="1" objects="1" scenarios="1"/>
  <phoneticPr fontId="10" type="noConversion"/>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19"/>
  <sheetViews>
    <sheetView workbookViewId="0">
      <selection activeCell="B32" sqref="B32"/>
    </sheetView>
  </sheetViews>
  <sheetFormatPr baseColWidth="10" defaultColWidth="9.125" defaultRowHeight="14.25"/>
  <cols>
    <col min="1" max="1" width="36.625" bestFit="1" customWidth="1"/>
    <col min="2" max="2" width="11" bestFit="1" customWidth="1"/>
  </cols>
  <sheetData>
    <row r="3" spans="1:2">
      <c r="A3" t="s">
        <v>0</v>
      </c>
      <c r="B3" s="1">
        <v>61720.9</v>
      </c>
    </row>
    <row r="4" spans="1:2">
      <c r="A4" t="s">
        <v>1</v>
      </c>
      <c r="B4" s="1">
        <f>ROUND(B3*0.13,2)</f>
        <v>8023.72</v>
      </c>
    </row>
    <row r="5" spans="1:2">
      <c r="A5" t="s">
        <v>2</v>
      </c>
      <c r="B5" s="1">
        <f>ROUND(B3*0.06,2)</f>
        <v>3703.25</v>
      </c>
    </row>
    <row r="7" spans="1:2">
      <c r="A7" t="s">
        <v>3</v>
      </c>
      <c r="B7" s="1">
        <f>ROUND(SUM(B3:B5),2)</f>
        <v>73447.87</v>
      </c>
    </row>
    <row r="9" spans="1:2">
      <c r="A9" t="s">
        <v>4</v>
      </c>
      <c r="B9" s="1">
        <f>ROUND(B7*0.21,2)</f>
        <v>15424.05</v>
      </c>
    </row>
    <row r="10" spans="1:2">
      <c r="B10" s="1">
        <f>SUM(B7:B9)</f>
        <v>88871.92</v>
      </c>
    </row>
    <row r="15" spans="1:2" ht="28.5">
      <c r="A15" s="2" t="s">
        <v>5</v>
      </c>
      <c r="B15" s="3">
        <f>B7</f>
        <v>73447.87</v>
      </c>
    </row>
    <row r="16" spans="1:2" ht="42.75">
      <c r="A16" s="5" t="s">
        <v>6</v>
      </c>
      <c r="B16" s="6">
        <f>ROUND(B15*0.2,2)</f>
        <v>14689.57</v>
      </c>
    </row>
    <row r="17" spans="1:2">
      <c r="A17" s="4" t="s">
        <v>7</v>
      </c>
      <c r="B17" s="3">
        <f>B15+B16</f>
        <v>88137.44</v>
      </c>
    </row>
    <row r="19" spans="1:2">
      <c r="A19" s="7">
        <v>0.7</v>
      </c>
      <c r="B19" s="1">
        <f>B17*A19</f>
        <v>61696.207999999999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1a4e9a6-5ff8-4dbc-b5ca-57ee95dfeeed">
      <Terms xmlns="http://schemas.microsoft.com/office/infopath/2007/PartnerControls"/>
    </lcf76f155ced4ddcb4097134ff3c332f>
    <TaxCatchAll xmlns="4fc8459e-692b-470d-a014-31b9e2216e4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439ADBECDFB97479A77178ECFB83953" ma:contentTypeVersion="18" ma:contentTypeDescription="Crea un document nou" ma:contentTypeScope="" ma:versionID="ce44503c11cea68d23f8c552ea2cb92b">
  <xsd:schema xmlns:xsd="http://www.w3.org/2001/XMLSchema" xmlns:xs="http://www.w3.org/2001/XMLSchema" xmlns:p="http://schemas.microsoft.com/office/2006/metadata/properties" xmlns:ns2="31a4e9a6-5ff8-4dbc-b5ca-57ee95dfeeed" xmlns:ns3="4fc8459e-692b-470d-a014-31b9e2216e42" targetNamespace="http://schemas.microsoft.com/office/2006/metadata/properties" ma:root="true" ma:fieldsID="94da1fa6117bc8704b8a16eddbde2c87" ns2:_="" ns3:_="">
    <xsd:import namespace="31a4e9a6-5ff8-4dbc-b5ca-57ee95dfeeed"/>
    <xsd:import namespace="4fc8459e-692b-470d-a014-31b9e2216e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3:TaxCatchAll" minOccurs="0"/>
                <xsd:element ref="ns2:MediaServiceOCR" minOccurs="0"/>
                <xsd:element ref="ns3:SharedWithUsers" minOccurs="0"/>
                <xsd:element ref="ns3:SharedWithDetails" minOccurs="0"/>
                <xsd:element ref="ns2:lcf76f155ced4ddcb4097134ff3c332f"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4e9a6-5ff8-4dbc-b5ca-57ee95dfee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Etiquetes de la imatge" ma:readOnly="false" ma:fieldId="{5cf76f15-5ced-4ddc-b409-7134ff3c332f}" ma:taxonomyMulti="true" ma:sspId="6c4b7ee9-236a-4968-a07a-6aaf46c37649"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c8459e-692b-470d-a014-31b9e2216e4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ec6a55c-af8d-4a08-b7e9-6961f22c5098}" ma:internalName="TaxCatchAll" ma:showField="CatchAllData" ma:web="4fc8459e-692b-470d-a014-31b9e2216e4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9BEF06-DC15-40C9-A971-ABE1C38353B8}">
  <ds:schemaRefs>
    <ds:schemaRef ds:uri="http://schemas.microsoft.com/sharepoint/v3/contenttype/forms"/>
  </ds:schemaRefs>
</ds:datastoreItem>
</file>

<file path=customXml/itemProps2.xml><?xml version="1.0" encoding="utf-8"?>
<ds:datastoreItem xmlns:ds="http://schemas.openxmlformats.org/officeDocument/2006/customXml" ds:itemID="{1D24016B-13FB-40C6-BFEE-73EC915777C4}">
  <ds:schemaRefs>
    <ds:schemaRef ds:uri="http://purl.org/dc/elements/1.1/"/>
    <ds:schemaRef ds:uri="31a4e9a6-5ff8-4dbc-b5ca-57ee95dfeeed"/>
    <ds:schemaRef ds:uri="http://purl.org/dc/terms/"/>
    <ds:schemaRef ds:uri="4fc8459e-692b-470d-a014-31b9e2216e42"/>
    <ds:schemaRef ds:uri="http://www.w3.org/XML/1998/namespace"/>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A2AA576-998B-4858-8479-DB7356F93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4e9a6-5ff8-4dbc-b5ca-57ee95dfeeed"/>
    <ds:schemaRef ds:uri="4fc8459e-692b-470d-a014-31b9e2216e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T-PRES</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Joaquin Pena Costa</dc:creator>
  <cp:keywords/>
  <dc:description/>
  <cp:lastModifiedBy>Joaquin Pena Costa</cp:lastModifiedBy>
  <cp:revision/>
  <dcterms:created xsi:type="dcterms:W3CDTF">2025-01-22T13:38:02Z</dcterms:created>
  <dcterms:modified xsi:type="dcterms:W3CDTF">2025-09-29T10:26:57Z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0x0101009439ADBECDFB97479A77178ECFB83953</vt:lpwstr>
  </property>
  <property fmtid="{D5CDD505-2E9C-101B-9397-08002B2CF9AE}" pid="3" name="MediaServiceImageTags">
    <vt:lpwstr/>
  </property>
</Properties>
</file>