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 (FM PRIMAVERA)" sheetId="1" r:id="rId4"/>
    <sheet state="visible" name="LOT 2 (FM ESTIU)" sheetId="2" r:id="rId5"/>
    <sheet state="visible" name="LOT 3 (MUSICAB)" sheetId="3" r:id="rId6"/>
    <sheet state="visible" name="LOT 4 (LA FÀBRICA MÚSICA)" sheetId="4" r:id="rId7"/>
    <sheet state="visible" name="LOT 5 (LA FÀBRICA TEATRE)" sheetId="5" r:id="rId8"/>
    <sheet state="visible" name="LOT 6 (ESDEVENIMENT PETIT)" sheetId="6" r:id="rId9"/>
  </sheets>
  <definedNames/>
  <calcPr/>
  <extLst>
    <ext uri="GoogleSheetsCustomDataVersion2">
      <go:sheetsCustomData xmlns:go="http://customooxmlschemas.google.com/" r:id="rId10" roundtripDataChecksum="lx2MeMnhWmFKpy5EKSEfz0fjf3YY6b+nYMs+uNVcoAs="/>
    </ext>
  </extLst>
</workbook>
</file>

<file path=xl/sharedStrings.xml><?xml version="1.0" encoding="utf-8"?>
<sst xmlns="http://schemas.openxmlformats.org/spreadsheetml/2006/main" count="266" uniqueCount="78">
  <si>
    <t>LOT 1</t>
  </si>
  <si>
    <t>COSTOS DIRECTES  PERSONAL</t>
  </si>
  <si>
    <t>Categoria</t>
  </si>
  <si>
    <t>sou base any</t>
  </si>
  <si>
    <t>Seguretat social 33,5%</t>
  </si>
  <si>
    <t>Baixes 3%</t>
  </si>
  <si>
    <t>Absentisme 5%</t>
  </si>
  <si>
    <t>Cost personal</t>
  </si>
  <si>
    <t>Hores any segons conveni</t>
  </si>
  <si>
    <t>Dies D'esdeveniments</t>
  </si>
  <si>
    <t xml:space="preserve">Nº persones </t>
  </si>
  <si>
    <t xml:space="preserve">TOTAL COSTOS DIRECTES </t>
  </si>
  <si>
    <t>Recinte</t>
  </si>
  <si>
    <t>Activitats</t>
  </si>
  <si>
    <t xml:space="preserve">Grup 3 </t>
  </si>
  <si>
    <t>ESCOLA L'OLIVERA</t>
  </si>
  <si>
    <t>Muntatge i Dia d'espectacle</t>
  </si>
  <si>
    <t>Grup 3</t>
  </si>
  <si>
    <t>PLAÇA DE L'ESGLÉSIA</t>
  </si>
  <si>
    <t>APARC. HORTS Sta CREU</t>
  </si>
  <si>
    <t>Muntatge, 1er, 2on i 3er dia d'espectacle + desmuntatge</t>
  </si>
  <si>
    <t>CENTRE CÍVIC LA FÀBRICA</t>
  </si>
  <si>
    <t>PARC ANSELM CLAVÉ</t>
  </si>
  <si>
    <t>PRESSUPOST BASE LICITACIÓ</t>
  </si>
  <si>
    <t xml:space="preserve">COSTOS DIRECTES </t>
  </si>
  <si>
    <t>Preu de sortida</t>
  </si>
  <si>
    <t xml:space="preserve">Costos salarials </t>
  </si>
  <si>
    <t>Lloguer equips de so OLIVERA (1 dia)</t>
  </si>
  <si>
    <t>Lloguer equips de so ESGLÉSIA (1 dia)</t>
  </si>
  <si>
    <t>Lloguer equips de so APARCAMENTS (3 dies)</t>
  </si>
  <si>
    <t>Lloguer equips de so FÀBRICA (1 dia)</t>
  </si>
  <si>
    <t>Lloguer equips de so ANSELM CLAVÉ (1 dia)</t>
  </si>
  <si>
    <t>Lloguer equips d'il·luminació ESGLÉSIA (1 dia)</t>
  </si>
  <si>
    <t>Lloguer equips d'il·luminació APARCAMENTS (3 dies)</t>
  </si>
  <si>
    <t>Lloguer equips d'il·luminació FÀBRICA (1 dia)</t>
  </si>
  <si>
    <t>Transport materials OLIVERA</t>
  </si>
  <si>
    <t>Transport materials ESGLÉSIA</t>
  </si>
  <si>
    <t>Transport materials APARCAMENTS</t>
  </si>
  <si>
    <t>Transport materials FÀBRICA</t>
  </si>
  <si>
    <t>Transport materials ANSELM CLAVÉ</t>
  </si>
  <si>
    <t xml:space="preserve">COSTOS INDIRECTES </t>
  </si>
  <si>
    <t>Despeses generals  (4%)</t>
  </si>
  <si>
    <t>Benefici industrial (5%)</t>
  </si>
  <si>
    <t xml:space="preserve">TOTAL COSTOS INDIRECTES </t>
  </si>
  <si>
    <t>TOTAL COSTOS (directes + indirectes)</t>
  </si>
  <si>
    <t>21% d'IVA</t>
  </si>
  <si>
    <t>PRESSUPOST</t>
  </si>
  <si>
    <t>LICITACIÓ</t>
  </si>
  <si>
    <t>LOT 2</t>
  </si>
  <si>
    <t>Dies d'esdeveniments</t>
  </si>
  <si>
    <t>Espectacle + Muntatge 1er dia</t>
  </si>
  <si>
    <t xml:space="preserve">Grup 4 </t>
  </si>
  <si>
    <t>Dies d'espectacles 2on i 3er dia</t>
  </si>
  <si>
    <t>Espectacle + Desmuntatge 4rt dia</t>
  </si>
  <si>
    <t>Muntatge i 1er dia d'espectacle</t>
  </si>
  <si>
    <t>Muntatge i 2n dia d'espectacle</t>
  </si>
  <si>
    <t>Lloguer equips de so OLIVERA (4 dies)</t>
  </si>
  <si>
    <t>Lloguer equips de so ANSELM CLAVÉ (2 dies)</t>
  </si>
  <si>
    <t>Lloguer equips d'il·luminació OLIVERA (4 dies)</t>
  </si>
  <si>
    <t>LOT 3</t>
  </si>
  <si>
    <t>Dies  d'esdeveniments</t>
  </si>
  <si>
    <t>CAN BARBA</t>
  </si>
  <si>
    <t>Muntatge (Dia abans)</t>
  </si>
  <si>
    <t>Dies d'espectacle (1er i 2n)</t>
  </si>
  <si>
    <t>Espectacle + Desmuntatge (3er)</t>
  </si>
  <si>
    <t>Muntatge i Dies d'espectacle</t>
  </si>
  <si>
    <t>Lloguer equips de so CAN BARBA (4 dies)</t>
  </si>
  <si>
    <t>Lloguer equips d'il·luminació CAN BARBA (4 dies)</t>
  </si>
  <si>
    <t>Transport materials CAN BARBA</t>
  </si>
  <si>
    <t>LOT 4</t>
  </si>
  <si>
    <t>Costos salarials</t>
  </si>
  <si>
    <t>Lloguer equips de so (1 dia)</t>
  </si>
  <si>
    <t>Lloguer equips d'il·luminació (1 dia)</t>
  </si>
  <si>
    <t>Transport materials</t>
  </si>
  <si>
    <t>LOT 5</t>
  </si>
  <si>
    <t>Pre Muntatge (Divendres)</t>
  </si>
  <si>
    <t>Muntatge proves i Funció (Diumenge)</t>
  </si>
  <si>
    <t>LOT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</si>
</sst>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.00\ _€_-;\-* #,##0.00\ _€_-;_-* &quot;-&quot;??\ _€_-;_-@"/>
    <numFmt numFmtId="165" formatCode="_-* #,##0\ _€_-;\-* #,##0\ _€_-;_-* &quot;-&quot;??\ _€_-;_-@"/>
    <numFmt numFmtId="166" formatCode="_-* #,##0.00\ &quot;€&quot;_-;\-* #,##0.00\ &quot;€&quot;_-;_-* &quot;-&quot;??\ &quot;€&quot;_-;_-@"/>
  </numFmts>
  <fonts count="8">
    <font>
      <sz val="11.0"/>
      <color theme="1"/>
      <name val="Calibri"/>
      <scheme val="minor"/>
    </font>
    <font>
      <b/>
      <sz val="7.0"/>
      <color theme="1"/>
      <name val="Calibri"/>
    </font>
    <font>
      <b/>
      <sz val="10.0"/>
      <color theme="1"/>
      <name val="Calibri"/>
    </font>
    <font>
      <sz val="7.0"/>
      <color theme="1"/>
      <name val="Calibri"/>
    </font>
    <font>
      <sz val="7.0"/>
      <color theme="1"/>
      <name val="Calibri"/>
      <scheme val="minor"/>
    </font>
    <font/>
    <font>
      <b/>
      <sz val="7.0"/>
      <color rgb="FF366092"/>
      <name val="Verdana"/>
    </font>
    <font>
      <sz val="7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8DB3E2"/>
        <bgColor rgb="FF8DB3E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E5DFEC"/>
        <bgColor rgb="FFE5DFEC"/>
      </patternFill>
    </fill>
  </fills>
  <borders count="1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1" fillId="3" fontId="2" numFmtId="0" xfId="0" applyAlignment="1" applyBorder="1" applyFill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2" fontId="1" numFmtId="0" xfId="0" applyAlignment="1" applyFont="1">
      <alignment horizontal="center" vertical="center"/>
    </xf>
    <xf borderId="2" fillId="3" fontId="1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2" fontId="3" numFmtId="0" xfId="0" applyAlignment="1" applyFont="1">
      <alignment horizontal="center" vertical="center"/>
    </xf>
    <xf borderId="5" fillId="4" fontId="3" numFmtId="0" xfId="0" applyAlignment="1" applyBorder="1" applyFill="1" applyFont="1">
      <alignment horizontal="center" vertical="center"/>
    </xf>
    <xf borderId="5" fillId="4" fontId="3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vertical="center"/>
    </xf>
    <xf borderId="5" fillId="0" fontId="3" numFmtId="0" xfId="0" applyAlignment="1" applyBorder="1" applyFont="1">
      <alignment vertical="center"/>
    </xf>
    <xf borderId="5" fillId="0" fontId="6" numFmtId="4" xfId="0" applyAlignment="1" applyBorder="1" applyFont="1" applyNumberFormat="1">
      <alignment vertical="center"/>
    </xf>
    <xf borderId="5" fillId="0" fontId="3" numFmtId="4" xfId="0" applyAlignment="1" applyBorder="1" applyFont="1" applyNumberFormat="1">
      <alignment vertical="center"/>
    </xf>
    <xf borderId="5" fillId="0" fontId="3" numFmtId="164" xfId="0" applyAlignment="1" applyBorder="1" applyFont="1" applyNumberFormat="1">
      <alignment vertical="center"/>
    </xf>
    <xf borderId="5" fillId="0" fontId="3" numFmtId="165" xfId="0" applyAlignment="1" applyBorder="1" applyFont="1" applyNumberFormat="1">
      <alignment vertical="center"/>
    </xf>
    <xf borderId="5" fillId="3" fontId="1" numFmtId="164" xfId="0" applyAlignment="1" applyBorder="1" applyFont="1" applyNumberFormat="1">
      <alignment vertical="center"/>
    </xf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shrinkToFit="0" vertical="center" wrapText="1"/>
    </xf>
    <xf borderId="1" fillId="5" fontId="3" numFmtId="4" xfId="0" applyAlignment="1" applyBorder="1" applyFill="1" applyFont="1" applyNumberFormat="1">
      <alignment vertical="center"/>
    </xf>
    <xf borderId="0" fillId="0" fontId="3" numFmtId="164" xfId="0" applyAlignment="1" applyFont="1" applyNumberFormat="1">
      <alignment vertical="center"/>
    </xf>
    <xf borderId="6" fillId="0" fontId="1" numFmtId="166" xfId="0" applyAlignment="1" applyBorder="1" applyFont="1" applyNumberFormat="1">
      <alignment vertical="center"/>
    </xf>
    <xf borderId="2" fillId="6" fontId="1" numFmtId="0" xfId="0" applyAlignment="1" applyBorder="1" applyFill="1" applyFont="1">
      <alignment horizontal="center" vertical="center"/>
    </xf>
    <xf borderId="5" fillId="6" fontId="1" numFmtId="0" xfId="0" applyAlignment="1" applyBorder="1" applyFont="1">
      <alignment vertical="center"/>
    </xf>
    <xf borderId="0" fillId="0" fontId="1" numFmtId="164" xfId="0" applyAlignment="1" applyFont="1" applyNumberFormat="1">
      <alignment vertical="center"/>
    </xf>
    <xf borderId="2" fillId="0" fontId="3" numFmtId="0" xfId="0" applyAlignment="1" applyBorder="1" applyFont="1">
      <alignment horizontal="center" vertical="center"/>
    </xf>
    <xf borderId="2" fillId="7" fontId="3" numFmtId="0" xfId="0" applyAlignment="1" applyBorder="1" applyFill="1" applyFont="1">
      <alignment horizontal="center" vertical="center"/>
    </xf>
    <xf borderId="2" fillId="8" fontId="3" numFmtId="0" xfId="0" applyAlignment="1" applyBorder="1" applyFill="1" applyFont="1">
      <alignment horizontal="center" vertical="center"/>
    </xf>
    <xf borderId="2" fillId="9" fontId="3" numFmtId="0" xfId="0" applyAlignment="1" applyBorder="1" applyFill="1" applyFont="1">
      <alignment horizontal="center" vertical="center"/>
    </xf>
    <xf borderId="2" fillId="5" fontId="3" numFmtId="0" xfId="0" applyAlignment="1" applyBorder="1" applyFont="1">
      <alignment horizontal="center" vertical="center"/>
    </xf>
    <xf borderId="5" fillId="0" fontId="7" numFmtId="164" xfId="0" applyAlignment="1" applyBorder="1" applyFont="1" applyNumberFormat="1">
      <alignment vertical="center"/>
    </xf>
    <xf borderId="7" fillId="6" fontId="1" numFmtId="0" xfId="0" applyAlignment="1" applyBorder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5" fillId="0" fontId="1" numFmtId="164" xfId="0" applyAlignment="1" applyBorder="1" applyFont="1" applyNumberForma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0" fillId="6" fontId="3" numFmtId="0" xfId="0" applyAlignment="1" applyBorder="1" applyFont="1">
      <alignment horizontal="center" vertical="center"/>
    </xf>
    <xf borderId="11" fillId="6" fontId="3" numFmtId="0" xfId="0" applyAlignment="1" applyBorder="1" applyFont="1">
      <alignment horizontal="center" vertical="center"/>
    </xf>
    <xf borderId="12" fillId="6" fontId="3" numFmtId="0" xfId="0" applyAlignment="1" applyBorder="1" applyFont="1">
      <alignment horizontal="center" vertical="center"/>
    </xf>
    <xf borderId="5" fillId="6" fontId="1" numFmtId="164" xfId="0" applyAlignment="1" applyBorder="1" applyFont="1" applyNumberFormat="1">
      <alignment vertical="center"/>
    </xf>
    <xf borderId="0" fillId="2" fontId="4" numFmtId="0" xfId="0" applyAlignment="1" applyFont="1">
      <alignment vertical="center"/>
    </xf>
    <xf borderId="0" fillId="2" fontId="2" numFmtId="0" xfId="0" applyAlignment="1" applyFont="1">
      <alignment vertical="center"/>
    </xf>
    <xf borderId="13" fillId="0" fontId="3" numFmtId="0" xfId="0" applyAlignment="1" applyBorder="1" applyFont="1">
      <alignment vertical="center"/>
    </xf>
    <xf borderId="13" fillId="0" fontId="3" numFmtId="4" xfId="0" applyAlignment="1" applyBorder="1" applyFont="1" applyNumberFormat="1">
      <alignment vertical="center"/>
    </xf>
    <xf borderId="13" fillId="0" fontId="3" numFmtId="164" xfId="0" applyAlignment="1" applyBorder="1" applyFont="1" applyNumberFormat="1">
      <alignment vertical="center"/>
    </xf>
    <xf borderId="13" fillId="0" fontId="3" numFmtId="165" xfId="0" applyAlignment="1" applyBorder="1" applyFont="1" applyNumberFormat="1">
      <alignment vertical="center"/>
    </xf>
    <xf borderId="14" fillId="3" fontId="1" numFmtId="164" xfId="0" applyAlignment="1" applyBorder="1" applyFont="1" applyNumberFormat="1">
      <alignment vertical="center"/>
    </xf>
    <xf borderId="13" fillId="0" fontId="3" numFmtId="0" xfId="0" applyAlignment="1" applyBorder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7" fillId="0" fontId="6" numFmtId="4" xfId="0" applyAlignment="1" applyBorder="1" applyFont="1" applyNumberFormat="1">
      <alignment vertical="center"/>
    </xf>
    <xf borderId="17" fillId="0" fontId="3" numFmtId="4" xfId="0" applyAlignment="1" applyBorder="1" applyFont="1" applyNumberFormat="1">
      <alignment vertical="center"/>
    </xf>
    <xf borderId="17" fillId="0" fontId="3" numFmtId="164" xfId="0" applyAlignment="1" applyBorder="1" applyFont="1" applyNumberFormat="1">
      <alignment vertical="center"/>
    </xf>
    <xf borderId="17" fillId="0" fontId="3" numFmtId="165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vertical="center"/>
    </xf>
    <xf borderId="17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6.43"/>
    <col customWidth="1" min="3" max="3" width="9.43"/>
    <col customWidth="1" min="4" max="4" width="13.29"/>
    <col customWidth="1" min="5" max="5" width="9.57"/>
    <col customWidth="1" min="6" max="6" width="7.57"/>
    <col customWidth="1" min="7" max="7" width="7.14"/>
    <col customWidth="1" min="8" max="8" width="9.86"/>
    <col customWidth="1" min="9" max="9" width="10.43"/>
    <col customWidth="1" min="10" max="10" width="7.0"/>
    <col customWidth="1" min="11" max="11" width="9.0"/>
    <col customWidth="1" min="12" max="12" width="15.86"/>
    <col customWidth="1" min="13" max="13" width="22.57"/>
    <col customWidth="1" min="14" max="27" width="10.71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2.0" customHeight="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7.75" customHeight="1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1" t="s">
        <v>12</v>
      </c>
      <c r="M3" s="11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2.0" customHeight="1">
      <c r="A4" s="14"/>
      <c r="B4" s="15" t="s">
        <v>14</v>
      </c>
      <c r="C4" s="16">
        <v>29130.85</v>
      </c>
      <c r="D4" s="17">
        <f t="shared" ref="D4:D8" si="1">SUM(C4)*33.5%</f>
        <v>9758.83475</v>
      </c>
      <c r="E4" s="18">
        <f t="shared" ref="E4:E8" si="2">(C4)*3%</f>
        <v>873.9255</v>
      </c>
      <c r="F4" s="18">
        <f t="shared" ref="F4:F8" si="3">(C4*5%)</f>
        <v>1456.5425</v>
      </c>
      <c r="G4" s="18">
        <f t="shared" ref="G4:G8" si="4">C4+D4+E4+F4</f>
        <v>41220.15275</v>
      </c>
      <c r="H4" s="19">
        <v>1750.0</v>
      </c>
      <c r="I4" s="19">
        <v>1.0</v>
      </c>
      <c r="J4" s="19">
        <v>1.0</v>
      </c>
      <c r="K4" s="20">
        <v>160.0</v>
      </c>
      <c r="L4" s="21" t="s">
        <v>15</v>
      </c>
      <c r="M4" s="21" t="s">
        <v>16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2.0" customHeight="1">
      <c r="A5" s="14"/>
      <c r="B5" s="15" t="s">
        <v>17</v>
      </c>
      <c r="C5" s="16">
        <v>29130.85</v>
      </c>
      <c r="D5" s="17">
        <f t="shared" si="1"/>
        <v>9758.83475</v>
      </c>
      <c r="E5" s="18">
        <f t="shared" si="2"/>
        <v>873.9255</v>
      </c>
      <c r="F5" s="18">
        <f t="shared" si="3"/>
        <v>1456.5425</v>
      </c>
      <c r="G5" s="18">
        <f t="shared" si="4"/>
        <v>41220.15275</v>
      </c>
      <c r="H5" s="19">
        <v>1750.0</v>
      </c>
      <c r="I5" s="19">
        <v>1.0</v>
      </c>
      <c r="J5" s="19">
        <v>2.0</v>
      </c>
      <c r="K5" s="20">
        <v>320.0</v>
      </c>
      <c r="L5" s="21" t="s">
        <v>18</v>
      </c>
      <c r="M5" s="21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22.5" customHeight="1">
      <c r="A6" s="14"/>
      <c r="B6" s="15" t="s">
        <v>17</v>
      </c>
      <c r="C6" s="16">
        <v>29130.85</v>
      </c>
      <c r="D6" s="17">
        <f t="shared" si="1"/>
        <v>9758.83475</v>
      </c>
      <c r="E6" s="18">
        <f t="shared" si="2"/>
        <v>873.9255</v>
      </c>
      <c r="F6" s="18">
        <f t="shared" si="3"/>
        <v>1456.5425</v>
      </c>
      <c r="G6" s="18">
        <f t="shared" si="4"/>
        <v>41220.15275</v>
      </c>
      <c r="H6" s="19">
        <v>1750.0</v>
      </c>
      <c r="I6" s="19">
        <v>3.0</v>
      </c>
      <c r="J6" s="19">
        <v>2.0</v>
      </c>
      <c r="K6" s="20">
        <v>1320.0</v>
      </c>
      <c r="L6" s="22" t="s">
        <v>19</v>
      </c>
      <c r="M6" s="23" t="s">
        <v>20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2.0" customHeight="1">
      <c r="A7" s="14"/>
      <c r="B7" s="15" t="s">
        <v>17</v>
      </c>
      <c r="C7" s="16">
        <v>29130.85</v>
      </c>
      <c r="D7" s="17">
        <f t="shared" si="1"/>
        <v>9758.83475</v>
      </c>
      <c r="E7" s="18">
        <f t="shared" si="2"/>
        <v>873.9255</v>
      </c>
      <c r="F7" s="18">
        <f t="shared" si="3"/>
        <v>1456.5425</v>
      </c>
      <c r="G7" s="18">
        <f t="shared" si="4"/>
        <v>41220.15275</v>
      </c>
      <c r="H7" s="19">
        <v>1750.0</v>
      </c>
      <c r="I7" s="19">
        <v>1.0</v>
      </c>
      <c r="J7" s="19">
        <v>3.0</v>
      </c>
      <c r="K7" s="20">
        <v>720.0</v>
      </c>
      <c r="L7" s="21" t="s">
        <v>21</v>
      </c>
      <c r="M7" s="21" t="s">
        <v>16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2.0" customHeight="1">
      <c r="A8" s="14"/>
      <c r="B8" s="15" t="s">
        <v>17</v>
      </c>
      <c r="C8" s="16">
        <v>29130.85</v>
      </c>
      <c r="D8" s="17">
        <f t="shared" si="1"/>
        <v>9758.83475</v>
      </c>
      <c r="E8" s="18">
        <f t="shared" si="2"/>
        <v>873.9255</v>
      </c>
      <c r="F8" s="18">
        <f t="shared" si="3"/>
        <v>1456.5425</v>
      </c>
      <c r="G8" s="18">
        <f t="shared" si="4"/>
        <v>41220.15275</v>
      </c>
      <c r="H8" s="19">
        <v>1750.0</v>
      </c>
      <c r="I8" s="19">
        <v>1.0</v>
      </c>
      <c r="J8" s="19">
        <v>1.0</v>
      </c>
      <c r="K8" s="20">
        <v>160.0</v>
      </c>
      <c r="L8" s="21" t="s">
        <v>22</v>
      </c>
      <c r="M8" s="21" t="s">
        <v>16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0" customHeight="1">
      <c r="A9" s="14"/>
      <c r="B9" s="3"/>
      <c r="C9" s="24"/>
      <c r="D9" s="3"/>
      <c r="E9" s="3"/>
      <c r="F9" s="3"/>
      <c r="G9" s="3"/>
      <c r="H9" s="3"/>
      <c r="I9" s="25"/>
      <c r="J9" s="3"/>
      <c r="K9" s="25"/>
      <c r="L9" s="4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2.0" customHeight="1">
      <c r="A10" s="14"/>
      <c r="B10" s="3"/>
      <c r="C10" s="3"/>
      <c r="D10" s="3"/>
      <c r="E10" s="26"/>
      <c r="F10" s="3"/>
      <c r="G10" s="4"/>
      <c r="H10" s="4"/>
      <c r="I10" s="4"/>
      <c r="J10" s="4"/>
      <c r="K10" s="4"/>
      <c r="L10" s="4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2.0" customHeight="1">
      <c r="A11" s="6"/>
      <c r="B11" s="7" t="s">
        <v>23</v>
      </c>
      <c r="C11" s="8"/>
      <c r="D11" s="8"/>
      <c r="E11" s="9"/>
      <c r="F11" s="4"/>
      <c r="G11" s="3"/>
      <c r="H11" s="4"/>
      <c r="I11" s="4"/>
      <c r="J11" s="4"/>
      <c r="K11" s="4"/>
      <c r="L11" s="4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2.0" customHeight="1">
      <c r="A12" s="6"/>
      <c r="B12" s="27" t="s">
        <v>24</v>
      </c>
      <c r="C12" s="8"/>
      <c r="D12" s="9"/>
      <c r="E12" s="28" t="s">
        <v>25</v>
      </c>
      <c r="F12" s="4"/>
      <c r="G12" s="29"/>
      <c r="H12" s="4"/>
      <c r="I12" s="4"/>
      <c r="J12" s="4"/>
      <c r="K12" s="4"/>
      <c r="L12" s="4"/>
      <c r="M12" s="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2.0" customHeight="1">
      <c r="A13" s="10"/>
      <c r="B13" s="30" t="s">
        <v>26</v>
      </c>
      <c r="C13" s="8"/>
      <c r="D13" s="9"/>
      <c r="E13" s="18">
        <f>K4+K5+K6+K7+K8</f>
        <v>2680</v>
      </c>
      <c r="F13" s="4"/>
      <c r="G13" s="29"/>
      <c r="H13" s="4"/>
      <c r="I13" s="4"/>
      <c r="J13" s="4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2.0" customHeight="1">
      <c r="A14" s="10"/>
      <c r="B14" s="31" t="s">
        <v>27</v>
      </c>
      <c r="C14" s="8"/>
      <c r="D14" s="9"/>
      <c r="E14" s="18">
        <v>300.0</v>
      </c>
      <c r="F14" s="4"/>
      <c r="G14" s="29"/>
      <c r="H14" s="4"/>
      <c r="I14" s="4"/>
      <c r="J14" s="4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2.0" customHeight="1">
      <c r="A15" s="10"/>
      <c r="B15" s="31" t="s">
        <v>28</v>
      </c>
      <c r="C15" s="8"/>
      <c r="D15" s="9"/>
      <c r="E15" s="18">
        <v>250.0</v>
      </c>
      <c r="F15" s="4"/>
      <c r="G15" s="29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2.0" customHeight="1">
      <c r="A16" s="10"/>
      <c r="B16" s="31" t="s">
        <v>29</v>
      </c>
      <c r="C16" s="8"/>
      <c r="D16" s="9"/>
      <c r="E16" s="18">
        <v>750.0</v>
      </c>
      <c r="F16" s="4"/>
      <c r="G16" s="29"/>
      <c r="H16" s="4"/>
      <c r="I16" s="4"/>
      <c r="J16" s="4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2.0" customHeight="1">
      <c r="A17" s="10"/>
      <c r="B17" s="31" t="s">
        <v>30</v>
      </c>
      <c r="C17" s="8"/>
      <c r="D17" s="9"/>
      <c r="E17" s="18">
        <v>450.0</v>
      </c>
      <c r="F17" s="4"/>
      <c r="G17" s="29"/>
      <c r="H17" s="4"/>
      <c r="I17" s="4"/>
      <c r="J17" s="4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2.0" customHeight="1">
      <c r="A18" s="10"/>
      <c r="B18" s="31" t="s">
        <v>31</v>
      </c>
      <c r="C18" s="8"/>
      <c r="D18" s="9"/>
      <c r="E18" s="18">
        <v>160.0</v>
      </c>
      <c r="F18" s="4"/>
      <c r="G18" s="29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2.0" customHeight="1">
      <c r="A19" s="10"/>
      <c r="B19" s="32" t="s">
        <v>32</v>
      </c>
      <c r="C19" s="8"/>
      <c r="D19" s="9"/>
      <c r="E19" s="18">
        <v>100.0</v>
      </c>
      <c r="F19" s="4"/>
      <c r="G19" s="29"/>
      <c r="H19" s="4"/>
      <c r="I19" s="4"/>
      <c r="J19" s="4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2.0" customHeight="1">
      <c r="A20" s="10"/>
      <c r="B20" s="32" t="s">
        <v>33</v>
      </c>
      <c r="C20" s="8"/>
      <c r="D20" s="9"/>
      <c r="E20" s="18">
        <v>250.0</v>
      </c>
      <c r="F20" s="4"/>
      <c r="G20" s="29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2.0" customHeight="1">
      <c r="A21" s="10"/>
      <c r="B21" s="32" t="s">
        <v>34</v>
      </c>
      <c r="C21" s="8"/>
      <c r="D21" s="9"/>
      <c r="E21" s="18">
        <v>700.0</v>
      </c>
      <c r="F21" s="4"/>
      <c r="G21" s="29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2.0" customHeight="1">
      <c r="A22" s="10"/>
      <c r="B22" s="33" t="s">
        <v>35</v>
      </c>
      <c r="C22" s="8"/>
      <c r="D22" s="9"/>
      <c r="E22" s="18">
        <v>30.0</v>
      </c>
      <c r="F22" s="4"/>
      <c r="G22" s="29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2.0" customHeight="1">
      <c r="A23" s="10"/>
      <c r="B23" s="33" t="s">
        <v>36</v>
      </c>
      <c r="C23" s="8"/>
      <c r="D23" s="9"/>
      <c r="E23" s="18">
        <v>30.0</v>
      </c>
      <c r="F23" s="4"/>
      <c r="G23" s="29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2.0" customHeight="1">
      <c r="A24" s="10"/>
      <c r="B24" s="33" t="s">
        <v>37</v>
      </c>
      <c r="C24" s="8"/>
      <c r="D24" s="9"/>
      <c r="E24" s="18">
        <v>30.0</v>
      </c>
      <c r="F24" s="4"/>
      <c r="G24" s="29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2.0" customHeight="1">
      <c r="A25" s="10"/>
      <c r="B25" s="33" t="s">
        <v>38</v>
      </c>
      <c r="C25" s="8"/>
      <c r="D25" s="9"/>
      <c r="E25" s="18">
        <v>30.0</v>
      </c>
      <c r="F25" s="4"/>
      <c r="G25" s="29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2.0" customHeight="1">
      <c r="A26" s="10"/>
      <c r="B26" s="33" t="s">
        <v>39</v>
      </c>
      <c r="C26" s="8"/>
      <c r="D26" s="9"/>
      <c r="E26" s="18">
        <v>30.0</v>
      </c>
      <c r="F26" s="4"/>
      <c r="G26" s="29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2.0" customHeight="1">
      <c r="A27" s="10"/>
      <c r="B27" s="30" t="s">
        <v>11</v>
      </c>
      <c r="C27" s="8"/>
      <c r="D27" s="9"/>
      <c r="E27" s="18">
        <f>SUM(E13:E26)</f>
        <v>5790</v>
      </c>
      <c r="F27" s="4"/>
      <c r="G27" s="3"/>
      <c r="H27" s="4"/>
      <c r="I27" s="4"/>
      <c r="J27" s="4"/>
      <c r="K27" s="4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2.0" customHeight="1">
      <c r="A28" s="6"/>
      <c r="B28" s="27" t="s">
        <v>40</v>
      </c>
      <c r="C28" s="8"/>
      <c r="D28" s="9"/>
      <c r="E28" s="28"/>
      <c r="F28" s="4"/>
      <c r="G28" s="3"/>
      <c r="H28" s="4"/>
      <c r="I28" s="4"/>
      <c r="J28" s="4"/>
      <c r="K28" s="4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2.0" customHeight="1">
      <c r="A29" s="10"/>
      <c r="B29" s="34" t="s">
        <v>41</v>
      </c>
      <c r="C29" s="8"/>
      <c r="D29" s="9"/>
      <c r="E29" s="35">
        <f>E27*4%</f>
        <v>231.6</v>
      </c>
      <c r="F29" s="4"/>
      <c r="G29" s="25"/>
      <c r="H29" s="4"/>
      <c r="I29" s="4"/>
      <c r="J29" s="4"/>
      <c r="K29" s="4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2.0" customHeight="1">
      <c r="A30" s="10"/>
      <c r="B30" s="34" t="s">
        <v>42</v>
      </c>
      <c r="C30" s="8"/>
      <c r="D30" s="9"/>
      <c r="E30" s="35">
        <f>(E27+E29)*5%</f>
        <v>301.08</v>
      </c>
      <c r="F30" s="4"/>
      <c r="G30" s="29"/>
      <c r="H30" s="29"/>
      <c r="I30" s="29"/>
      <c r="J30" s="3"/>
      <c r="K30" s="25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2.0" customHeight="1">
      <c r="A31" s="10"/>
      <c r="B31" s="30" t="s">
        <v>43</v>
      </c>
      <c r="C31" s="8"/>
      <c r="D31" s="9"/>
      <c r="E31" s="18">
        <f>SUM(E29:E30)</f>
        <v>532.68</v>
      </c>
      <c r="F31" s="4"/>
      <c r="G31" s="29"/>
      <c r="H31" s="29"/>
      <c r="I31" s="29"/>
      <c r="J31" s="3"/>
      <c r="K31" s="25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2.0" customHeight="1">
      <c r="A32" s="6"/>
      <c r="B32" s="36" t="s">
        <v>44</v>
      </c>
      <c r="C32" s="37"/>
      <c r="D32" s="38"/>
      <c r="E32" s="39">
        <f>E27+E31</f>
        <v>6322.68</v>
      </c>
      <c r="F32" s="4"/>
      <c r="G32" s="29"/>
      <c r="H32" s="29"/>
      <c r="I32" s="29"/>
      <c r="J32" s="3"/>
      <c r="K32" s="25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2.0" customHeight="1">
      <c r="A33" s="14"/>
      <c r="B33" s="40"/>
      <c r="C33" s="41"/>
      <c r="D33" s="42" t="s">
        <v>45</v>
      </c>
      <c r="E33" s="39">
        <f>E32*21%</f>
        <v>1327.7628</v>
      </c>
      <c r="F33" s="4"/>
      <c r="G33" s="29"/>
      <c r="H33" s="29"/>
      <c r="I33" s="29"/>
      <c r="J33" s="3"/>
      <c r="K33" s="25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2.0" customHeight="1">
      <c r="A34" s="10"/>
      <c r="B34" s="43"/>
      <c r="C34" s="44" t="s">
        <v>46</v>
      </c>
      <c r="D34" s="45" t="s">
        <v>47</v>
      </c>
      <c r="E34" s="46">
        <f>SUM(E32:E33)</f>
        <v>7650.4428</v>
      </c>
      <c r="F34" s="4"/>
      <c r="G34" s="29"/>
      <c r="H34" s="3"/>
      <c r="I34" s="3"/>
      <c r="J34" s="3"/>
      <c r="K34" s="3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10"/>
      <c r="B35" s="5"/>
      <c r="C35" s="5"/>
      <c r="D35" s="5"/>
      <c r="E35" s="29"/>
      <c r="F35" s="3"/>
      <c r="G35" s="29"/>
      <c r="H35" s="3"/>
      <c r="I35" s="3"/>
      <c r="J35" s="3"/>
      <c r="K35" s="3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</sheetData>
  <mergeCells count="23">
    <mergeCell ref="B28:D28"/>
    <mergeCell ref="B29:D29"/>
    <mergeCell ref="B30:D30"/>
    <mergeCell ref="B31:D31"/>
    <mergeCell ref="B32:D32"/>
    <mergeCell ref="B21:D21"/>
    <mergeCell ref="B22:D22"/>
    <mergeCell ref="B23:D23"/>
    <mergeCell ref="B24:D24"/>
    <mergeCell ref="B25:D25"/>
    <mergeCell ref="B26:D26"/>
    <mergeCell ref="B27:D27"/>
    <mergeCell ref="B15:D15"/>
    <mergeCell ref="B16:D16"/>
    <mergeCell ref="B17:D17"/>
    <mergeCell ref="B18:D18"/>
    <mergeCell ref="B2:K2"/>
    <mergeCell ref="B11:E11"/>
    <mergeCell ref="B12:D12"/>
    <mergeCell ref="B13:D13"/>
    <mergeCell ref="B14:D14"/>
    <mergeCell ref="B19:D19"/>
    <mergeCell ref="B20:D2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6.43"/>
    <col customWidth="1" min="3" max="3" width="13.43"/>
    <col customWidth="1" min="4" max="4" width="10.0"/>
    <col customWidth="1" min="5" max="5" width="9.43"/>
    <col customWidth="1" min="6" max="6" width="7.86"/>
    <col customWidth="1" min="7" max="7" width="8.57"/>
    <col customWidth="1" min="8" max="8" width="9.86"/>
    <col customWidth="1" min="9" max="9" width="10.0"/>
    <col customWidth="1" min="10" max="10" width="6.71"/>
    <col customWidth="1" min="11" max="11" width="10.71"/>
    <col customWidth="1" min="12" max="12" width="15.57"/>
    <col customWidth="1" min="13" max="13" width="19.86"/>
    <col customWidth="1" min="14" max="27" width="10.71"/>
  </cols>
  <sheetData>
    <row r="1" ht="12.75" customHeight="1">
      <c r="A1" s="48"/>
      <c r="B1" s="2" t="s">
        <v>48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2.75" customHeight="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5.5" customHeight="1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2" t="s">
        <v>8</v>
      </c>
      <c r="I3" s="12" t="s">
        <v>49</v>
      </c>
      <c r="J3" s="12" t="s">
        <v>10</v>
      </c>
      <c r="K3" s="13" t="s">
        <v>11</v>
      </c>
      <c r="L3" s="11" t="s">
        <v>12</v>
      </c>
      <c r="M3" s="11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2.75" customHeight="1">
      <c r="A4" s="14"/>
      <c r="B4" s="15" t="s">
        <v>14</v>
      </c>
      <c r="C4" s="16">
        <v>29130.85</v>
      </c>
      <c r="D4" s="17">
        <f t="shared" ref="D4:D12" si="1">SUM(C4)*33.5%</f>
        <v>9758.83475</v>
      </c>
      <c r="E4" s="18">
        <f t="shared" ref="E4:E12" si="2">(C4)*3%</f>
        <v>873.9255</v>
      </c>
      <c r="F4" s="18">
        <f t="shared" ref="F4:F12" si="3">(C4*5%)</f>
        <v>1456.5425</v>
      </c>
      <c r="G4" s="18">
        <f t="shared" ref="G4:G12" si="4">C4+D4+E4+F4</f>
        <v>41220.15275</v>
      </c>
      <c r="H4" s="19">
        <v>1750.0</v>
      </c>
      <c r="I4" s="19">
        <v>1.0</v>
      </c>
      <c r="J4" s="19">
        <v>4.0</v>
      </c>
      <c r="K4" s="20">
        <v>1040.0</v>
      </c>
      <c r="L4" s="21" t="s">
        <v>15</v>
      </c>
      <c r="M4" s="21" t="s">
        <v>50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2.75" customHeight="1">
      <c r="A5" s="14"/>
      <c r="B5" s="15" t="s">
        <v>51</v>
      </c>
      <c r="C5" s="16">
        <v>27988.48</v>
      </c>
      <c r="D5" s="17">
        <f t="shared" si="1"/>
        <v>9376.1408</v>
      </c>
      <c r="E5" s="18">
        <f t="shared" si="2"/>
        <v>839.6544</v>
      </c>
      <c r="F5" s="18">
        <f t="shared" si="3"/>
        <v>1399.424</v>
      </c>
      <c r="G5" s="18">
        <f t="shared" si="4"/>
        <v>39603.6992</v>
      </c>
      <c r="H5" s="19">
        <v>1750.0</v>
      </c>
      <c r="I5" s="19">
        <v>1.0</v>
      </c>
      <c r="J5" s="19">
        <v>1.0</v>
      </c>
      <c r="K5" s="20">
        <v>220.0</v>
      </c>
      <c r="L5" s="21" t="s">
        <v>15</v>
      </c>
      <c r="M5" s="21" t="s">
        <v>50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2.75" customHeight="1">
      <c r="A6" s="14"/>
      <c r="B6" s="15" t="s">
        <v>17</v>
      </c>
      <c r="C6" s="16">
        <v>29130.85</v>
      </c>
      <c r="D6" s="17">
        <f t="shared" si="1"/>
        <v>9758.83475</v>
      </c>
      <c r="E6" s="18">
        <f t="shared" si="2"/>
        <v>873.9255</v>
      </c>
      <c r="F6" s="18">
        <f t="shared" si="3"/>
        <v>1456.5425</v>
      </c>
      <c r="G6" s="18">
        <f t="shared" si="4"/>
        <v>41220.15275</v>
      </c>
      <c r="H6" s="19">
        <v>1750.0</v>
      </c>
      <c r="I6" s="19">
        <v>2.0</v>
      </c>
      <c r="J6" s="19">
        <v>4.0</v>
      </c>
      <c r="K6" s="20">
        <v>2080.0</v>
      </c>
      <c r="L6" s="21" t="s">
        <v>15</v>
      </c>
      <c r="M6" s="21" t="s">
        <v>52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2.75" customHeight="1">
      <c r="A7" s="14"/>
      <c r="B7" s="15" t="s">
        <v>14</v>
      </c>
      <c r="C7" s="16">
        <v>29130.85</v>
      </c>
      <c r="D7" s="17">
        <f t="shared" si="1"/>
        <v>9758.83475</v>
      </c>
      <c r="E7" s="18">
        <f t="shared" si="2"/>
        <v>873.9255</v>
      </c>
      <c r="F7" s="18">
        <f t="shared" si="3"/>
        <v>1456.5425</v>
      </c>
      <c r="G7" s="18">
        <f t="shared" si="4"/>
        <v>41220.15275</v>
      </c>
      <c r="H7" s="19">
        <v>1750.0</v>
      </c>
      <c r="I7" s="19">
        <v>1.0</v>
      </c>
      <c r="J7" s="19">
        <v>4.0</v>
      </c>
      <c r="K7" s="20">
        <v>1040.0</v>
      </c>
      <c r="L7" s="21" t="s">
        <v>15</v>
      </c>
      <c r="M7" s="21" t="s">
        <v>53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2.75" customHeight="1">
      <c r="A8" s="14"/>
      <c r="B8" s="15" t="s">
        <v>51</v>
      </c>
      <c r="C8" s="16">
        <v>27988.48</v>
      </c>
      <c r="D8" s="17">
        <f t="shared" si="1"/>
        <v>9376.1408</v>
      </c>
      <c r="E8" s="18">
        <f t="shared" si="2"/>
        <v>839.6544</v>
      </c>
      <c r="F8" s="18">
        <f t="shared" si="3"/>
        <v>1399.424</v>
      </c>
      <c r="G8" s="18">
        <f t="shared" si="4"/>
        <v>39603.6992</v>
      </c>
      <c r="H8" s="19">
        <v>1750.0</v>
      </c>
      <c r="I8" s="19">
        <v>1.0</v>
      </c>
      <c r="J8" s="19">
        <v>1.0</v>
      </c>
      <c r="K8" s="20">
        <v>220.0</v>
      </c>
      <c r="L8" s="21" t="s">
        <v>15</v>
      </c>
      <c r="M8" s="21" t="s">
        <v>53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2.75" customHeight="1">
      <c r="A9" s="14"/>
      <c r="B9" s="15" t="s">
        <v>17</v>
      </c>
      <c r="C9" s="16">
        <v>29130.85</v>
      </c>
      <c r="D9" s="17">
        <f t="shared" si="1"/>
        <v>9758.83475</v>
      </c>
      <c r="E9" s="18">
        <f t="shared" si="2"/>
        <v>873.9255</v>
      </c>
      <c r="F9" s="18">
        <f t="shared" si="3"/>
        <v>1456.5425</v>
      </c>
      <c r="G9" s="18">
        <f t="shared" si="4"/>
        <v>41220.15275</v>
      </c>
      <c r="H9" s="19">
        <v>1750.0</v>
      </c>
      <c r="I9" s="19">
        <v>1.0</v>
      </c>
      <c r="J9" s="19">
        <v>1.0</v>
      </c>
      <c r="K9" s="20">
        <v>180.0</v>
      </c>
      <c r="L9" s="21" t="s">
        <v>18</v>
      </c>
      <c r="M9" s="21" t="s">
        <v>16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2.75" customHeight="1">
      <c r="A10" s="14"/>
      <c r="B10" s="15" t="s">
        <v>17</v>
      </c>
      <c r="C10" s="16">
        <v>29130.85</v>
      </c>
      <c r="D10" s="17">
        <f t="shared" si="1"/>
        <v>9758.83475</v>
      </c>
      <c r="E10" s="18">
        <f t="shared" si="2"/>
        <v>873.9255</v>
      </c>
      <c r="F10" s="18">
        <f t="shared" si="3"/>
        <v>1456.5425</v>
      </c>
      <c r="G10" s="18">
        <f t="shared" si="4"/>
        <v>41220.15275</v>
      </c>
      <c r="H10" s="19">
        <v>1750.0</v>
      </c>
      <c r="I10" s="19">
        <v>1.0</v>
      </c>
      <c r="J10" s="19">
        <v>2.0</v>
      </c>
      <c r="K10" s="20">
        <v>400.0</v>
      </c>
      <c r="L10" s="21" t="s">
        <v>21</v>
      </c>
      <c r="M10" s="21" t="s">
        <v>16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2.75" customHeight="1">
      <c r="A11" s="14"/>
      <c r="B11" s="15" t="s">
        <v>17</v>
      </c>
      <c r="C11" s="16">
        <v>29130.85</v>
      </c>
      <c r="D11" s="17">
        <f t="shared" si="1"/>
        <v>9758.83475</v>
      </c>
      <c r="E11" s="18">
        <f t="shared" si="2"/>
        <v>873.9255</v>
      </c>
      <c r="F11" s="18">
        <f t="shared" si="3"/>
        <v>1456.5425</v>
      </c>
      <c r="G11" s="18">
        <f t="shared" si="4"/>
        <v>41220.15275</v>
      </c>
      <c r="H11" s="19">
        <v>1750.0</v>
      </c>
      <c r="I11" s="19">
        <v>1.0</v>
      </c>
      <c r="J11" s="19">
        <v>2.0</v>
      </c>
      <c r="K11" s="20">
        <v>400.0</v>
      </c>
      <c r="L11" s="21" t="s">
        <v>22</v>
      </c>
      <c r="M11" s="21" t="s">
        <v>54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2.75" customHeight="1">
      <c r="A12" s="14"/>
      <c r="B12" s="15" t="s">
        <v>17</v>
      </c>
      <c r="C12" s="16">
        <v>29130.85</v>
      </c>
      <c r="D12" s="17">
        <f t="shared" si="1"/>
        <v>9758.83475</v>
      </c>
      <c r="E12" s="18">
        <f t="shared" si="2"/>
        <v>873.9255</v>
      </c>
      <c r="F12" s="18">
        <f t="shared" si="3"/>
        <v>1456.5425</v>
      </c>
      <c r="G12" s="18">
        <f t="shared" si="4"/>
        <v>41220.15275</v>
      </c>
      <c r="H12" s="19">
        <v>1750.0</v>
      </c>
      <c r="I12" s="19">
        <v>1.0</v>
      </c>
      <c r="J12" s="19">
        <v>1.0</v>
      </c>
      <c r="K12" s="20">
        <v>200.0</v>
      </c>
      <c r="L12" s="21" t="s">
        <v>22</v>
      </c>
      <c r="M12" s="21" t="s">
        <v>55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2.75" customHeight="1">
      <c r="A13" s="14"/>
      <c r="B13" s="3"/>
      <c r="C13" s="24"/>
      <c r="D13" s="3"/>
      <c r="E13" s="3"/>
      <c r="F13" s="3"/>
      <c r="G13" s="3"/>
      <c r="H13" s="3"/>
      <c r="I13" s="25"/>
      <c r="J13" s="3"/>
      <c r="K13" s="25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2.75" customHeight="1">
      <c r="A14" s="14"/>
      <c r="B14" s="3"/>
      <c r="C14" s="3"/>
      <c r="D14" s="3"/>
      <c r="E14" s="26"/>
      <c r="F14" s="3"/>
      <c r="G14" s="4"/>
      <c r="H14" s="4"/>
      <c r="I14" s="4"/>
      <c r="J14" s="4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2.75" customHeight="1">
      <c r="A15" s="6"/>
      <c r="B15" s="7" t="s">
        <v>23</v>
      </c>
      <c r="C15" s="8"/>
      <c r="D15" s="8"/>
      <c r="E15" s="9"/>
      <c r="F15" s="4"/>
      <c r="G15" s="3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2.75" customHeight="1">
      <c r="A16" s="6"/>
      <c r="B16" s="27" t="s">
        <v>24</v>
      </c>
      <c r="C16" s="8"/>
      <c r="D16" s="9"/>
      <c r="E16" s="28" t="s">
        <v>25</v>
      </c>
      <c r="F16" s="4"/>
      <c r="G16" s="29"/>
      <c r="H16" s="4"/>
      <c r="I16" s="4"/>
      <c r="J16" s="4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2.75" customHeight="1">
      <c r="A17" s="10"/>
      <c r="B17" s="30" t="s">
        <v>26</v>
      </c>
      <c r="C17" s="8"/>
      <c r="D17" s="9"/>
      <c r="E17" s="18">
        <f>K4+K5+K6+K7+K8+K9+K10+K11+K12</f>
        <v>5780</v>
      </c>
      <c r="F17" s="4"/>
      <c r="G17" s="29"/>
      <c r="H17" s="4"/>
      <c r="I17" s="4"/>
      <c r="J17" s="4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2.75" customHeight="1">
      <c r="A18" s="10"/>
      <c r="B18" s="31" t="s">
        <v>56</v>
      </c>
      <c r="C18" s="8"/>
      <c r="D18" s="9"/>
      <c r="E18" s="18">
        <v>4000.0</v>
      </c>
      <c r="F18" s="4"/>
      <c r="G18" s="29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2.75" customHeight="1">
      <c r="A19" s="10"/>
      <c r="B19" s="31" t="s">
        <v>28</v>
      </c>
      <c r="C19" s="8"/>
      <c r="D19" s="9"/>
      <c r="E19" s="18">
        <v>150.0</v>
      </c>
      <c r="F19" s="4"/>
      <c r="G19" s="29"/>
      <c r="H19" s="4"/>
      <c r="I19" s="4"/>
      <c r="J19" s="4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2.75" customHeight="1">
      <c r="A20" s="10"/>
      <c r="B20" s="31" t="s">
        <v>30</v>
      </c>
      <c r="C20" s="8"/>
      <c r="D20" s="9"/>
      <c r="E20" s="18">
        <v>160.0</v>
      </c>
      <c r="F20" s="4"/>
      <c r="G20" s="29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2.75" customHeight="1">
      <c r="A21" s="10"/>
      <c r="B21" s="31" t="s">
        <v>57</v>
      </c>
      <c r="C21" s="8"/>
      <c r="D21" s="9"/>
      <c r="E21" s="18">
        <v>400.0</v>
      </c>
      <c r="F21" s="4"/>
      <c r="G21" s="29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2.75" customHeight="1">
      <c r="A22" s="10"/>
      <c r="B22" s="32" t="s">
        <v>58</v>
      </c>
      <c r="C22" s="8"/>
      <c r="D22" s="9"/>
      <c r="E22" s="18">
        <v>2100.0</v>
      </c>
      <c r="F22" s="4"/>
      <c r="G22" s="29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2.75" customHeight="1">
      <c r="A23" s="10"/>
      <c r="B23" s="32" t="s">
        <v>34</v>
      </c>
      <c r="C23" s="8"/>
      <c r="D23" s="9"/>
      <c r="E23" s="18">
        <v>200.0</v>
      </c>
      <c r="F23" s="4"/>
      <c r="G23" s="29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2.75" customHeight="1">
      <c r="A24" s="10"/>
      <c r="B24" s="33" t="s">
        <v>35</v>
      </c>
      <c r="C24" s="8"/>
      <c r="D24" s="9"/>
      <c r="E24" s="18">
        <v>400.0</v>
      </c>
      <c r="F24" s="4"/>
      <c r="G24" s="29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2.75" customHeight="1">
      <c r="A25" s="10"/>
      <c r="B25" s="33" t="s">
        <v>36</v>
      </c>
      <c r="C25" s="8"/>
      <c r="D25" s="9"/>
      <c r="E25" s="18">
        <v>30.0</v>
      </c>
      <c r="F25" s="4"/>
      <c r="G25" s="29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2.75" customHeight="1">
      <c r="A26" s="10"/>
      <c r="B26" s="33" t="s">
        <v>38</v>
      </c>
      <c r="C26" s="8"/>
      <c r="D26" s="9"/>
      <c r="E26" s="18">
        <v>30.0</v>
      </c>
      <c r="F26" s="4"/>
      <c r="G26" s="29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2.75" customHeight="1">
      <c r="A27" s="10"/>
      <c r="B27" s="33" t="s">
        <v>39</v>
      </c>
      <c r="C27" s="8"/>
      <c r="D27" s="9"/>
      <c r="E27" s="18">
        <v>30.0</v>
      </c>
      <c r="F27" s="4"/>
      <c r="G27" s="29"/>
      <c r="H27" s="4"/>
      <c r="I27" s="4"/>
      <c r="J27" s="4"/>
      <c r="K27" s="4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2.75" customHeight="1">
      <c r="A28" s="10"/>
      <c r="B28" s="30" t="s">
        <v>11</v>
      </c>
      <c r="C28" s="8"/>
      <c r="D28" s="9"/>
      <c r="E28" s="18">
        <f>SUM(E17:E27)</f>
        <v>13280</v>
      </c>
      <c r="F28" s="4"/>
      <c r="G28" s="3"/>
      <c r="H28" s="4"/>
      <c r="I28" s="4"/>
      <c r="J28" s="4"/>
      <c r="K28" s="4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2.75" customHeight="1">
      <c r="A29" s="6"/>
      <c r="B29" s="27" t="s">
        <v>40</v>
      </c>
      <c r="C29" s="8"/>
      <c r="D29" s="9"/>
      <c r="E29" s="28"/>
      <c r="F29" s="4"/>
      <c r="G29" s="3"/>
      <c r="H29" s="4"/>
      <c r="I29" s="4"/>
      <c r="J29" s="4"/>
      <c r="K29" s="4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2.75" customHeight="1">
      <c r="A30" s="10"/>
      <c r="B30" s="34" t="s">
        <v>41</v>
      </c>
      <c r="C30" s="8"/>
      <c r="D30" s="9"/>
      <c r="E30" s="35">
        <f>E28*4%</f>
        <v>531.2</v>
      </c>
      <c r="F30" s="4"/>
      <c r="G30" s="25"/>
      <c r="H30" s="4"/>
      <c r="I30" s="4"/>
      <c r="J30" s="4"/>
      <c r="K30" s="4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2.75" customHeight="1">
      <c r="A31" s="10"/>
      <c r="B31" s="34" t="s">
        <v>42</v>
      </c>
      <c r="C31" s="8"/>
      <c r="D31" s="9"/>
      <c r="E31" s="35">
        <f>(E28+E30)*5%</f>
        <v>690.56</v>
      </c>
      <c r="F31" s="4"/>
      <c r="G31" s="29"/>
      <c r="H31" s="29"/>
      <c r="I31" s="29"/>
      <c r="J31" s="3"/>
      <c r="K31" s="25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2.75" customHeight="1">
      <c r="A32" s="10"/>
      <c r="B32" s="30" t="s">
        <v>43</v>
      </c>
      <c r="C32" s="8"/>
      <c r="D32" s="9"/>
      <c r="E32" s="18">
        <f>SUM(E30:E31)</f>
        <v>1221.76</v>
      </c>
      <c r="F32" s="4"/>
      <c r="G32" s="29"/>
      <c r="H32" s="29"/>
      <c r="I32" s="29"/>
      <c r="J32" s="3"/>
      <c r="K32" s="25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2.75" customHeight="1">
      <c r="A33" s="6"/>
      <c r="B33" s="36" t="s">
        <v>44</v>
      </c>
      <c r="C33" s="37"/>
      <c r="D33" s="38"/>
      <c r="E33" s="39">
        <f>E28+E32</f>
        <v>14501.76</v>
      </c>
      <c r="F33" s="4"/>
      <c r="G33" s="29"/>
      <c r="H33" s="29"/>
      <c r="I33" s="29"/>
      <c r="J33" s="3"/>
      <c r="K33" s="25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2.75" customHeight="1">
      <c r="A34" s="14"/>
      <c r="B34" s="40"/>
      <c r="C34" s="41"/>
      <c r="D34" s="42" t="s">
        <v>45</v>
      </c>
      <c r="E34" s="39">
        <f>E33*21%</f>
        <v>3045.3696</v>
      </c>
      <c r="F34" s="4"/>
      <c r="G34" s="29"/>
      <c r="H34" s="29"/>
      <c r="I34" s="29"/>
      <c r="J34" s="3"/>
      <c r="K34" s="25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2.75" customHeight="1">
      <c r="A35" s="10"/>
      <c r="B35" s="43"/>
      <c r="C35" s="44" t="s">
        <v>46</v>
      </c>
      <c r="D35" s="45" t="s">
        <v>47</v>
      </c>
      <c r="E35" s="46">
        <f>SUM(E33:E34)</f>
        <v>17547.1296</v>
      </c>
      <c r="F35" s="4"/>
      <c r="G35" s="29"/>
      <c r="H35" s="3"/>
      <c r="I35" s="3"/>
      <c r="J35" s="3"/>
      <c r="K35" s="3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2.75" customHeight="1">
      <c r="A36" s="10"/>
      <c r="B36" s="5"/>
      <c r="C36" s="5"/>
      <c r="D36" s="5"/>
      <c r="E36" s="29"/>
      <c r="F36" s="3"/>
      <c r="G36" s="29"/>
      <c r="H36" s="3"/>
      <c r="I36" s="3"/>
      <c r="J36" s="3"/>
      <c r="K36" s="3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2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2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2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2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2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2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2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2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2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2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2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2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2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2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2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2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2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2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2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2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2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2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2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2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2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2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2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2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2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2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2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2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2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2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2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2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2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2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2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2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2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2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2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2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2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2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2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2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2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2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2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2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2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2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2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2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2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2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2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2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2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2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2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2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2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2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2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2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2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2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2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2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2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2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2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2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2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2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2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2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2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2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2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2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2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2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2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2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2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2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2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2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2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2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2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2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2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2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2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2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2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2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2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2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2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2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2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2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2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2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2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2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2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2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2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2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2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2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2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2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2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2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2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2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2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2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2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2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2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2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2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2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2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2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2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2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2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2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2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2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2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2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2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2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2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2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2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2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2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2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2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2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2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2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2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2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2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2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2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2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2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2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2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2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2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2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2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2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2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2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2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2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2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2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2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2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2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2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2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2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2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2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2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2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2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2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2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2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2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2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2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2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2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2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2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2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2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2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2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2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2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2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2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2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2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2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2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2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2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2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2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2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2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2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2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2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2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2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2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2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2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2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2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2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2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2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2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2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2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2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2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2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2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2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2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2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2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2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2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2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2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2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2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2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2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2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2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2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2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2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2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2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2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2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2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2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2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2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2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2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2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2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2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2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2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2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2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2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2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2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2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2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2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2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2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2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2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2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2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2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2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2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2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2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2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2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2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2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2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2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2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2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2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2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2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2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2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2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2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2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2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2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2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2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2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2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2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2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2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2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2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2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2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2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2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2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2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2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2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2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2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2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2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2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2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2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2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2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2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2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2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2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2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2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2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2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2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2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2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2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2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2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2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2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2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2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2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2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2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2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2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2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2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2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2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2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2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2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2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2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2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2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2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2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2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2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2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2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2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2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2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2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2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2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2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2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2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2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2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2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2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2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2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2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2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2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2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2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2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2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2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2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2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2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2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2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2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2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2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2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2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2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2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2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2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2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2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2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2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2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2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2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2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2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2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2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2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2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2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2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2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2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2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2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2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2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2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2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2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2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2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2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2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2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2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2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2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2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2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2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2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2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2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2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2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2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2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2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2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2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2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2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2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2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2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2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2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2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2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2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2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2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2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2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2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2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2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2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2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2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2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2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2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2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2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2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2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2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2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2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2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2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2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2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2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2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2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2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2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2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2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2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2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2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2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2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2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2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2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2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2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2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2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2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2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2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2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2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2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2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2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2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2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2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2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2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2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2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2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2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2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2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2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2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2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2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2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2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2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2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2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2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2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2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2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2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2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2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2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2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2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2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2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2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2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2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2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2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2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2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2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2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2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2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2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2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2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2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2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2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2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2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2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2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2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2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2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2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2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2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2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2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2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2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2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2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2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2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2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2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2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2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2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2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2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2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2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2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2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2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2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2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2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2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2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2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2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2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2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2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2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2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2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2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2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2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2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2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2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2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2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2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2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2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2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2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2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2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2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2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2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2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2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2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2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2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2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2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2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2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2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2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2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2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2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2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2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2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2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2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2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2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2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2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2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2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2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2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2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2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2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2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2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2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2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2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2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2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2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2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2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2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2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2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2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2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2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2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2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2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2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2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2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2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2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2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2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2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2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2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2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2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2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2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2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2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2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2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2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2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2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2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2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2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2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2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2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2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2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2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2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2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2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2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2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2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2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2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2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2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2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2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2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2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2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2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2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2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2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2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2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2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2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2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2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2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2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2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2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2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2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2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2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2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2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2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2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2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2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2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2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2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2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2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2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2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2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2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2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2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2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2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2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2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2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2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2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2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2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2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2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2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2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2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2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2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2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2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2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2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2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2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2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2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2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2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2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2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2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2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2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2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2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2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2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2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2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2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2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2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2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2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2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2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2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2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2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2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2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2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2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2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2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2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2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2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2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2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2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2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2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2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2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2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2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2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2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2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2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2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2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2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2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2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2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2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2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2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2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2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2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2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2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2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2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2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2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2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2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2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2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2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2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2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2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2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2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2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2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2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2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2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2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2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2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2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2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2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2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2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2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2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2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2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2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2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2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2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2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2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2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2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2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2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2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2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2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2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2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2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2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2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2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2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2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2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2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2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2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2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2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2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2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2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2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2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2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2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2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2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2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2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2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2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2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2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2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2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2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2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2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2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2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2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2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2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2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2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2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2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2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2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2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2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2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2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2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2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2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2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2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2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2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2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2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2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2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2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2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2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2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2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2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2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2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2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2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2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2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2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2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2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2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2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2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2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2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2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2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2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2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2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2.75" customHeight="1">
      <c r="A999" s="4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2.75" customHeight="1">
      <c r="A1000" s="4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20">
    <mergeCell ref="B32:D32"/>
    <mergeCell ref="B33:D33"/>
    <mergeCell ref="B25:D25"/>
    <mergeCell ref="B26:D26"/>
    <mergeCell ref="B27:D27"/>
    <mergeCell ref="B28:D28"/>
    <mergeCell ref="B29:D29"/>
    <mergeCell ref="B30:D30"/>
    <mergeCell ref="B31:D31"/>
    <mergeCell ref="B18:D18"/>
    <mergeCell ref="B19:D19"/>
    <mergeCell ref="B20:D20"/>
    <mergeCell ref="B21:D21"/>
    <mergeCell ref="B2:K2"/>
    <mergeCell ref="B15:E15"/>
    <mergeCell ref="B16:D16"/>
    <mergeCell ref="B17:D17"/>
    <mergeCell ref="B22:D22"/>
    <mergeCell ref="B23:D23"/>
    <mergeCell ref="B24:D2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7.14"/>
    <col customWidth="1" min="3" max="3" width="10.0"/>
    <col customWidth="1" min="4" max="4" width="11.0"/>
    <col customWidth="1" min="5" max="5" width="9.57"/>
    <col customWidth="1" min="6" max="6" width="8.29"/>
    <col customWidth="1" min="7" max="7" width="9.0"/>
    <col customWidth="1" min="8" max="8" width="9.29"/>
    <col customWidth="1" min="9" max="9" width="10.14"/>
    <col customWidth="1" min="10" max="10" width="6.14"/>
    <col customWidth="1" min="11" max="11" width="9.86"/>
    <col customWidth="1" min="12" max="12" width="15.14"/>
    <col customWidth="1" min="13" max="13" width="19.86"/>
    <col customWidth="1" min="14" max="27" width="10.71"/>
  </cols>
  <sheetData>
    <row r="1">
      <c r="A1" s="48"/>
      <c r="B1" s="2" t="s">
        <v>59</v>
      </c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2" t="s">
        <v>8</v>
      </c>
      <c r="I3" s="12" t="s">
        <v>60</v>
      </c>
      <c r="J3" s="12" t="s">
        <v>10</v>
      </c>
      <c r="K3" s="13" t="s">
        <v>11</v>
      </c>
      <c r="L3" s="11" t="s">
        <v>12</v>
      </c>
      <c r="M3" s="11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4"/>
      <c r="B4" s="15" t="s">
        <v>14</v>
      </c>
      <c r="C4" s="16">
        <v>29130.85</v>
      </c>
      <c r="D4" s="17">
        <f t="shared" ref="D4:D9" si="1">SUM(C4)*33.5%</f>
        <v>9758.83475</v>
      </c>
      <c r="E4" s="18">
        <f t="shared" ref="E4:E9" si="2">(C4)*3%</f>
        <v>873.9255</v>
      </c>
      <c r="F4" s="18">
        <f t="shared" ref="F4:F9" si="3">(C4*5%)</f>
        <v>1456.5425</v>
      </c>
      <c r="G4" s="18">
        <f t="shared" ref="G4:G9" si="4">C4+D4+E4+F4</f>
        <v>41220.15275</v>
      </c>
      <c r="H4" s="19">
        <v>1750.0</v>
      </c>
      <c r="I4" s="19">
        <v>1.0</v>
      </c>
      <c r="J4" s="19">
        <v>4.0</v>
      </c>
      <c r="K4" s="20">
        <v>880.0</v>
      </c>
      <c r="L4" s="21" t="s">
        <v>61</v>
      </c>
      <c r="M4" s="21" t="s">
        <v>62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4"/>
      <c r="B5" s="15" t="s">
        <v>17</v>
      </c>
      <c r="C5" s="16">
        <v>29130.85</v>
      </c>
      <c r="D5" s="17">
        <f t="shared" si="1"/>
        <v>9758.83475</v>
      </c>
      <c r="E5" s="18">
        <f t="shared" si="2"/>
        <v>873.9255</v>
      </c>
      <c r="F5" s="18">
        <f t="shared" si="3"/>
        <v>1456.5425</v>
      </c>
      <c r="G5" s="18">
        <f t="shared" si="4"/>
        <v>41220.15275</v>
      </c>
      <c r="H5" s="19">
        <v>1750.0</v>
      </c>
      <c r="I5" s="19">
        <v>2.0</v>
      </c>
      <c r="J5" s="19">
        <v>4.0</v>
      </c>
      <c r="K5" s="20">
        <v>2080.0</v>
      </c>
      <c r="L5" s="21" t="s">
        <v>61</v>
      </c>
      <c r="M5" s="21" t="s">
        <v>63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/>
      <c r="B6" s="15" t="s">
        <v>14</v>
      </c>
      <c r="C6" s="16">
        <v>29130.85</v>
      </c>
      <c r="D6" s="17">
        <f t="shared" si="1"/>
        <v>9758.83475</v>
      </c>
      <c r="E6" s="18">
        <f t="shared" si="2"/>
        <v>873.9255</v>
      </c>
      <c r="F6" s="18">
        <f t="shared" si="3"/>
        <v>1456.5425</v>
      </c>
      <c r="G6" s="18">
        <f t="shared" si="4"/>
        <v>41220.15275</v>
      </c>
      <c r="H6" s="19">
        <v>1750.0</v>
      </c>
      <c r="I6" s="19">
        <v>1.0</v>
      </c>
      <c r="J6" s="19">
        <v>4.0</v>
      </c>
      <c r="K6" s="20">
        <v>1040.0</v>
      </c>
      <c r="L6" s="21" t="s">
        <v>61</v>
      </c>
      <c r="M6" s="21" t="s">
        <v>64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14"/>
      <c r="B7" s="15" t="s">
        <v>51</v>
      </c>
      <c r="C7" s="16">
        <v>27988.48</v>
      </c>
      <c r="D7" s="17">
        <f t="shared" si="1"/>
        <v>9376.1408</v>
      </c>
      <c r="E7" s="18">
        <f t="shared" si="2"/>
        <v>839.6544</v>
      </c>
      <c r="F7" s="18">
        <f t="shared" si="3"/>
        <v>1399.424</v>
      </c>
      <c r="G7" s="18">
        <f t="shared" si="4"/>
        <v>39603.6992</v>
      </c>
      <c r="H7" s="19">
        <v>1750.0</v>
      </c>
      <c r="I7" s="19">
        <v>1.0</v>
      </c>
      <c r="J7" s="19">
        <v>1.0</v>
      </c>
      <c r="K7" s="20">
        <v>220.0</v>
      </c>
      <c r="L7" s="21" t="s">
        <v>61</v>
      </c>
      <c r="M7" s="21" t="s">
        <v>64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14"/>
      <c r="B8" s="15" t="s">
        <v>17</v>
      </c>
      <c r="C8" s="16">
        <v>29130.85</v>
      </c>
      <c r="D8" s="17">
        <f t="shared" si="1"/>
        <v>9758.83475</v>
      </c>
      <c r="E8" s="18">
        <f t="shared" si="2"/>
        <v>873.9255</v>
      </c>
      <c r="F8" s="18">
        <f t="shared" si="3"/>
        <v>1456.5425</v>
      </c>
      <c r="G8" s="18">
        <f t="shared" si="4"/>
        <v>41220.15275</v>
      </c>
      <c r="H8" s="19">
        <v>1750.0</v>
      </c>
      <c r="I8" s="19">
        <v>1.0</v>
      </c>
      <c r="J8" s="19">
        <v>2.0</v>
      </c>
      <c r="K8" s="20">
        <v>400.0</v>
      </c>
      <c r="L8" s="21" t="s">
        <v>21</v>
      </c>
      <c r="M8" s="21" t="s">
        <v>16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14"/>
      <c r="B9" s="49" t="s">
        <v>17</v>
      </c>
      <c r="C9" s="16">
        <v>29130.85</v>
      </c>
      <c r="D9" s="50">
        <f t="shared" si="1"/>
        <v>9758.83475</v>
      </c>
      <c r="E9" s="51">
        <f t="shared" si="2"/>
        <v>873.9255</v>
      </c>
      <c r="F9" s="51">
        <f t="shared" si="3"/>
        <v>1456.5425</v>
      </c>
      <c r="G9" s="51">
        <f t="shared" si="4"/>
        <v>41220.15275</v>
      </c>
      <c r="H9" s="52">
        <v>1750.0</v>
      </c>
      <c r="I9" s="52">
        <v>1.0</v>
      </c>
      <c r="J9" s="52">
        <v>2.0</v>
      </c>
      <c r="K9" s="53">
        <v>400.0</v>
      </c>
      <c r="L9" s="54" t="s">
        <v>22</v>
      </c>
      <c r="M9" s="55" t="s">
        <v>65</v>
      </c>
      <c r="N9" s="5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14"/>
      <c r="B10" s="57"/>
      <c r="C10" s="58"/>
      <c r="D10" s="59"/>
      <c r="E10" s="60"/>
      <c r="F10" s="60"/>
      <c r="G10" s="60"/>
      <c r="H10" s="61"/>
      <c r="I10" s="61"/>
      <c r="J10" s="61"/>
      <c r="K10" s="62"/>
      <c r="L10" s="63"/>
      <c r="M10" s="63"/>
      <c r="N10" s="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4"/>
      <c r="B11" s="3"/>
      <c r="C11" s="24"/>
      <c r="D11" s="3"/>
      <c r="E11" s="3"/>
      <c r="F11" s="3"/>
      <c r="G11" s="3"/>
      <c r="H11" s="3"/>
      <c r="I11" s="25"/>
      <c r="J11" s="3"/>
      <c r="K11" s="25"/>
      <c r="L11" s="4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4"/>
      <c r="B12" s="3"/>
      <c r="C12" s="3"/>
      <c r="D12" s="3"/>
      <c r="E12" s="26"/>
      <c r="F12" s="3"/>
      <c r="G12" s="4"/>
      <c r="H12" s="4"/>
      <c r="I12" s="4"/>
      <c r="J12" s="4"/>
      <c r="K12" s="4"/>
      <c r="L12" s="4"/>
      <c r="M12" s="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6"/>
      <c r="B13" s="7" t="s">
        <v>23</v>
      </c>
      <c r="C13" s="8"/>
      <c r="D13" s="8"/>
      <c r="E13" s="9"/>
      <c r="F13" s="4"/>
      <c r="G13" s="3"/>
      <c r="H13" s="4"/>
      <c r="I13" s="4"/>
      <c r="J13" s="4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6"/>
      <c r="B14" s="27" t="s">
        <v>24</v>
      </c>
      <c r="C14" s="8"/>
      <c r="D14" s="9"/>
      <c r="E14" s="28" t="s">
        <v>25</v>
      </c>
      <c r="F14" s="4"/>
      <c r="G14" s="29"/>
      <c r="H14" s="4"/>
      <c r="I14" s="4"/>
      <c r="J14" s="4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10"/>
      <c r="B15" s="30" t="s">
        <v>26</v>
      </c>
      <c r="C15" s="8"/>
      <c r="D15" s="9"/>
      <c r="E15" s="18">
        <f>K4+K5+K6+K7+K8+K9</f>
        <v>5020</v>
      </c>
      <c r="F15" s="4"/>
      <c r="G15" s="29"/>
      <c r="H15" s="4"/>
      <c r="I15" s="4"/>
      <c r="J15" s="4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0"/>
      <c r="B16" s="31" t="s">
        <v>66</v>
      </c>
      <c r="C16" s="8"/>
      <c r="D16" s="9"/>
      <c r="E16" s="18">
        <v>4000.0</v>
      </c>
      <c r="F16" s="4"/>
      <c r="G16" s="29"/>
      <c r="H16" s="4"/>
      <c r="I16" s="4"/>
      <c r="J16" s="4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10"/>
      <c r="B17" s="31" t="s">
        <v>30</v>
      </c>
      <c r="C17" s="8"/>
      <c r="D17" s="9"/>
      <c r="E17" s="18">
        <v>450.0</v>
      </c>
      <c r="F17" s="4"/>
      <c r="G17" s="29"/>
      <c r="H17" s="4"/>
      <c r="I17" s="4"/>
      <c r="J17" s="4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0"/>
      <c r="B18" s="31" t="s">
        <v>31</v>
      </c>
      <c r="C18" s="8"/>
      <c r="D18" s="9"/>
      <c r="E18" s="18">
        <v>400.0</v>
      </c>
      <c r="F18" s="4"/>
      <c r="G18" s="29"/>
      <c r="H18" s="4"/>
      <c r="I18" s="4"/>
      <c r="J18" s="4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0"/>
      <c r="B19" s="32" t="s">
        <v>67</v>
      </c>
      <c r="C19" s="8"/>
      <c r="D19" s="9"/>
      <c r="E19" s="18">
        <v>4200.0</v>
      </c>
      <c r="F19" s="4"/>
      <c r="G19" s="29"/>
      <c r="H19" s="4"/>
      <c r="I19" s="4"/>
      <c r="J19" s="4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0"/>
      <c r="B20" s="32" t="s">
        <v>34</v>
      </c>
      <c r="C20" s="8"/>
      <c r="D20" s="9"/>
      <c r="E20" s="18">
        <v>250.0</v>
      </c>
      <c r="F20" s="4"/>
      <c r="G20" s="29"/>
      <c r="H20" s="4"/>
      <c r="I20" s="4"/>
      <c r="J20" s="4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10"/>
      <c r="B21" s="33" t="s">
        <v>68</v>
      </c>
      <c r="C21" s="8"/>
      <c r="D21" s="9"/>
      <c r="E21" s="18">
        <v>400.0</v>
      </c>
      <c r="F21" s="4"/>
      <c r="G21" s="29"/>
      <c r="H21" s="4"/>
      <c r="I21" s="4"/>
      <c r="J21" s="4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10"/>
      <c r="B22" s="33" t="s">
        <v>38</v>
      </c>
      <c r="C22" s="8"/>
      <c r="D22" s="9"/>
      <c r="E22" s="18">
        <v>30.0</v>
      </c>
      <c r="F22" s="4"/>
      <c r="G22" s="29"/>
      <c r="H22" s="4"/>
      <c r="I22" s="4"/>
      <c r="J22" s="4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10"/>
      <c r="B23" s="33" t="s">
        <v>39</v>
      </c>
      <c r="C23" s="8"/>
      <c r="D23" s="9"/>
      <c r="E23" s="18">
        <v>30.0</v>
      </c>
      <c r="F23" s="4"/>
      <c r="G23" s="29"/>
      <c r="H23" s="4"/>
      <c r="I23" s="4"/>
      <c r="J23" s="4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10"/>
      <c r="B24" s="30" t="s">
        <v>11</v>
      </c>
      <c r="C24" s="8"/>
      <c r="D24" s="9"/>
      <c r="E24" s="18">
        <f>SUM(E15:E23)</f>
        <v>14780</v>
      </c>
      <c r="F24" s="4"/>
      <c r="G24" s="3"/>
      <c r="H24" s="4"/>
      <c r="I24" s="4"/>
      <c r="J24" s="4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6"/>
      <c r="B25" s="27" t="s">
        <v>40</v>
      </c>
      <c r="C25" s="8"/>
      <c r="D25" s="9"/>
      <c r="E25" s="28"/>
      <c r="F25" s="4"/>
      <c r="G25" s="3"/>
      <c r="H25" s="4"/>
      <c r="I25" s="4"/>
      <c r="J25" s="4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10"/>
      <c r="B26" s="34" t="s">
        <v>41</v>
      </c>
      <c r="C26" s="8"/>
      <c r="D26" s="9"/>
      <c r="E26" s="35">
        <f>E24*4%</f>
        <v>591.2</v>
      </c>
      <c r="F26" s="4"/>
      <c r="G26" s="25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10"/>
      <c r="B27" s="34" t="s">
        <v>42</v>
      </c>
      <c r="C27" s="8"/>
      <c r="D27" s="9"/>
      <c r="E27" s="35">
        <f>(E24+E26)*5%</f>
        <v>768.56</v>
      </c>
      <c r="F27" s="4"/>
      <c r="G27" s="29"/>
      <c r="H27" s="29"/>
      <c r="I27" s="29"/>
      <c r="J27" s="3"/>
      <c r="K27" s="25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10"/>
      <c r="B28" s="30" t="s">
        <v>43</v>
      </c>
      <c r="C28" s="8"/>
      <c r="D28" s="9"/>
      <c r="E28" s="18">
        <f>SUM(E26:E27)</f>
        <v>1359.76</v>
      </c>
      <c r="F28" s="4"/>
      <c r="G28" s="29"/>
      <c r="H28" s="29"/>
      <c r="I28" s="29"/>
      <c r="J28" s="3"/>
      <c r="K28" s="25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6"/>
      <c r="B29" s="36" t="s">
        <v>44</v>
      </c>
      <c r="C29" s="37"/>
      <c r="D29" s="38"/>
      <c r="E29" s="39">
        <f>E24+E28</f>
        <v>16139.76</v>
      </c>
      <c r="F29" s="4"/>
      <c r="G29" s="29"/>
      <c r="H29" s="29"/>
      <c r="I29" s="29"/>
      <c r="J29" s="3"/>
      <c r="K29" s="25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14"/>
      <c r="B30" s="40"/>
      <c r="C30" s="41"/>
      <c r="D30" s="42" t="s">
        <v>45</v>
      </c>
      <c r="E30" s="39">
        <f>E29*21%</f>
        <v>3389.3496</v>
      </c>
      <c r="F30" s="4"/>
      <c r="G30" s="29"/>
      <c r="H30" s="29"/>
      <c r="I30" s="29"/>
      <c r="J30" s="3"/>
      <c r="K30" s="25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10"/>
      <c r="B31" s="43"/>
      <c r="C31" s="44" t="s">
        <v>46</v>
      </c>
      <c r="D31" s="45" t="s">
        <v>47</v>
      </c>
      <c r="E31" s="46">
        <f>SUM(E29:E30)</f>
        <v>19529.1096</v>
      </c>
      <c r="F31" s="4"/>
      <c r="G31" s="29"/>
      <c r="H31" s="3"/>
      <c r="I31" s="3"/>
      <c r="J31" s="3"/>
      <c r="K31" s="3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10"/>
      <c r="B32" s="5"/>
      <c r="C32" s="5"/>
      <c r="D32" s="5"/>
      <c r="E32" s="29"/>
      <c r="F32" s="3"/>
      <c r="G32" s="29"/>
      <c r="H32" s="3"/>
      <c r="I32" s="3"/>
      <c r="J32" s="3"/>
      <c r="K32" s="3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4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5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5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5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5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5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5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5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5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5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5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5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5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5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5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5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5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5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5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5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5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5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5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5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5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5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5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5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5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5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5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5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5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5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5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5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5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5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5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5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5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5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5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5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5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5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5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5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5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5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5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5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5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5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5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5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5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5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5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5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5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5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5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5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5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5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5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5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5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5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5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5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5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5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5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5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5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5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5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5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5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5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5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5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5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5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5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5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5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5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5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5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5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5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5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5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5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5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5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5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5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5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5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5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5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5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5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5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5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5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5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5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5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5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5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5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5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5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5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5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5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5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5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5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5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5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5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5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5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5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5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5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5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5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5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5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5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5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5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5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5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5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5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5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5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5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5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5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5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5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5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5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5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5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5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5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5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5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5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5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5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5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5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5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5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5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5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5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5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5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5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5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5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5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5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5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5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5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5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5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5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5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5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5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5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5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5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5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5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5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5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5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5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5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5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5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5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5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5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5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5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5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5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5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5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5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5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5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5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5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5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5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5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5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5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5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5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5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5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5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5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5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5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5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5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5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5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5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5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5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5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5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5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5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5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5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5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5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5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5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5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5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5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5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5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5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5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5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5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5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5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5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5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5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5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5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5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5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5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5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5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5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5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5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5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5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5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5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5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5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5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5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5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5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5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5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5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5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5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5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5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5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5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5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5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5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5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5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5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5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5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5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5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5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5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5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5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5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5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5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5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5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5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5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5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5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5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5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5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5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5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5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5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5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5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5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5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5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5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5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5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5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5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5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5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5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5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5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5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5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5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5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5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5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5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5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5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5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5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5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5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5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5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5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5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5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5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5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5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5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5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5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5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5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5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5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5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5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5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5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5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5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5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5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5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5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5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5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5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5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5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5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5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5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5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5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5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5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5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5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5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5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5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5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5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5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5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5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5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5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5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5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5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5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5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5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5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5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5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5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5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5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5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5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5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5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5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5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5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5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5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5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5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5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5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5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5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5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5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5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5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5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5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5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5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5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5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5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5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5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5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5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5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5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5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5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5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5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5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5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5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5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5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5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5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5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5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5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5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5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5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5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5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5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5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5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5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5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5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5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5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5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5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5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5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5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5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5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5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5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5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5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5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5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5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5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5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5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5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5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5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5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5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5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5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5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5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5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5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5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5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5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5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5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5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5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5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5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5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5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5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5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5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5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5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5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5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5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5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5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5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5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5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5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5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5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5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5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5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5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5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5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5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5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5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5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5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5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5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5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5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5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5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5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5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5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5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5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5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5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5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5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5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5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5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5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5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5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5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5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5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5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5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5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5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5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5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5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5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5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5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5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5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5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5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5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5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5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5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5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5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5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5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5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5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5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5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5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5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5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5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5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5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5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5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5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5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5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5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5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5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5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5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5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5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5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5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5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5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5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5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5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5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5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5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5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5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5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5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5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5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5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5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5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5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5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5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5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5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5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5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5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5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5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5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5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5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5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5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5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5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5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5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5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5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5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5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5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5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5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5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5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5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5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5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5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5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5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5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5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5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5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5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5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5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5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5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5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5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5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5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5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5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5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5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5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5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5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5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5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5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5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5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5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5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5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5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5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5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5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5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5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5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5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5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5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8">
    <mergeCell ref="B22:D22"/>
    <mergeCell ref="B23:D23"/>
    <mergeCell ref="B24:D24"/>
    <mergeCell ref="B25:D25"/>
    <mergeCell ref="B26:D26"/>
    <mergeCell ref="B27:D27"/>
    <mergeCell ref="B28:D28"/>
    <mergeCell ref="B29:D29"/>
    <mergeCell ref="B16:D16"/>
    <mergeCell ref="B17:D17"/>
    <mergeCell ref="B2:K2"/>
    <mergeCell ref="B13:E13"/>
    <mergeCell ref="B14:D14"/>
    <mergeCell ref="B15:D15"/>
    <mergeCell ref="B19:D19"/>
    <mergeCell ref="B20:D20"/>
    <mergeCell ref="B21:D21"/>
    <mergeCell ref="B18:D18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0"/>
    <col customWidth="1" min="2" max="2" width="6.57"/>
    <col customWidth="1" min="3" max="3" width="9.0"/>
    <col customWidth="1" min="4" max="4" width="10.71"/>
    <col customWidth="1" min="5" max="5" width="10.43"/>
    <col customWidth="1" min="6" max="6" width="10.71"/>
    <col customWidth="1" min="7" max="7" width="10.43"/>
    <col customWidth="1" min="8" max="8" width="12.14"/>
    <col customWidth="1" min="9" max="9" width="10.71"/>
    <col customWidth="1" min="10" max="10" width="9.0"/>
    <col customWidth="1" min="11" max="11" width="10.14"/>
    <col customWidth="1" min="12" max="12" width="19.71"/>
    <col customWidth="1" min="13" max="27" width="10.71"/>
  </cols>
  <sheetData>
    <row r="1">
      <c r="A1" s="48"/>
      <c r="B1" s="2" t="s">
        <v>69</v>
      </c>
      <c r="C1" s="3"/>
      <c r="D1" s="3"/>
      <c r="E1" s="3"/>
      <c r="F1" s="3"/>
      <c r="G1" s="3"/>
      <c r="H1" s="3"/>
      <c r="I1" s="3"/>
      <c r="J1" s="3"/>
      <c r="K1" s="3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0.0" customHeight="1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2" t="s">
        <v>8</v>
      </c>
      <c r="I3" s="12" t="s">
        <v>49</v>
      </c>
      <c r="J3" s="12" t="s">
        <v>10</v>
      </c>
      <c r="K3" s="13" t="s">
        <v>11</v>
      </c>
      <c r="L3" s="11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4"/>
      <c r="B4" s="15" t="s">
        <v>14</v>
      </c>
      <c r="C4" s="16">
        <v>29130.85</v>
      </c>
      <c r="D4" s="17">
        <f>SUM(C4)*33.5%</f>
        <v>9758.83475</v>
      </c>
      <c r="E4" s="18">
        <f>(C4)*3%</f>
        <v>873.9255</v>
      </c>
      <c r="F4" s="18">
        <f>(C4*5%)</f>
        <v>1456.5425</v>
      </c>
      <c r="G4" s="18">
        <f>C4+D4+E4+F4</f>
        <v>41220.15275</v>
      </c>
      <c r="H4" s="19">
        <v>1750.0</v>
      </c>
      <c r="I4" s="19">
        <v>1.0</v>
      </c>
      <c r="J4" s="19">
        <v>2.0</v>
      </c>
      <c r="K4" s="20">
        <v>400.0</v>
      </c>
      <c r="L4" s="21" t="s">
        <v>16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4"/>
      <c r="B5" s="3"/>
      <c r="C5" s="3"/>
      <c r="D5" s="3"/>
      <c r="E5" s="3"/>
      <c r="F5" s="3"/>
      <c r="G5" s="3"/>
      <c r="H5" s="3"/>
      <c r="I5" s="25"/>
      <c r="J5" s="3"/>
      <c r="K5" s="2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/>
      <c r="B6" s="3"/>
      <c r="C6" s="3"/>
      <c r="D6" s="3"/>
      <c r="E6" s="3"/>
      <c r="F6" s="3"/>
      <c r="G6" s="3"/>
      <c r="H6" s="3"/>
      <c r="I6" s="25"/>
      <c r="J6" s="3"/>
      <c r="K6" s="2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14"/>
      <c r="B7" s="3"/>
      <c r="C7" s="3"/>
      <c r="D7" s="3"/>
      <c r="E7" s="26"/>
      <c r="F7" s="3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6"/>
      <c r="B8" s="7" t="s">
        <v>23</v>
      </c>
      <c r="C8" s="8"/>
      <c r="D8" s="8"/>
      <c r="E8" s="9"/>
      <c r="F8" s="4"/>
      <c r="G8" s="3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6"/>
      <c r="B9" s="27" t="s">
        <v>24</v>
      </c>
      <c r="C9" s="8"/>
      <c r="D9" s="9"/>
      <c r="E9" s="28" t="s">
        <v>25</v>
      </c>
      <c r="F9" s="4"/>
      <c r="G9" s="29"/>
      <c r="H9" s="4"/>
      <c r="I9" s="4"/>
      <c r="J9" s="4"/>
      <c r="K9" s="4"/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10"/>
      <c r="B10" s="30" t="s">
        <v>70</v>
      </c>
      <c r="C10" s="8"/>
      <c r="D10" s="9"/>
      <c r="E10" s="18">
        <f>K4</f>
        <v>400</v>
      </c>
      <c r="F10" s="4"/>
      <c r="G10" s="29"/>
      <c r="H10" s="4"/>
      <c r="I10" s="4"/>
      <c r="J10" s="4"/>
      <c r="K10" s="4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0"/>
      <c r="B11" s="31" t="s">
        <v>71</v>
      </c>
      <c r="C11" s="8"/>
      <c r="D11" s="9"/>
      <c r="E11" s="18">
        <v>200.0</v>
      </c>
      <c r="F11" s="4"/>
      <c r="G11" s="29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0"/>
      <c r="B12" s="32" t="s">
        <v>72</v>
      </c>
      <c r="C12" s="8"/>
      <c r="D12" s="9"/>
      <c r="E12" s="18">
        <v>25.0</v>
      </c>
      <c r="F12" s="4"/>
      <c r="G12" s="29"/>
      <c r="H12" s="4"/>
      <c r="I12" s="4"/>
      <c r="J12" s="4"/>
      <c r="K12" s="4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0"/>
      <c r="B13" s="33" t="s">
        <v>73</v>
      </c>
      <c r="C13" s="8"/>
      <c r="D13" s="9"/>
      <c r="E13" s="18">
        <v>30.0</v>
      </c>
      <c r="F13" s="4"/>
      <c r="G13" s="29"/>
      <c r="H13" s="4"/>
      <c r="I13" s="4"/>
      <c r="J13" s="4"/>
      <c r="K13" s="4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10"/>
      <c r="B14" s="30" t="s">
        <v>11</v>
      </c>
      <c r="C14" s="8"/>
      <c r="D14" s="9"/>
      <c r="E14" s="18">
        <f>SUM(E10:E13)</f>
        <v>655</v>
      </c>
      <c r="F14" s="4"/>
      <c r="G14" s="3"/>
      <c r="H14" s="4"/>
      <c r="I14" s="4"/>
      <c r="J14" s="4"/>
      <c r="K14" s="4"/>
      <c r="L14" s="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6"/>
      <c r="B15" s="27" t="s">
        <v>40</v>
      </c>
      <c r="C15" s="8"/>
      <c r="D15" s="9"/>
      <c r="E15" s="28"/>
      <c r="F15" s="4"/>
      <c r="G15" s="3"/>
      <c r="H15" s="4"/>
      <c r="I15" s="4"/>
      <c r="J15" s="4"/>
      <c r="K15" s="4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0"/>
      <c r="B16" s="34" t="s">
        <v>41</v>
      </c>
      <c r="C16" s="8"/>
      <c r="D16" s="9"/>
      <c r="E16" s="35">
        <f>E14*4%</f>
        <v>26.2</v>
      </c>
      <c r="F16" s="4"/>
      <c r="G16" s="25"/>
      <c r="H16" s="4"/>
      <c r="I16" s="4"/>
      <c r="J16" s="4"/>
      <c r="K16" s="4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10"/>
      <c r="B17" s="34" t="s">
        <v>42</v>
      </c>
      <c r="C17" s="8"/>
      <c r="D17" s="9"/>
      <c r="E17" s="35">
        <f>(E14+E16)*5%</f>
        <v>34.06</v>
      </c>
      <c r="F17" s="4"/>
      <c r="G17" s="29"/>
      <c r="H17" s="29"/>
      <c r="I17" s="29"/>
      <c r="J17" s="3"/>
      <c r="K17" s="2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0"/>
      <c r="B18" s="30" t="s">
        <v>43</v>
      </c>
      <c r="C18" s="8"/>
      <c r="D18" s="9"/>
      <c r="E18" s="18">
        <f>SUM(E16:E17)</f>
        <v>60.26</v>
      </c>
      <c r="F18" s="4"/>
      <c r="G18" s="29"/>
      <c r="H18" s="29"/>
      <c r="I18" s="29"/>
      <c r="J18" s="3"/>
      <c r="K18" s="2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6"/>
      <c r="B19" s="36" t="s">
        <v>44</v>
      </c>
      <c r="C19" s="37"/>
      <c r="D19" s="38"/>
      <c r="E19" s="39">
        <f>E14+E18</f>
        <v>715.26</v>
      </c>
      <c r="F19" s="4"/>
      <c r="G19" s="29"/>
      <c r="H19" s="29"/>
      <c r="I19" s="29"/>
      <c r="J19" s="3"/>
      <c r="K19" s="2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4"/>
      <c r="B20" s="40"/>
      <c r="C20" s="41"/>
      <c r="D20" s="42" t="s">
        <v>45</v>
      </c>
      <c r="E20" s="39">
        <f>E19*21%</f>
        <v>150.2046</v>
      </c>
      <c r="F20" s="4"/>
      <c r="G20" s="29"/>
      <c r="H20" s="29"/>
      <c r="I20" s="29"/>
      <c r="J20" s="3"/>
      <c r="K20" s="2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10"/>
      <c r="B21" s="43"/>
      <c r="C21" s="44" t="s">
        <v>46</v>
      </c>
      <c r="D21" s="45" t="s">
        <v>47</v>
      </c>
      <c r="E21" s="46">
        <f>SUM(E19:E20)</f>
        <v>865.4646</v>
      </c>
      <c r="F21" s="4"/>
      <c r="G21" s="29"/>
      <c r="H21" s="3"/>
      <c r="I21" s="3"/>
      <c r="J21" s="3"/>
      <c r="K21" s="3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10"/>
      <c r="B22" s="5"/>
      <c r="C22" s="5"/>
      <c r="D22" s="5"/>
      <c r="E22" s="29"/>
      <c r="F22" s="3"/>
      <c r="G22" s="29"/>
      <c r="H22" s="3"/>
      <c r="I22" s="3"/>
      <c r="J22" s="3"/>
      <c r="K22" s="3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47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47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47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47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47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47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47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47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7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7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3">
    <mergeCell ref="B15:D15"/>
    <mergeCell ref="B16:D16"/>
    <mergeCell ref="B17:D17"/>
    <mergeCell ref="B18:D18"/>
    <mergeCell ref="B19:D19"/>
    <mergeCell ref="B2:K2"/>
    <mergeCell ref="B8:E8"/>
    <mergeCell ref="B9:D9"/>
    <mergeCell ref="B10:D10"/>
    <mergeCell ref="B12:D12"/>
    <mergeCell ref="B13:D13"/>
    <mergeCell ref="B14:D14"/>
    <mergeCell ref="B11:D11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43"/>
    <col customWidth="1" min="2" max="2" width="7.29"/>
    <col customWidth="1" min="3" max="4" width="10.57"/>
    <col customWidth="1" min="5" max="5" width="9.86"/>
    <col customWidth="1" min="6" max="6" width="10.71"/>
    <col customWidth="1" min="7" max="7" width="9.57"/>
    <col customWidth="1" min="8" max="8" width="11.29"/>
    <col customWidth="1" min="9" max="9" width="11.14"/>
    <col customWidth="1" min="10" max="10" width="9.86"/>
    <col customWidth="1" min="11" max="11" width="16.0"/>
    <col customWidth="1" min="12" max="12" width="23.14"/>
    <col customWidth="1" min="13" max="27" width="10.71"/>
  </cols>
  <sheetData>
    <row r="1">
      <c r="A1" s="1"/>
      <c r="B1" s="2" t="s">
        <v>74</v>
      </c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2" t="s">
        <v>8</v>
      </c>
      <c r="I3" s="12" t="s">
        <v>49</v>
      </c>
      <c r="J3" s="12" t="s">
        <v>10</v>
      </c>
      <c r="K3" s="13" t="s">
        <v>11</v>
      </c>
      <c r="L3" s="11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4"/>
      <c r="B4" s="15" t="s">
        <v>14</v>
      </c>
      <c r="C4" s="16">
        <v>29130.85</v>
      </c>
      <c r="D4" s="17">
        <f t="shared" ref="D4:D5" si="1">SUM(C4)*33.5%</f>
        <v>9758.83475</v>
      </c>
      <c r="E4" s="18">
        <f t="shared" ref="E4:E5" si="2">(C4)*3%</f>
        <v>873.9255</v>
      </c>
      <c r="F4" s="18">
        <f t="shared" ref="F4:F5" si="3">(C4*5%)</f>
        <v>1456.5425</v>
      </c>
      <c r="G4" s="18">
        <f t="shared" ref="G4:G5" si="4">C4+D4+E4+F4</f>
        <v>41220.15275</v>
      </c>
      <c r="H4" s="19">
        <v>1750.0</v>
      </c>
      <c r="I4" s="19">
        <v>1.0</v>
      </c>
      <c r="J4" s="19">
        <v>1.0</v>
      </c>
      <c r="K4" s="20">
        <v>150.0</v>
      </c>
      <c r="L4" s="21" t="s">
        <v>75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4"/>
      <c r="B5" s="15" t="s">
        <v>14</v>
      </c>
      <c r="C5" s="16">
        <v>29130.85</v>
      </c>
      <c r="D5" s="17">
        <f t="shared" si="1"/>
        <v>9758.83475</v>
      </c>
      <c r="E5" s="18">
        <f t="shared" si="2"/>
        <v>873.9255</v>
      </c>
      <c r="F5" s="18">
        <f t="shared" si="3"/>
        <v>1456.5425</v>
      </c>
      <c r="G5" s="18">
        <f t="shared" si="4"/>
        <v>41220.15275</v>
      </c>
      <c r="H5" s="19">
        <v>1750.0</v>
      </c>
      <c r="I5" s="19">
        <v>1.0</v>
      </c>
      <c r="J5" s="19">
        <v>2.0</v>
      </c>
      <c r="K5" s="20">
        <v>400.0</v>
      </c>
      <c r="L5" s="21" t="s">
        <v>76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/>
      <c r="B6" s="3"/>
      <c r="C6" s="3"/>
      <c r="D6" s="3"/>
      <c r="E6" s="3"/>
      <c r="F6" s="3"/>
      <c r="G6" s="3"/>
      <c r="H6" s="3"/>
      <c r="I6" s="25"/>
      <c r="J6" s="3"/>
      <c r="K6" s="2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14"/>
      <c r="B7" s="3"/>
      <c r="C7" s="3"/>
      <c r="D7" s="3"/>
      <c r="E7" s="26"/>
      <c r="F7" s="3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6"/>
      <c r="B8" s="7" t="s">
        <v>23</v>
      </c>
      <c r="C8" s="8"/>
      <c r="D8" s="8"/>
      <c r="E8" s="9"/>
      <c r="F8" s="4"/>
      <c r="G8" s="3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6"/>
      <c r="B9" s="27" t="s">
        <v>24</v>
      </c>
      <c r="C9" s="8"/>
      <c r="D9" s="9"/>
      <c r="E9" s="28" t="s">
        <v>25</v>
      </c>
      <c r="F9" s="4"/>
      <c r="G9" s="29"/>
      <c r="H9" s="4"/>
      <c r="I9" s="4"/>
      <c r="J9" s="4"/>
      <c r="K9" s="4"/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10"/>
      <c r="B10" s="30" t="s">
        <v>26</v>
      </c>
      <c r="C10" s="8"/>
      <c r="D10" s="9"/>
      <c r="E10" s="18">
        <f>K4+K5</f>
        <v>550</v>
      </c>
      <c r="F10" s="4"/>
      <c r="G10" s="29"/>
      <c r="H10" s="4"/>
      <c r="I10" s="4"/>
      <c r="J10" s="4"/>
      <c r="K10" s="4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0"/>
      <c r="B11" s="31" t="s">
        <v>71</v>
      </c>
      <c r="C11" s="8"/>
      <c r="D11" s="9"/>
      <c r="E11" s="18">
        <v>75.0</v>
      </c>
      <c r="F11" s="4"/>
      <c r="G11" s="29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0"/>
      <c r="B12" s="32" t="s">
        <v>72</v>
      </c>
      <c r="C12" s="8"/>
      <c r="D12" s="9"/>
      <c r="E12" s="18">
        <v>275.0</v>
      </c>
      <c r="F12" s="4"/>
      <c r="G12" s="29"/>
      <c r="H12" s="4"/>
      <c r="I12" s="4"/>
      <c r="J12" s="4"/>
      <c r="K12" s="4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0"/>
      <c r="B13" s="33" t="s">
        <v>73</v>
      </c>
      <c r="C13" s="8"/>
      <c r="D13" s="9"/>
      <c r="E13" s="18">
        <v>30.0</v>
      </c>
      <c r="F13" s="4"/>
      <c r="G13" s="29"/>
      <c r="H13" s="4"/>
      <c r="I13" s="4"/>
      <c r="J13" s="4"/>
      <c r="K13" s="4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10"/>
      <c r="B14" s="30" t="s">
        <v>11</v>
      </c>
      <c r="C14" s="8"/>
      <c r="D14" s="9"/>
      <c r="E14" s="18">
        <f>SUM(E10:E13)</f>
        <v>930</v>
      </c>
      <c r="F14" s="4"/>
      <c r="G14" s="3"/>
      <c r="H14" s="4"/>
      <c r="I14" s="4"/>
      <c r="J14" s="4"/>
      <c r="K14" s="4"/>
      <c r="L14" s="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6"/>
      <c r="B15" s="27" t="s">
        <v>40</v>
      </c>
      <c r="C15" s="8"/>
      <c r="D15" s="9"/>
      <c r="E15" s="28"/>
      <c r="F15" s="4"/>
      <c r="G15" s="3"/>
      <c r="H15" s="4"/>
      <c r="I15" s="4"/>
      <c r="J15" s="4"/>
      <c r="K15" s="4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0"/>
      <c r="B16" s="34" t="s">
        <v>41</v>
      </c>
      <c r="C16" s="8"/>
      <c r="D16" s="9"/>
      <c r="E16" s="35">
        <f>E14*4%</f>
        <v>37.2</v>
      </c>
      <c r="F16" s="4"/>
      <c r="G16" s="25"/>
      <c r="H16" s="4"/>
      <c r="I16" s="4"/>
      <c r="J16" s="4"/>
      <c r="K16" s="4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10"/>
      <c r="B17" s="34" t="s">
        <v>42</v>
      </c>
      <c r="C17" s="8"/>
      <c r="D17" s="9"/>
      <c r="E17" s="35">
        <f>(E14+E16)*5%</f>
        <v>48.36</v>
      </c>
      <c r="F17" s="4"/>
      <c r="G17" s="29"/>
      <c r="H17" s="29"/>
      <c r="I17" s="29"/>
      <c r="J17" s="3"/>
      <c r="K17" s="2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10"/>
      <c r="B18" s="30" t="s">
        <v>43</v>
      </c>
      <c r="C18" s="8"/>
      <c r="D18" s="9"/>
      <c r="E18" s="18">
        <f>SUM(E16:E17)</f>
        <v>85.56</v>
      </c>
      <c r="F18" s="4"/>
      <c r="G18" s="29"/>
      <c r="H18" s="29"/>
      <c r="I18" s="29"/>
      <c r="J18" s="3"/>
      <c r="K18" s="2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6"/>
      <c r="B19" s="36" t="s">
        <v>44</v>
      </c>
      <c r="C19" s="37"/>
      <c r="D19" s="38"/>
      <c r="E19" s="39">
        <f>E14+E18</f>
        <v>1015.56</v>
      </c>
      <c r="F19" s="4"/>
      <c r="G19" s="29"/>
      <c r="H19" s="29"/>
      <c r="I19" s="29"/>
      <c r="J19" s="3"/>
      <c r="K19" s="2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4"/>
      <c r="B20" s="40"/>
      <c r="C20" s="41"/>
      <c r="D20" s="42" t="s">
        <v>45</v>
      </c>
      <c r="E20" s="39">
        <f>E19*21%</f>
        <v>213.2676</v>
      </c>
      <c r="F20" s="4"/>
      <c r="G20" s="29"/>
      <c r="H20" s="29"/>
      <c r="I20" s="29"/>
      <c r="J20" s="3"/>
      <c r="K20" s="2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10"/>
      <c r="B21" s="43"/>
      <c r="C21" s="44" t="s">
        <v>46</v>
      </c>
      <c r="D21" s="45" t="s">
        <v>47</v>
      </c>
      <c r="E21" s="46">
        <f>SUM(E19:E20)</f>
        <v>1228.8276</v>
      </c>
      <c r="F21" s="4"/>
      <c r="G21" s="29"/>
      <c r="H21" s="3"/>
      <c r="I21" s="3"/>
      <c r="J21" s="3"/>
      <c r="K21" s="3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10"/>
      <c r="B22" s="5"/>
      <c r="C22" s="5"/>
      <c r="D22" s="5"/>
      <c r="E22" s="29"/>
      <c r="F22" s="3"/>
      <c r="G22" s="29"/>
      <c r="H22" s="3"/>
      <c r="I22" s="3"/>
      <c r="J22" s="3"/>
      <c r="K22" s="3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47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47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47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47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47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47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47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47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7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7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3">
    <mergeCell ref="B15:D15"/>
    <mergeCell ref="B16:D16"/>
    <mergeCell ref="B17:D17"/>
    <mergeCell ref="B18:D18"/>
    <mergeCell ref="B19:D19"/>
    <mergeCell ref="B2:K2"/>
    <mergeCell ref="B8:E8"/>
    <mergeCell ref="B9:D9"/>
    <mergeCell ref="B10:D10"/>
    <mergeCell ref="B12:D12"/>
    <mergeCell ref="B13:D13"/>
    <mergeCell ref="B14:D14"/>
    <mergeCell ref="B11:D1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2" width="6.57"/>
    <col customWidth="1" min="3" max="3" width="9.0"/>
    <col customWidth="1" min="4" max="4" width="9.57"/>
    <col customWidth="1" min="5" max="5" width="10.0"/>
    <col customWidth="1" min="6" max="6" width="10.71"/>
    <col customWidth="1" min="7" max="7" width="11.29"/>
    <col customWidth="1" min="8" max="8" width="12.14"/>
    <col customWidth="1" min="9" max="9" width="10.71"/>
    <col customWidth="1" min="10" max="10" width="9.29"/>
    <col customWidth="1" min="11" max="11" width="11.71"/>
    <col customWidth="1" min="12" max="12" width="18.71"/>
    <col customWidth="1" min="13" max="27" width="10.71"/>
  </cols>
  <sheetData>
    <row r="1">
      <c r="A1" s="48"/>
      <c r="B1" s="2" t="s">
        <v>77</v>
      </c>
      <c r="C1" s="3"/>
      <c r="D1" s="3"/>
      <c r="E1" s="3"/>
      <c r="F1" s="3"/>
      <c r="G1" s="3"/>
      <c r="H1" s="3"/>
      <c r="I1" s="3"/>
      <c r="J1" s="3"/>
      <c r="K1" s="3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9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27.0" customHeight="1">
      <c r="A3" s="10"/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2" t="s">
        <v>8</v>
      </c>
      <c r="I3" s="12" t="s">
        <v>49</v>
      </c>
      <c r="J3" s="12" t="s">
        <v>10</v>
      </c>
      <c r="K3" s="13" t="s">
        <v>11</v>
      </c>
      <c r="L3" s="11" t="s">
        <v>13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>
      <c r="A4" s="14"/>
      <c r="B4" s="15" t="s">
        <v>14</v>
      </c>
      <c r="C4" s="16">
        <v>29130.85</v>
      </c>
      <c r="D4" s="17">
        <f>SUM(C4)*33.5%</f>
        <v>9758.83475</v>
      </c>
      <c r="E4" s="18">
        <f>(C4)*3%</f>
        <v>873.9255</v>
      </c>
      <c r="F4" s="18">
        <f>(C4*5%)</f>
        <v>1456.5425</v>
      </c>
      <c r="G4" s="18">
        <f>C4+D4+E4+F4</f>
        <v>41220.15275</v>
      </c>
      <c r="H4" s="19">
        <v>1750.0</v>
      </c>
      <c r="I4" s="19">
        <v>1.0</v>
      </c>
      <c r="J4" s="19">
        <v>1.0</v>
      </c>
      <c r="K4" s="20">
        <v>180.0</v>
      </c>
      <c r="L4" s="21" t="s">
        <v>16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>
      <c r="A5" s="14"/>
      <c r="B5" s="3"/>
      <c r="C5" s="3"/>
      <c r="D5" s="3"/>
      <c r="E5" s="3"/>
      <c r="F5" s="3"/>
      <c r="G5" s="3"/>
      <c r="H5" s="3"/>
      <c r="I5" s="25"/>
      <c r="J5" s="3"/>
      <c r="K5" s="2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>
      <c r="A6" s="14"/>
      <c r="B6" s="3"/>
      <c r="C6" s="3"/>
      <c r="D6" s="3"/>
      <c r="E6" s="3"/>
      <c r="F6" s="3"/>
      <c r="G6" s="3"/>
      <c r="H6" s="3"/>
      <c r="I6" s="25"/>
      <c r="J6" s="3"/>
      <c r="K6" s="25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>
      <c r="A7" s="14"/>
      <c r="B7" s="3"/>
      <c r="C7" s="3"/>
      <c r="D7" s="3"/>
      <c r="E7" s="26"/>
      <c r="F7" s="3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>
      <c r="A8" s="6"/>
      <c r="B8" s="7" t="s">
        <v>23</v>
      </c>
      <c r="C8" s="8"/>
      <c r="D8" s="8"/>
      <c r="E8" s="9"/>
      <c r="F8" s="4"/>
      <c r="G8" s="3"/>
      <c r="H8" s="4"/>
      <c r="I8" s="4"/>
      <c r="J8" s="4"/>
      <c r="K8" s="4"/>
      <c r="L8" s="5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>
      <c r="A9" s="6"/>
      <c r="B9" s="27" t="s">
        <v>24</v>
      </c>
      <c r="C9" s="8"/>
      <c r="D9" s="9"/>
      <c r="E9" s="28" t="s">
        <v>25</v>
      </c>
      <c r="F9" s="4"/>
      <c r="G9" s="29"/>
      <c r="H9" s="4"/>
      <c r="I9" s="4"/>
      <c r="J9" s="4"/>
      <c r="K9" s="4"/>
      <c r="L9" s="5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>
      <c r="A10" s="10"/>
      <c r="B10" s="30" t="s">
        <v>26</v>
      </c>
      <c r="C10" s="8"/>
      <c r="D10" s="9"/>
      <c r="E10" s="18">
        <f>K4</f>
        <v>180</v>
      </c>
      <c r="F10" s="4"/>
      <c r="G10" s="29"/>
      <c r="H10" s="4"/>
      <c r="I10" s="4"/>
      <c r="J10" s="4"/>
      <c r="K10" s="4"/>
      <c r="L10" s="5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>
      <c r="A11" s="10"/>
      <c r="B11" s="31" t="s">
        <v>71</v>
      </c>
      <c r="C11" s="8"/>
      <c r="D11" s="9"/>
      <c r="E11" s="18">
        <v>180.0</v>
      </c>
      <c r="F11" s="4"/>
      <c r="G11" s="29"/>
      <c r="H11" s="4"/>
      <c r="I11" s="4"/>
      <c r="J11" s="4"/>
      <c r="K11" s="4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>
      <c r="A12" s="10"/>
      <c r="B12" s="33" t="s">
        <v>73</v>
      </c>
      <c r="C12" s="8"/>
      <c r="D12" s="9"/>
      <c r="E12" s="18">
        <v>30.0</v>
      </c>
      <c r="F12" s="4"/>
      <c r="G12" s="29"/>
      <c r="H12" s="4"/>
      <c r="I12" s="4"/>
      <c r="J12" s="4"/>
      <c r="K12" s="4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>
      <c r="A13" s="10"/>
      <c r="B13" s="30" t="s">
        <v>11</v>
      </c>
      <c r="C13" s="8"/>
      <c r="D13" s="9"/>
      <c r="E13" s="18">
        <f>SUM(E10:E12)</f>
        <v>390</v>
      </c>
      <c r="F13" s="4"/>
      <c r="G13" s="3"/>
      <c r="H13" s="4"/>
      <c r="I13" s="4"/>
      <c r="J13" s="4"/>
      <c r="K13" s="4"/>
      <c r="L13" s="5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>
      <c r="A14" s="6"/>
      <c r="B14" s="27" t="s">
        <v>40</v>
      </c>
      <c r="C14" s="8"/>
      <c r="D14" s="9"/>
      <c r="E14" s="28"/>
      <c r="F14" s="4"/>
      <c r="G14" s="3"/>
      <c r="H14" s="4"/>
      <c r="I14" s="4"/>
      <c r="J14" s="4"/>
      <c r="K14" s="4"/>
      <c r="L14" s="5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>
      <c r="A15" s="10"/>
      <c r="B15" s="34" t="s">
        <v>41</v>
      </c>
      <c r="C15" s="8"/>
      <c r="D15" s="9"/>
      <c r="E15" s="35">
        <f>E13*4%</f>
        <v>15.6</v>
      </c>
      <c r="F15" s="4"/>
      <c r="G15" s="25"/>
      <c r="H15" s="4"/>
      <c r="I15" s="4"/>
      <c r="J15" s="4"/>
      <c r="K15" s="4"/>
      <c r="L15" s="5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>
      <c r="A16" s="10"/>
      <c r="B16" s="34" t="s">
        <v>42</v>
      </c>
      <c r="C16" s="8"/>
      <c r="D16" s="9"/>
      <c r="E16" s="35">
        <f>(E13+E15)*5%</f>
        <v>20.28</v>
      </c>
      <c r="F16" s="4"/>
      <c r="G16" s="29"/>
      <c r="H16" s="29"/>
      <c r="I16" s="29"/>
      <c r="J16" s="3"/>
      <c r="K16" s="25"/>
      <c r="L16" s="5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>
      <c r="A17" s="10"/>
      <c r="B17" s="30" t="s">
        <v>43</v>
      </c>
      <c r="C17" s="8"/>
      <c r="D17" s="9"/>
      <c r="E17" s="18">
        <f>SUM(E15:E16)</f>
        <v>35.88</v>
      </c>
      <c r="F17" s="4"/>
      <c r="G17" s="29"/>
      <c r="H17" s="29"/>
      <c r="I17" s="29"/>
      <c r="J17" s="3"/>
      <c r="K17" s="25"/>
      <c r="L17" s="5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>
      <c r="A18" s="6"/>
      <c r="B18" s="36" t="s">
        <v>44</v>
      </c>
      <c r="C18" s="37"/>
      <c r="D18" s="38"/>
      <c r="E18" s="39">
        <f>E13+E17</f>
        <v>425.88</v>
      </c>
      <c r="F18" s="4"/>
      <c r="G18" s="29"/>
      <c r="H18" s="29"/>
      <c r="I18" s="29"/>
      <c r="J18" s="3"/>
      <c r="K18" s="2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>
      <c r="A19" s="14"/>
      <c r="B19" s="40"/>
      <c r="C19" s="41"/>
      <c r="D19" s="42" t="s">
        <v>45</v>
      </c>
      <c r="E19" s="39">
        <f>E18*21%</f>
        <v>89.4348</v>
      </c>
      <c r="F19" s="4"/>
      <c r="G19" s="29"/>
      <c r="H19" s="29"/>
      <c r="I19" s="29"/>
      <c r="J19" s="3"/>
      <c r="K19" s="2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>
      <c r="A20" s="10"/>
      <c r="B20" s="43"/>
      <c r="C20" s="44" t="s">
        <v>46</v>
      </c>
      <c r="D20" s="45" t="s">
        <v>47</v>
      </c>
      <c r="E20" s="46">
        <f>SUM(E18:E19)</f>
        <v>515.3148</v>
      </c>
      <c r="F20" s="4"/>
      <c r="G20" s="29"/>
      <c r="H20" s="3"/>
      <c r="I20" s="3"/>
      <c r="J20" s="3"/>
      <c r="K20" s="3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5.75" customHeight="1">
      <c r="A21" s="10"/>
      <c r="B21" s="5"/>
      <c r="C21" s="5"/>
      <c r="D21" s="5"/>
      <c r="E21" s="29"/>
      <c r="F21" s="3"/>
      <c r="G21" s="29"/>
      <c r="H21" s="3"/>
      <c r="I21" s="3"/>
      <c r="J21" s="3"/>
      <c r="K21" s="3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customHeight="1">
      <c r="A22" s="47"/>
      <c r="B22" s="4"/>
      <c r="C22" s="4"/>
      <c r="D22" s="4"/>
      <c r="E22" s="4"/>
      <c r="F22" s="4"/>
      <c r="G22" s="4"/>
      <c r="H22" s="4"/>
      <c r="I22" s="4"/>
      <c r="J22" s="4"/>
      <c r="K22" s="4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customHeight="1">
      <c r="A23" s="47"/>
      <c r="B23" s="4"/>
      <c r="C23" s="4"/>
      <c r="D23" s="4"/>
      <c r="E23" s="4"/>
      <c r="F23" s="4"/>
      <c r="G23" s="4"/>
      <c r="H23" s="4"/>
      <c r="I23" s="4"/>
      <c r="J23" s="4"/>
      <c r="K23" s="4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customHeight="1">
      <c r="A24" s="47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5.75" customHeight="1">
      <c r="A25" s="47"/>
      <c r="B25" s="4"/>
      <c r="C25" s="4"/>
      <c r="D25" s="4"/>
      <c r="E25" s="4"/>
      <c r="F25" s="4"/>
      <c r="G25" s="4"/>
      <c r="H25" s="4"/>
      <c r="I25" s="4"/>
      <c r="J25" s="4"/>
      <c r="K25" s="4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customHeight="1">
      <c r="A26" s="47"/>
      <c r="B26" s="4"/>
      <c r="C26" s="4"/>
      <c r="D26" s="4"/>
      <c r="E26" s="4"/>
      <c r="F26" s="4"/>
      <c r="G26" s="4"/>
      <c r="H26" s="4"/>
      <c r="I26" s="4"/>
      <c r="J26" s="4"/>
      <c r="K26" s="4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customHeight="1">
      <c r="A27" s="47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>
      <c r="A28" s="47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5.75" customHeight="1">
      <c r="A29" s="47"/>
      <c r="B29" s="4"/>
      <c r="C29" s="4"/>
      <c r="D29" s="4"/>
      <c r="E29" s="4"/>
      <c r="F29" s="4"/>
      <c r="G29" s="4"/>
      <c r="H29" s="4"/>
      <c r="I29" s="4"/>
      <c r="J29" s="4"/>
      <c r="K29" s="4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5.75" customHeight="1">
      <c r="A30" s="47"/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>
      <c r="A31" s="47"/>
      <c r="B31" s="4"/>
      <c r="C31" s="4"/>
      <c r="D31" s="4"/>
      <c r="E31" s="4"/>
      <c r="F31" s="4"/>
      <c r="G31" s="4"/>
      <c r="H31" s="4"/>
      <c r="I31" s="4"/>
      <c r="J31" s="4"/>
      <c r="K31" s="4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5.75" customHeight="1">
      <c r="A32" s="47"/>
      <c r="B32" s="4"/>
      <c r="C32" s="4"/>
      <c r="D32" s="4"/>
      <c r="E32" s="4"/>
      <c r="F32" s="4"/>
      <c r="G32" s="4"/>
      <c r="H32" s="4"/>
      <c r="I32" s="4"/>
      <c r="J32" s="4"/>
      <c r="K32" s="4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5.75" customHeight="1">
      <c r="A33" s="47"/>
      <c r="B33" s="4"/>
      <c r="C33" s="4"/>
      <c r="D33" s="4"/>
      <c r="E33" s="4"/>
      <c r="F33" s="4"/>
      <c r="G33" s="4"/>
      <c r="H33" s="4"/>
      <c r="I33" s="4"/>
      <c r="J33" s="4"/>
      <c r="K33" s="4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>
      <c r="A34" s="47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>
      <c r="A35" s="47"/>
      <c r="B35" s="4"/>
      <c r="C35" s="4"/>
      <c r="D35" s="4"/>
      <c r="E35" s="4"/>
      <c r="F35" s="4"/>
      <c r="G35" s="4"/>
      <c r="H35" s="4"/>
      <c r="I35" s="4"/>
      <c r="J35" s="4"/>
      <c r="K35" s="4"/>
      <c r="L35" s="5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5.75" customHeight="1">
      <c r="A36" s="47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5.75" customHeight="1">
      <c r="A37" s="47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5.75" customHeight="1">
      <c r="A38" s="47"/>
      <c r="B38" s="4"/>
      <c r="C38" s="4"/>
      <c r="D38" s="4"/>
      <c r="E38" s="4"/>
      <c r="F38" s="4"/>
      <c r="G38" s="4"/>
      <c r="H38" s="4"/>
      <c r="I38" s="4"/>
      <c r="J38" s="4"/>
      <c r="K38" s="4"/>
      <c r="L38" s="5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5.75" customHeight="1">
      <c r="A39" s="47"/>
      <c r="B39" s="4"/>
      <c r="C39" s="4"/>
      <c r="D39" s="4"/>
      <c r="E39" s="4"/>
      <c r="F39" s="4"/>
      <c r="G39" s="4"/>
      <c r="H39" s="4"/>
      <c r="I39" s="4"/>
      <c r="J39" s="4"/>
      <c r="K39" s="4"/>
      <c r="L39" s="5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>
      <c r="A40" s="47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>
      <c r="A41" s="47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>
      <c r="A42" s="47"/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>
      <c r="A43" s="47"/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5.75" customHeight="1">
      <c r="A44" s="47"/>
      <c r="B44" s="4"/>
      <c r="C44" s="4"/>
      <c r="D44" s="4"/>
      <c r="E44" s="4"/>
      <c r="F44" s="4"/>
      <c r="G44" s="4"/>
      <c r="H44" s="4"/>
      <c r="I44" s="4"/>
      <c r="J44" s="4"/>
      <c r="K44" s="4"/>
      <c r="L44" s="5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5.75" customHeight="1">
      <c r="A45" s="47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5.75" customHeight="1">
      <c r="A46" s="47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5.75" customHeight="1">
      <c r="A47" s="47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5.75" customHeight="1">
      <c r="A48" s="47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5.75" customHeight="1">
      <c r="A49" s="47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>
      <c r="A50" s="47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5.75" customHeight="1">
      <c r="A51" s="47"/>
      <c r="B51" s="4"/>
      <c r="C51" s="4"/>
      <c r="D51" s="4"/>
      <c r="E51" s="4"/>
      <c r="F51" s="4"/>
      <c r="G51" s="4"/>
      <c r="H51" s="4"/>
      <c r="I51" s="4"/>
      <c r="J51" s="4"/>
      <c r="K51" s="4"/>
      <c r="L51" s="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47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5.75" customHeight="1">
      <c r="A53" s="47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5.75" customHeight="1">
      <c r="A54" s="47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5.75" customHeight="1">
      <c r="A55" s="47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5.75" customHeight="1">
      <c r="A56" s="47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5.75" customHeight="1">
      <c r="A57" s="47"/>
      <c r="B57" s="4"/>
      <c r="C57" s="4"/>
      <c r="D57" s="4"/>
      <c r="E57" s="4"/>
      <c r="F57" s="4"/>
      <c r="G57" s="4"/>
      <c r="H57" s="4"/>
      <c r="I57" s="4"/>
      <c r="J57" s="4"/>
      <c r="K57" s="4"/>
      <c r="L57" s="5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5.75" customHeight="1">
      <c r="A58" s="47"/>
      <c r="B58" s="4"/>
      <c r="C58" s="4"/>
      <c r="D58" s="4"/>
      <c r="E58" s="4"/>
      <c r="F58" s="4"/>
      <c r="G58" s="4"/>
      <c r="H58" s="4"/>
      <c r="I58" s="4"/>
      <c r="J58" s="4"/>
      <c r="K58" s="4"/>
      <c r="L58" s="5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5.75" customHeight="1">
      <c r="A59" s="47"/>
      <c r="B59" s="4"/>
      <c r="C59" s="4"/>
      <c r="D59" s="4"/>
      <c r="E59" s="4"/>
      <c r="F59" s="4"/>
      <c r="G59" s="4"/>
      <c r="H59" s="4"/>
      <c r="I59" s="4"/>
      <c r="J59" s="4"/>
      <c r="K59" s="4"/>
      <c r="L59" s="5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>
      <c r="A60" s="47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5.75" customHeight="1">
      <c r="A61" s="47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5.75" customHeight="1">
      <c r="A62" s="47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5.75" customHeight="1">
      <c r="A63" s="47"/>
      <c r="B63" s="4"/>
      <c r="C63" s="4"/>
      <c r="D63" s="4"/>
      <c r="E63" s="4"/>
      <c r="F63" s="4"/>
      <c r="G63" s="4"/>
      <c r="H63" s="4"/>
      <c r="I63" s="4"/>
      <c r="J63" s="4"/>
      <c r="K63" s="4"/>
      <c r="L63" s="5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5.75" customHeight="1">
      <c r="A64" s="47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5.75" customHeight="1">
      <c r="A65" s="47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5.75" customHeight="1">
      <c r="A66" s="47"/>
      <c r="B66" s="4"/>
      <c r="C66" s="4"/>
      <c r="D66" s="4"/>
      <c r="E66" s="4"/>
      <c r="F66" s="4"/>
      <c r="G66" s="4"/>
      <c r="H66" s="4"/>
      <c r="I66" s="4"/>
      <c r="J66" s="4"/>
      <c r="K66" s="4"/>
      <c r="L66" s="5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5.75" customHeight="1">
      <c r="A67" s="47"/>
      <c r="B67" s="4"/>
      <c r="C67" s="4"/>
      <c r="D67" s="4"/>
      <c r="E67" s="4"/>
      <c r="F67" s="4"/>
      <c r="G67" s="4"/>
      <c r="H67" s="4"/>
      <c r="I67" s="4"/>
      <c r="J67" s="4"/>
      <c r="K67" s="4"/>
      <c r="L67" s="5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5.75" customHeight="1">
      <c r="A68" s="47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5.75" customHeight="1">
      <c r="A69" s="47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5.75" customHeight="1">
      <c r="A70" s="47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5.75" customHeight="1">
      <c r="A71" s="47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7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7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7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7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7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7"/>
      <c r="B77" s="4"/>
      <c r="C77" s="4"/>
      <c r="D77" s="4"/>
      <c r="E77" s="4"/>
      <c r="F77" s="4"/>
      <c r="G77" s="4"/>
      <c r="H77" s="4"/>
      <c r="I77" s="4"/>
      <c r="J77" s="4"/>
      <c r="K77" s="4"/>
      <c r="L77" s="5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7"/>
      <c r="B78" s="4"/>
      <c r="C78" s="4"/>
      <c r="D78" s="4"/>
      <c r="E78" s="4"/>
      <c r="F78" s="4"/>
      <c r="G78" s="4"/>
      <c r="H78" s="4"/>
      <c r="I78" s="4"/>
      <c r="J78" s="4"/>
      <c r="K78" s="4"/>
      <c r="L78" s="5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7"/>
      <c r="B79" s="4"/>
      <c r="C79" s="4"/>
      <c r="D79" s="4"/>
      <c r="E79" s="4"/>
      <c r="F79" s="4"/>
      <c r="G79" s="4"/>
      <c r="H79" s="4"/>
      <c r="I79" s="4"/>
      <c r="J79" s="4"/>
      <c r="K79" s="4"/>
      <c r="L79" s="5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7"/>
      <c r="B80" s="4"/>
      <c r="C80" s="4"/>
      <c r="D80" s="4"/>
      <c r="E80" s="4"/>
      <c r="F80" s="4"/>
      <c r="G80" s="4"/>
      <c r="H80" s="4"/>
      <c r="I80" s="4"/>
      <c r="J80" s="4"/>
      <c r="K80" s="4"/>
      <c r="L80" s="5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7"/>
      <c r="B81" s="4"/>
      <c r="C81" s="4"/>
      <c r="D81" s="4"/>
      <c r="E81" s="4"/>
      <c r="F81" s="4"/>
      <c r="G81" s="4"/>
      <c r="H81" s="4"/>
      <c r="I81" s="4"/>
      <c r="J81" s="4"/>
      <c r="K81" s="4"/>
      <c r="L81" s="5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7"/>
      <c r="B82" s="4"/>
      <c r="C82" s="4"/>
      <c r="D82" s="4"/>
      <c r="E82" s="4"/>
      <c r="F82" s="4"/>
      <c r="G82" s="4"/>
      <c r="H82" s="4"/>
      <c r="I82" s="4"/>
      <c r="J82" s="4"/>
      <c r="K82" s="4"/>
      <c r="L82" s="5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7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7"/>
      <c r="B84" s="4"/>
      <c r="C84" s="4"/>
      <c r="D84" s="4"/>
      <c r="E84" s="4"/>
      <c r="F84" s="4"/>
      <c r="G84" s="4"/>
      <c r="H84" s="4"/>
      <c r="I84" s="4"/>
      <c r="J84" s="4"/>
      <c r="K84" s="4"/>
      <c r="L84" s="5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7"/>
      <c r="B85" s="4"/>
      <c r="C85" s="4"/>
      <c r="D85" s="4"/>
      <c r="E85" s="4"/>
      <c r="F85" s="4"/>
      <c r="G85" s="4"/>
      <c r="H85" s="4"/>
      <c r="I85" s="4"/>
      <c r="J85" s="4"/>
      <c r="K85" s="4"/>
      <c r="L85" s="5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5.75" customHeight="1">
      <c r="A86" s="47"/>
      <c r="B86" s="4"/>
      <c r="C86" s="4"/>
      <c r="D86" s="4"/>
      <c r="E86" s="4"/>
      <c r="F86" s="4"/>
      <c r="G86" s="4"/>
      <c r="H86" s="4"/>
      <c r="I86" s="4"/>
      <c r="J86" s="4"/>
      <c r="K86" s="4"/>
      <c r="L86" s="5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5.75" customHeight="1">
      <c r="A87" s="47"/>
      <c r="B87" s="4"/>
      <c r="C87" s="4"/>
      <c r="D87" s="4"/>
      <c r="E87" s="4"/>
      <c r="F87" s="4"/>
      <c r="G87" s="4"/>
      <c r="H87" s="4"/>
      <c r="I87" s="4"/>
      <c r="J87" s="4"/>
      <c r="K87" s="4"/>
      <c r="L87" s="5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7"/>
      <c r="B88" s="4"/>
      <c r="C88" s="4"/>
      <c r="D88" s="4"/>
      <c r="E88" s="4"/>
      <c r="F88" s="4"/>
      <c r="G88" s="4"/>
      <c r="H88" s="4"/>
      <c r="I88" s="4"/>
      <c r="J88" s="4"/>
      <c r="K88" s="4"/>
      <c r="L88" s="5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7"/>
      <c r="B89" s="4"/>
      <c r="C89" s="4"/>
      <c r="D89" s="4"/>
      <c r="E89" s="4"/>
      <c r="F89" s="4"/>
      <c r="G89" s="4"/>
      <c r="H89" s="4"/>
      <c r="I89" s="4"/>
      <c r="J89" s="4"/>
      <c r="K89" s="4"/>
      <c r="L89" s="5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7"/>
      <c r="B90" s="4"/>
      <c r="C90" s="4"/>
      <c r="D90" s="4"/>
      <c r="E90" s="4"/>
      <c r="F90" s="4"/>
      <c r="G90" s="4"/>
      <c r="H90" s="4"/>
      <c r="I90" s="4"/>
      <c r="J90" s="4"/>
      <c r="K90" s="4"/>
      <c r="L90" s="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7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7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7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7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7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7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7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7"/>
      <c r="B98" s="4"/>
      <c r="C98" s="4"/>
      <c r="D98" s="4"/>
      <c r="E98" s="4"/>
      <c r="F98" s="4"/>
      <c r="G98" s="4"/>
      <c r="H98" s="4"/>
      <c r="I98" s="4"/>
      <c r="J98" s="4"/>
      <c r="K98" s="4"/>
      <c r="L98" s="5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7"/>
      <c r="B99" s="4"/>
      <c r="C99" s="4"/>
      <c r="D99" s="4"/>
      <c r="E99" s="4"/>
      <c r="F99" s="4"/>
      <c r="G99" s="4"/>
      <c r="H99" s="4"/>
      <c r="I99" s="4"/>
      <c r="J99" s="4"/>
      <c r="K99" s="4"/>
      <c r="L99" s="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7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5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7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5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7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7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7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7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7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5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7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5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7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5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7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5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7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5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7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5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7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5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7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5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7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5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7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5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7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5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7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5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7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5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7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5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7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5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7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5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7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5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7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5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7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5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7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5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7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5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5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7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5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7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5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7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5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7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5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7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5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7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5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7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5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7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5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7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5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7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5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7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5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7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5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7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5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7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5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7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5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7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5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7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5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7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5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7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5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7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5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7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5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7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5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7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5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7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5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7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5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7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5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7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5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7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5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7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5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7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5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7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5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7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5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7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5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7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5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7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5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5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7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5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7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5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7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5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7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5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7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5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7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5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7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5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7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5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7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5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7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5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7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5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7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5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7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5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7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5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7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5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7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5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7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5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7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5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7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5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7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5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7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5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7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5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7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5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7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5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7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5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7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5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7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5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7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5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7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5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7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5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7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5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7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5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7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5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7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5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7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5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7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5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7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5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7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5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7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5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7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5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7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5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7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5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7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5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7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5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7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5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7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5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7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5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7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5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7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5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7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5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7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5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7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5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7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5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7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5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7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5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7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5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7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5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7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5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7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5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7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5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7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5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7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5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7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5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7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5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7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5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7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5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7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5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7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5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7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5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7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5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7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5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7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5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7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5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7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5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7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5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7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5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7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5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7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5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7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5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7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5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7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5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7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5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7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5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7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5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7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5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7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5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7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5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7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5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7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5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7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5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7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5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7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5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7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5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7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5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7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5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>
      <c r="A259" s="47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5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5.75" customHeight="1">
      <c r="A260" s="47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5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5.75" customHeight="1">
      <c r="A261" s="47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5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5.75" customHeight="1">
      <c r="A262" s="47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5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7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5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7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5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7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5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7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5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7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5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7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5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7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5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7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5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7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5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7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5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7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5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7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5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7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5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7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5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7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5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7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5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7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5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7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5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7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5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7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5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7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5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7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5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7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5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7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5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7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5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7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5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7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5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7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5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7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5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7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5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7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5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7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5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7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5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7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5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7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5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7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5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7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5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7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5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7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5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7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5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7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5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7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5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7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5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7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5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7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5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7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5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7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5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7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5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7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5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7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5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7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5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7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5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7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5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7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5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7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5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7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5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7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5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7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5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7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5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7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5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7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5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7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5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7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5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7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5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7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5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7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5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7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5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7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5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7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5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7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5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7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5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7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5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7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5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7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5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7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5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7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5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7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5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7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5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7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5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7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5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7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5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7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5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7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5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7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5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7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5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7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5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7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5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7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5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7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5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7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5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7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5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7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5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7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5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7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5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7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5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7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5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7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5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7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5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7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5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7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5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7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5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7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5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7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5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7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5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7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5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7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5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7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5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7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5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7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5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7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5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7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5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7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5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7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5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7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5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7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5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7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5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7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5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7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5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7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5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7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5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7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5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7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5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7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5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7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5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7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5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7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5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7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5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7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5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7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5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7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5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7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5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7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5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7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5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7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5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7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5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7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5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7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5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7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5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7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5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7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5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7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5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7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5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7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5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7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5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7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5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7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5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7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5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7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5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7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5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7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5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7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5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7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5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7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5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7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5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7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5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7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5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7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5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7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5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7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5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7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5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7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5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7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5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7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5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7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5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7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5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7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5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7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5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7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5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7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5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7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5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7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5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7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5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7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5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7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5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7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5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7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5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7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5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7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5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7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5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7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5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7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5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7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5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7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5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7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5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7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5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7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5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7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5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7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5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7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5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7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5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7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5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7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5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7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5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7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5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7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5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7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5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7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5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7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5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7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5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7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5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7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5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7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5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7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5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7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5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7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5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7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5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7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5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7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5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7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5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7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5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7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5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7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5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7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5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7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5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7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5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7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5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7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5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7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5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7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5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7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5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7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5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7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5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7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5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7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5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7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5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7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5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7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5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7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5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7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5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7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5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7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5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7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5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7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5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7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5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7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5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7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5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7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5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7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5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7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5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7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5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7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5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7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5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7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5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7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5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7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5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7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5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7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5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7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5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7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5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7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5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7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5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7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5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7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5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7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5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7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5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7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5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7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5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7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5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7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5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7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5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7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5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7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5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7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5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7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5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7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5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7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5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7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5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7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5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7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5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7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5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7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5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7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5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7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5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7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5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7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5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7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5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7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5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7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5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7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5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7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5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7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5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7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5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7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5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7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5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7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5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7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5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7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5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7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5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7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5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7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5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7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5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7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5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7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5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7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5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7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5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7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5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7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5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7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5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7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5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7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5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7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5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7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5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7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5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7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5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7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5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7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5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7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5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7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5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7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5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7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5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7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5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7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5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7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5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7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5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7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5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7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5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7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5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7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5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7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5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7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5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7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5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7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5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7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5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7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5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7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5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7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5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7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5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7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5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7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5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7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5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7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5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7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5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7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5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7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5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7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5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7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5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7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5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7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7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7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7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7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7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7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7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7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7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7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7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7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7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7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7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7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7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7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7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7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7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7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7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7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7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7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7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7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7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7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7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7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7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7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7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7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7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7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7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7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7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7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7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7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7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7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7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7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7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7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7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7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7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7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7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7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7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7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7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7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7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7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7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7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7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7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7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7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7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7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7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7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7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7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7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7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7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7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7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7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7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7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7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7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7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7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7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7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7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7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7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7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7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7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7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7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7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7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7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7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7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7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7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7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7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7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7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7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7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7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7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7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7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7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7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7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7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7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7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7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7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7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7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7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7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7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7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7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7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7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7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7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7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7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7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7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7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7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7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7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7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7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7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7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7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7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7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7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7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7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7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7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7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7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7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7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7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7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7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7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7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7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7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7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7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7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7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7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7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7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7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7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7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7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7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7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7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7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7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7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7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7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7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7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7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7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7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7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7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7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7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7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7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7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7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7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7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7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7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7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7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7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7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7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7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7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7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7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7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7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7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7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7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7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7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7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7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7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7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7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7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7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7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7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7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7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7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7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7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7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7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7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7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7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7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7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7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7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7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7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7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7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7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7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7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7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7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7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7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7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7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7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7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7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7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7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7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7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7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7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7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7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7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7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7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7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7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7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7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7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7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7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7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7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7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7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7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7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7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7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7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7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7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7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7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7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7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7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7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7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7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7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7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7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7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7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7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7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7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7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7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7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7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7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7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7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7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7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7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7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7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7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7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7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7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7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7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7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7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7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7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7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7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7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7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7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7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7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7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7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7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7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7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7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7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7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7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7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7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7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7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7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7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7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7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7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7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7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7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7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7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7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7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7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7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7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7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7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7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7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7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7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7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7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7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7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7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7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7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7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7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7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7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7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7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7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7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7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7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7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7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7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7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7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7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7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7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7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7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7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7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7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7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7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7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7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7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7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7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7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2">
    <mergeCell ref="B15:D15"/>
    <mergeCell ref="B16:D16"/>
    <mergeCell ref="B17:D17"/>
    <mergeCell ref="B18:D18"/>
    <mergeCell ref="B2:K2"/>
    <mergeCell ref="B8:E8"/>
    <mergeCell ref="B9:D9"/>
    <mergeCell ref="B10:D10"/>
    <mergeCell ref="B12:D12"/>
    <mergeCell ref="B13:D13"/>
    <mergeCell ref="B14:D14"/>
    <mergeCell ref="B11:D1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2018-06-12T20:14:28Z</dcterms:created>
  <dc:creator>ipruna</dc:creator>
</cp:coreProperties>
</file>