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AquestLlibreDeTreball" defaultThemeVersion="166925"/>
  <mc:AlternateContent xmlns:mc="http://schemas.openxmlformats.org/markup-compatibility/2006">
    <mc:Choice Requires="x15">
      <x15ac:absPath xmlns:x15ac="http://schemas.microsoft.com/office/spreadsheetml/2010/11/ac" url="L:\CONTRACTES\2026\NO MENORS\12 Mesures especials trànsit 2026 (MARTA F.)\Documents publicats PSCP\"/>
    </mc:Choice>
  </mc:AlternateContent>
  <xr:revisionPtr revIDLastSave="0" documentId="8_{CE68B504-C2C7-4BE0-B76C-C0709FABCA51}" xr6:coauthVersionLast="45" xr6:coauthVersionMax="45" xr10:uidLastSave="{00000000-0000-0000-0000-000000000000}"/>
  <bookViews>
    <workbookView xWindow="-108" yWindow="-108" windowWidth="23256" windowHeight="12576" xr2:uid="{01184AE6-DE56-4665-B424-9C9F2880E4CF}"/>
  </bookViews>
  <sheets>
    <sheet name="Oferta econòmic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0" i="1" l="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62" i="1"/>
  <c r="F57" i="1"/>
  <c r="F56" i="1"/>
  <c r="E48" i="1"/>
  <c r="E49" i="1" s="1"/>
  <c r="E110" i="1" s="1"/>
  <c r="E47" i="1"/>
  <c r="C40" i="1"/>
  <c r="E40" i="1" s="1"/>
  <c r="E109" i="1" s="1"/>
  <c r="C34" i="1"/>
  <c r="D33" i="1"/>
  <c r="D32" i="1"/>
  <c r="D31" i="1"/>
  <c r="D30" i="1"/>
  <c r="D29" i="1"/>
  <c r="C17" i="1"/>
  <c r="D16" i="1"/>
  <c r="D15" i="1"/>
  <c r="D14" i="1"/>
  <c r="D13" i="1"/>
  <c r="D12" i="1"/>
  <c r="D11" i="1"/>
  <c r="D10" i="1"/>
  <c r="D9" i="1"/>
  <c r="F101" i="1" l="1"/>
  <c r="E114" i="1" s="1"/>
  <c r="E116" i="1" s="1"/>
  <c r="F58" i="1"/>
  <c r="F65" i="1" s="1"/>
  <c r="E111" i="1" s="1"/>
  <c r="D34" i="1"/>
  <c r="E108" i="1" s="1"/>
  <c r="D17" i="1"/>
  <c r="E106" i="1" s="1"/>
  <c r="E112" i="1" l="1"/>
  <c r="D23" i="1"/>
  <c r="B23" i="1" s="1"/>
  <c r="E118" i="1"/>
  <c r="E119" i="1" s="1"/>
  <c r="E120" i="1" s="1"/>
</calcChain>
</file>

<file path=xl/sharedStrings.xml><?xml version="1.0" encoding="utf-8"?>
<sst xmlns="http://schemas.openxmlformats.org/spreadsheetml/2006/main" count="138" uniqueCount="126">
  <si>
    <t xml:space="preserve">Tots els imports informats han de ser amb despeses generals d'estructura i benefici industrial inclosos i sense IVA </t>
  </si>
  <si>
    <t>DESPESES GENERALS FIXES. 1 DE GENER A 31 DE DESEMBRE (12 MESOS)</t>
  </si>
  <si>
    <t>Repercusió mensual</t>
  </si>
  <si>
    <t>Import contracte (12 MESOS)</t>
  </si>
  <si>
    <t>Base Operativa + instal·lacions + magatzem</t>
  </si>
  <si>
    <t>Telefonia i comunicacions</t>
  </si>
  <si>
    <t>Despeses consum instal·lacions</t>
  </si>
  <si>
    <t>Material oficina</t>
  </si>
  <si>
    <t>Encarregat general</t>
  </si>
  <si>
    <t>Responsable tècnic superior</t>
  </si>
  <si>
    <t>Personal administratiu amb dedicació completa</t>
  </si>
  <si>
    <t>Càmeres serveis EMIV</t>
  </si>
  <si>
    <t>Total</t>
  </si>
  <si>
    <t>QUILÒMETRE DE SERVEI EXECUTAT. 1 DE GENER A 31 DE DESEMBRE (12 MESOS)</t>
  </si>
  <si>
    <t>Preu unitari (€/Km)</t>
  </si>
  <si>
    <t>Unitats (12 MESOS)</t>
  </si>
  <si>
    <t>Import contracte</t>
  </si>
  <si>
    <t>No s'han d'emplenar cel·les</t>
  </si>
  <si>
    <t>DESGLOSSAMENT</t>
  </si>
  <si>
    <t>IMPORT CONTRACTE</t>
  </si>
  <si>
    <t xml:space="preserve">Reposició material abalisament </t>
  </si>
  <si>
    <t>Senyalització vertical mòbil</t>
  </si>
  <si>
    <t>Subcontractació tasques tècniques especialitzades de supervisió derivades d'instal·lacions a carretera</t>
  </si>
  <si>
    <t>Vestuari laboral de seguretat, formació treballadors i revisions mèdiques</t>
  </si>
  <si>
    <t>Dietes execució serveis / Reté personal subrogat</t>
  </si>
  <si>
    <t>DESPLAÇAMENT D’EQUIPS A CARRETERA.  1 DE GENER A 31 DE DESEMBRE (12 MESOS)</t>
  </si>
  <si>
    <t>*Pn Mitjana ponderada (€/Km)</t>
  </si>
  <si>
    <t>Previssió desplaçaments (Km)</t>
  </si>
  <si>
    <t>1 de gener - 31 de desembre 2026</t>
  </si>
  <si>
    <t>* Pn = Preu unitari de desplaçament en € per Km. Calculat per un any d'acord amb el que s'exposa en el punt 5.2.2 del Plec de prescripcions tècniques del contracte.  Les dades provenen de les taules de personal component d'equips i de vehicles integrants d'equips. No s'han d'emplenar cel·les.</t>
  </si>
  <si>
    <t>PERSONAL COMPONENT D'EQUIPS.  1 DE GENER A 31 DE DESEMBRE (12 MESOS)</t>
  </si>
  <si>
    <t>Previsió d'amidament en hores. 1 de gener a 31 de desembre (12 MESOS)</t>
  </si>
  <si>
    <t>Mitjana ponderada del preu hora sense IVA</t>
  </si>
  <si>
    <t>IMPORT CONTRACTE (12 MESOS)</t>
  </si>
  <si>
    <t>Oficial 1a conductor</t>
  </si>
  <si>
    <t>Operari especialista de senyalització</t>
  </si>
  <si>
    <t>TOTALS PERSONAL COMPONENT D'EQUIPS</t>
  </si>
  <si>
    <t>VEHICLES INTEGRANTS D'EQUIPS I SERVEI GRUA.  1 DE GENER A 31 DE DESEMBRE (12 MESOS)</t>
  </si>
  <si>
    <t>VEHICLES INTEGRANTS D'EQUIPS</t>
  </si>
  <si>
    <t>Preu hora
(€/h)</t>
  </si>
  <si>
    <t>Amidament 
1 de gener - 31 de desembre
(hores)</t>
  </si>
  <si>
    <t>Import CONTRACTE (12 MESOS) (€)</t>
  </si>
  <si>
    <t>Vehicle lleuger, tipus furgoneta senyalització</t>
  </si>
  <si>
    <t>Camió plataforma o de col·locació / instal·lació de cons 3.500 Kg</t>
  </si>
  <si>
    <t xml:space="preserve">TOTALS VEHICLES D'EQUIPS </t>
  </si>
  <si>
    <t>SERVEI RECOLZAMENT GRUA COMPLEMENTÀRIA AMB CONDUCTOR EN CONTROLS POLICIALS  (Alcoholèmies/Drogues)</t>
  </si>
  <si>
    <t xml:space="preserve">SERVEI RECOLZAMENT GRUA  
COMPLEMENTÀRIA
</t>
  </si>
  <si>
    <t>Preu/h
(€)</t>
  </si>
  <si>
    <t>Durada mitjana servei 
(hores)</t>
  </si>
  <si>
    <t>Actuacions previstes 2026. 1 de gener a 31 de desembre
(12 MESOS)</t>
  </si>
  <si>
    <t>Import CONTRACTE
(12 MESOS) 
(€)</t>
  </si>
  <si>
    <t>TOTAL VEHICLES + GRUA</t>
  </si>
  <si>
    <t>SENYALITZACIÓ VERTICAL FIXA, ARL, PMMV. 1 DE GENER A 31 DE DESEMBRE (12 MESOS)</t>
  </si>
  <si>
    <t>Codi ITEC</t>
  </si>
  <si>
    <t>Descripció</t>
  </si>
  <si>
    <t>Unitats 12 mesos</t>
  </si>
  <si>
    <t>Preu unitari ofertat</t>
  </si>
  <si>
    <t>RBB6U010</t>
  </si>
  <si>
    <t>Ut. Subministrament i col·locació de senyal de trànsit d'acer galvanitzat per mòduls (tipus llibre), circular de 900 mm de diàmetre, reflectant HI (nivell II), fixada mecànicament a suport d'acer galvanitzat de 80x40x2 mm i 3,5 m, totalment cimentat per mitjà de dau de formigó.</t>
  </si>
  <si>
    <t>RBB6U020</t>
  </si>
  <si>
    <t>Ut. Subministrament i col·locació de senyal de trànsit d'acer galvanitzat per mòduls (tipus llibre), triangular de 1350 mm de costat, reflectant HI (nivell II), fixada mecànicament a suport d'acer galvanitzat de 80x40x2 mm i 3,5 m, totalment cimentat per mitjà de dau de formigó.</t>
  </si>
  <si>
    <t>RBB6U030</t>
  </si>
  <si>
    <t>Ut. Subministrament i col·locació de senyal de trànsit d'acer galvanitzat per mòduls (tipus llibre), rectangular de 1350x900 mm, reflectant HI (nivell II), fixada mecànicament a suport d'acer galvanitzat de 80x40x2 mm i 3,5 m, totalment cimentat per mitjà de dau de formigó.</t>
  </si>
  <si>
    <t>RBB6U040</t>
  </si>
  <si>
    <t>Ut. Subministrament i col·locació de senyal de trànsit d'acer galvanitzat per mòduls (tipus llibre), quadrada de 900 mm de costat, reflectant HI (nivell II), fixada mecànicament a suport d'acer galvanitzat de 80x40x2 mm i 3,5 m, totalment cimentat per mitjà de dau de formigó.</t>
  </si>
  <si>
    <t>RBB6UA10</t>
  </si>
  <si>
    <t>Ut. Subministrament i col·locació de senyal vertical de trànsit d'alumini tipus llibre mitjançant perfil de 40 mm, circular, dimensions de 900 mm de diàmetre, suport d'alumini de 140 mm de diàmetre, alçada segons normativa i nivell de reflectància II. Fonamentació amb dau de 1,35 m3 de formigó, perns d'ancoratge, brides de sustentació totalment instal·lada (segons normativa de senyalització vertical, tipus Generalitat).</t>
  </si>
  <si>
    <t>RBB6UA20</t>
  </si>
  <si>
    <t>Ut. Subministrament i col·locació de senyal vertical de trànsit d'alumini tipus llibre mitjançant perfil de 40 mm, triangular, dimensions de 1350 mm de costat, suport d'alumini de 140 mm de diàmetre, alçada segons normativa i nivell de reflectància II. Fonamentació amb dau de 1,35 m3 de formigó, perns d'ancoratge, brides de sustentació totalment instal·lada (segons normativa de senyalització vertical, tipus Generalitat.</t>
  </si>
  <si>
    <t>RBB6UA30</t>
  </si>
  <si>
    <t>Ut. Subministrament i col·locació de senyal vertical de trànsit d'alumini tipus "llibre" mitjançant perfil de 40 mm, rectangular, dimensions de 1350x900 mm, suport d'alumini de 140 mm de diàmetre, alçada 4000 mm i nivell de reflectància II. Fonamentació amb dau de 1,35 m3 de formigó, perns d'ancoratge, brides de sustentació totalment instal·lada (segons normativa de senyalització vertical, tipus Generalitat).</t>
  </si>
  <si>
    <t>RBB6UA40</t>
  </si>
  <si>
    <t>Ut. Subministrament i col·locació de senyal vertical de trànsit d'alumini tipus "llibre" mitjançant perfil de 40 mm, quadrada, dimensions de 900 x 900 mm, suport d'alumini de 140 mm de diàmetre, alçada segons normativa i nivell de reflectància II. Fonamentació amb dau de 1,35 m3 de formigó, perns d'ancoratge, brides de sustentació totalment instal·lada (segons normativa de senyalització vertical, tipus Generalitat).</t>
  </si>
  <si>
    <t>RBB2UA40</t>
  </si>
  <si>
    <t>Ut. Subministrament i col·locació de senyal vertical informativa d'alumini mitjançant perfil de 40 mm, dimensions de 1350x1800 mm, suport d'alumini de 140 mm de diàmetre, alçada 4000 mm i nivell de reflectància II. Fonamentació amb dau de 1,35 m3 de formigó, perns d'ancoratge, brides de sustentació totalment instal·lada (segons normativa de senyalització vertical, tipus Generalitat).</t>
  </si>
  <si>
    <t>RBB7U010</t>
  </si>
  <si>
    <t>m2 subministrament i col·locació de cartell de xapa d'acer galvanitzat per mòduls (tipus llibre), reflectant HI (nivell II), fixada mecànicament a suports d'acer galvanitzat de 80x40x2 mm, totalment cimentats per mitjà de dau de formigó.</t>
  </si>
  <si>
    <t>RBB7UA10</t>
  </si>
  <si>
    <t>m2 subministrament i col·locació de cartell d'alumini per mòduls (tipus llibre), reflectant HI (nivell II), amb suport o columna de sustentació, cargols i perns de subjecció, totalment fonamentat per mitjà de dau de formigó.</t>
  </si>
  <si>
    <t>RBB4A200</t>
  </si>
  <si>
    <t>m2 subministrament i col·locació de cartell informatiu d'alumini, reflectant HI (nivell II), fixat mecànicament a suport d'alumini de 140 mm, totalment cimentat.</t>
  </si>
  <si>
    <t>RBB4B200</t>
  </si>
  <si>
    <t>m2 subministrament i col·locació de cartell de lames d'acer galvanitzat, reflectant HI (nivell II), fixat mecànicament a suports d'acer galvanitzat perfil doble T (IPN.140), totalment cimentats per mitjà de dau de formigó.</t>
  </si>
  <si>
    <t>RBB7U020</t>
  </si>
  <si>
    <t>m2 subministrament i col·locació de cartell de lames d'acer galvanitzat, amb fulla central de xapa d'acer accionada per frontisses (tipus llibre) reflectant HI (nivell II), fixada mecànicament a suports d'acer galvanitzat perfil doble T (IPN.140), totalment cimentats per mitjà de dau de formigó.</t>
  </si>
  <si>
    <t>RBB7U050</t>
  </si>
  <si>
    <t>m2 subministrament i col·locació de cartell de lames d'acer galvanitzat, amb fulla central de xapa d'acer accionada per frontisses (tipus llibre) reflectant DG (nivell III), fixada mecànicament a suports d'acer galvanitzat perfil doble T (IPN.140), totalment cimentats per mitjà de dau de formigó.</t>
  </si>
  <si>
    <t>RBF1U205</t>
  </si>
  <si>
    <t>Ut. Subministrament i instal·lació de senyal vertical lluminós amb calaix d'alumini i bastidor quadrat de 1000 x 1000 mm de costat i 140 mm de perfil amb frontal en negre , que possibiliti l'activació amb diodes leds d'alta eficiència i d'alta visibilitat, de qualsevol senyal de trànsit (triangular, circular o quadrada) amb combinació normativa dels colors; vermell, blau, ambre o blanc, amb suport en columna vertical i altura segons normativa totalment cimentat per mitjà de dau de formigó. Implantació d'equip d'alimentació solar independent i comandament d'activació i connexió simultània o seqüencial amb altres senyals verticals lluminosos d'un mateix grup mitjançant equip radio i manual (grup de senyals d'incorporació lateral a tronc central, grup de senyalització de transfer, etc.).</t>
  </si>
  <si>
    <t>RBC2UTB1/
 RBC2UTB2</t>
  </si>
  <si>
    <t>Ut. Subministrament i col·locació de panell direccional TB-01 i TB-02, reflectant HI (nivell II), fixat mecànicament a doble suport d'acer galvanitzat de 80x40x2 mm i 3,5 m., totalment cimentat per mitjà de dau de formigó, i amb implantació d'equip lluminós amb diodes leds d'alta eficiència i equip d'alimentació solar independent i comandament d'activació.</t>
  </si>
  <si>
    <t>R21BUA01</t>
  </si>
  <si>
    <t>Ut. Retirada de senyals verticals tipus llibre d'alumini o acer; circulars de 900mm, quadrada de 900x900mm, rectangulars de 1350x900mm, triangulars de 1350 mm de costat, suport i dau de formigó.</t>
  </si>
  <si>
    <t>G21BUB01</t>
  </si>
  <si>
    <t>m2 Retirada de cartell de lames tipus llibre, o mòduls de xapa tipus llibre d'alumini o acer, suports i daus de formigó.</t>
  </si>
  <si>
    <t>RBFMU015</t>
  </si>
  <si>
    <t>Subministrament de carro o remolc de senyalització mòbil amb plafó o panell lluminós de mínim 1750x1750 mm de costat amb leds d’alta lluminositat amb resoluciío de 96x96 píxels i zona activa de 1.440x1.440 mm per a senyalització i informació variable amb sistema de comunicació 4G. Sistema motoritzat per abatiment o aixecament del plafó i bastidor superior per facilitar el transport en vehicle tipus lleuger &lt;750 Kg. Inclou sistema fotovoltaic de suport i autonomia de 120 hores. PMV elevable i giratori amb rotació de 240º . Inclou llicència de software de control instalable a PC.</t>
  </si>
  <si>
    <t>RBGZURM5</t>
  </si>
  <si>
    <t>Ut. Subministrament d'armaris de radars en línia desmuntables d'alumini (ARL) de dimensions 130x70x70 cm, de color taronja fluor amb 4 bandes longitudinals vermelles/blanques reflectants nivell III (DG) de 10 cm. d'ample a les cantonades i 3 adhesius de 65x65 cm. indicadors de radar segons codi, en nivell de reflectància DG i 2 finestres de metacrilat transparent de 50 x 55 cm. i 50x10 cm. per ubicació de radar mòbil.</t>
  </si>
  <si>
    <t>-</t>
  </si>
  <si>
    <t>Ut. Subministrament de Panell de missatge variable transportable mitjançant camió grua, alimentat per bateries recarregables amb duració de 8h per escomesa i comunicació per route 4G. Panell de matriu monocolor ambar de 80x90 i potch de 15mm, capaç de mostrar missatges combinats de text, gràfics i símbols. Gestionat mitjançant software inclós. Inclou potes extraibles i ajustables per estabilitzar el conjunt. Tamany del conjunt de 1.200x1.200 mm de panell amb alçada total de 2.160 mm i 1400x1.000 mm de base</t>
  </si>
  <si>
    <t>Senyal matricial 64x64 MgPx amb zona activa de 1280x1280 i caixa de 1500x1500 mm full color RGB per mostrar qualsevol pictograma i també en moviment. Inclou monoposte galvanitzat en calent amb alçada 2.500mm, armari per a batèries i quadre elèctric, dos bateries Gel 316 Ah, panell solar i regulador, elements elèctrics per a la seva connexió, router 4G, cablejat entre poste i armari amb la cimentació necessària.</t>
  </si>
  <si>
    <t>NTRBU010</t>
  </si>
  <si>
    <t>Ut. Subministrament i instal·lació d'aforador per a tots els carrils de la via en el sentit que doni servei el PMV on s'instal·li l'aforador. Inclou armari de polièster IP 65 amb font d'alimentació, proteccions, connectors i accessoris pel muntatge, interfície de comunicacions, software de configuració, verificacions de detectors. Totalment instal·lat. S'inclou la part proporcional de la senyalització de seguretat i tall de carril durant els treballs.</t>
  </si>
  <si>
    <t>Mòdul de camera PTZ tipus Domo per instal.lar en màstil 
d'alumini de 4 metres desplegable amb bomba manual sobre Panells mòbils de missatge variable . Inclou màstil. Totalment col·locada</t>
  </si>
  <si>
    <t>Ut. Subministrament de càmera TATTILE VEGA53 amb màstil per a col.locar en PMVM. Amb AI detecció &gt; 99% de fiabilitat, aforador intel.ligent, velocitat, detecció de carril, senti de circulació, classificació de vehicle, marca i model.</t>
  </si>
  <si>
    <t>KIt de camera directiva amb radar d'efecte doppler autònom per la mesura de velocitat de vehicle, conjunt independet al PMVM, transportable i autònom amb conexió remota al PMVM dins a  1km. Inclou  bateries i regulador de carrega. Càmera de reconeixement analítica d'imatges mitjançant software de control de tipus intel.ligencia artificial, captació i reconeixement de matrícules i tipus de vehicles pel monitoreig del trànsit.</t>
  </si>
  <si>
    <t xml:space="preserve">Mòdul de comunicacions 4G/GPS per a modificació de comunicació de 3G en PMVM. </t>
  </si>
  <si>
    <t>Ut. Kit tracker GPS per a instal.lar sobre PMVM. Instal.lat sobre caixa de plàstic de IP65 amb batèria independent al cuadre elèctric i autonomia mínima de 2 dies per a la indicació geoposicional de PMVM</t>
  </si>
  <si>
    <t>DESPESES FIXES</t>
  </si>
  <si>
    <t>TOTAL DESPESES FIXES</t>
  </si>
  <si>
    <t>DESPESES VARIABLES</t>
  </si>
  <si>
    <t>Quilòmetre de servei executat</t>
  </si>
  <si>
    <t>Desplaçament d’equips a carretera</t>
  </si>
  <si>
    <t>Personal component d’equips</t>
  </si>
  <si>
    <t>Vehicles integrants d’equips + grúa complementària</t>
  </si>
  <si>
    <t>TOTAL DESPESES VARIABLES</t>
  </si>
  <si>
    <t>REPOSICIÓ I/O INSTAL·LACIÓ SENYALITZACIÓ VERTICAL FIXA, ARL, PMMV, SISTEMES DE CONTENCIÓ I MANTENIMENT CORRECTIU</t>
  </si>
  <si>
    <t xml:space="preserve">Reposició i/o nova instal·lació de senyalització vertical fixa, ARL i PMMV </t>
  </si>
  <si>
    <t>(*) Partida Pressupostària per a la reparació correctiva dels PMMV i sistemes de contenció de vehicles</t>
  </si>
  <si>
    <t>TOTAL SENYALITZACIÓ</t>
  </si>
  <si>
    <t>TOTAL ABANS D'IVA</t>
  </si>
  <si>
    <t>IVA (21%)</t>
  </si>
  <si>
    <t>TOTAL DESPRÉS D'IVA</t>
  </si>
  <si>
    <t>(*) Partida no subjecta a baixa</t>
  </si>
  <si>
    <t>Els licitadors han de presentar la seva oferta sobre els preus “Preu unitari base licitació sense IVA (€)”, és a dir, amb preus amb les despeses generals (13%) i el benefici industrial (6%) inclosos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</si>
</sst>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2" x14ac:knownFonts="1">
    <font>
      <sz val="11"/>
      <color theme="1"/>
      <name val="Calibri"/>
      <family val="2"/>
      <scheme val="minor"/>
    </font>
    <font>
      <b/>
      <sz val="11"/>
      <color theme="1"/>
      <name val="Calibri"/>
      <family val="2"/>
      <scheme val="minor"/>
    </font>
    <font>
      <sz val="11"/>
      <color theme="1"/>
      <name val="Arial"/>
      <family val="2"/>
    </font>
    <font>
      <b/>
      <sz val="11"/>
      <color theme="1" tint="4.9989318521683403E-2"/>
      <name val="Arial"/>
      <family val="2"/>
    </font>
    <font>
      <b/>
      <sz val="14"/>
      <color theme="1"/>
      <name val="Arial"/>
      <family val="2"/>
    </font>
    <font>
      <b/>
      <sz val="11"/>
      <color theme="1"/>
      <name val="Arial"/>
      <family val="2"/>
    </font>
    <font>
      <sz val="10"/>
      <name val="Arial"/>
      <family val="2"/>
    </font>
    <font>
      <b/>
      <sz val="10"/>
      <color rgb="FF000000"/>
      <name val="Arial"/>
      <family val="2"/>
    </font>
    <font>
      <sz val="10"/>
      <color rgb="FF000000"/>
      <name val="Arial"/>
      <family val="2"/>
    </font>
    <font>
      <b/>
      <sz val="10"/>
      <color theme="1"/>
      <name val="Calibri"/>
      <family val="2"/>
      <scheme val="minor"/>
    </font>
    <font>
      <b/>
      <sz val="11"/>
      <color rgb="FF000000"/>
      <name val="Arial"/>
      <family val="2"/>
    </font>
    <font>
      <sz val="11"/>
      <color rgb="FF000000"/>
      <name val="Arial"/>
      <family val="2"/>
    </font>
  </fonts>
  <fills count="6">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rgb="FFFFFFFF"/>
        <bgColor rgb="FFFFFFFF"/>
      </patternFill>
    </fill>
    <fill>
      <patternFill patternType="solid">
        <fgColor theme="0"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style="medium">
        <color indexed="64"/>
      </left>
      <right style="thin">
        <color theme="0" tint="-0.499984740745262"/>
      </right>
      <top style="medium">
        <color indexed="64"/>
      </top>
      <bottom/>
      <diagonal/>
    </border>
    <border>
      <left style="thin">
        <color theme="0" tint="-0.499984740745262"/>
      </left>
      <right/>
      <top style="medium">
        <color indexed="64"/>
      </top>
      <bottom/>
      <diagonal/>
    </border>
    <border>
      <left/>
      <right style="thin">
        <color theme="0" tint="-0.499984740745262"/>
      </right>
      <top style="medium">
        <color indexed="64"/>
      </top>
      <bottom/>
      <diagonal/>
    </border>
    <border>
      <left style="thin">
        <color theme="0" tint="-0.499984740745262"/>
      </left>
      <right style="thin">
        <color theme="0" tint="-0.499984740745262"/>
      </right>
      <top style="medium">
        <color indexed="64"/>
      </top>
      <bottom/>
      <diagonal/>
    </border>
    <border>
      <left style="thin">
        <color theme="0" tint="-0.499984740745262"/>
      </left>
      <right style="medium">
        <color indexed="64"/>
      </right>
      <top style="medium">
        <color indexed="64"/>
      </top>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indexed="64"/>
      </left>
      <right/>
      <top style="medium">
        <color indexed="64"/>
      </top>
      <bottom style="thin">
        <color theme="0" tint="-0.499984740745262"/>
      </bottom>
      <diagonal/>
    </border>
    <border>
      <left style="thin">
        <color theme="0" tint="-0.499984740745262"/>
      </left>
      <right style="medium">
        <color indexed="64"/>
      </right>
      <top style="medium">
        <color indexed="64"/>
      </top>
      <bottom style="medium">
        <color indexed="64"/>
      </bottom>
      <diagonal/>
    </border>
    <border>
      <left style="medium">
        <color indexed="64"/>
      </left>
      <right/>
      <top style="thin">
        <color theme="0" tint="-0.499984740745262"/>
      </top>
      <bottom style="medium">
        <color indexed="64"/>
      </bottom>
      <diagonal/>
    </border>
    <border>
      <left style="thin">
        <color theme="0" tint="-0.499984740745262"/>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theme="0" tint="-0.499984740745262"/>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2">
    <xf numFmtId="0" fontId="0" fillId="0" borderId="0"/>
    <xf numFmtId="0" fontId="6" fillId="0" borderId="0"/>
  </cellStyleXfs>
  <cellXfs count="157">
    <xf numFmtId="0" fontId="0" fillId="0" borderId="0" xfId="0"/>
    <xf numFmtId="164" fontId="2" fillId="2" borderId="6" xfId="0" applyNumberFormat="1" applyFont="1" applyFill="1" applyBorder="1" applyProtection="1">
      <protection locked="0"/>
    </xf>
    <xf numFmtId="164" fontId="2" fillId="2" borderId="8" xfId="0" applyNumberFormat="1" applyFont="1" applyFill="1" applyBorder="1" applyProtection="1">
      <protection locked="0"/>
    </xf>
    <xf numFmtId="164" fontId="2" fillId="2" borderId="14" xfId="0" applyNumberFormat="1" applyFont="1" applyFill="1" applyBorder="1" applyProtection="1">
      <protection locked="0"/>
    </xf>
    <xf numFmtId="164" fontId="2" fillId="2" borderId="15" xfId="0" applyNumberFormat="1" applyFont="1" applyFill="1" applyBorder="1" applyProtection="1">
      <protection locked="0"/>
    </xf>
    <xf numFmtId="164" fontId="2" fillId="2" borderId="17" xfId="0" applyNumberFormat="1" applyFont="1" applyFill="1" applyBorder="1" applyProtection="1">
      <protection locked="0"/>
    </xf>
    <xf numFmtId="4" fontId="2" fillId="2" borderId="24" xfId="0" applyNumberFormat="1" applyFont="1" applyFill="1" applyBorder="1" applyAlignment="1" applyProtection="1">
      <alignment horizontal="center" vertical="center"/>
      <protection locked="0"/>
    </xf>
    <xf numFmtId="4" fontId="2" fillId="2" borderId="27" xfId="0" applyNumberFormat="1" applyFont="1" applyFill="1" applyBorder="1" applyAlignment="1" applyProtection="1">
      <alignment horizontal="center" vertical="center"/>
      <protection locked="0"/>
    </xf>
    <xf numFmtId="164" fontId="2" fillId="2" borderId="47" xfId="0" applyNumberFormat="1" applyFont="1" applyFill="1" applyBorder="1" applyAlignment="1" applyProtection="1">
      <alignment horizontal="right" vertical="center" indent="1"/>
      <protection locked="0"/>
    </xf>
    <xf numFmtId="164" fontId="2" fillId="2" borderId="6" xfId="0" applyNumberFormat="1" applyFont="1" applyFill="1" applyBorder="1" applyAlignment="1" applyProtection="1">
      <alignment horizontal="center" vertical="center"/>
      <protection locked="0"/>
    </xf>
    <xf numFmtId="0" fontId="2" fillId="0" borderId="0" xfId="0" applyFont="1" applyProtection="1"/>
    <xf numFmtId="0" fontId="3" fillId="2" borderId="1" xfId="0" applyFont="1" applyFill="1" applyBorder="1" applyProtection="1"/>
    <xf numFmtId="0" fontId="2" fillId="2" borderId="2" xfId="0" applyFont="1" applyFill="1" applyBorder="1" applyProtection="1"/>
    <xf numFmtId="0" fontId="2" fillId="2" borderId="3" xfId="0" applyFont="1" applyFill="1" applyBorder="1" applyProtection="1"/>
    <xf numFmtId="0" fontId="5" fillId="0" borderId="4" xfId="0" applyFont="1" applyBorder="1" applyProtection="1"/>
    <xf numFmtId="0" fontId="2" fillId="0" borderId="5" xfId="0" applyFont="1" applyBorder="1" applyProtection="1"/>
    <xf numFmtId="164" fontId="2" fillId="0" borderId="6" xfId="0" applyNumberFormat="1" applyFont="1" applyBorder="1" applyProtection="1"/>
    <xf numFmtId="0" fontId="2" fillId="0" borderId="7" xfId="0" applyFont="1" applyBorder="1" applyProtection="1"/>
    <xf numFmtId="0" fontId="2" fillId="0" borderId="9" xfId="0" applyFont="1" applyBorder="1" applyProtection="1"/>
    <xf numFmtId="0" fontId="5" fillId="0" borderId="10" xfId="0" applyFont="1" applyBorder="1" applyProtection="1"/>
    <xf numFmtId="164" fontId="5" fillId="0" borderId="4" xfId="0" applyNumberFormat="1" applyFont="1" applyBorder="1" applyProtection="1"/>
    <xf numFmtId="0" fontId="5" fillId="0" borderId="11" xfId="0" applyFont="1" applyBorder="1" applyProtection="1"/>
    <xf numFmtId="164" fontId="2" fillId="0" borderId="11" xfId="0" applyNumberFormat="1" applyFont="1" applyBorder="1" applyProtection="1"/>
    <xf numFmtId="2" fontId="2" fillId="0" borderId="11" xfId="0" applyNumberFormat="1" applyFont="1" applyBorder="1" applyProtection="1"/>
    <xf numFmtId="0" fontId="5" fillId="0" borderId="0" xfId="0" applyFont="1" applyProtection="1"/>
    <xf numFmtId="0" fontId="5" fillId="0" borderId="12" xfId="0" applyFont="1" applyBorder="1" applyProtection="1"/>
    <xf numFmtId="0" fontId="6" fillId="0" borderId="13" xfId="1" applyBorder="1" applyAlignment="1" applyProtection="1">
      <alignment wrapText="1"/>
    </xf>
    <xf numFmtId="164" fontId="2" fillId="0" borderId="13" xfId="0" applyNumberFormat="1" applyFont="1" applyBorder="1" applyProtection="1"/>
    <xf numFmtId="0" fontId="6" fillId="0" borderId="8" xfId="1" applyBorder="1" applyAlignment="1" applyProtection="1">
      <alignment wrapText="1"/>
    </xf>
    <xf numFmtId="164" fontId="2" fillId="0" borderId="8" xfId="0" applyNumberFormat="1" applyFont="1" applyBorder="1" applyProtection="1"/>
    <xf numFmtId="0" fontId="6" fillId="0" borderId="16" xfId="1" applyBorder="1" applyAlignment="1" applyProtection="1">
      <alignment wrapText="1"/>
    </xf>
    <xf numFmtId="0" fontId="5" fillId="0" borderId="18" xfId="0" applyFont="1" applyBorder="1" applyProtection="1"/>
    <xf numFmtId="0" fontId="5" fillId="0" borderId="12" xfId="0" applyFont="1" applyBorder="1" applyAlignment="1" applyProtection="1">
      <alignment horizontal="center" wrapText="1"/>
    </xf>
    <xf numFmtId="0" fontId="2" fillId="0" borderId="10" xfId="0" applyFont="1" applyBorder="1" applyProtection="1"/>
    <xf numFmtId="164" fontId="2" fillId="0" borderId="4" xfId="0" applyNumberFormat="1" applyFont="1" applyBorder="1" applyProtection="1"/>
    <xf numFmtId="4" fontId="2" fillId="0" borderId="4" xfId="0" applyNumberFormat="1" applyFont="1" applyBorder="1" applyProtection="1"/>
    <xf numFmtId="164" fontId="2" fillId="0" borderId="19" xfId="0" applyNumberFormat="1" applyFont="1" applyBorder="1" applyProtection="1"/>
    <xf numFmtId="0" fontId="2" fillId="0" borderId="0" xfId="0" applyFont="1" applyAlignment="1" applyProtection="1">
      <alignment vertical="top" wrapText="1"/>
    </xf>
    <xf numFmtId="0" fontId="2" fillId="0" borderId="0" xfId="0" applyFont="1" applyAlignment="1" applyProtection="1">
      <alignment horizontal="left" vertical="center"/>
    </xf>
    <xf numFmtId="0" fontId="5" fillId="0" borderId="2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2" fillId="0" borderId="23" xfId="0" applyFont="1" applyBorder="1" applyAlignment="1" applyProtection="1">
      <alignment horizontal="left" vertical="center"/>
    </xf>
    <xf numFmtId="4" fontId="2" fillId="0" borderId="24" xfId="0" applyNumberFormat="1" applyFont="1" applyBorder="1" applyAlignment="1" applyProtection="1">
      <alignment horizontal="center" vertical="center"/>
    </xf>
    <xf numFmtId="164" fontId="2" fillId="0" borderId="25" xfId="0" applyNumberFormat="1" applyFont="1" applyBorder="1" applyProtection="1"/>
    <xf numFmtId="0" fontId="2" fillId="0" borderId="26" xfId="0" applyFont="1" applyBorder="1" applyAlignment="1" applyProtection="1">
      <alignment horizontal="left" vertical="center"/>
    </xf>
    <xf numFmtId="4" fontId="2" fillId="0" borderId="27" xfId="0" applyNumberFormat="1" applyFont="1" applyBorder="1" applyAlignment="1" applyProtection="1">
      <alignment horizontal="center" vertical="center"/>
    </xf>
    <xf numFmtId="164" fontId="2" fillId="0" borderId="28" xfId="0" applyNumberFormat="1" applyFont="1" applyBorder="1" applyProtection="1"/>
    <xf numFmtId="164" fontId="5" fillId="0" borderId="4" xfId="0" applyNumberFormat="1" applyFont="1" applyBorder="1" applyAlignment="1" applyProtection="1">
      <alignment vertical="center"/>
    </xf>
    <xf numFmtId="0" fontId="5" fillId="0" borderId="32" xfId="0" applyFont="1" applyBorder="1" applyAlignment="1" applyProtection="1">
      <alignment vertical="center"/>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2" fillId="0" borderId="37" xfId="0" applyFont="1" applyBorder="1" applyAlignment="1" applyProtection="1">
      <alignment vertical="center" wrapText="1"/>
    </xf>
    <xf numFmtId="4" fontId="2" fillId="0" borderId="40" xfId="0" applyNumberFormat="1" applyFont="1" applyBorder="1" applyAlignment="1" applyProtection="1">
      <alignment horizontal="center" vertical="center"/>
    </xf>
    <xf numFmtId="164" fontId="5" fillId="0" borderId="41" xfId="0" applyNumberFormat="1" applyFont="1" applyBorder="1" applyAlignment="1" applyProtection="1">
      <alignment vertical="center"/>
    </xf>
    <xf numFmtId="0" fontId="2" fillId="0" borderId="42" xfId="0" applyFont="1" applyBorder="1" applyAlignment="1" applyProtection="1">
      <alignment vertical="center" wrapText="1"/>
    </xf>
    <xf numFmtId="4" fontId="2" fillId="0" borderId="45" xfId="0" applyNumberFormat="1" applyFont="1" applyBorder="1" applyAlignment="1" applyProtection="1">
      <alignment horizontal="center" vertical="center"/>
    </xf>
    <xf numFmtId="164" fontId="5" fillId="0" borderId="46" xfId="0" applyNumberFormat="1" applyFont="1" applyBorder="1" applyAlignment="1" applyProtection="1">
      <alignment vertical="center"/>
    </xf>
    <xf numFmtId="0" fontId="0" fillId="0" borderId="49" xfId="0" applyBorder="1" applyAlignment="1" applyProtection="1">
      <alignment vertical="center"/>
    </xf>
    <xf numFmtId="164" fontId="5" fillId="0" borderId="50" xfId="0" applyNumberFormat="1" applyFont="1" applyBorder="1" applyAlignment="1" applyProtection="1">
      <alignment vertical="center"/>
    </xf>
    <xf numFmtId="0" fontId="2" fillId="0" borderId="0" xfId="0" applyFont="1" applyAlignment="1" applyProtection="1">
      <alignment vertical="center"/>
    </xf>
    <xf numFmtId="0" fontId="2" fillId="0" borderId="0" xfId="0" applyFont="1" applyAlignment="1" applyProtection="1">
      <alignment horizontal="right" vertical="center"/>
    </xf>
    <xf numFmtId="0" fontId="5" fillId="0" borderId="29"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55" xfId="0" applyFont="1" applyBorder="1" applyAlignment="1" applyProtection="1">
      <alignment horizontal="center" vertical="center" wrapText="1"/>
    </xf>
    <xf numFmtId="3" fontId="2" fillId="0" borderId="48" xfId="0" applyNumberFormat="1" applyFont="1" applyBorder="1" applyAlignment="1" applyProtection="1">
      <alignment horizontal="right" vertical="center" indent="1"/>
    </xf>
    <xf numFmtId="3" fontId="2" fillId="0" borderId="48" xfId="0" applyNumberFormat="1" applyFont="1" applyBorder="1" applyAlignment="1" applyProtection="1">
      <alignment horizontal="center" vertical="center"/>
    </xf>
    <xf numFmtId="164" fontId="5" fillId="0" borderId="57" xfId="0" applyNumberFormat="1" applyFont="1" applyBorder="1" applyAlignment="1" applyProtection="1">
      <alignment horizontal="right" vertical="center" indent="1"/>
    </xf>
    <xf numFmtId="0" fontId="5" fillId="0" borderId="58" xfId="0" applyFont="1" applyBorder="1" applyProtection="1"/>
    <xf numFmtId="0" fontId="5" fillId="0" borderId="19" xfId="0" applyFont="1" applyBorder="1" applyProtection="1"/>
    <xf numFmtId="0" fontId="7" fillId="0" borderId="20"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0" fontId="2" fillId="0" borderId="21" xfId="0" applyFont="1" applyBorder="1" applyAlignment="1" applyProtection="1">
      <alignment horizontal="center" vertical="center"/>
    </xf>
    <xf numFmtId="0" fontId="2" fillId="0" borderId="21" xfId="0" applyFont="1" applyBorder="1" applyAlignment="1" applyProtection="1">
      <alignment horizontal="center" vertical="center" wrapText="1"/>
    </xf>
    <xf numFmtId="0" fontId="2" fillId="0" borderId="22" xfId="0" applyFont="1" applyBorder="1" applyAlignment="1" applyProtection="1">
      <alignment horizontal="center" vertical="center" wrapText="1"/>
    </xf>
    <xf numFmtId="0" fontId="8" fillId="0" borderId="59" xfId="0" applyFont="1" applyBorder="1" applyAlignment="1" applyProtection="1">
      <alignment horizontal="center" vertical="center" wrapText="1"/>
    </xf>
    <xf numFmtId="0" fontId="8" fillId="0" borderId="60" xfId="0" applyFont="1" applyBorder="1" applyAlignment="1" applyProtection="1">
      <alignment horizontal="left" vertical="center" wrapText="1"/>
    </xf>
    <xf numFmtId="1" fontId="2" fillId="0" borderId="60" xfId="0" applyNumberFormat="1" applyFont="1" applyBorder="1" applyAlignment="1" applyProtection="1">
      <alignment horizontal="center" vertical="center"/>
    </xf>
    <xf numFmtId="164" fontId="2" fillId="0" borderId="61" xfId="0" applyNumberFormat="1" applyFont="1" applyBorder="1" applyAlignment="1" applyProtection="1">
      <alignment horizontal="right" vertical="center"/>
    </xf>
    <xf numFmtId="0" fontId="8" fillId="0" borderId="62"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1" fontId="2" fillId="0" borderId="11" xfId="0" applyNumberFormat="1" applyFont="1" applyBorder="1" applyAlignment="1" applyProtection="1">
      <alignment horizontal="center" vertical="center"/>
    </xf>
    <xf numFmtId="164" fontId="2" fillId="0" borderId="63" xfId="0" applyNumberFormat="1" applyFont="1" applyBorder="1" applyAlignment="1" applyProtection="1">
      <alignment horizontal="right" vertical="center"/>
    </xf>
    <xf numFmtId="0" fontId="8" fillId="3" borderId="11" xfId="0" applyFont="1" applyFill="1" applyBorder="1" applyAlignment="1" applyProtection="1">
      <alignment vertical="center" wrapText="1"/>
    </xf>
    <xf numFmtId="0" fontId="8" fillId="0" borderId="64" xfId="0" applyFont="1" applyBorder="1" applyAlignment="1" applyProtection="1">
      <alignment horizontal="center" vertical="center" wrapText="1"/>
    </xf>
    <xf numFmtId="0" fontId="8" fillId="0" borderId="65" xfId="0" applyFont="1" applyBorder="1" applyAlignment="1" applyProtection="1">
      <alignment horizontal="left" vertical="center" wrapText="1"/>
    </xf>
    <xf numFmtId="1" fontId="2" fillId="0" borderId="65" xfId="0" applyNumberFormat="1" applyFont="1" applyBorder="1" applyAlignment="1" applyProtection="1">
      <alignment horizontal="center" vertical="center"/>
    </xf>
    <xf numFmtId="164" fontId="2" fillId="0" borderId="66" xfId="0" applyNumberFormat="1" applyFont="1" applyBorder="1" applyAlignment="1" applyProtection="1">
      <alignment horizontal="right" vertical="center"/>
    </xf>
    <xf numFmtId="0" fontId="9" fillId="4" borderId="20" xfId="0" applyFont="1" applyFill="1" applyBorder="1" applyAlignment="1" applyProtection="1">
      <alignment horizontal="center" vertical="center" wrapText="1"/>
    </xf>
    <xf numFmtId="0" fontId="9" fillId="4" borderId="21" xfId="0" applyFont="1" applyFill="1" applyBorder="1" applyAlignment="1" applyProtection="1">
      <alignment horizontal="center" vertical="center" wrapText="1"/>
    </xf>
    <xf numFmtId="0" fontId="2" fillId="0" borderId="21" xfId="0" applyFont="1" applyBorder="1" applyProtection="1"/>
    <xf numFmtId="0" fontId="5" fillId="0" borderId="67" xfId="0" applyFont="1" applyBorder="1" applyProtection="1"/>
    <xf numFmtId="0" fontId="10" fillId="0" borderId="29" xfId="0" applyFont="1" applyBorder="1" applyAlignment="1" applyProtection="1">
      <alignment horizontal="justify" vertical="center"/>
    </xf>
    <xf numFmtId="164" fontId="11" fillId="0" borderId="55" xfId="0" applyNumberFormat="1" applyFont="1" applyBorder="1" applyAlignment="1" applyProtection="1">
      <alignment horizontal="right" vertical="center" indent="1"/>
    </xf>
    <xf numFmtId="0" fontId="11" fillId="0" borderId="0" xfId="0" applyFont="1" applyAlignment="1" applyProtection="1">
      <alignment horizontal="justify" vertical="center"/>
    </xf>
    <xf numFmtId="0" fontId="0" fillId="0" borderId="0" xfId="0" applyProtection="1"/>
    <xf numFmtId="164" fontId="11" fillId="0" borderId="0" xfId="0" applyNumberFormat="1" applyFont="1" applyAlignment="1" applyProtection="1">
      <alignment horizontal="right" vertical="center" indent="1"/>
    </xf>
    <xf numFmtId="0" fontId="10" fillId="0" borderId="12" xfId="0" applyFont="1" applyBorder="1" applyAlignment="1" applyProtection="1">
      <alignment horizontal="left" vertical="center"/>
    </xf>
    <xf numFmtId="164" fontId="11" fillId="0" borderId="25" xfId="0" applyNumberFormat="1" applyFont="1" applyBorder="1" applyAlignment="1" applyProtection="1">
      <alignment horizontal="right" vertical="center" indent="1"/>
    </xf>
    <xf numFmtId="0" fontId="10" fillId="0" borderId="70" xfId="0" applyFont="1" applyBorder="1" applyAlignment="1" applyProtection="1">
      <alignment horizontal="left" vertical="center"/>
    </xf>
    <xf numFmtId="164" fontId="11" fillId="0" borderId="63" xfId="0" applyNumberFormat="1" applyFont="1" applyBorder="1" applyAlignment="1" applyProtection="1">
      <alignment horizontal="right" vertical="center" indent="1"/>
    </xf>
    <xf numFmtId="0" fontId="10" fillId="0" borderId="71" xfId="0" applyFont="1" applyBorder="1" applyAlignment="1" applyProtection="1">
      <alignment horizontal="left" vertical="center"/>
    </xf>
    <xf numFmtId="164" fontId="11" fillId="0" borderId="66" xfId="0" applyNumberFormat="1" applyFont="1" applyBorder="1" applyAlignment="1" applyProtection="1">
      <alignment horizontal="right" vertical="center" indent="1"/>
    </xf>
    <xf numFmtId="0" fontId="10" fillId="0" borderId="0" xfId="0" applyFont="1" applyAlignment="1" applyProtection="1">
      <alignment horizontal="left" vertical="center"/>
    </xf>
    <xf numFmtId="164" fontId="11" fillId="0" borderId="22" xfId="0" applyNumberFormat="1" applyFont="1" applyBorder="1" applyAlignment="1" applyProtection="1">
      <alignment horizontal="right" vertical="center" indent="1"/>
    </xf>
    <xf numFmtId="164" fontId="11" fillId="0" borderId="41" xfId="0" applyNumberFormat="1" applyFont="1" applyBorder="1" applyAlignment="1" applyProtection="1">
      <alignment horizontal="right" vertical="center" indent="1"/>
    </xf>
    <xf numFmtId="164" fontId="11" fillId="5" borderId="46" xfId="0" applyNumberFormat="1" applyFont="1" applyFill="1" applyBorder="1" applyAlignment="1" applyProtection="1">
      <alignment horizontal="right" vertical="center" indent="1"/>
    </xf>
    <xf numFmtId="0" fontId="5" fillId="0" borderId="0" xfId="0" applyFont="1" applyAlignment="1" applyProtection="1">
      <alignment vertical="center" wrapText="1"/>
    </xf>
    <xf numFmtId="164" fontId="10" fillId="0" borderId="78" xfId="0" applyNumberFormat="1" applyFont="1" applyBorder="1" applyAlignment="1" applyProtection="1">
      <alignment horizontal="right" vertical="center" indent="1"/>
    </xf>
    <xf numFmtId="0" fontId="1" fillId="0" borderId="0" xfId="0" applyFont="1" applyProtection="1"/>
    <xf numFmtId="0" fontId="10" fillId="0" borderId="10" xfId="0" applyFont="1" applyBorder="1" applyAlignment="1" applyProtection="1">
      <alignment horizontal="left" vertical="center"/>
    </xf>
    <xf numFmtId="0" fontId="10" fillId="0" borderId="68" xfId="0" applyFont="1" applyBorder="1" applyAlignment="1" applyProtection="1">
      <alignment horizontal="left" vertical="center"/>
    </xf>
    <xf numFmtId="0" fontId="10" fillId="0" borderId="76" xfId="0" applyFont="1" applyBorder="1" applyAlignment="1" applyProtection="1">
      <alignment horizontal="left" vertical="center"/>
    </xf>
    <xf numFmtId="0" fontId="10" fillId="0" borderId="77" xfId="0" applyFont="1" applyBorder="1" applyAlignment="1" applyProtection="1">
      <alignment horizontal="left" vertical="center"/>
    </xf>
    <xf numFmtId="0" fontId="11" fillId="0" borderId="3"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72" xfId="0" applyFont="1" applyBorder="1" applyAlignment="1" applyProtection="1">
      <alignment horizontal="left" vertical="center"/>
    </xf>
    <xf numFmtId="0" fontId="11" fillId="0" borderId="65" xfId="0" applyFont="1" applyBorder="1" applyAlignment="1" applyProtection="1">
      <alignment horizontal="left" vertical="center"/>
    </xf>
    <xf numFmtId="0" fontId="10" fillId="0" borderId="20" xfId="0" applyFont="1" applyBorder="1" applyAlignment="1" applyProtection="1">
      <alignment horizontal="left" vertical="center"/>
    </xf>
    <xf numFmtId="0" fontId="10" fillId="0" borderId="21" xfId="0" applyFont="1" applyBorder="1" applyAlignment="1" applyProtection="1">
      <alignment horizontal="left" vertical="center"/>
    </xf>
    <xf numFmtId="0" fontId="10" fillId="0" borderId="12" xfId="0" applyFont="1" applyBorder="1" applyAlignment="1" applyProtection="1">
      <alignment horizontal="left" vertical="center" wrapText="1"/>
    </xf>
    <xf numFmtId="0" fontId="10" fillId="0" borderId="71" xfId="0" applyFont="1" applyBorder="1" applyAlignment="1" applyProtection="1">
      <alignment horizontal="left" vertical="center" wrapText="1"/>
    </xf>
    <xf numFmtId="0" fontId="11" fillId="0" borderId="73" xfId="0" applyFont="1" applyBorder="1" applyAlignment="1" applyProtection="1">
      <alignment horizontal="left" vertical="center" wrapText="1"/>
    </xf>
    <xf numFmtId="0" fontId="11" fillId="0" borderId="69" xfId="0" applyFont="1" applyBorder="1" applyAlignment="1" applyProtection="1">
      <alignment horizontal="left" vertical="center" wrapText="1"/>
    </xf>
    <xf numFmtId="0" fontId="11" fillId="0" borderId="74" xfId="0" applyFont="1" applyBorder="1" applyAlignment="1" applyProtection="1">
      <alignment horizontal="left" vertical="center" wrapText="1"/>
    </xf>
    <xf numFmtId="0" fontId="11" fillId="0" borderId="75" xfId="0" applyFont="1" applyBorder="1" applyAlignment="1" applyProtection="1">
      <alignment horizontal="left" vertical="center" wrapText="1"/>
    </xf>
    <xf numFmtId="0" fontId="5" fillId="0" borderId="51" xfId="0" applyFont="1" applyBorder="1" applyAlignment="1" applyProtection="1">
      <alignment horizontal="left" vertical="center"/>
    </xf>
    <xf numFmtId="0" fontId="5" fillId="0" borderId="52" xfId="0" applyFont="1" applyBorder="1" applyAlignment="1" applyProtection="1">
      <alignment horizontal="left" vertical="center"/>
    </xf>
    <xf numFmtId="0" fontId="5" fillId="0" borderId="53" xfId="0" applyFont="1" applyBorder="1" applyAlignment="1" applyProtection="1">
      <alignment horizontal="left" vertical="center"/>
    </xf>
    <xf numFmtId="0" fontId="5" fillId="0" borderId="54" xfId="0" applyFont="1" applyBorder="1" applyAlignment="1" applyProtection="1">
      <alignment vertical="center" wrapText="1"/>
    </xf>
    <xf numFmtId="0" fontId="5" fillId="0" borderId="56" xfId="0" applyFont="1" applyBorder="1" applyAlignment="1" applyProtection="1">
      <alignment vertical="center" wrapText="1"/>
    </xf>
    <xf numFmtId="0" fontId="4" fillId="0" borderId="1" xfId="0" applyFont="1" applyBorder="1" applyAlignment="1" applyProtection="1">
      <alignment horizontal="left"/>
    </xf>
    <xf numFmtId="0" fontId="4" fillId="0" borderId="2" xfId="0" applyFont="1" applyBorder="1" applyAlignment="1" applyProtection="1">
      <alignment horizontal="left"/>
    </xf>
    <xf numFmtId="0" fontId="4" fillId="0" borderId="3" xfId="0" applyFont="1" applyBorder="1" applyAlignment="1" applyProtection="1">
      <alignment horizontal="left"/>
    </xf>
    <xf numFmtId="0" fontId="10" fillId="0" borderId="31" xfId="0" applyFont="1" applyBorder="1" applyAlignment="1" applyProtection="1">
      <alignment horizontal="center" vertical="center"/>
    </xf>
    <xf numFmtId="0" fontId="10" fillId="0" borderId="68" xfId="0" applyFont="1" applyBorder="1" applyAlignment="1" applyProtection="1">
      <alignment horizontal="center" vertical="center"/>
    </xf>
    <xf numFmtId="0" fontId="11" fillId="0" borderId="69" xfId="0" applyFont="1" applyBorder="1" applyAlignment="1" applyProtection="1">
      <alignment horizontal="left" vertical="center"/>
    </xf>
    <xf numFmtId="0" fontId="11" fillId="0" borderId="24" xfId="0" applyFont="1" applyBorder="1" applyAlignment="1" applyProtection="1">
      <alignment horizontal="left" vertical="center"/>
    </xf>
    <xf numFmtId="0" fontId="5" fillId="0" borderId="29"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31" xfId="0" applyFont="1" applyBorder="1" applyAlignment="1" applyProtection="1">
      <alignment horizontal="left" vertical="center"/>
    </xf>
    <xf numFmtId="0" fontId="4"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33"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164" fontId="2" fillId="2" borderId="38" xfId="0" applyNumberFormat="1" applyFont="1" applyFill="1" applyBorder="1" applyAlignment="1" applyProtection="1">
      <alignment vertical="center"/>
      <protection locked="0"/>
    </xf>
    <xf numFmtId="164" fontId="2" fillId="2" borderId="39" xfId="0" applyNumberFormat="1" applyFont="1" applyFill="1" applyBorder="1" applyAlignment="1" applyProtection="1">
      <alignment vertical="center"/>
      <protection locked="0"/>
    </xf>
    <xf numFmtId="164" fontId="2" fillId="2" borderId="43" xfId="0" applyNumberFormat="1" applyFont="1" applyFill="1" applyBorder="1" applyAlignment="1" applyProtection="1">
      <alignment vertical="center"/>
      <protection locked="0"/>
    </xf>
    <xf numFmtId="164" fontId="2" fillId="2" borderId="44" xfId="0" applyNumberFormat="1" applyFont="1" applyFill="1" applyBorder="1" applyAlignment="1" applyProtection="1">
      <alignment vertical="center"/>
      <protection locked="0"/>
    </xf>
    <xf numFmtId="0" fontId="5" fillId="0" borderId="47" xfId="0" applyFont="1" applyBorder="1" applyAlignment="1" applyProtection="1">
      <alignment horizontal="left" vertical="center"/>
    </xf>
    <xf numFmtId="0" fontId="5" fillId="0" borderId="48" xfId="0" applyFont="1" applyBorder="1" applyAlignment="1" applyProtection="1">
      <alignment horizontal="left" vertical="center"/>
    </xf>
    <xf numFmtId="0" fontId="2" fillId="0" borderId="0" xfId="0" applyFont="1" applyAlignment="1" applyProtection="1">
      <alignment horizontal="left" vertical="top" wrapText="1"/>
    </xf>
    <xf numFmtId="0" fontId="4" fillId="0" borderId="1"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2" fillId="0" borderId="0" xfId="0" applyFont="1" applyAlignment="1" applyProtection="1">
      <alignment horizontal="center" vertical="top" wrapText="1"/>
    </xf>
  </cellXfs>
  <cellStyles count="2">
    <cellStyle name="Normal" xfId="0" builtinId="0"/>
    <cellStyle name="Normal 2" xfId="1" xr:uid="{B31EB91B-0405-402A-BAC0-C109747D5E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ici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CEF00-16B9-4B93-B311-DF2D0F36350D}">
  <sheetPr codeName="Full1"/>
  <dimension ref="B2:G122"/>
  <sheetViews>
    <sheetView tabSelected="1" topLeftCell="A52" workbookViewId="0">
      <selection activeCell="F132" sqref="F132"/>
    </sheetView>
  </sheetViews>
  <sheetFormatPr defaultColWidth="9.109375" defaultRowHeight="13.8" x14ac:dyDescent="0.25"/>
  <cols>
    <col min="1" max="1" width="9.109375" style="10"/>
    <col min="2" max="2" width="44.88671875" style="10" customWidth="1"/>
    <col min="3" max="3" width="23.6640625" style="10" customWidth="1"/>
    <col min="4" max="4" width="31" style="10" bestFit="1" customWidth="1"/>
    <col min="5" max="5" width="25.5546875" style="10" customWidth="1"/>
    <col min="6" max="6" width="19.88671875" style="10" customWidth="1"/>
    <col min="7" max="16384" width="9.109375" style="10"/>
  </cols>
  <sheetData>
    <row r="2" spans="2:7" ht="40.5" customHeight="1" x14ac:dyDescent="0.25">
      <c r="B2" s="152" t="s">
        <v>125</v>
      </c>
      <c r="C2" s="152"/>
      <c r="D2" s="152"/>
      <c r="E2" s="152"/>
    </row>
    <row r="3" spans="2:7" x14ac:dyDescent="0.25">
      <c r="B3" s="11" t="s">
        <v>0</v>
      </c>
      <c r="C3" s="12"/>
      <c r="D3" s="12"/>
      <c r="E3" s="13"/>
    </row>
    <row r="5" spans="2:7" ht="17.399999999999999" x14ac:dyDescent="0.25">
      <c r="B5" s="153" t="s">
        <v>1</v>
      </c>
      <c r="C5" s="154"/>
      <c r="D5" s="154"/>
      <c r="E5" s="154"/>
      <c r="F5" s="154"/>
      <c r="G5" s="155"/>
    </row>
    <row r="7" spans="2:7" ht="14.4" thickBot="1" x14ac:dyDescent="0.3"/>
    <row r="8" spans="2:7" ht="14.4" thickBot="1" x14ac:dyDescent="0.3">
      <c r="C8" s="14" t="s">
        <v>2</v>
      </c>
      <c r="D8" s="14" t="s">
        <v>3</v>
      </c>
    </row>
    <row r="9" spans="2:7" x14ac:dyDescent="0.25">
      <c r="B9" s="15" t="s">
        <v>4</v>
      </c>
      <c r="C9" s="1"/>
      <c r="D9" s="16">
        <f>C9*12</f>
        <v>0</v>
      </c>
    </row>
    <row r="10" spans="2:7" x14ac:dyDescent="0.25">
      <c r="B10" s="17" t="s">
        <v>5</v>
      </c>
      <c r="C10" s="2"/>
      <c r="D10" s="16">
        <f t="shared" ref="D10:D16" si="0">C10*12</f>
        <v>0</v>
      </c>
    </row>
    <row r="11" spans="2:7" x14ac:dyDescent="0.25">
      <c r="B11" s="17" t="s">
        <v>6</v>
      </c>
      <c r="C11" s="2"/>
      <c r="D11" s="16">
        <f t="shared" si="0"/>
        <v>0</v>
      </c>
    </row>
    <row r="12" spans="2:7" x14ac:dyDescent="0.25">
      <c r="B12" s="17" t="s">
        <v>7</v>
      </c>
      <c r="C12" s="2"/>
      <c r="D12" s="16">
        <f t="shared" si="0"/>
        <v>0</v>
      </c>
    </row>
    <row r="13" spans="2:7" x14ac:dyDescent="0.25">
      <c r="B13" s="17" t="s">
        <v>8</v>
      </c>
      <c r="C13" s="2"/>
      <c r="D13" s="16">
        <f t="shared" si="0"/>
        <v>0</v>
      </c>
    </row>
    <row r="14" spans="2:7" x14ac:dyDescent="0.25">
      <c r="B14" s="17" t="s">
        <v>9</v>
      </c>
      <c r="C14" s="2"/>
      <c r="D14" s="16">
        <f t="shared" si="0"/>
        <v>0</v>
      </c>
    </row>
    <row r="15" spans="2:7" x14ac:dyDescent="0.25">
      <c r="B15" s="17" t="s">
        <v>10</v>
      </c>
      <c r="C15" s="2"/>
      <c r="D15" s="16">
        <f t="shared" si="0"/>
        <v>0</v>
      </c>
    </row>
    <row r="16" spans="2:7" ht="14.4" thickBot="1" x14ac:dyDescent="0.3">
      <c r="B16" s="18" t="s">
        <v>11</v>
      </c>
      <c r="C16" s="2"/>
      <c r="D16" s="16">
        <f t="shared" si="0"/>
        <v>0</v>
      </c>
    </row>
    <row r="17" spans="2:7" ht="14.4" thickBot="1" x14ac:dyDescent="0.3">
      <c r="B17" s="19" t="s">
        <v>12</v>
      </c>
      <c r="C17" s="20">
        <f>SUM(C9:C16)</f>
        <v>0</v>
      </c>
      <c r="D17" s="20">
        <f>SUM(D9:D16)</f>
        <v>0</v>
      </c>
    </row>
    <row r="20" spans="2:7" ht="17.399999999999999" x14ac:dyDescent="0.25">
      <c r="B20" s="153" t="s">
        <v>13</v>
      </c>
      <c r="C20" s="154"/>
      <c r="D20" s="154"/>
      <c r="E20" s="154"/>
      <c r="F20" s="154"/>
      <c r="G20" s="155"/>
    </row>
    <row r="22" spans="2:7" x14ac:dyDescent="0.25">
      <c r="B22" s="21" t="s">
        <v>14</v>
      </c>
      <c r="C22" s="21" t="s">
        <v>15</v>
      </c>
      <c r="D22" s="21" t="s">
        <v>16</v>
      </c>
    </row>
    <row r="23" spans="2:7" x14ac:dyDescent="0.25">
      <c r="B23" s="22">
        <f>ROUND(D23/C23,2)</f>
        <v>0</v>
      </c>
      <c r="C23" s="23">
        <v>13620.9</v>
      </c>
      <c r="D23" s="22">
        <f>D34</f>
        <v>0</v>
      </c>
    </row>
    <row r="24" spans="2:7" x14ac:dyDescent="0.25">
      <c r="B24" s="24" t="s">
        <v>17</v>
      </c>
    </row>
    <row r="27" spans="2:7" ht="14.4" thickBot="1" x14ac:dyDescent="0.3">
      <c r="B27" s="10" t="s">
        <v>18</v>
      </c>
    </row>
    <row r="28" spans="2:7" ht="14.4" thickBot="1" x14ac:dyDescent="0.3">
      <c r="C28" s="25" t="s">
        <v>2</v>
      </c>
      <c r="D28" s="25" t="s">
        <v>19</v>
      </c>
    </row>
    <row r="29" spans="2:7" x14ac:dyDescent="0.25">
      <c r="B29" s="26" t="s">
        <v>20</v>
      </c>
      <c r="C29" s="3"/>
      <c r="D29" s="27">
        <f>C29*12</f>
        <v>0</v>
      </c>
    </row>
    <row r="30" spans="2:7" x14ac:dyDescent="0.25">
      <c r="B30" s="28" t="s">
        <v>21</v>
      </c>
      <c r="C30" s="4"/>
      <c r="D30" s="29">
        <f t="shared" ref="D30:D33" si="1">C30*12</f>
        <v>0</v>
      </c>
    </row>
    <row r="31" spans="2:7" ht="26.4" x14ac:dyDescent="0.25">
      <c r="B31" s="28" t="s">
        <v>22</v>
      </c>
      <c r="C31" s="4"/>
      <c r="D31" s="29">
        <f t="shared" si="1"/>
        <v>0</v>
      </c>
    </row>
    <row r="32" spans="2:7" ht="26.4" x14ac:dyDescent="0.25">
      <c r="B32" s="28" t="s">
        <v>23</v>
      </c>
      <c r="C32" s="4"/>
      <c r="D32" s="29">
        <f t="shared" si="1"/>
        <v>0</v>
      </c>
    </row>
    <row r="33" spans="2:7" ht="14.4" thickBot="1" x14ac:dyDescent="0.3">
      <c r="B33" s="30" t="s">
        <v>24</v>
      </c>
      <c r="C33" s="5"/>
      <c r="D33" s="16">
        <f t="shared" si="1"/>
        <v>0</v>
      </c>
    </row>
    <row r="34" spans="2:7" ht="14.4" thickBot="1" x14ac:dyDescent="0.3">
      <c r="B34" s="31" t="s">
        <v>12</v>
      </c>
      <c r="C34" s="20">
        <f>SUM(C29:C33)</f>
        <v>0</v>
      </c>
      <c r="D34" s="20">
        <f>SUM(D29:D33)</f>
        <v>0</v>
      </c>
    </row>
    <row r="37" spans="2:7" ht="17.399999999999999" x14ac:dyDescent="0.25">
      <c r="B37" s="153" t="s">
        <v>25</v>
      </c>
      <c r="C37" s="154"/>
      <c r="D37" s="154"/>
      <c r="E37" s="154"/>
      <c r="F37" s="154"/>
      <c r="G37" s="155"/>
    </row>
    <row r="38" spans="2:7" ht="14.4" thickBot="1" x14ac:dyDescent="0.3"/>
    <row r="39" spans="2:7" ht="28.2" thickBot="1" x14ac:dyDescent="0.3">
      <c r="C39" s="32" t="s">
        <v>26</v>
      </c>
      <c r="D39" s="32" t="s">
        <v>27</v>
      </c>
      <c r="E39" s="32" t="s">
        <v>19</v>
      </c>
    </row>
    <row r="40" spans="2:7" ht="14.4" thickBot="1" x14ac:dyDescent="0.3">
      <c r="B40" s="33" t="s">
        <v>28</v>
      </c>
      <c r="C40" s="34">
        <f>ROUND((1*D47+1*D48+1*C56+1*C57)/60,2)</f>
        <v>0</v>
      </c>
      <c r="D40" s="35">
        <v>818914.53</v>
      </c>
      <c r="E40" s="36">
        <f>C40*D40</f>
        <v>0</v>
      </c>
    </row>
    <row r="41" spans="2:7" x14ac:dyDescent="0.25">
      <c r="B41" s="10" t="s">
        <v>17</v>
      </c>
    </row>
    <row r="42" spans="2:7" ht="44.25" customHeight="1" x14ac:dyDescent="0.25">
      <c r="B42" s="156" t="s">
        <v>29</v>
      </c>
      <c r="C42" s="156"/>
      <c r="D42" s="156"/>
      <c r="E42" s="156"/>
      <c r="F42" s="37"/>
      <c r="G42" s="37"/>
    </row>
    <row r="44" spans="2:7" ht="17.399999999999999" x14ac:dyDescent="0.25">
      <c r="B44" s="153" t="s">
        <v>30</v>
      </c>
      <c r="C44" s="154"/>
      <c r="D44" s="154"/>
      <c r="E44" s="154"/>
      <c r="F44" s="154"/>
      <c r="G44" s="155"/>
    </row>
    <row r="45" spans="2:7" ht="14.4" thickBot="1" x14ac:dyDescent="0.3"/>
    <row r="46" spans="2:7" ht="69.75" customHeight="1" thickBot="1" x14ac:dyDescent="0.3">
      <c r="B46" s="38"/>
      <c r="C46" s="39" t="s">
        <v>31</v>
      </c>
      <c r="D46" s="40" t="s">
        <v>32</v>
      </c>
      <c r="E46" s="41" t="s">
        <v>33</v>
      </c>
    </row>
    <row r="47" spans="2:7" x14ac:dyDescent="0.25">
      <c r="B47" s="42" t="s">
        <v>34</v>
      </c>
      <c r="C47" s="43">
        <v>52751.92</v>
      </c>
      <c r="D47" s="6"/>
      <c r="E47" s="44">
        <f>C47*D47</f>
        <v>0</v>
      </c>
    </row>
    <row r="48" spans="2:7" ht="14.4" thickBot="1" x14ac:dyDescent="0.3">
      <c r="B48" s="45" t="s">
        <v>35</v>
      </c>
      <c r="C48" s="46">
        <v>55907.37</v>
      </c>
      <c r="D48" s="7"/>
      <c r="E48" s="47">
        <f>C48*D48</f>
        <v>0</v>
      </c>
    </row>
    <row r="49" spans="2:7" ht="14.4" thickBot="1" x14ac:dyDescent="0.3">
      <c r="B49" s="138" t="s">
        <v>36</v>
      </c>
      <c r="C49" s="139"/>
      <c r="D49" s="140"/>
      <c r="E49" s="48">
        <f>SUM(E47:E48)</f>
        <v>0</v>
      </c>
    </row>
    <row r="52" spans="2:7" ht="17.399999999999999" x14ac:dyDescent="0.25">
      <c r="B52" s="141" t="s">
        <v>37</v>
      </c>
      <c r="C52" s="142"/>
      <c r="D52" s="142"/>
      <c r="E52" s="142"/>
      <c r="F52" s="142"/>
      <c r="G52" s="143"/>
    </row>
    <row r="54" spans="2:7" ht="14.4" thickBot="1" x14ac:dyDescent="0.3"/>
    <row r="55" spans="2:7" ht="55.8" thickBot="1" x14ac:dyDescent="0.3">
      <c r="B55" s="49" t="s">
        <v>38</v>
      </c>
      <c r="C55" s="144" t="s">
        <v>39</v>
      </c>
      <c r="D55" s="145"/>
      <c r="E55" s="50" t="s">
        <v>40</v>
      </c>
      <c r="F55" s="51" t="s">
        <v>41</v>
      </c>
    </row>
    <row r="56" spans="2:7" x14ac:dyDescent="0.25">
      <c r="B56" s="52" t="s">
        <v>42</v>
      </c>
      <c r="C56" s="146"/>
      <c r="D56" s="147"/>
      <c r="E56" s="53">
        <v>19138.34</v>
      </c>
      <c r="F56" s="54">
        <f>E56*C56</f>
        <v>0</v>
      </c>
    </row>
    <row r="57" spans="2:7" ht="28.2" thickBot="1" x14ac:dyDescent="0.3">
      <c r="B57" s="55" t="s">
        <v>43</v>
      </c>
      <c r="C57" s="148"/>
      <c r="D57" s="149"/>
      <c r="E57" s="56">
        <v>33613.589999999997</v>
      </c>
      <c r="F57" s="57">
        <f>E57*C57</f>
        <v>0</v>
      </c>
    </row>
    <row r="58" spans="2:7" ht="15" thickBot="1" x14ac:dyDescent="0.3">
      <c r="B58" s="150" t="s">
        <v>44</v>
      </c>
      <c r="C58" s="151"/>
      <c r="D58" s="151"/>
      <c r="E58" s="58"/>
      <c r="F58" s="59">
        <f>SUM(F56:F57)</f>
        <v>0</v>
      </c>
    </row>
    <row r="59" spans="2:7" x14ac:dyDescent="0.25">
      <c r="B59" s="60"/>
      <c r="C59" s="61"/>
      <c r="D59" s="61"/>
      <c r="E59" s="61"/>
      <c r="F59" s="61"/>
    </row>
    <row r="60" spans="2:7" ht="14.4" thickBot="1" x14ac:dyDescent="0.3">
      <c r="B60" s="126" t="s">
        <v>45</v>
      </c>
      <c r="C60" s="127"/>
      <c r="D60" s="127"/>
      <c r="E60" s="127"/>
      <c r="F60" s="128"/>
    </row>
    <row r="61" spans="2:7" ht="55.8" thickBot="1" x14ac:dyDescent="0.3">
      <c r="B61" s="129" t="s">
        <v>46</v>
      </c>
      <c r="C61" s="62" t="s">
        <v>47</v>
      </c>
      <c r="D61" s="63" t="s">
        <v>48</v>
      </c>
      <c r="E61" s="63" t="s">
        <v>49</v>
      </c>
      <c r="F61" s="64" t="s">
        <v>50</v>
      </c>
    </row>
    <row r="62" spans="2:7" ht="14.4" thickBot="1" x14ac:dyDescent="0.3">
      <c r="B62" s="130"/>
      <c r="C62" s="8"/>
      <c r="D62" s="65">
        <v>5</v>
      </c>
      <c r="E62" s="66">
        <v>10</v>
      </c>
      <c r="F62" s="67">
        <f>C62*D62*E62</f>
        <v>0</v>
      </c>
    </row>
    <row r="64" spans="2:7" ht="14.4" thickBot="1" x14ac:dyDescent="0.3"/>
    <row r="65" spans="2:7" ht="14.4" thickBot="1" x14ac:dyDescent="0.3">
      <c r="B65" s="19" t="s">
        <v>51</v>
      </c>
      <c r="C65" s="68"/>
      <c r="D65" s="68"/>
      <c r="E65" s="69"/>
      <c r="F65" s="36">
        <f>F58+F62</f>
        <v>0</v>
      </c>
    </row>
    <row r="69" spans="2:7" ht="17.399999999999999" x14ac:dyDescent="0.3">
      <c r="B69" s="131" t="s">
        <v>52</v>
      </c>
      <c r="C69" s="132"/>
      <c r="D69" s="132"/>
      <c r="E69" s="132"/>
      <c r="F69" s="132"/>
      <c r="G69" s="133"/>
    </row>
    <row r="70" spans="2:7" ht="14.4" thickBot="1" x14ac:dyDescent="0.3"/>
    <row r="71" spans="2:7" ht="28.2" thickBot="1" x14ac:dyDescent="0.3">
      <c r="B71" s="70" t="s">
        <v>53</v>
      </c>
      <c r="C71" s="71" t="s">
        <v>54</v>
      </c>
      <c r="D71" s="72" t="s">
        <v>55</v>
      </c>
      <c r="E71" s="73" t="s">
        <v>56</v>
      </c>
      <c r="F71" s="74" t="s">
        <v>3</v>
      </c>
    </row>
    <row r="72" spans="2:7" ht="158.4" x14ac:dyDescent="0.25">
      <c r="B72" s="75" t="s">
        <v>57</v>
      </c>
      <c r="C72" s="76" t="s">
        <v>58</v>
      </c>
      <c r="D72" s="77">
        <v>14</v>
      </c>
      <c r="E72" s="9"/>
      <c r="F72" s="78">
        <f>D72*E72</f>
        <v>0</v>
      </c>
    </row>
    <row r="73" spans="2:7" ht="147.6" customHeight="1" x14ac:dyDescent="0.25">
      <c r="B73" s="79" t="s">
        <v>59</v>
      </c>
      <c r="C73" s="80" t="s">
        <v>60</v>
      </c>
      <c r="D73" s="81">
        <v>14</v>
      </c>
      <c r="E73" s="9"/>
      <c r="F73" s="82">
        <f t="shared" ref="F73:F100" si="2">D73*E73</f>
        <v>0</v>
      </c>
    </row>
    <row r="74" spans="2:7" ht="146.1" customHeight="1" x14ac:dyDescent="0.25">
      <c r="B74" s="79" t="s">
        <v>61</v>
      </c>
      <c r="C74" s="80" t="s">
        <v>62</v>
      </c>
      <c r="D74" s="81">
        <v>14</v>
      </c>
      <c r="E74" s="9"/>
      <c r="F74" s="82">
        <f t="shared" si="2"/>
        <v>0</v>
      </c>
    </row>
    <row r="75" spans="2:7" ht="150.6" customHeight="1" x14ac:dyDescent="0.25">
      <c r="B75" s="79" t="s">
        <v>63</v>
      </c>
      <c r="C75" s="80" t="s">
        <v>64</v>
      </c>
      <c r="D75" s="81">
        <v>14</v>
      </c>
      <c r="E75" s="9"/>
      <c r="F75" s="82">
        <f t="shared" si="2"/>
        <v>0</v>
      </c>
    </row>
    <row r="76" spans="2:7" ht="224.4" customHeight="1" x14ac:dyDescent="0.25">
      <c r="B76" s="79" t="s">
        <v>65</v>
      </c>
      <c r="C76" s="80" t="s">
        <v>66</v>
      </c>
      <c r="D76" s="81">
        <v>14</v>
      </c>
      <c r="E76" s="9"/>
      <c r="F76" s="82">
        <f t="shared" si="2"/>
        <v>0</v>
      </c>
    </row>
    <row r="77" spans="2:7" ht="224.4" customHeight="1" x14ac:dyDescent="0.25">
      <c r="B77" s="79" t="s">
        <v>67</v>
      </c>
      <c r="C77" s="80" t="s">
        <v>68</v>
      </c>
      <c r="D77" s="81">
        <v>14</v>
      </c>
      <c r="E77" s="9"/>
      <c r="F77" s="82">
        <f t="shared" si="2"/>
        <v>0</v>
      </c>
    </row>
    <row r="78" spans="2:7" ht="222.6" customHeight="1" x14ac:dyDescent="0.25">
      <c r="B78" s="79" t="s">
        <v>69</v>
      </c>
      <c r="C78" s="80" t="s">
        <v>70</v>
      </c>
      <c r="D78" s="81">
        <v>14</v>
      </c>
      <c r="E78" s="9"/>
      <c r="F78" s="82">
        <f t="shared" si="2"/>
        <v>0</v>
      </c>
    </row>
    <row r="79" spans="2:7" ht="222.9" customHeight="1" x14ac:dyDescent="0.25">
      <c r="B79" s="79" t="s">
        <v>71</v>
      </c>
      <c r="C79" s="80" t="s">
        <v>72</v>
      </c>
      <c r="D79" s="81">
        <v>14</v>
      </c>
      <c r="E79" s="9"/>
      <c r="F79" s="82">
        <f t="shared" si="2"/>
        <v>0</v>
      </c>
    </row>
    <row r="80" spans="2:7" ht="216.6" customHeight="1" x14ac:dyDescent="0.25">
      <c r="B80" s="79" t="s">
        <v>73</v>
      </c>
      <c r="C80" s="80" t="s">
        <v>74</v>
      </c>
      <c r="D80" s="81">
        <v>14</v>
      </c>
      <c r="E80" s="9"/>
      <c r="F80" s="82">
        <f t="shared" si="2"/>
        <v>0</v>
      </c>
    </row>
    <row r="81" spans="2:6" ht="135.6" customHeight="1" x14ac:dyDescent="0.25">
      <c r="B81" s="79" t="s">
        <v>75</v>
      </c>
      <c r="C81" s="80" t="s">
        <v>76</v>
      </c>
      <c r="D81" s="81">
        <v>24</v>
      </c>
      <c r="E81" s="9"/>
      <c r="F81" s="82">
        <f t="shared" si="2"/>
        <v>0</v>
      </c>
    </row>
    <row r="82" spans="2:6" ht="122.4" customHeight="1" x14ac:dyDescent="0.25">
      <c r="B82" s="79" t="s">
        <v>77</v>
      </c>
      <c r="C82" s="80" t="s">
        <v>78</v>
      </c>
      <c r="D82" s="81">
        <v>24</v>
      </c>
      <c r="E82" s="9"/>
      <c r="F82" s="82">
        <f t="shared" si="2"/>
        <v>0</v>
      </c>
    </row>
    <row r="83" spans="2:6" ht="96" customHeight="1" x14ac:dyDescent="0.25">
      <c r="B83" s="79" t="s">
        <v>79</v>
      </c>
      <c r="C83" s="80" t="s">
        <v>80</v>
      </c>
      <c r="D83" s="81">
        <v>24</v>
      </c>
      <c r="E83" s="9"/>
      <c r="F83" s="82">
        <f t="shared" si="2"/>
        <v>0</v>
      </c>
    </row>
    <row r="84" spans="2:6" ht="117" customHeight="1" x14ac:dyDescent="0.25">
      <c r="B84" s="79" t="s">
        <v>81</v>
      </c>
      <c r="C84" s="80" t="s">
        <v>82</v>
      </c>
      <c r="D84" s="81">
        <v>24</v>
      </c>
      <c r="E84" s="9"/>
      <c r="F84" s="82">
        <f t="shared" si="2"/>
        <v>0</v>
      </c>
    </row>
    <row r="85" spans="2:6" ht="157.5" customHeight="1" x14ac:dyDescent="0.25">
      <c r="B85" s="79" t="s">
        <v>83</v>
      </c>
      <c r="C85" s="80" t="s">
        <v>84</v>
      </c>
      <c r="D85" s="81">
        <v>36</v>
      </c>
      <c r="E85" s="9"/>
      <c r="F85" s="82">
        <f t="shared" si="2"/>
        <v>0</v>
      </c>
    </row>
    <row r="86" spans="2:6" ht="162" customHeight="1" x14ac:dyDescent="0.25">
      <c r="B86" s="79" t="s">
        <v>85</v>
      </c>
      <c r="C86" s="80" t="s">
        <v>86</v>
      </c>
      <c r="D86" s="81">
        <v>36</v>
      </c>
      <c r="E86" s="9"/>
      <c r="F86" s="82">
        <f t="shared" si="2"/>
        <v>0</v>
      </c>
    </row>
    <row r="87" spans="2:6" ht="409.6" x14ac:dyDescent="0.25">
      <c r="B87" s="79" t="s">
        <v>87</v>
      </c>
      <c r="C87" s="80" t="s">
        <v>88</v>
      </c>
      <c r="D87" s="81">
        <v>14</v>
      </c>
      <c r="E87" s="9"/>
      <c r="F87" s="82">
        <f t="shared" si="2"/>
        <v>0</v>
      </c>
    </row>
    <row r="88" spans="2:6" ht="195.9" customHeight="1" x14ac:dyDescent="0.25">
      <c r="B88" s="79" t="s">
        <v>89</v>
      </c>
      <c r="C88" s="80" t="s">
        <v>90</v>
      </c>
      <c r="D88" s="81">
        <v>6</v>
      </c>
      <c r="E88" s="9"/>
      <c r="F88" s="82">
        <f t="shared" si="2"/>
        <v>0</v>
      </c>
    </row>
    <row r="89" spans="2:6" ht="116.1" customHeight="1" x14ac:dyDescent="0.25">
      <c r="B89" s="79" t="s">
        <v>91</v>
      </c>
      <c r="C89" s="80" t="s">
        <v>92</v>
      </c>
      <c r="D89" s="81">
        <v>42</v>
      </c>
      <c r="E89" s="9"/>
      <c r="F89" s="82">
        <f t="shared" si="2"/>
        <v>0</v>
      </c>
    </row>
    <row r="90" spans="2:6" ht="68.099999999999994" customHeight="1" x14ac:dyDescent="0.25">
      <c r="B90" s="79" t="s">
        <v>93</v>
      </c>
      <c r="C90" s="80" t="s">
        <v>94</v>
      </c>
      <c r="D90" s="81">
        <v>90</v>
      </c>
      <c r="E90" s="9"/>
      <c r="F90" s="82">
        <f t="shared" si="2"/>
        <v>0</v>
      </c>
    </row>
    <row r="91" spans="2:6" ht="316.8" x14ac:dyDescent="0.25">
      <c r="B91" s="79" t="s">
        <v>95</v>
      </c>
      <c r="C91" s="83" t="s">
        <v>96</v>
      </c>
      <c r="D91" s="81">
        <v>10</v>
      </c>
      <c r="E91" s="9"/>
      <c r="F91" s="82">
        <f t="shared" si="2"/>
        <v>0</v>
      </c>
    </row>
    <row r="92" spans="2:6" ht="234.9" customHeight="1" x14ac:dyDescent="0.25">
      <c r="B92" s="79" t="s">
        <v>97</v>
      </c>
      <c r="C92" s="80" t="s">
        <v>98</v>
      </c>
      <c r="D92" s="81">
        <v>30</v>
      </c>
      <c r="E92" s="9"/>
      <c r="F92" s="82">
        <f t="shared" si="2"/>
        <v>0</v>
      </c>
    </row>
    <row r="93" spans="2:6" ht="290.39999999999998" x14ac:dyDescent="0.25">
      <c r="B93" s="79" t="s">
        <v>99</v>
      </c>
      <c r="C93" s="80" t="s">
        <v>100</v>
      </c>
      <c r="D93" s="81">
        <v>15</v>
      </c>
      <c r="E93" s="9"/>
      <c r="F93" s="82">
        <f t="shared" si="2"/>
        <v>0</v>
      </c>
    </row>
    <row r="94" spans="2:6" ht="225.6" customHeight="1" x14ac:dyDescent="0.25">
      <c r="B94" s="79" t="s">
        <v>99</v>
      </c>
      <c r="C94" s="80" t="s">
        <v>101</v>
      </c>
      <c r="D94" s="81">
        <v>15</v>
      </c>
      <c r="E94" s="9"/>
      <c r="F94" s="82">
        <f t="shared" si="2"/>
        <v>0</v>
      </c>
    </row>
    <row r="95" spans="2:6" ht="222.9" customHeight="1" x14ac:dyDescent="0.25">
      <c r="B95" s="79" t="s">
        <v>102</v>
      </c>
      <c r="C95" s="80" t="s">
        <v>103</v>
      </c>
      <c r="D95" s="81">
        <v>15</v>
      </c>
      <c r="E95" s="9"/>
      <c r="F95" s="82">
        <f t="shared" si="2"/>
        <v>0</v>
      </c>
    </row>
    <row r="96" spans="2:6" ht="118.8" x14ac:dyDescent="0.25">
      <c r="B96" s="79" t="s">
        <v>99</v>
      </c>
      <c r="C96" s="80" t="s">
        <v>104</v>
      </c>
      <c r="D96" s="81">
        <v>15</v>
      </c>
      <c r="E96" s="9"/>
      <c r="F96" s="82">
        <f t="shared" si="2"/>
        <v>0</v>
      </c>
    </row>
    <row r="97" spans="2:6" ht="120" customHeight="1" x14ac:dyDescent="0.25">
      <c r="B97" s="79" t="s">
        <v>99</v>
      </c>
      <c r="C97" s="80" t="s">
        <v>105</v>
      </c>
      <c r="D97" s="81">
        <v>15</v>
      </c>
      <c r="E97" s="9"/>
      <c r="F97" s="82">
        <f t="shared" si="2"/>
        <v>0</v>
      </c>
    </row>
    <row r="98" spans="2:6" ht="232.5" customHeight="1" x14ac:dyDescent="0.25">
      <c r="B98" s="79" t="s">
        <v>99</v>
      </c>
      <c r="C98" s="80" t="s">
        <v>106</v>
      </c>
      <c r="D98" s="81">
        <v>15</v>
      </c>
      <c r="E98" s="9"/>
      <c r="F98" s="82">
        <f t="shared" si="2"/>
        <v>0</v>
      </c>
    </row>
    <row r="99" spans="2:6" ht="60" customHeight="1" x14ac:dyDescent="0.25">
      <c r="B99" s="79" t="s">
        <v>99</v>
      </c>
      <c r="C99" s="80" t="s">
        <v>107</v>
      </c>
      <c r="D99" s="81">
        <v>15</v>
      </c>
      <c r="E99" s="9"/>
      <c r="F99" s="82">
        <f t="shared" si="2"/>
        <v>0</v>
      </c>
    </row>
    <row r="100" spans="2:6" ht="117.9" customHeight="1" thickBot="1" x14ac:dyDescent="0.3">
      <c r="B100" s="84" t="s">
        <v>99</v>
      </c>
      <c r="C100" s="85" t="s">
        <v>108</v>
      </c>
      <c r="D100" s="86">
        <v>15</v>
      </c>
      <c r="E100" s="9"/>
      <c r="F100" s="87">
        <f t="shared" si="2"/>
        <v>0</v>
      </c>
    </row>
    <row r="101" spans="2:6" ht="14.4" thickBot="1" x14ac:dyDescent="0.3">
      <c r="B101" s="88"/>
      <c r="C101" s="89"/>
      <c r="D101" s="90"/>
      <c r="E101" s="91" t="s">
        <v>12</v>
      </c>
      <c r="F101" s="34">
        <f>SUM(F72:F100)</f>
        <v>0</v>
      </c>
    </row>
    <row r="105" spans="2:6" ht="14.4" thickBot="1" x14ac:dyDescent="0.3"/>
    <row r="106" spans="2:6" ht="14.4" thickBot="1" x14ac:dyDescent="0.3">
      <c r="B106" s="92" t="s">
        <v>109</v>
      </c>
      <c r="C106" s="134" t="s">
        <v>110</v>
      </c>
      <c r="D106" s="135"/>
      <c r="E106" s="93">
        <f>D17</f>
        <v>0</v>
      </c>
    </row>
    <row r="107" spans="2:6" ht="15" thickBot="1" x14ac:dyDescent="0.35">
      <c r="B107" s="94"/>
      <c r="C107" s="94"/>
      <c r="D107" s="95"/>
      <c r="E107" s="96"/>
    </row>
    <row r="108" spans="2:6" ht="14.25" customHeight="1" x14ac:dyDescent="0.25">
      <c r="B108" s="97" t="s">
        <v>111</v>
      </c>
      <c r="C108" s="136" t="s">
        <v>112</v>
      </c>
      <c r="D108" s="137"/>
      <c r="E108" s="98">
        <f>D34</f>
        <v>0</v>
      </c>
    </row>
    <row r="109" spans="2:6" ht="14.25" customHeight="1" x14ac:dyDescent="0.25">
      <c r="B109" s="99"/>
      <c r="C109" s="114" t="s">
        <v>113</v>
      </c>
      <c r="D109" s="115"/>
      <c r="E109" s="100">
        <f>E40</f>
        <v>0</v>
      </c>
    </row>
    <row r="110" spans="2:6" ht="14.25" customHeight="1" x14ac:dyDescent="0.25">
      <c r="B110" s="99"/>
      <c r="C110" s="114" t="s">
        <v>114</v>
      </c>
      <c r="D110" s="115"/>
      <c r="E110" s="100">
        <f>E49</f>
        <v>0</v>
      </c>
    </row>
    <row r="111" spans="2:6" ht="14.25" customHeight="1" thickBot="1" x14ac:dyDescent="0.3">
      <c r="B111" s="101"/>
      <c r="C111" s="116" t="s">
        <v>115</v>
      </c>
      <c r="D111" s="117"/>
      <c r="E111" s="102">
        <f>F65</f>
        <v>0</v>
      </c>
    </row>
    <row r="112" spans="2:6" ht="15" customHeight="1" thickBot="1" x14ac:dyDescent="0.3">
      <c r="B112" s="103"/>
      <c r="C112" s="118" t="s">
        <v>116</v>
      </c>
      <c r="D112" s="119"/>
      <c r="E112" s="104">
        <f>SUM(E108:E111)</f>
        <v>0</v>
      </c>
    </row>
    <row r="113" spans="2:5" ht="15" thickBot="1" x14ac:dyDescent="0.35">
      <c r="B113" s="94"/>
      <c r="C113" s="94"/>
      <c r="D113" s="95"/>
      <c r="E113" s="96"/>
    </row>
    <row r="114" spans="2:5" ht="29.25" customHeight="1" x14ac:dyDescent="0.25">
      <c r="B114" s="120" t="s">
        <v>117</v>
      </c>
      <c r="C114" s="122" t="s">
        <v>118</v>
      </c>
      <c r="D114" s="123"/>
      <c r="E114" s="105">
        <f>F101</f>
        <v>0</v>
      </c>
    </row>
    <row r="115" spans="2:5" ht="30" customHeight="1" thickBot="1" x14ac:dyDescent="0.3">
      <c r="B115" s="121"/>
      <c r="C115" s="124" t="s">
        <v>119</v>
      </c>
      <c r="D115" s="125"/>
      <c r="E115" s="106">
        <v>190000</v>
      </c>
    </row>
    <row r="116" spans="2:5" ht="14.4" thickBot="1" x14ac:dyDescent="0.3">
      <c r="B116" s="107"/>
      <c r="C116" s="110" t="s">
        <v>120</v>
      </c>
      <c r="D116" s="111"/>
      <c r="E116" s="93">
        <f>IF(E114 &gt; 0, E114+E115,0)</f>
        <v>0</v>
      </c>
    </row>
    <row r="117" spans="2:5" ht="14.4" x14ac:dyDescent="0.3">
      <c r="B117" s="94"/>
      <c r="C117" s="94"/>
      <c r="D117" s="95"/>
      <c r="E117" s="96"/>
    </row>
    <row r="118" spans="2:5" x14ac:dyDescent="0.25">
      <c r="B118" s="94"/>
      <c r="C118" s="112" t="s">
        <v>121</v>
      </c>
      <c r="D118" s="113"/>
      <c r="E118" s="108">
        <f>E106+E112+E116</f>
        <v>0</v>
      </c>
    </row>
    <row r="119" spans="2:5" ht="14.4" x14ac:dyDescent="0.3">
      <c r="B119" s="95"/>
      <c r="C119" s="112" t="s">
        <v>122</v>
      </c>
      <c r="D119" s="113"/>
      <c r="E119" s="108">
        <f>E118*0.21</f>
        <v>0</v>
      </c>
    </row>
    <row r="120" spans="2:5" ht="14.4" x14ac:dyDescent="0.3">
      <c r="B120" s="95"/>
      <c r="C120" s="112" t="s">
        <v>123</v>
      </c>
      <c r="D120" s="113"/>
      <c r="E120" s="108">
        <f>E118+E119</f>
        <v>0</v>
      </c>
    </row>
    <row r="121" spans="2:5" ht="14.4" x14ac:dyDescent="0.3">
      <c r="B121" s="109" t="s">
        <v>124</v>
      </c>
      <c r="C121" s="95"/>
      <c r="D121" s="95"/>
      <c r="E121" s="95"/>
    </row>
    <row r="122" spans="2:5" ht="14.4" x14ac:dyDescent="0.3">
      <c r="C122" s="95"/>
      <c r="D122" s="95"/>
      <c r="E122" s="95"/>
    </row>
  </sheetData>
  <sheetProtection algorithmName="SHA-512" hashValue="mCr6HEoZiXf4kX7rnQ2iopHliJBT586WeuGNXLmjLTdimFgvUklvCqBfY2xwZUMA7aUVhdqJ1q2QotljDkLjKA==" saltValue="N4BeZifJdVFs6T0KXjjv9w==" spinCount="100000" sheet="1" objects="1" scenarios="1"/>
  <mergeCells count="28">
    <mergeCell ref="B58:D58"/>
    <mergeCell ref="B2:E2"/>
    <mergeCell ref="B5:G5"/>
    <mergeCell ref="B20:G20"/>
    <mergeCell ref="B37:G37"/>
    <mergeCell ref="B42:E42"/>
    <mergeCell ref="B44:G44"/>
    <mergeCell ref="B49:D49"/>
    <mergeCell ref="B52:G52"/>
    <mergeCell ref="C55:D55"/>
    <mergeCell ref="C56:D56"/>
    <mergeCell ref="C57:D57"/>
    <mergeCell ref="B114:B115"/>
    <mergeCell ref="C114:D114"/>
    <mergeCell ref="C115:D115"/>
    <mergeCell ref="B60:F60"/>
    <mergeCell ref="B61:B62"/>
    <mergeCell ref="B69:G69"/>
    <mergeCell ref="C106:D106"/>
    <mergeCell ref="C108:D108"/>
    <mergeCell ref="C109:D109"/>
    <mergeCell ref="C116:D116"/>
    <mergeCell ref="C118:D118"/>
    <mergeCell ref="C119:D119"/>
    <mergeCell ref="C120:D120"/>
    <mergeCell ref="C110:D110"/>
    <mergeCell ref="C111:D111"/>
    <mergeCell ref="C112:D1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econòmica</vt:lpstr>
    </vt:vector>
  </TitlesOfParts>
  <Company>Generalitat de Catalunya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Jaume Alqueza Gaig</dc:creator>
  <cp:lastModifiedBy>Marta Franch Casadevall</cp:lastModifiedBy>
  <dcterms:created xsi:type="dcterms:W3CDTF">2025-09-22T11:58:35Z</dcterms:created>
  <dcterms:modified xsi:type="dcterms:W3CDTF">2025-09-23T06:41:37Z</dcterms:modified>
</cp:coreProperties>
</file>