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hospitalclinicdebarcelona.sharepoint.com/sites/GesDocDSGCompres/ArxiuExpedients/2025_14_MÀSCARES I MARCADORS RADIOTERÀPIA-ICAMS-GC3/AMUP_XXXX_2024_00/PLECS/ENVIATS/"/>
    </mc:Choice>
  </mc:AlternateContent>
  <xr:revisionPtr revIDLastSave="97" documentId="8_{2CE02C42-7540-4A99-A55F-33ABD17C85F5}" xr6:coauthVersionLast="47" xr6:coauthVersionMax="47" xr10:uidLastSave="{60895903-6661-43C1-82DF-A3387600D950}"/>
  <bookViews>
    <workbookView xWindow="-120" yWindow="-120" windowWidth="29040" windowHeight="15840" xr2:uid="{09867FC3-1B3B-4A90-993E-6C6C307F84A6}"/>
  </bookViews>
  <sheets>
    <sheet name="ANNEX OFERTA" sheetId="1" r:id="rId1"/>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1" l="1"/>
  <c r="O16" i="1"/>
  <c r="P16" i="1"/>
  <c r="J18" i="1"/>
  <c r="O18" i="1"/>
  <c r="P18" i="1"/>
  <c r="J19" i="1"/>
  <c r="O19" i="1"/>
  <c r="P19" i="1"/>
  <c r="J20" i="1"/>
  <c r="O20" i="1"/>
  <c r="P20" i="1"/>
  <c r="J21" i="1"/>
  <c r="O21" i="1"/>
  <c r="P21" i="1"/>
  <c r="J22" i="1"/>
  <c r="O22" i="1"/>
  <c r="P22" i="1"/>
  <c r="J23" i="1"/>
  <c r="O23" i="1"/>
  <c r="P23" i="1"/>
  <c r="J24" i="1"/>
  <c r="O24" i="1"/>
  <c r="P24" i="1"/>
  <c r="J25" i="1"/>
  <c r="O25" i="1"/>
  <c r="P25" i="1"/>
  <c r="J27" i="1"/>
  <c r="O27" i="1"/>
  <c r="P27" i="1"/>
  <c r="J28" i="1"/>
  <c r="O28" i="1"/>
  <c r="P28" i="1"/>
  <c r="J29" i="1"/>
  <c r="O29" i="1"/>
  <c r="P29" i="1"/>
  <c r="J30" i="1"/>
  <c r="O30" i="1"/>
  <c r="P30" i="1"/>
  <c r="O15" i="1"/>
  <c r="P15" i="1"/>
  <c r="J15" i="1"/>
  <c r="J26" i="1" l="1"/>
  <c r="J17" i="1"/>
  <c r="J31" i="1"/>
  <c r="O26" i="1"/>
  <c r="P26" i="1"/>
  <c r="P17" i="1"/>
  <c r="O17" i="1"/>
  <c r="O31" i="1" l="1"/>
  <c r="P31" i="1"/>
</calcChain>
</file>

<file path=xl/sharedStrings.xml><?xml version="1.0" encoding="utf-8"?>
<sst xmlns="http://schemas.openxmlformats.org/spreadsheetml/2006/main" count="132" uniqueCount="85">
  <si>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</si>
  <si>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</si>
  <si>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</si>
  <si>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MATERIAL FUNGIBLE RADIOTERAPIA ONCOLÒGICA</t>
  </si>
  <si>
    <t>NÚMERO D´EXPEDIENT:</t>
  </si>
  <si>
    <t>2025/14</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</si>
  <si>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</si>
  <si>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</si>
  <si>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</si>
  <si>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</si>
  <si>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</si>
  <si>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</si>
  <si>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</si>
  <si>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</si>
  <si>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</si>
  <si>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</si>
  <si>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</si>
  <si>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</si>
  <si>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</si>
  <si>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</si>
  <si>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</si>
  <si>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</si>
  <si>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</si>
  <si>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</si>
  <si>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</si>
  <si>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</si>
  <si>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</si>
  <si>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</si>
  <si>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1</t>
  </si>
  <si>
    <t>UND</t>
  </si>
  <si>
    <t>21%</t>
  </si>
  <si>
    <t>2</t>
  </si>
  <si>
    <t>90</t>
  </si>
  <si>
    <t>3</t>
  </si>
  <si>
    <t>3 al 10</t>
  </si>
  <si>
    <t>LOT 3 - MÀSCARES CONVENCIONALS</t>
  </si>
  <si>
    <t>LOTE 3</t>
  </si>
  <si>
    <t/>
  </si>
  <si>
    <t>44,9</t>
  </si>
  <si>
    <t>4</t>
  </si>
  <si>
    <t>5</t>
  </si>
  <si>
    <t>6</t>
  </si>
  <si>
    <t>74</t>
  </si>
  <si>
    <t>7</t>
  </si>
  <si>
    <t>50</t>
  </si>
  <si>
    <t>8</t>
  </si>
  <si>
    <t>133</t>
  </si>
  <si>
    <t>9</t>
  </si>
  <si>
    <t>10</t>
  </si>
  <si>
    <t>11 al14</t>
  </si>
  <si>
    <t>LOT 4 - MÀSCARES PER A RADIOCIRURGIA</t>
  </si>
  <si>
    <t>LOTE 4</t>
  </si>
  <si>
    <t>11</t>
  </si>
  <si>
    <t>61,54</t>
  </si>
  <si>
    <t>12</t>
  </si>
  <si>
    <t>178,15</t>
  </si>
  <si>
    <t>13</t>
  </si>
  <si>
    <t>123,38</t>
  </si>
  <si>
    <t>14</t>
  </si>
  <si>
    <t>325,85</t>
  </si>
  <si>
    <t>TOTAL EXPEDIENT/OFERTAT</t>
  </si>
  <si>
    <t>La base imposable unitaria en unitat licitació ofertada, s'ofertaran amb un nombre màxim de 2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</si>
  <si>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</si>
  <si>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</si>
  <si>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</si>
  <si>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</si>
  <si>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</si>
  <si>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</si>
  <si>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</si>
  <si>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Marcador fiducial biocompatible a base de polímer, mides aprox. 1mm x 3mm amb agulla d'implantació de calibre 18G (o superior) i llargària aprox. 20cm. Estèril. Sense làtex.</t>
  </si>
  <si>
    <t>Màscara termoplàstica de baixa temperatura, transparent quan s’escalfa (tipus Aquaplast o equivalent), per a immobilització de cap i coll en radioteràpia, perforació variable, estàndard, emmarcada en "S", grossor aprox. 3,2mm. Mida curta. Sense làtex. Compatible amb Portrait de QFIX.</t>
  </si>
  <si>
    <t>Màscara termoplàstica de baixa temperatura, transparent quan s’escalfa (tipus Aquaplast o equivalent), per a immobilització de cap, coll i espatlles en radioteràpia, perforació variable, emmarcada en "S", grossor aprox. 3,2mm. Mida llarga. Sense làtex. Compatible amb Portrait de QFIX.</t>
  </si>
  <si>
    <t>Màscara termoplàstica per a immobilització de cap en radioteràpia, mal·leable, bàsica. Sense làtex. Compatible amb immobilitzador 4PI SRS de BrainLab.</t>
  </si>
  <si>
    <t>Màscara termoplàstica doble (anterior i posterior) per a immobilització de cap en radioteràpia, mal·leable, per a tractaments de radiocirurgia estereotàctica. Sense làtex. Compatible amb immobilitzador 4PI SRS de BrainLab.</t>
  </si>
  <si>
    <t>Màscara termoplàstica doble (anterior i posterior) per a immobilització de cap en radioteràpia, mal·leable, oberta. Sense làtex. Compatible amb immobilitzador 4PI SRS de BrainLab.</t>
  </si>
  <si>
    <t>Màscara termoplàstica doble (anterior i posterior) per a immobilització de cap, coll i espatlles en radioteràpia, mal·leable, ampliada. Sense làtex. Compatible amb immobilitzador 4PI SRS de BrainLab.</t>
  </si>
  <si>
    <t>Procediment</t>
  </si>
  <si>
    <t>433,90</t>
  </si>
  <si>
    <t xml:space="preserve">Conjunt d'agulles calibre 18G (o superior) amb marcadors fiducials, per pacient, per a realitzar seguiment intrafracció mitjançant AutoBeamHold en pacients tractats amb radioteràpia estereotàctica de pròstata. La compatibilitat s’ha d’acreditar mitjançant fitxa tècnica, instruccions d'ús o referències d'ús clínic. El kit ha de ser estèril, un sol ús, sense làtex, i ha d’incloure tots els accessoris necessaris per a la implantació d’almenys 3 marcadors per pacient. La presentació pot ser precargada o mitjançant un sistema que permeti la càrrega estèril del marcador. </t>
  </si>
  <si>
    <t xml:space="preserve">Màscara termoplàstica de baixa temperatura, transparent quan s’escalfa (tipus Aquaplast o equivalent), per a immobilització de cap i coll en radioteràpia, estàndard, emmarcada en "U", grossor aprox. 2,4mm. Mida curta. Sense làtex. </t>
  </si>
  <si>
    <t>Màscara termoplàstica rígida amb reforç d'aramida (tipus Fibreplast) o equivalent, per a immobilització de cap i coll en radioteràpia, finestra zona ulls, perforació variable, estàndard, emmarcada en "S", grossor aprox. 3,2mm. Mida curta. Sense làtex. Compatible amb Portrait de QFIX.</t>
  </si>
  <si>
    <r>
      <t xml:space="preserve">Màscara termoplàstica rígida amb reforç d'aramida (tipus Fibreplast) </t>
    </r>
    <r>
      <rPr>
        <sz val="11"/>
        <rFont val="Aptos"/>
        <family val="2"/>
      </rPr>
      <t>o equivalent, per a immobilització de cap i coll en radioteràpia, perforació variable, estàndard, emmarcada en "S", grossor aprox. 3,2mm. Mida curta. Sense làtex. Compatible amb Portrait de QFIX.</t>
    </r>
  </si>
  <si>
    <t>Màscara termoplàstica rígida amb reforç d'aramida (tipus Fibreplast) o equivalent, per a immobilització de cap, coll i espatlles en radioteràpia, perforació variable, emmarcada en "S", grossor aprox. 3,2mm. Mida llarga. Sense làtex. Compatible amb Portrait de QFIX.</t>
  </si>
  <si>
    <t>Màscara termoplàstica doble rígida amb reforç d'aramida (tipus Fibreplast) o equivalent, per a immobilització de cap i coll en radioteràpia, estesa, emmarcada en "U", grossor aprox. 3,2mm. Mida curta. Sense làtex. Compatible amb immobilitzador Encompass SRS.</t>
  </si>
  <si>
    <t>Màscara termoplàstica rígida amb reforç d'aramida (tipus Fibreplas) o equivalent, per a immobilització de cap, coll i espatlles en radioteràpia, finestra zona d'ulls, perforació variable, emmarcada en "S", grossor aprox. 3,2mm. Mida llarga. Sense làtex. Compatible amb Portrait de QFIX.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</si>
</sst>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2">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
      <sz val="11"/>
      <name val="Aptos"/>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7" fillId="0" borderId="0" xfId="0" applyFont="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36"/>
  <sheetViews>
    <sheetView tabSelected="1" topLeftCell="B1" zoomScale="60" zoomScaleNormal="60" zoomScaleSheetLayoutView="50" workbookViewId="0">
      <selection activeCell="T25" sqref="T25"/>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7.42578125" style="8" customWidth="1"/>
    <col min="5" max="5" width="17.140625" style="9"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75" t="s">
        <v>0</v>
      </c>
      <c r="D1" s="75"/>
      <c r="E1" s="75"/>
      <c r="F1" s="75"/>
      <c r="G1" s="75"/>
      <c r="H1" s="75"/>
      <c r="I1" s="75"/>
      <c r="J1" s="75"/>
      <c r="K1" s="75"/>
      <c r="L1" s="75"/>
      <c r="M1" s="75"/>
      <c r="N1" s="75"/>
      <c r="O1" s="75"/>
      <c r="P1" s="39"/>
    </row>
    <row r="2" spans="1:16" ht="76.5" customHeight="1">
      <c r="C2" s="74" t="s">
        <v>1</v>
      </c>
      <c r="D2" s="74"/>
      <c r="E2" s="74"/>
      <c r="F2" s="74"/>
      <c r="G2" s="74"/>
      <c r="H2" s="74"/>
      <c r="I2" s="74"/>
      <c r="J2" s="74"/>
      <c r="K2" s="74"/>
      <c r="L2" s="74"/>
      <c r="M2" s="74"/>
      <c r="N2" s="74"/>
      <c r="O2" s="74"/>
      <c r="P2" s="40"/>
    </row>
    <row r="3" spans="1:16" ht="14.25" customHeight="1" thickBot="1">
      <c r="F3" s="7"/>
      <c r="K3" s="8"/>
      <c r="L3" s="8"/>
      <c r="M3" s="8"/>
      <c r="N3" s="8"/>
      <c r="O3" s="8"/>
      <c r="P3" s="8"/>
    </row>
    <row r="4" spans="1:16" ht="47.25" customHeight="1">
      <c r="B4" s="77" t="s">
        <v>2</v>
      </c>
      <c r="C4" s="78"/>
      <c r="D4" s="81" t="s">
        <v>3</v>
      </c>
      <c r="E4" s="82"/>
      <c r="F4" s="82"/>
      <c r="G4" s="82"/>
      <c r="H4" s="82"/>
      <c r="I4" s="82"/>
      <c r="J4" s="82"/>
      <c r="K4" s="82"/>
      <c r="L4" s="82"/>
      <c r="M4" s="82"/>
      <c r="N4" s="82"/>
      <c r="O4" s="83"/>
    </row>
    <row r="5" spans="1:16" ht="36.75" customHeight="1">
      <c r="B5" s="79" t="s">
        <v>4</v>
      </c>
      <c r="C5" s="80"/>
      <c r="D5" s="84" t="s">
        <v>5</v>
      </c>
      <c r="E5" s="85"/>
      <c r="F5" s="85"/>
      <c r="G5" s="85"/>
      <c r="H5" s="85"/>
      <c r="I5" s="85"/>
      <c r="J5" s="85"/>
      <c r="K5" s="85"/>
      <c r="L5" s="85"/>
      <c r="M5" s="85"/>
      <c r="N5" s="85"/>
      <c r="O5" s="86"/>
    </row>
    <row r="6" spans="1:16" ht="39" customHeight="1" thickBot="1">
      <c r="B6" s="91" t="s">
        <v>6</v>
      </c>
      <c r="C6" s="92"/>
      <c r="D6" s="87">
        <v>24</v>
      </c>
      <c r="E6" s="88"/>
      <c r="F6" s="88"/>
      <c r="G6" s="88"/>
      <c r="H6" s="88"/>
      <c r="I6" s="88"/>
      <c r="J6" s="88"/>
      <c r="K6" s="88"/>
      <c r="L6" s="88"/>
      <c r="M6" s="88"/>
      <c r="N6" s="88"/>
      <c r="O6" s="89"/>
    </row>
    <row r="7" spans="1:16" ht="12" customHeight="1">
      <c r="C7" s="11"/>
      <c r="D7" s="11"/>
      <c r="E7" s="11"/>
      <c r="F7" s="12"/>
      <c r="G7" s="12"/>
      <c r="H7" s="12"/>
      <c r="I7" s="12"/>
      <c r="J7" s="30"/>
      <c r="K7" s="11"/>
      <c r="L7" s="11"/>
      <c r="M7" s="30"/>
      <c r="N7" s="30"/>
      <c r="O7" s="30"/>
      <c r="P7" s="30"/>
    </row>
    <row r="8" spans="1:16" s="7" customFormat="1" ht="31.5" customHeight="1" thickBot="1">
      <c r="B8" s="93" t="s">
        <v>7</v>
      </c>
      <c r="C8" s="61"/>
      <c r="D8" s="61"/>
      <c r="E8" s="61"/>
      <c r="F8" s="61"/>
      <c r="G8" s="61"/>
      <c r="H8" s="61"/>
      <c r="I8" s="61"/>
      <c r="J8" s="61"/>
      <c r="K8" s="61"/>
      <c r="L8" s="61"/>
      <c r="M8" s="61"/>
      <c r="N8" s="61"/>
      <c r="O8" s="94"/>
    </row>
    <row r="9" spans="1:16" s="31" customFormat="1" ht="35.25" customHeight="1" thickBot="1">
      <c r="B9" s="68" t="s">
        <v>8</v>
      </c>
      <c r="C9" s="69"/>
      <c r="D9" s="53"/>
      <c r="E9" s="54"/>
      <c r="F9" s="54"/>
      <c r="G9" s="54"/>
      <c r="H9" s="54"/>
      <c r="I9" s="54"/>
      <c r="J9" s="54"/>
      <c r="K9" s="48" t="s">
        <v>9</v>
      </c>
      <c r="L9" s="68"/>
      <c r="M9" s="69"/>
      <c r="N9" s="69"/>
      <c r="O9" s="70"/>
    </row>
    <row r="10" spans="1:16" s="31" customFormat="1" ht="36" customHeight="1" thickBot="1">
      <c r="A10" s="10" t="s">
        <v>10</v>
      </c>
      <c r="B10" s="68" t="s">
        <v>10</v>
      </c>
      <c r="C10" s="70"/>
      <c r="D10" s="65"/>
      <c r="E10" s="66"/>
      <c r="F10" s="66"/>
      <c r="G10" s="66"/>
      <c r="H10" s="66"/>
      <c r="I10" s="66"/>
      <c r="J10" s="67"/>
      <c r="K10" s="48" t="s">
        <v>11</v>
      </c>
      <c r="L10" s="71"/>
      <c r="M10" s="72"/>
      <c r="N10" s="72"/>
      <c r="O10" s="73"/>
    </row>
    <row r="11" spans="1:16" s="31" customFormat="1" ht="36.75" customHeight="1">
      <c r="B11" s="61"/>
      <c r="C11" s="61"/>
      <c r="E11" s="46"/>
      <c r="F11" s="47"/>
      <c r="G11" s="47"/>
      <c r="H11" s="47"/>
      <c r="I11" s="47"/>
      <c r="J11" s="47"/>
      <c r="K11" s="10"/>
      <c r="L11" s="10"/>
      <c r="M11" s="10"/>
      <c r="N11" s="10"/>
      <c r="O11" s="10"/>
    </row>
    <row r="12" spans="1:16" s="31" customFormat="1" ht="36.75" customHeight="1">
      <c r="B12" s="76"/>
      <c r="C12" s="76"/>
      <c r="E12" s="11"/>
      <c r="F12" s="90"/>
      <c r="G12" s="90"/>
      <c r="H12" s="90"/>
      <c r="I12" s="90"/>
      <c r="J12" s="90"/>
      <c r="K12" s="10"/>
      <c r="L12" s="45"/>
      <c r="M12" s="45"/>
      <c r="N12" s="45"/>
      <c r="O12" s="45"/>
    </row>
    <row r="13" spans="1:16" s="31" customFormat="1" ht="27" customHeight="1">
      <c r="C13" s="61"/>
      <c r="D13" s="61"/>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7" t="s">
        <v>27</v>
      </c>
    </row>
    <row r="15" spans="1:16" s="11" customFormat="1" ht="142.5">
      <c r="A15" s="19"/>
      <c r="B15" s="42" t="s">
        <v>28</v>
      </c>
      <c r="C15" s="43" t="s">
        <v>28</v>
      </c>
      <c r="D15" s="44" t="s">
        <v>78</v>
      </c>
      <c r="E15" s="26">
        <v>220195</v>
      </c>
      <c r="F15" s="20" t="s">
        <v>76</v>
      </c>
      <c r="G15" s="32">
        <v>132</v>
      </c>
      <c r="H15" s="41" t="s">
        <v>77</v>
      </c>
      <c r="I15" s="21" t="s">
        <v>30</v>
      </c>
      <c r="J15" s="25">
        <f>ROUND(H15*G15,2)</f>
        <v>57274.8</v>
      </c>
      <c r="K15" s="28"/>
      <c r="L15" s="28"/>
      <c r="M15" s="29"/>
      <c r="N15" s="22"/>
      <c r="O15" s="23">
        <f>ROUND(M15*G15,2)</f>
        <v>0</v>
      </c>
      <c r="P15" s="23">
        <f>ROUND(M15*(1+N15)*G15,2)</f>
        <v>0</v>
      </c>
    </row>
    <row r="16" spans="1:16" s="11" customFormat="1" ht="57">
      <c r="A16" s="19"/>
      <c r="B16" s="42" t="s">
        <v>31</v>
      </c>
      <c r="C16" s="43" t="s">
        <v>31</v>
      </c>
      <c r="D16" s="49" t="s">
        <v>69</v>
      </c>
      <c r="E16" s="26">
        <v>186171</v>
      </c>
      <c r="F16" s="20" t="s">
        <v>29</v>
      </c>
      <c r="G16" s="32">
        <v>1080</v>
      </c>
      <c r="H16" s="41" t="s">
        <v>32</v>
      </c>
      <c r="I16" s="21" t="s">
        <v>30</v>
      </c>
      <c r="J16" s="25">
        <f t="shared" ref="J16:J30" si="0">ROUND(H16*G16,2)</f>
        <v>97200</v>
      </c>
      <c r="K16" s="28"/>
      <c r="L16" s="28"/>
      <c r="M16" s="29"/>
      <c r="N16" s="22"/>
      <c r="O16" s="23">
        <f t="shared" ref="O16:O30" si="1">ROUND(M16*G16,2)</f>
        <v>0</v>
      </c>
      <c r="P16" s="23">
        <f t="shared" ref="P16:P30" si="2">ROUND(M16*(1+N16)*G16,2)</f>
        <v>0</v>
      </c>
    </row>
    <row r="17" spans="1:16" s="11" customFormat="1" ht="16.5">
      <c r="A17" s="19"/>
      <c r="B17" s="42" t="s">
        <v>33</v>
      </c>
      <c r="C17" s="43" t="s">
        <v>34</v>
      </c>
      <c r="D17" s="49" t="s">
        <v>35</v>
      </c>
      <c r="E17" s="26" t="s">
        <v>36</v>
      </c>
      <c r="F17" s="20" t="s">
        <v>37</v>
      </c>
      <c r="G17" s="32"/>
      <c r="H17" s="41" t="s">
        <v>37</v>
      </c>
      <c r="I17" s="21" t="s">
        <v>37</v>
      </c>
      <c r="J17" s="25">
        <f>SUM(J18:J25)</f>
        <v>144707.6</v>
      </c>
      <c r="K17" s="28"/>
      <c r="L17" s="28"/>
      <c r="M17" s="29"/>
      <c r="N17" s="22"/>
      <c r="O17" s="23">
        <f>SUM(O18:O25)</f>
        <v>0</v>
      </c>
      <c r="P17" s="23">
        <f>SUM(P18:P25)</f>
        <v>0</v>
      </c>
    </row>
    <row r="18" spans="1:16" s="11" customFormat="1" ht="71.25">
      <c r="A18" s="19"/>
      <c r="B18" s="42" t="s">
        <v>33</v>
      </c>
      <c r="C18" s="43" t="s">
        <v>33</v>
      </c>
      <c r="D18" s="49" t="s">
        <v>79</v>
      </c>
      <c r="E18" s="26">
        <v>186151</v>
      </c>
      <c r="F18" s="20" t="s">
        <v>29</v>
      </c>
      <c r="G18" s="32">
        <v>240</v>
      </c>
      <c r="H18" s="41" t="s">
        <v>38</v>
      </c>
      <c r="I18" s="21" t="s">
        <v>30</v>
      </c>
      <c r="J18" s="25">
        <f t="shared" si="0"/>
        <v>10776</v>
      </c>
      <c r="K18" s="28"/>
      <c r="L18" s="28"/>
      <c r="M18" s="29"/>
      <c r="N18" s="22"/>
      <c r="O18" s="23">
        <f t="shared" si="1"/>
        <v>0</v>
      </c>
      <c r="P18" s="23">
        <f t="shared" si="2"/>
        <v>0</v>
      </c>
    </row>
    <row r="19" spans="1:16" s="11" customFormat="1" ht="85.5">
      <c r="A19" s="19"/>
      <c r="B19" s="42" t="s">
        <v>33</v>
      </c>
      <c r="C19" s="43" t="s">
        <v>39</v>
      </c>
      <c r="D19" s="49" t="s">
        <v>70</v>
      </c>
      <c r="E19" s="26">
        <v>186152</v>
      </c>
      <c r="F19" s="20" t="s">
        <v>29</v>
      </c>
      <c r="G19" s="32">
        <v>100</v>
      </c>
      <c r="H19" s="41">
        <v>43.9</v>
      </c>
      <c r="I19" s="21" t="s">
        <v>30</v>
      </c>
      <c r="J19" s="25">
        <f t="shared" si="0"/>
        <v>4390</v>
      </c>
      <c r="K19" s="28"/>
      <c r="L19" s="28"/>
      <c r="M19" s="29"/>
      <c r="N19" s="22"/>
      <c r="O19" s="23">
        <f t="shared" si="1"/>
        <v>0</v>
      </c>
      <c r="P19" s="23">
        <f t="shared" si="2"/>
        <v>0</v>
      </c>
    </row>
    <row r="20" spans="1:16" s="11" customFormat="1" ht="85.5">
      <c r="A20" s="19"/>
      <c r="B20" s="42" t="s">
        <v>33</v>
      </c>
      <c r="C20" s="43" t="s">
        <v>40</v>
      </c>
      <c r="D20" s="49" t="s">
        <v>71</v>
      </c>
      <c r="E20" s="26">
        <v>186153</v>
      </c>
      <c r="F20" s="20" t="s">
        <v>29</v>
      </c>
      <c r="G20" s="32">
        <v>360</v>
      </c>
      <c r="H20" s="41">
        <v>115.5</v>
      </c>
      <c r="I20" s="21" t="s">
        <v>30</v>
      </c>
      <c r="J20" s="25">
        <f t="shared" si="0"/>
        <v>41580</v>
      </c>
      <c r="K20" s="28"/>
      <c r="L20" s="28"/>
      <c r="M20" s="29"/>
      <c r="N20" s="22"/>
      <c r="O20" s="23">
        <f t="shared" si="1"/>
        <v>0</v>
      </c>
      <c r="P20" s="23">
        <f t="shared" si="2"/>
        <v>0</v>
      </c>
    </row>
    <row r="21" spans="1:16" s="11" customFormat="1" ht="102.75" customHeight="1">
      <c r="A21" s="19"/>
      <c r="B21" s="42" t="s">
        <v>33</v>
      </c>
      <c r="C21" s="43" t="s">
        <v>41</v>
      </c>
      <c r="D21" s="49" t="s">
        <v>80</v>
      </c>
      <c r="E21" s="26">
        <v>186154</v>
      </c>
      <c r="F21" s="20" t="s">
        <v>29</v>
      </c>
      <c r="G21" s="32">
        <v>20</v>
      </c>
      <c r="H21" s="41" t="s">
        <v>42</v>
      </c>
      <c r="I21" s="21" t="s">
        <v>30</v>
      </c>
      <c r="J21" s="25">
        <f t="shared" si="0"/>
        <v>1480</v>
      </c>
      <c r="K21" s="28"/>
      <c r="L21" s="28"/>
      <c r="M21" s="29"/>
      <c r="N21" s="22"/>
      <c r="O21" s="23">
        <f t="shared" si="1"/>
        <v>0</v>
      </c>
      <c r="P21" s="23">
        <f t="shared" si="2"/>
        <v>0</v>
      </c>
    </row>
    <row r="22" spans="1:16" s="11" customFormat="1" ht="74.25">
      <c r="A22" s="19"/>
      <c r="B22" s="42" t="s">
        <v>33</v>
      </c>
      <c r="C22" s="43" t="s">
        <v>43</v>
      </c>
      <c r="D22" s="49" t="s">
        <v>81</v>
      </c>
      <c r="E22" s="26">
        <v>186156</v>
      </c>
      <c r="F22" s="20" t="s">
        <v>29</v>
      </c>
      <c r="G22" s="32">
        <v>2</v>
      </c>
      <c r="H22" s="41" t="s">
        <v>44</v>
      </c>
      <c r="I22" s="21" t="s">
        <v>30</v>
      </c>
      <c r="J22" s="25">
        <f t="shared" si="0"/>
        <v>100</v>
      </c>
      <c r="K22" s="28"/>
      <c r="L22" s="28"/>
      <c r="M22" s="29"/>
      <c r="N22" s="22"/>
      <c r="O22" s="23">
        <f t="shared" si="1"/>
        <v>0</v>
      </c>
      <c r="P22" s="23">
        <f t="shared" si="2"/>
        <v>0</v>
      </c>
    </row>
    <row r="23" spans="1:16" s="11" customFormat="1" ht="71.25">
      <c r="A23" s="19"/>
      <c r="B23" s="42" t="s">
        <v>33</v>
      </c>
      <c r="C23" s="43" t="s">
        <v>45</v>
      </c>
      <c r="D23" s="49" t="s">
        <v>82</v>
      </c>
      <c r="E23" s="26">
        <v>186157</v>
      </c>
      <c r="F23" s="20" t="s">
        <v>29</v>
      </c>
      <c r="G23" s="32">
        <v>140</v>
      </c>
      <c r="H23" s="41" t="s">
        <v>46</v>
      </c>
      <c r="I23" s="21" t="s">
        <v>30</v>
      </c>
      <c r="J23" s="25">
        <f t="shared" si="0"/>
        <v>18620</v>
      </c>
      <c r="K23" s="28"/>
      <c r="L23" s="28"/>
      <c r="M23" s="29"/>
      <c r="N23" s="22"/>
      <c r="O23" s="23">
        <f t="shared" si="1"/>
        <v>0</v>
      </c>
      <c r="P23" s="23">
        <f t="shared" si="2"/>
        <v>0</v>
      </c>
    </row>
    <row r="24" spans="1:16" s="11" customFormat="1" ht="71.25">
      <c r="A24" s="19"/>
      <c r="B24" s="42" t="s">
        <v>33</v>
      </c>
      <c r="C24" s="43" t="s">
        <v>47</v>
      </c>
      <c r="D24" s="49" t="s">
        <v>83</v>
      </c>
      <c r="E24" s="26">
        <v>201215</v>
      </c>
      <c r="F24" s="20" t="s">
        <v>29</v>
      </c>
      <c r="G24" s="32">
        <v>180</v>
      </c>
      <c r="H24" s="41">
        <v>269</v>
      </c>
      <c r="I24" s="21" t="s">
        <v>30</v>
      </c>
      <c r="J24" s="25">
        <f t="shared" si="0"/>
        <v>48420</v>
      </c>
      <c r="K24" s="28"/>
      <c r="L24" s="28"/>
      <c r="M24" s="29"/>
      <c r="N24" s="22"/>
      <c r="O24" s="23">
        <f t="shared" si="1"/>
        <v>0</v>
      </c>
      <c r="P24" s="23">
        <f t="shared" si="2"/>
        <v>0</v>
      </c>
    </row>
    <row r="25" spans="1:16" s="11" customFormat="1" ht="71.25">
      <c r="A25" s="19"/>
      <c r="B25" s="42" t="s">
        <v>33</v>
      </c>
      <c r="C25" s="43" t="s">
        <v>48</v>
      </c>
      <c r="D25" s="49" t="s">
        <v>84</v>
      </c>
      <c r="E25" s="26">
        <v>186158</v>
      </c>
      <c r="F25" s="20" t="s">
        <v>29</v>
      </c>
      <c r="G25" s="32">
        <v>120</v>
      </c>
      <c r="H25" s="41">
        <v>161.18</v>
      </c>
      <c r="I25" s="21" t="s">
        <v>30</v>
      </c>
      <c r="J25" s="25">
        <f t="shared" si="0"/>
        <v>19341.599999999999</v>
      </c>
      <c r="K25" s="28"/>
      <c r="L25" s="28"/>
      <c r="M25" s="29"/>
      <c r="N25" s="22"/>
      <c r="O25" s="23">
        <f t="shared" si="1"/>
        <v>0</v>
      </c>
      <c r="P25" s="23">
        <f t="shared" si="2"/>
        <v>0</v>
      </c>
    </row>
    <row r="26" spans="1:16" s="11" customFormat="1" ht="16.5">
      <c r="A26" s="19"/>
      <c r="B26" s="42" t="s">
        <v>39</v>
      </c>
      <c r="C26" s="43" t="s">
        <v>49</v>
      </c>
      <c r="D26" s="49" t="s">
        <v>50</v>
      </c>
      <c r="E26" s="26" t="s">
        <v>51</v>
      </c>
      <c r="F26" s="20" t="s">
        <v>37</v>
      </c>
      <c r="G26" s="32"/>
      <c r="H26" s="41" t="s">
        <v>37</v>
      </c>
      <c r="I26" s="21" t="s">
        <v>37</v>
      </c>
      <c r="J26" s="25">
        <f>SUM(J27:J30)</f>
        <v>39023.9</v>
      </c>
      <c r="K26" s="28"/>
      <c r="L26" s="28"/>
      <c r="M26" s="29"/>
      <c r="N26" s="22"/>
      <c r="O26" s="23">
        <f>SUM(O27:O30)</f>
        <v>0</v>
      </c>
      <c r="P26" s="23">
        <f>SUM(P27:P30)</f>
        <v>0</v>
      </c>
    </row>
    <row r="27" spans="1:16" s="11" customFormat="1" ht="42.75">
      <c r="A27" s="19"/>
      <c r="B27" s="42" t="s">
        <v>39</v>
      </c>
      <c r="C27" s="43" t="s">
        <v>52</v>
      </c>
      <c r="D27" s="49" t="s">
        <v>72</v>
      </c>
      <c r="E27" s="26">
        <v>223370</v>
      </c>
      <c r="F27" s="20" t="s">
        <v>29</v>
      </c>
      <c r="G27" s="32">
        <v>20</v>
      </c>
      <c r="H27" s="41" t="s">
        <v>53</v>
      </c>
      <c r="I27" s="21" t="s">
        <v>30</v>
      </c>
      <c r="J27" s="25">
        <f t="shared" si="0"/>
        <v>1230.8</v>
      </c>
      <c r="K27" s="28"/>
      <c r="L27" s="28"/>
      <c r="M27" s="29"/>
      <c r="N27" s="22"/>
      <c r="O27" s="23">
        <f t="shared" si="1"/>
        <v>0</v>
      </c>
      <c r="P27" s="23">
        <f t="shared" si="2"/>
        <v>0</v>
      </c>
    </row>
    <row r="28" spans="1:16" s="11" customFormat="1" ht="57">
      <c r="A28" s="19"/>
      <c r="B28" s="42" t="s">
        <v>39</v>
      </c>
      <c r="C28" s="43" t="s">
        <v>54</v>
      </c>
      <c r="D28" s="49" t="s">
        <v>73</v>
      </c>
      <c r="E28" s="26">
        <v>223411</v>
      </c>
      <c r="F28" s="20" t="s">
        <v>29</v>
      </c>
      <c r="G28" s="32">
        <v>180</v>
      </c>
      <c r="H28" s="41" t="s">
        <v>55</v>
      </c>
      <c r="I28" s="21" t="s">
        <v>30</v>
      </c>
      <c r="J28" s="25">
        <f t="shared" si="0"/>
        <v>32067</v>
      </c>
      <c r="K28" s="28"/>
      <c r="L28" s="28"/>
      <c r="M28" s="29"/>
      <c r="N28" s="22"/>
      <c r="O28" s="23">
        <f t="shared" si="1"/>
        <v>0</v>
      </c>
      <c r="P28" s="23">
        <f t="shared" si="2"/>
        <v>0</v>
      </c>
    </row>
    <row r="29" spans="1:16" s="11" customFormat="1" ht="57">
      <c r="A29" s="19"/>
      <c r="B29" s="42" t="s">
        <v>39</v>
      </c>
      <c r="C29" s="43" t="s">
        <v>56</v>
      </c>
      <c r="D29" s="49" t="s">
        <v>74</v>
      </c>
      <c r="E29" s="26">
        <v>223412</v>
      </c>
      <c r="F29" s="20" t="s">
        <v>29</v>
      </c>
      <c r="G29" s="32">
        <v>20</v>
      </c>
      <c r="H29" s="41" t="s">
        <v>57</v>
      </c>
      <c r="I29" s="21" t="s">
        <v>30</v>
      </c>
      <c r="J29" s="25">
        <f t="shared" si="0"/>
        <v>2467.6</v>
      </c>
      <c r="K29" s="28"/>
      <c r="L29" s="28"/>
      <c r="M29" s="29"/>
      <c r="N29" s="22"/>
      <c r="O29" s="23">
        <f t="shared" si="1"/>
        <v>0</v>
      </c>
      <c r="P29" s="23">
        <f t="shared" si="2"/>
        <v>0</v>
      </c>
    </row>
    <row r="30" spans="1:16" s="11" customFormat="1" ht="57">
      <c r="A30" s="19"/>
      <c r="B30" s="42" t="s">
        <v>39</v>
      </c>
      <c r="C30" s="43" t="s">
        <v>58</v>
      </c>
      <c r="D30" s="49" t="s">
        <v>75</v>
      </c>
      <c r="E30" s="26">
        <v>223413</v>
      </c>
      <c r="F30" s="20" t="s">
        <v>29</v>
      </c>
      <c r="G30" s="32">
        <v>10</v>
      </c>
      <c r="H30" s="41" t="s">
        <v>59</v>
      </c>
      <c r="I30" s="21" t="s">
        <v>30</v>
      </c>
      <c r="J30" s="25">
        <f t="shared" si="0"/>
        <v>3258.5</v>
      </c>
      <c r="K30" s="28"/>
      <c r="L30" s="28"/>
      <c r="M30" s="29"/>
      <c r="N30" s="22"/>
      <c r="O30" s="23">
        <f t="shared" si="1"/>
        <v>0</v>
      </c>
      <c r="P30" s="23">
        <f t="shared" si="2"/>
        <v>0</v>
      </c>
    </row>
    <row r="31" spans="1:16" s="33" customFormat="1" ht="45.75" customHeight="1" thickBot="1">
      <c r="A31" s="1"/>
      <c r="B31" s="1"/>
      <c r="C31" s="58" t="s">
        <v>60</v>
      </c>
      <c r="D31" s="59"/>
      <c r="E31" s="60"/>
      <c r="F31" s="1"/>
      <c r="G31" s="2"/>
      <c r="H31" s="3"/>
      <c r="I31" s="3"/>
      <c r="J31" s="24">
        <f>SUM(J15:J30)-J17-J26</f>
        <v>338206.29999999993</v>
      </c>
      <c r="K31" s="4"/>
      <c r="L31" s="4"/>
      <c r="M31" s="5"/>
      <c r="N31" s="6"/>
      <c r="O31" s="24">
        <f>SUM(O15:O30)-O17-O26</f>
        <v>0</v>
      </c>
      <c r="P31" s="24">
        <f>SUM(P15:P30)-P17-P26</f>
        <v>0</v>
      </c>
    </row>
    <row r="32" spans="1:16" s="30" customFormat="1" ht="15">
      <c r="A32" s="34"/>
      <c r="B32" s="34"/>
      <c r="C32" s="35"/>
      <c r="D32" s="35"/>
      <c r="E32" s="36"/>
      <c r="F32" s="36"/>
      <c r="G32" s="35"/>
      <c r="H32" s="36"/>
      <c r="I32" s="36"/>
      <c r="J32" s="36"/>
      <c r="K32" s="37"/>
      <c r="L32" s="37"/>
      <c r="M32" s="37"/>
      <c r="N32" s="37"/>
      <c r="O32" s="37"/>
      <c r="P32" s="37"/>
    </row>
    <row r="33" spans="3:16" s="30" customFormat="1" ht="44.25" customHeight="1" thickBot="1">
      <c r="C33" s="38"/>
      <c r="D33" s="38"/>
      <c r="E33" s="38"/>
      <c r="F33" s="38"/>
      <c r="G33" s="38"/>
      <c r="H33" s="38"/>
      <c r="I33" s="38"/>
      <c r="J33" s="38"/>
      <c r="K33" s="38"/>
      <c r="L33" s="38"/>
      <c r="M33" s="38"/>
      <c r="N33" s="38"/>
      <c r="O33" s="38"/>
      <c r="P33" s="38"/>
    </row>
    <row r="34" spans="3:16" s="30" customFormat="1" ht="81" customHeight="1" thickBot="1">
      <c r="C34" s="62" t="s">
        <v>61</v>
      </c>
      <c r="D34" s="63"/>
      <c r="E34" s="63"/>
      <c r="F34" s="63"/>
      <c r="G34" s="63"/>
      <c r="H34" s="63"/>
      <c r="I34" s="63"/>
      <c r="J34" s="63"/>
      <c r="K34" s="63"/>
      <c r="L34" s="63"/>
      <c r="M34" s="63"/>
      <c r="N34" s="63"/>
      <c r="O34" s="64"/>
    </row>
    <row r="35" spans="3:16" s="30" customFormat="1" ht="42" customHeight="1" thickBot="1">
      <c r="C35" s="62" t="s">
        <v>62</v>
      </c>
      <c r="D35" s="63"/>
      <c r="E35" s="63"/>
      <c r="F35" s="63"/>
      <c r="G35" s="63"/>
      <c r="H35" s="63"/>
      <c r="I35" s="63"/>
      <c r="J35" s="63"/>
      <c r="K35" s="63"/>
      <c r="L35" s="63"/>
      <c r="M35" s="63"/>
      <c r="N35" s="63"/>
      <c r="O35" s="64"/>
    </row>
    <row r="36" spans="3:16" s="30" customFormat="1" ht="42" customHeight="1" thickBot="1">
      <c r="C36" s="55" t="s">
        <v>63</v>
      </c>
      <c r="D36" s="56"/>
      <c r="E36" s="56"/>
      <c r="F36" s="56"/>
      <c r="G36" s="56"/>
      <c r="H36" s="56"/>
      <c r="I36" s="56"/>
      <c r="J36" s="56"/>
      <c r="K36" s="56"/>
      <c r="L36" s="56"/>
      <c r="M36" s="56"/>
      <c r="N36" s="56"/>
      <c r="O36" s="57"/>
    </row>
    <row r="37" spans="3:16" s="30" customFormat="1" ht="81" customHeight="1" thickBot="1">
      <c r="C37" s="55" t="s">
        <v>64</v>
      </c>
      <c r="D37" s="56"/>
      <c r="E37" s="56"/>
      <c r="F37" s="56"/>
      <c r="G37" s="56"/>
      <c r="H37" s="56"/>
      <c r="I37" s="56"/>
      <c r="J37" s="56"/>
      <c r="K37" s="56"/>
      <c r="L37" s="56"/>
      <c r="M37" s="56"/>
      <c r="N37" s="56"/>
      <c r="O37" s="57"/>
    </row>
    <row r="38" spans="3:16" s="30" customFormat="1" ht="61.5" customHeight="1" thickBot="1">
      <c r="C38" s="55" t="s">
        <v>65</v>
      </c>
      <c r="D38" s="56"/>
      <c r="E38" s="56"/>
      <c r="F38" s="56"/>
      <c r="G38" s="56"/>
      <c r="H38" s="56"/>
      <c r="I38" s="56"/>
      <c r="J38" s="56"/>
      <c r="K38" s="56"/>
      <c r="L38" s="56"/>
      <c r="M38" s="56"/>
      <c r="N38" s="56"/>
      <c r="O38" s="57"/>
    </row>
    <row r="39" spans="3:16" s="30" customFormat="1" ht="46.5" customHeight="1" thickBot="1">
      <c r="C39" s="55" t="s">
        <v>66</v>
      </c>
      <c r="D39" s="56"/>
      <c r="E39" s="56"/>
      <c r="F39" s="56"/>
      <c r="G39" s="56"/>
      <c r="H39" s="56"/>
      <c r="I39" s="56"/>
      <c r="J39" s="56"/>
      <c r="K39" s="56"/>
      <c r="L39" s="56"/>
      <c r="M39" s="56"/>
      <c r="N39" s="56"/>
      <c r="O39" s="57"/>
    </row>
    <row r="40" spans="3:16" s="30" customFormat="1" ht="46.5" customHeight="1" thickBot="1">
      <c r="C40" s="55" t="s">
        <v>67</v>
      </c>
      <c r="D40" s="56"/>
      <c r="E40" s="56"/>
      <c r="F40" s="56"/>
      <c r="G40" s="56"/>
      <c r="H40" s="56"/>
      <c r="I40" s="56"/>
      <c r="J40" s="56"/>
      <c r="K40" s="56"/>
      <c r="L40" s="56"/>
      <c r="M40" s="56"/>
      <c r="N40" s="56"/>
      <c r="O40" s="57"/>
    </row>
    <row r="41" spans="3:16" s="30" customFormat="1" ht="84.75" customHeight="1" thickBot="1">
      <c r="C41" s="50" t="s">
        <v>68</v>
      </c>
      <c r="D41" s="51"/>
      <c r="E41" s="51"/>
      <c r="F41" s="51"/>
      <c r="G41" s="51"/>
      <c r="H41" s="51"/>
      <c r="I41" s="51"/>
      <c r="J41" s="51"/>
      <c r="K41" s="51"/>
      <c r="L41" s="51"/>
      <c r="M41" s="51"/>
      <c r="N41" s="51"/>
      <c r="O41" s="52"/>
    </row>
    <row r="42" spans="3:16" s="30" customFormat="1" ht="24.95" customHeight="1">
      <c r="D42" s="7"/>
    </row>
    <row r="43" spans="3:16" s="30" customFormat="1">
      <c r="D43" s="7"/>
    </row>
    <row r="44" spans="3:16" s="30" customFormat="1"/>
    <row r="45" spans="3:16" s="30" customFormat="1"/>
    <row r="46" spans="3:16" s="30" customFormat="1"/>
    <row r="47" spans="3:16" s="30" customFormat="1"/>
    <row r="48" spans="3:16" s="30" customFormat="1"/>
    <row r="49" s="30" customFormat="1"/>
    <row r="50" s="30" customFormat="1"/>
    <row r="51" s="30" customFormat="1"/>
    <row r="52" s="30" customFormat="1"/>
    <row r="53" s="30" customFormat="1"/>
    <row r="54" s="30" customFormat="1"/>
    <row r="55" s="30" customFormat="1"/>
    <row r="56" s="30" customFormat="1"/>
    <row r="57" s="30" customFormat="1"/>
    <row r="58" s="30" customFormat="1"/>
    <row r="59" s="30" customFormat="1"/>
    <row r="60" s="30" customFormat="1"/>
    <row r="61" s="30" customFormat="1"/>
    <row r="62" s="30" customFormat="1"/>
    <row r="63" s="30" customFormat="1"/>
    <row r="64" s="30" customFormat="1"/>
    <row r="65" s="30" customFormat="1"/>
    <row r="66" s="30" customFormat="1"/>
    <row r="67" s="30" customFormat="1"/>
    <row r="68" s="30" customFormat="1"/>
    <row r="69" s="30" customFormat="1"/>
    <row r="70" s="30" customFormat="1"/>
    <row r="71" s="30" customFormat="1"/>
    <row r="72" s="30" customFormat="1"/>
    <row r="73" s="30" customFormat="1"/>
    <row r="74" s="30" customFormat="1"/>
    <row r="75" s="30" customFormat="1"/>
    <row r="76" s="30" customFormat="1"/>
    <row r="77" s="30" customFormat="1"/>
    <row r="78" s="30" customFormat="1"/>
    <row r="79" s="30" customFormat="1"/>
    <row r="80" s="30" customFormat="1"/>
    <row r="81" s="30" customFormat="1"/>
    <row r="82" s="30" customFormat="1"/>
    <row r="83" s="30" customFormat="1"/>
    <row r="84" s="30" customFormat="1"/>
    <row r="85" s="30" customFormat="1"/>
    <row r="86" s="30" customFormat="1"/>
    <row r="87" s="30" customFormat="1"/>
    <row r="88" s="30" customFormat="1"/>
    <row r="89" s="30" customFormat="1"/>
    <row r="90" s="30" customFormat="1"/>
    <row r="91" s="30" customFormat="1"/>
    <row r="92" s="30" customFormat="1"/>
    <row r="93" s="30" customFormat="1"/>
    <row r="94" s="30" customFormat="1"/>
    <row r="95" s="30" customFormat="1"/>
    <row r="96" s="30" customFormat="1"/>
    <row r="97" s="30" customFormat="1"/>
    <row r="98" s="30" customFormat="1"/>
    <row r="99" s="30" customFormat="1"/>
    <row r="100" s="30" customFormat="1"/>
    <row r="101" s="30" customFormat="1"/>
    <row r="102" s="30" customFormat="1"/>
    <row r="103" s="30" customFormat="1"/>
    <row r="104" s="30" customFormat="1"/>
    <row r="105" s="30" customFormat="1"/>
    <row r="106" s="30" customFormat="1"/>
    <row r="107" s="30" customFormat="1"/>
    <row r="108" s="30" customFormat="1"/>
    <row r="109" s="30" customFormat="1"/>
    <row r="110" s="30" customFormat="1"/>
    <row r="111" s="30" customFormat="1"/>
    <row r="112" s="30" customFormat="1"/>
    <row r="113" s="30" customFormat="1"/>
    <row r="114" s="30" customFormat="1"/>
    <row r="115" s="30" customFormat="1"/>
    <row r="116" s="30" customFormat="1"/>
    <row r="117" s="30" customFormat="1"/>
    <row r="118" s="30" customFormat="1"/>
    <row r="119" s="30" customFormat="1"/>
    <row r="120" s="30" customFormat="1"/>
    <row r="121" s="30" customFormat="1"/>
    <row r="122" s="30" customFormat="1"/>
    <row r="123" s="30" customFormat="1"/>
    <row r="124" s="30" customFormat="1"/>
    <row r="125" s="30" customFormat="1"/>
    <row r="126" s="30" customFormat="1"/>
    <row r="127" s="30" customFormat="1"/>
    <row r="128" s="30" customFormat="1"/>
    <row r="129" spans="7:7" s="30" customFormat="1"/>
    <row r="130" spans="7:7" s="30" customFormat="1"/>
    <row r="131" spans="7:7" s="30" customFormat="1"/>
    <row r="132" spans="7:7" s="30" customFormat="1"/>
    <row r="133" spans="7:7" s="30" customFormat="1"/>
    <row r="134" spans="7:7" s="30" customFormat="1"/>
    <row r="135" spans="7:7" s="30" customFormat="1">
      <c r="G135" s="8"/>
    </row>
    <row r="136" spans="7:7" s="30" customFormat="1">
      <c r="G136" s="8"/>
    </row>
  </sheetData>
  <sheetProtection algorithmName="SHA-512" hashValue="3zIzJUqcxLv8UJsztDjrjT5ISxwUKFsYpSlyYH6hiak2DA391JJYLmPaqxG0K+04yer+tObJh5CJbQ37aMUOsQ==" saltValue="vgGMeHCOzvR+rLqCzcR71g==" spinCount="100000" sheet="1" objects="1" scenarios="1"/>
  <protectedRanges>
    <protectedRange sqref="D9:D10 L9:L10 K15:N16 K18:N25 K27:N30" name="Rango1"/>
  </protectedRanges>
  <mergeCells count="28">
    <mergeCell ref="C2:O2"/>
    <mergeCell ref="C1:O1"/>
    <mergeCell ref="B9:C9"/>
    <mergeCell ref="B11:C11"/>
    <mergeCell ref="B12:C12"/>
    <mergeCell ref="B4:C4"/>
    <mergeCell ref="B5:C5"/>
    <mergeCell ref="D4:O4"/>
    <mergeCell ref="D5:O5"/>
    <mergeCell ref="D6:O6"/>
    <mergeCell ref="F12:J12"/>
    <mergeCell ref="B10:C10"/>
    <mergeCell ref="B6:C6"/>
    <mergeCell ref="B8:O8"/>
    <mergeCell ref="C41:O41"/>
    <mergeCell ref="D9:J9"/>
    <mergeCell ref="C36:O36"/>
    <mergeCell ref="C31:E31"/>
    <mergeCell ref="C13:D13"/>
    <mergeCell ref="C39:O39"/>
    <mergeCell ref="C40:O40"/>
    <mergeCell ref="C37:O37"/>
    <mergeCell ref="C35:O35"/>
    <mergeCell ref="C34:O34"/>
    <mergeCell ref="C38:O38"/>
    <mergeCell ref="D10:J10"/>
    <mergeCell ref="L9:O9"/>
    <mergeCell ref="L10:O10"/>
  </mergeCells>
  <phoneticPr fontId="0" type="noConversion"/>
  <conditionalFormatting sqref="M15:M30">
    <cfRule type="expression" dxfId="1" priority="5" stopIfTrue="1">
      <formula>#REF!&gt;$H15</formula>
    </cfRule>
  </conditionalFormatting>
  <conditionalFormatting sqref="O15:O30">
    <cfRule type="cellIs" dxfId="0" priority="4" stopIfTrue="1" operator="greaterThan">
      <formula>$J15</formula>
    </cfRule>
  </conditionalFormatting>
  <dataValidations count="1">
    <dataValidation type="decimal" operator="equal" allowBlank="1" showInputMessage="1" showErrorMessage="1" errorTitle="2 DECIMALES" error="Se debe introducir un valor con 2 decimales" sqref="M15:M30"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33"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f57226c6-72d7-41ac-8db2-2a3bfc210604"/>
  </ds:schemaRefs>
</ds:datastoreItem>
</file>

<file path=customXml/itemProps2.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3.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4.xml><?xml version="1.0" encoding="utf-8"?>
<ds:datastoreItem xmlns:ds="http://schemas.openxmlformats.org/officeDocument/2006/customXml" ds:itemID="{C4B39D09-EAFB-4007-86E0-F5BEC77194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2025-09-18T11:54:35Z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