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ransversals\AJL\00.-LICITACIONS\01.-LICITACIONS FUNDACIÓ\08.- T24-25\3.-SIMPLIFICATS\072-T2425-TEC-SE_RECOLLIDA I TRACTAMENT RESIDUS\3. Publicar\"/>
    </mc:Choice>
  </mc:AlternateContent>
  <xr:revisionPtr revIDLastSave="0" documentId="13_ncr:1_{293B1E99-EE13-4610-8B52-FAD082AD2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us unitaris" sheetId="6" r:id="rId1"/>
  </sheets>
  <externalReferences>
    <externalReference r:id="rId2"/>
  </externalReferences>
  <definedNames>
    <definedName name="_xlnm.Print_Area" localSheetId="0">'preus unitaris'!$A$1:$AB$50</definedName>
    <definedName name="CodiCER">[1]DADES!$A$2:$A$20</definedName>
    <definedName name="_xlnm.Print_Titles" localSheetId="0">'preus unitaris'!$7:$8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6" l="1"/>
  <c r="X7" i="6"/>
  <c r="R9" i="6"/>
  <c r="X9" i="6" l="1"/>
  <c r="R37" i="6"/>
  <c r="W37" i="6" s="1"/>
  <c r="R36" i="6"/>
  <c r="W36" i="6" s="1"/>
  <c r="R35" i="6"/>
  <c r="W35" i="6" s="1"/>
  <c r="AA34" i="6"/>
  <c r="R34" i="6"/>
  <c r="W34" i="6" l="1"/>
  <c r="X15" i="6"/>
  <c r="X13" i="6"/>
  <c r="V45" i="6" s="1"/>
  <c r="AA33" i="6"/>
  <c r="R33" i="6"/>
  <c r="AA32" i="6"/>
  <c r="R32" i="6"/>
  <c r="AA31" i="6"/>
  <c r="R31" i="6"/>
  <c r="AA30" i="6"/>
  <c r="R30" i="6"/>
  <c r="AA29" i="6"/>
  <c r="R29" i="6"/>
  <c r="AA28" i="6"/>
  <c r="R28" i="6"/>
  <c r="AA27" i="6"/>
  <c r="R27" i="6"/>
  <c r="AA26" i="6"/>
  <c r="R26" i="6"/>
  <c r="AA25" i="6"/>
  <c r="R25" i="6"/>
  <c r="AA24" i="6"/>
  <c r="R24" i="6"/>
  <c r="AA23" i="6"/>
  <c r="R23" i="6"/>
  <c r="AA22" i="6"/>
  <c r="R22" i="6"/>
  <c r="AA21" i="6"/>
  <c r="R21" i="6"/>
  <c r="AA20" i="6"/>
  <c r="R20" i="6"/>
  <c r="AA19" i="6"/>
  <c r="R19" i="6"/>
  <c r="AA18" i="6"/>
  <c r="R18" i="6"/>
  <c r="AA17" i="6"/>
  <c r="R17" i="6"/>
  <c r="AA16" i="6"/>
  <c r="R16" i="6"/>
  <c r="R15" i="6"/>
  <c r="AA14" i="6"/>
  <c r="W14" i="6"/>
  <c r="R13" i="6"/>
  <c r="W13" i="6" s="1"/>
  <c r="R12" i="6"/>
  <c r="AA11" i="6"/>
  <c r="R11" i="6"/>
  <c r="W11" i="6" s="1"/>
  <c r="AA10" i="6"/>
  <c r="R10" i="6"/>
  <c r="W20" i="6" l="1"/>
  <c r="W17" i="6"/>
  <c r="W19" i="6"/>
  <c r="W21" i="6"/>
  <c r="W23" i="6"/>
  <c r="W25" i="6"/>
  <c r="W27" i="6"/>
  <c r="W29" i="6"/>
  <c r="W31" i="6"/>
  <c r="W33" i="6"/>
  <c r="W10" i="6"/>
  <c r="W12" i="6"/>
  <c r="W16" i="6"/>
  <c r="W18" i="6"/>
  <c r="W22" i="6"/>
  <c r="W24" i="6"/>
  <c r="W26" i="6"/>
  <c r="W28" i="6"/>
  <c r="W30" i="6"/>
  <c r="W32" i="6"/>
  <c r="W9" i="6"/>
  <c r="W15" i="6"/>
  <c r="Y6" i="6" l="1"/>
  <c r="X38" i="6"/>
  <c r="Y7" i="6" l="1"/>
  <c r="Y9" i="6" s="1"/>
  <c r="Y12" i="6"/>
  <c r="Y15" i="6"/>
  <c r="Y13" i="6"/>
  <c r="U45" i="6"/>
  <c r="Z6" i="6"/>
  <c r="U44" i="6"/>
  <c r="Z12" i="6" l="1"/>
  <c r="AA12" i="6" s="1"/>
  <c r="Z15" i="6"/>
  <c r="AA15" i="6" s="1"/>
  <c r="Z13" i="6"/>
  <c r="AA13" i="6" s="1"/>
  <c r="Z7" i="6"/>
  <c r="Z9" i="6" s="1"/>
  <c r="AA9" i="6" s="1"/>
  <c r="AA6" i="6"/>
  <c r="AA7" i="6" s="1"/>
  <c r="Y38" i="6" l="1"/>
  <c r="Z38" i="6"/>
  <c r="U46" i="6" l="1"/>
  <c r="V47" i="6"/>
  <c r="V46" i="6"/>
  <c r="W38" i="6"/>
  <c r="AA38" i="6"/>
  <c r="W45" i="6" l="1"/>
  <c r="V48" i="6"/>
  <c r="U47" i="6"/>
  <c r="W46" i="6"/>
  <c r="W47" i="6" l="1"/>
  <c r="U48" i="6"/>
  <c r="V49" i="6"/>
  <c r="U49" i="6" l="1"/>
  <c r="W49" i="6" s="1"/>
  <c r="W48" i="6"/>
  <c r="V50" i="6"/>
  <c r="U50" i="6" l="1"/>
  <c r="W5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Comas</author>
  </authors>
  <commentList>
    <comment ref="AA6" authorId="0" shapeId="0" xr:uid="{D7CFBC9F-091C-4D9B-AA8B-167D6A6C6E23}">
      <text>
        <r>
          <rPr>
            <b/>
            <sz val="9"/>
            <color indexed="81"/>
            <rFont val="Tahoma"/>
            <family val="2"/>
          </rPr>
          <t>Marc Comas:</t>
        </r>
        <r>
          <rPr>
            <sz val="9"/>
            <color indexed="81"/>
            <rFont val="Tahoma"/>
            <family val="2"/>
          </rPr>
          <t xml:space="preserve">
estimació
</t>
        </r>
      </text>
    </comment>
  </commentList>
</comments>
</file>

<file path=xl/sharedStrings.xml><?xml version="1.0" encoding="utf-8"?>
<sst xmlns="http://schemas.openxmlformats.org/spreadsheetml/2006/main" count="373" uniqueCount="169">
  <si>
    <t xml:space="preserve">Envasos </t>
  </si>
  <si>
    <t>Vidre</t>
  </si>
  <si>
    <t>a demanda</t>
  </si>
  <si>
    <t>Frequència de recollida</t>
  </si>
  <si>
    <t>Tipus de contenidor</t>
  </si>
  <si>
    <t>nº aixecades / any apx</t>
  </si>
  <si>
    <t>Jumbo</t>
  </si>
  <si>
    <t>Camió petit amb plataforma</t>
  </si>
  <si>
    <t>Tipus camió recollida</t>
  </si>
  <si>
    <t xml:space="preserve">total recollides    / any </t>
  </si>
  <si>
    <t>Nº aixecades per recollida</t>
  </si>
  <si>
    <t>Ferralla</t>
  </si>
  <si>
    <t>Descripció del servei</t>
  </si>
  <si>
    <t xml:space="preserve">1 m3 amb rodes </t>
  </si>
  <si>
    <t xml:space="preserve">Propietat del contenidor </t>
  </si>
  <si>
    <t xml:space="preserve">Liceu </t>
  </si>
  <si>
    <t>Lloc de Recollida</t>
  </si>
  <si>
    <t xml:space="preserve">El Bruc </t>
  </si>
  <si>
    <t xml:space="preserve">Servei </t>
  </si>
  <si>
    <t>Residus mèdics</t>
  </si>
  <si>
    <t>Sí</t>
  </si>
  <si>
    <t>Equips elèctrics i electrònics rebutjats, diferents dels especificats en els codis 200121 i 200123 que contenen components perillosos</t>
  </si>
  <si>
    <t>restes de pintures i residus químics</t>
  </si>
  <si>
    <t>Productes químics orgànics rebutjats que consisteixen en substàncies perilloses o les contenen</t>
  </si>
  <si>
    <t>Draps i absorbents contaminants</t>
  </si>
  <si>
    <t>Aerosols buits</t>
  </si>
  <si>
    <t>Gasos en recipients a pressió (inclosos els halons) que contenen substàncies perilloses</t>
  </si>
  <si>
    <t>olis i greixos</t>
  </si>
  <si>
    <t>No</t>
  </si>
  <si>
    <t>perillós</t>
  </si>
  <si>
    <t>NP al SDR?</t>
  </si>
  <si>
    <t>Si</t>
  </si>
  <si>
    <t>si</t>
  </si>
  <si>
    <t>no</t>
  </si>
  <si>
    <t xml:space="preserve">barril </t>
  </si>
  <si>
    <t xml:space="preserve">Tones anuals apx (Tn) </t>
  </si>
  <si>
    <t>Envasos contaminats</t>
  </si>
  <si>
    <t>Camió recollida contenidor</t>
  </si>
  <si>
    <t>dipòsits varis</t>
  </si>
  <si>
    <t>gàbia</t>
  </si>
  <si>
    <t xml:space="preserve">a determinar </t>
  </si>
  <si>
    <t>Banal</t>
  </si>
  <si>
    <t>servei</t>
  </si>
  <si>
    <t xml:space="preserve">240 l amb rodes </t>
  </si>
  <si>
    <t>horari</t>
  </si>
  <si>
    <t>a determinar</t>
  </si>
  <si>
    <t xml:space="preserve">Fluorescents </t>
  </si>
  <si>
    <t>Envasos que contenen restes de substàncies perilloses o estan contaminats per aquestes.</t>
  </si>
  <si>
    <t>7h a 8h AM,</t>
  </si>
  <si>
    <t>IVA</t>
  </si>
  <si>
    <t>mín 2 cops/set</t>
  </si>
  <si>
    <t>paper confidencial</t>
  </si>
  <si>
    <t>Equips elèctrics i electrònics rebutjats no perillosos</t>
  </si>
  <si>
    <t>Venir amb el camió, abocar el residu des dels contenidors de 1 m3 del Liceu i endur-se el residu per al seu tractament</t>
  </si>
  <si>
    <t>Servei</t>
  </si>
  <si>
    <t xml:space="preserve">Recollida de Banal amb camió Jumbo </t>
  </si>
  <si>
    <t xml:space="preserve">Banal </t>
  </si>
  <si>
    <t>Codi CER
Residu</t>
  </si>
  <si>
    <t>Nom Residu</t>
  </si>
  <si>
    <t xml:space="preserve">Recollida d'envasos amb camió Jumbo </t>
  </si>
  <si>
    <t xml:space="preserve">Recollida de banal amb contenidor </t>
  </si>
  <si>
    <t xml:space="preserve">Canvi de contenidor. Deixar-ne un de buit i emportar-e el plè en la mateixa operació. Portar el contenidor a planta per el seu tractament </t>
  </si>
  <si>
    <t>Demores</t>
  </si>
  <si>
    <t xml:space="preserve">Hora extra d'espera al Liceu o al bruc per recollides o lliuraments en contenidor, més enllà de les hores incloses en el preu de l'operació. </t>
  </si>
  <si>
    <t xml:space="preserve">Lliurament  al Bruc d'un contenidor buit, sense emportar-se'l plè. </t>
  </si>
  <si>
    <t xml:space="preserve">Lliurament de contenidor buit </t>
  </si>
  <si>
    <t>Fusta</t>
  </si>
  <si>
    <t>Canvi de contenidor. Deixar-ne un de buit i emportar-se'l plè en la mateixa operació. Portar el contenidor a Embalajes Monte, S.L. per al seu reciclatge</t>
  </si>
  <si>
    <t>Lliurament de gàbia de ferralla buida</t>
  </si>
  <si>
    <t xml:space="preserve">Lliurament al Liceu rambla d'una gabia de 1x1x2m, sense emportar-se la plena. </t>
  </si>
  <si>
    <t>Recollida de Equips elèctrics i electrònics rebutjats no perillosos</t>
  </si>
  <si>
    <t>Recollida de Equips elèctrics i electrònics perillosos</t>
  </si>
  <si>
    <t xml:space="preserve">Recollida de piles i bateries </t>
  </si>
  <si>
    <t>Camió o furgoneta amb plataforma</t>
  </si>
  <si>
    <t>0 a 1 m3</t>
  </si>
  <si>
    <t>Recollida de paper confidencial i destrucció posterior amb lliurament de certificat.</t>
  </si>
  <si>
    <t>Destrucció de documents</t>
  </si>
  <si>
    <t>Recollida de residus que contenen mercuri</t>
  </si>
  <si>
    <t>Recollida d'envasos de vidre</t>
  </si>
  <si>
    <t>Lliurament de cubitainer buit i d'altres contenidors petits (piles, barrils, residu mèdic, etc)</t>
  </si>
  <si>
    <t>Lliurament  al Liceu de contenidora buits, sense emportar-se'l plens. Poden ser varis contenidors en un servei</t>
  </si>
  <si>
    <t xml:space="preserve">Recollida de residus químics orgànics </t>
  </si>
  <si>
    <t xml:space="preserve">elements amb mercuri </t>
  </si>
  <si>
    <t>Recollida de fluorescents</t>
  </si>
  <si>
    <t>TOTAL PRESSUPOST DE LICITACIÓ</t>
  </si>
  <si>
    <t>12, 20, 25 o 30 m3</t>
  </si>
  <si>
    <t>5-6-9 m3</t>
  </si>
  <si>
    <t xml:space="preserve">Canvi de contenidor cubitainer. deixar-ne un de buit i emportar-se el ple per al seu tractament. </t>
  </si>
  <si>
    <t>2025 (4)</t>
  </si>
  <si>
    <t>€/servei (3)</t>
  </si>
  <si>
    <t>€/Tn (2)</t>
  </si>
  <si>
    <t>Canvi de contenidor de vidre . Deixar-ne un de buit i emportar-se el ple per al seu tractament. (1)</t>
  </si>
  <si>
    <t>Canvi de contenidor cubitainer. Deixar-ne un de buit i emportar-se el ple per al seu tractament. (1)</t>
  </si>
  <si>
    <t>Canvi de contenidor de piles. Deixar-ne un de buit i emportar-se el ple per al seu tractament. (1)</t>
  </si>
  <si>
    <t>Canvi de contenidor de residus amb mercuri. Deixar-ne un de buit i emportar-se el ple per al seu tractament. (1)</t>
  </si>
  <si>
    <t>Canvi de contenidor buit per plè de Residus la recollida i eliminació dels quals són objecte de requisits especials per prevenir infeccions, per al seu tractament (1)</t>
  </si>
  <si>
    <t>Canvi de contenidor buit per plè de Residus químics inorgànics per al seu tractament (1)</t>
  </si>
  <si>
    <t>Canvi de contenidor buit per plè de Residus químics orgànics per al seu tractament (1)</t>
  </si>
  <si>
    <t>Canvi de contenidor buit per plè de recipients a pressió per al seu tractament (1)</t>
  </si>
  <si>
    <t>Canvi de contenidor buit per plè d'absorvents i materials de filtració per al seu tractament (1)</t>
  </si>
  <si>
    <t>Canvi de contenidor buit per plè d'envasos contaminats per al seu tractament (1)</t>
  </si>
  <si>
    <t>retirada de barril plè dolis i lubricants per al seu tractament (1)</t>
  </si>
  <si>
    <t>canon banal 2025</t>
  </si>
  <si>
    <t xml:space="preserve">Preu unitari de licitació
Servei
</t>
  </si>
  <si>
    <t>Preu unitari de licitació
tractament  €/TN</t>
  </si>
  <si>
    <t>Preu unitari de licitació
tractament  €/servei</t>
  </si>
  <si>
    <t>Preu unitari de licitació
Full de Seguiment
(FS)</t>
  </si>
  <si>
    <t xml:space="preserve">TOTAL Pres. Licitació 
gestió + recollida + tractament </t>
  </si>
  <si>
    <t xml:space="preserve">(1)  en el cas que en una recollida es faci el canvi de varis contenidors, inclús de diferentes fraccions, es facturarà només un transport. </t>
  </si>
  <si>
    <t>(2)  l'import del canon serà finalment el que marca la Llei 5/2020, i les posteriors que la substitueixen al llarg del període del contracte.</t>
  </si>
  <si>
    <t xml:space="preserve">(3)  per el canon del banal per servei d'aixecada de 1m3 s'han considerat 100 kg/ contenidor, que és el promig de les recollides del Liceu. </t>
  </si>
  <si>
    <t xml:space="preserve">(4)  per el canon del banal de 2025, s'ha fet una estimació. S'aplicarà el que estigui vigent. </t>
  </si>
  <si>
    <t>TOTAL Preu
canon banal</t>
  </si>
  <si>
    <t>Total 3 períodes IVA incl.</t>
  </si>
  <si>
    <t>Canons de banal aplicables a la proposta de Licitació</t>
  </si>
  <si>
    <t>Els preus inlouen donar d'alta les Notificacions Prèvies (NP) dels residus a la plataforma SDR si s'escau, i la tramitació de tota la documentació en la esmentada  plataforma.</t>
  </si>
  <si>
    <t xml:space="preserve">Tractament proposat 
 (codis RXX o DXX) </t>
  </si>
  <si>
    <t>per període</t>
  </si>
  <si>
    <t>Pressupost Licitació per un període (5)</t>
  </si>
  <si>
    <t>(5) els preus unitaris seran presos com a tarifa per els 3 períodes. Només es fcturaran els serveis finalment realitzats.</t>
  </si>
  <si>
    <t xml:space="preserve">IPC estimat </t>
  </si>
  <si>
    <t>Pressupost Licitació 2025-2026-2027-2028</t>
  </si>
  <si>
    <t>R1201</t>
  </si>
  <si>
    <t>Liceu La Rambla 51-59</t>
  </si>
  <si>
    <t>7h a 8h AM, 2 cops per semana de dilluns a divendres</t>
  </si>
  <si>
    <t>R0305</t>
  </si>
  <si>
    <t>R0503</t>
  </si>
  <si>
    <t>Liceu La Rambla 51-59 / 
/El Bruc</t>
  </si>
  <si>
    <t>Recollida d'un contenidor de  banal ple i deixar-ne un de buit</t>
  </si>
  <si>
    <t>Recollida d'un contenidor  de Fusta  i portar-la a Embalajes Monte, S.L. +  deixar un conbtenidor buit</t>
  </si>
  <si>
    <t xml:space="preserve">Recollida de gàbia de ferralla plena i deixar-ne una de buida </t>
  </si>
  <si>
    <t>Canvi de de gàbia. Emportar-se la plena i deixar-ne una de buida.</t>
  </si>
  <si>
    <t>R0401</t>
  </si>
  <si>
    <t>R1301</t>
  </si>
  <si>
    <t>Liceu La Rambla 51-59 / El Bruc</t>
  </si>
  <si>
    <t>Bateries i acumuladors especificats en els codis 160601, 160602 o 160603 i bateries i acumuladors sense classificar que contenen aquestes bateries</t>
  </si>
  <si>
    <t>R1302</t>
  </si>
  <si>
    <t>R1501</t>
  </si>
  <si>
    <t>R0306</t>
  </si>
  <si>
    <t>Elements punxants</t>
  </si>
  <si>
    <t>D1501</t>
  </si>
  <si>
    <t>contenedor petit (2l)</t>
  </si>
  <si>
    <t xml:space="preserve">Bendatges </t>
  </si>
  <si>
    <t>contenedor 30 l</t>
  </si>
  <si>
    <t>08.01.11</t>
  </si>
  <si>
    <t>08.01.12</t>
  </si>
  <si>
    <t> Residuos de pintura y barniz distintos de los especificados en el código 08 01 11</t>
  </si>
  <si>
    <t>canon banal 2026</t>
  </si>
  <si>
    <t>canon banal 2027</t>
  </si>
  <si>
    <r>
      <t xml:space="preserve">Entrar el camió amb el contenidor a la plataforma de camions, sense descarregar-lo. Esperar a que el personal del Liceu ompli el contenidor amb els residus,  i endur-se'l plè a planta per al seu tractament. </t>
    </r>
    <r>
      <rPr>
        <b/>
        <sz val="36"/>
        <rFont val="Calibri"/>
        <family val="2"/>
        <scheme val="minor"/>
      </rPr>
      <t>Preu per 2 hores per operació al Liceu</t>
    </r>
  </si>
  <si>
    <t>Període 1 - 2025-26</t>
  </si>
  <si>
    <t>Període 2 - 2026-27</t>
  </si>
  <si>
    <t>Període 3 - 2027-28</t>
  </si>
  <si>
    <t>TOTAL PRESSUPOST DE LICITACIÓ RESIDUS 2025-2028</t>
  </si>
  <si>
    <t>7h a 8h AM, 2 cops per setmana de dilluns a divendres</t>
  </si>
  <si>
    <t>Olis minerals no clorats de motor, de transmissió mecànica i lubricants (solucions àcides inorgàniques)</t>
  </si>
  <si>
    <t xml:space="preserve">Absorbents, materials de filtració (inclosos els filtres d'oli ), draps de neteja i roba protectora contaminats per substàncies perilloses </t>
  </si>
  <si>
    <t>LICITACIÓ DEL SERVEI DE RECOLLIDA, TRACTAMENT I GESTIÓ DE RESIDUS PER LES TEMPORADES 2025-26-27-28</t>
  </si>
  <si>
    <t xml:space="preserve">Residus de fibres tèxtils precessades </t>
  </si>
  <si>
    <t>residus tèxtils provinents tèxtils escènics de cotó (vellut, escenoscurant, tuls)</t>
  </si>
  <si>
    <t>retirada ens sacs de 1m 3</t>
  </si>
  <si>
    <t>sacs de 1 m3 fins omplir un contenidor de 5, 6, 9 m3</t>
  </si>
  <si>
    <t>gestor</t>
  </si>
  <si>
    <t>residus tèxtils provinents de vestuaris (sense  sabates)</t>
  </si>
  <si>
    <t>Certificat de tractament</t>
  </si>
  <si>
    <t>R0305 Reciclaje de residuos orgánicos en la fabricación de nuevos productos</t>
  </si>
  <si>
    <t>R0305 Valorización de residuos textiles mediante clasificación, separación de elementos y
compactación</t>
  </si>
  <si>
    <r>
      <t xml:space="preserve">Entrar el camió amb el contenidor a la plataforma de camions, sense descarregar-lo. Esperar a que el personal del Liceu ompli el contenidor amb els residus,  i endur-se'l plè a planta per al seu tractament. </t>
    </r>
    <r>
      <rPr>
        <b/>
        <sz val="34"/>
        <rFont val="Calibri"/>
        <family val="2"/>
        <scheme val="minor"/>
      </rPr>
      <t>Preu per 2 hores per operació al Liceu</t>
    </r>
  </si>
  <si>
    <t xml:space="preserve">Total PBL 3 períodes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</si>
</sst>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_ ;[Red]\-0\ "/>
    <numFmt numFmtId="165" formatCode="#,##0.00_ ;[Red]\-#,##0.00\ "/>
    <numFmt numFmtId="166" formatCode="#,##0_ ;[Red]\-#,##0\ "/>
    <numFmt numFmtId="167" formatCode="#,##0.0\ &quot;€&quot;;[Red]\-#,##0.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36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40"/>
      <name val="Calibri"/>
      <family val="2"/>
      <scheme val="minor"/>
    </font>
    <font>
      <b/>
      <sz val="40"/>
      <name val="Calibri"/>
      <family val="2"/>
      <scheme val="minor"/>
    </font>
    <font>
      <b/>
      <sz val="40"/>
      <color theme="3" tint="0.39997558519241921"/>
      <name val="Calibri"/>
      <family val="2"/>
      <scheme val="minor"/>
    </font>
    <font>
      <sz val="40"/>
      <color rgb="FF00B050"/>
      <name val="Calibri"/>
      <family val="2"/>
      <scheme val="minor"/>
    </font>
    <font>
      <b/>
      <sz val="40"/>
      <name val="Calibri Light"/>
      <family val="2"/>
    </font>
    <font>
      <sz val="28"/>
      <color theme="1"/>
      <name val="Calibri"/>
      <family val="2"/>
      <scheme val="minor"/>
    </font>
    <font>
      <sz val="34"/>
      <name val="Calibri"/>
      <family val="2"/>
      <scheme val="minor"/>
    </font>
    <font>
      <b/>
      <sz val="3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148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9" fontId="7" fillId="0" borderId="0" xfId="2" applyFont="1" applyAlignment="1" applyProtection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8" fontId="7" fillId="0" borderId="0" xfId="1" applyNumberFormat="1" applyFont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9" fontId="7" fillId="0" borderId="0" xfId="2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8" fontId="7" fillId="0" borderId="0" xfId="1" applyNumberFormat="1" applyFont="1" applyAlignment="1">
      <alignment horizontal="center" vertical="center" wrapText="1"/>
    </xf>
    <xf numFmtId="8" fontId="9" fillId="0" borderId="0" xfId="1" applyNumberFormat="1" applyFont="1" applyAlignment="1">
      <alignment horizontal="center" vertical="center" wrapText="1"/>
    </xf>
    <xf numFmtId="0" fontId="7" fillId="0" borderId="0" xfId="0" applyFont="1"/>
    <xf numFmtId="0" fontId="7" fillId="5" borderId="43" xfId="0" applyFont="1" applyFill="1" applyBorder="1" applyAlignment="1">
      <alignment horizontal="center" vertical="center" wrapText="1"/>
    </xf>
    <xf numFmtId="10" fontId="7" fillId="5" borderId="43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8" fontId="8" fillId="0" borderId="0" xfId="1" applyNumberFormat="1" applyFont="1" applyBorder="1" applyAlignment="1" applyProtection="1">
      <alignment horizontal="center" vertical="center" wrapText="1"/>
    </xf>
    <xf numFmtId="8" fontId="10" fillId="0" borderId="0" xfId="1" applyNumberFormat="1" applyFont="1" applyBorder="1" applyAlignment="1" applyProtection="1">
      <alignment horizontal="center" vertical="center" wrapText="1"/>
    </xf>
    <xf numFmtId="8" fontId="9" fillId="0" borderId="0" xfId="1" applyNumberFormat="1" applyFont="1" applyAlignment="1" applyProtection="1">
      <alignment horizontal="center" vertical="center" wrapText="1"/>
    </xf>
    <xf numFmtId="166" fontId="8" fillId="8" borderId="13" xfId="1" applyNumberFormat="1" applyFont="1" applyFill="1" applyBorder="1" applyAlignment="1">
      <alignment horizontal="center" vertical="center" wrapText="1"/>
    </xf>
    <xf numFmtId="166" fontId="8" fillId="8" borderId="4" xfId="1" applyNumberFormat="1" applyFont="1" applyFill="1" applyBorder="1" applyAlignment="1">
      <alignment horizontal="center" vertical="center" wrapText="1"/>
    </xf>
    <xf numFmtId="166" fontId="8" fillId="8" borderId="14" xfId="1" applyNumberFormat="1" applyFont="1" applyFill="1" applyBorder="1" applyAlignment="1">
      <alignment horizontal="center" vertical="center" wrapText="1"/>
    </xf>
    <xf numFmtId="8" fontId="7" fillId="6" borderId="10" xfId="1" applyNumberFormat="1" applyFont="1" applyFill="1" applyBorder="1" applyAlignment="1">
      <alignment horizontal="center" vertical="center" wrapText="1"/>
    </xf>
    <xf numFmtId="8" fontId="10" fillId="6" borderId="11" xfId="1" applyNumberFormat="1" applyFont="1" applyFill="1" applyBorder="1" applyAlignment="1">
      <alignment horizontal="left" vertical="center"/>
    </xf>
    <xf numFmtId="8" fontId="9" fillId="6" borderId="11" xfId="1" applyNumberFormat="1" applyFont="1" applyFill="1" applyBorder="1" applyAlignment="1">
      <alignment horizontal="center" vertical="center"/>
    </xf>
    <xf numFmtId="9" fontId="9" fillId="6" borderId="11" xfId="2" applyFont="1" applyFill="1" applyBorder="1" applyAlignment="1">
      <alignment horizontal="center" vertical="center" wrapText="1"/>
    </xf>
    <xf numFmtId="8" fontId="10" fillId="8" borderId="8" xfId="1" applyNumberFormat="1" applyFont="1" applyFill="1" applyBorder="1" applyAlignment="1">
      <alignment horizontal="center" vertical="center" wrapText="1"/>
    </xf>
    <xf numFmtId="8" fontId="8" fillId="8" borderId="1" xfId="1" applyNumberFormat="1" applyFont="1" applyFill="1" applyBorder="1" applyAlignment="1">
      <alignment horizontal="center" vertical="center" wrapText="1"/>
    </xf>
    <xf numFmtId="8" fontId="8" fillId="8" borderId="9" xfId="1" applyNumberFormat="1" applyFont="1" applyFill="1" applyBorder="1" applyAlignment="1">
      <alignment horizontal="center" vertical="center" wrapText="1"/>
    </xf>
    <xf numFmtId="8" fontId="8" fillId="8" borderId="21" xfId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8" fontId="8" fillId="3" borderId="36" xfId="1" applyNumberFormat="1" applyFont="1" applyFill="1" applyBorder="1" applyAlignment="1" applyProtection="1">
      <alignment horizontal="center" vertical="center" wrapText="1"/>
    </xf>
    <xf numFmtId="8" fontId="10" fillId="3" borderId="37" xfId="1" applyNumberFormat="1" applyFont="1" applyFill="1" applyBorder="1" applyAlignment="1" applyProtection="1">
      <alignment horizontal="left" vertical="center"/>
    </xf>
    <xf numFmtId="8" fontId="10" fillId="3" borderId="37" xfId="1" applyNumberFormat="1" applyFont="1" applyFill="1" applyBorder="1" applyAlignment="1" applyProtection="1">
      <alignment horizontal="center" vertical="center"/>
    </xf>
    <xf numFmtId="9" fontId="10" fillId="3" borderId="37" xfId="2" applyFont="1" applyFill="1" applyBorder="1" applyAlignment="1" applyProtection="1">
      <alignment horizontal="center" vertical="center" wrapText="1"/>
    </xf>
    <xf numFmtId="0" fontId="8" fillId="3" borderId="38" xfId="0" applyFont="1" applyFill="1" applyBorder="1"/>
    <xf numFmtId="8" fontId="10" fillId="8" borderId="22" xfId="1" applyNumberFormat="1" applyFont="1" applyFill="1" applyBorder="1" applyAlignment="1">
      <alignment horizontal="center" vertical="center" wrapText="1"/>
    </xf>
    <xf numFmtId="8" fontId="10" fillId="8" borderId="23" xfId="1" applyNumberFormat="1" applyFont="1" applyFill="1" applyBorder="1" applyAlignment="1">
      <alignment horizontal="center" vertical="center" wrapText="1"/>
    </xf>
    <xf numFmtId="8" fontId="10" fillId="8" borderId="24" xfId="1" applyNumberFormat="1" applyFont="1" applyFill="1" applyBorder="1" applyAlignment="1">
      <alignment horizontal="center" vertical="center" wrapText="1"/>
    </xf>
    <xf numFmtId="8" fontId="8" fillId="8" borderId="18" xfId="1" applyNumberFormat="1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8" fontId="9" fillId="3" borderId="13" xfId="1" applyNumberFormat="1" applyFont="1" applyFill="1" applyBorder="1" applyAlignment="1" applyProtection="1">
      <alignment horizontal="center" vertical="center" wrapText="1"/>
    </xf>
    <xf numFmtId="8" fontId="9" fillId="3" borderId="4" xfId="1" applyNumberFormat="1" applyFont="1" applyFill="1" applyBorder="1" applyAlignment="1" applyProtection="1">
      <alignment horizontal="center" vertical="center" wrapText="1"/>
    </xf>
    <xf numFmtId="8" fontId="10" fillId="8" borderId="31" xfId="1" applyNumberFormat="1" applyFont="1" applyFill="1" applyBorder="1" applyAlignment="1" applyProtection="1">
      <alignment horizontal="center" vertical="center" wrapText="1"/>
    </xf>
    <xf numFmtId="8" fontId="10" fillId="8" borderId="7" xfId="1" applyNumberFormat="1" applyFont="1" applyFill="1" applyBorder="1" applyAlignment="1" applyProtection="1">
      <alignment horizontal="center" vertical="center" wrapText="1"/>
    </xf>
    <xf numFmtId="8" fontId="10" fillId="8" borderId="14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8" fontId="7" fillId="0" borderId="0" xfId="1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center" vertical="center" wrapText="1"/>
    </xf>
    <xf numFmtId="164" fontId="7" fillId="0" borderId="1" xfId="0" quotePrefix="1" applyNumberFormat="1" applyFont="1" applyBorder="1" applyAlignment="1">
      <alignment horizontal="center" vertical="center" wrapText="1"/>
    </xf>
    <xf numFmtId="164" fontId="8" fillId="0" borderId="1" xfId="0" quotePrefix="1" applyNumberFormat="1" applyFont="1" applyBorder="1" applyAlignment="1">
      <alignment horizontal="center" vertical="center" wrapText="1"/>
    </xf>
    <xf numFmtId="8" fontId="9" fillId="7" borderId="8" xfId="1" applyNumberFormat="1" applyFont="1" applyFill="1" applyBorder="1" applyAlignment="1">
      <alignment horizontal="center" vertical="center" wrapText="1"/>
    </xf>
    <xf numFmtId="8" fontId="9" fillId="0" borderId="1" xfId="1" applyNumberFormat="1" applyFont="1" applyFill="1" applyBorder="1" applyAlignment="1">
      <alignment horizontal="center" vertical="center" wrapText="1"/>
    </xf>
    <xf numFmtId="8" fontId="9" fillId="7" borderId="1" xfId="1" applyNumberFormat="1" applyFont="1" applyFill="1" applyBorder="1" applyAlignment="1">
      <alignment horizontal="center" vertical="center" wrapText="1"/>
    </xf>
    <xf numFmtId="8" fontId="7" fillId="0" borderId="5" xfId="1" applyNumberFormat="1" applyFont="1" applyFill="1" applyBorder="1" applyAlignment="1">
      <alignment horizontal="center" vertical="center" wrapText="1"/>
    </xf>
    <xf numFmtId="8" fontId="8" fillId="0" borderId="5" xfId="1" applyNumberFormat="1" applyFont="1" applyFill="1" applyBorder="1" applyAlignment="1">
      <alignment horizontal="center" vertical="center" wrapText="1"/>
    </xf>
    <xf numFmtId="8" fontId="7" fillId="0" borderId="8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8" fontId="8" fillId="0" borderId="9" xfId="1" applyNumberFormat="1" applyFont="1" applyFill="1" applyBorder="1" applyAlignment="1">
      <alignment horizontal="center" vertical="center" wrapText="1"/>
    </xf>
    <xf numFmtId="8" fontId="8" fillId="0" borderId="0" xfId="0" applyNumberFormat="1" applyFont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8" fontId="7" fillId="0" borderId="0" xfId="1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8" fontId="9" fillId="0" borderId="0" xfId="1" applyNumberFormat="1" applyFont="1" applyFill="1" applyBorder="1" applyAlignment="1">
      <alignment horizontal="center" vertical="center" wrapText="1"/>
    </xf>
    <xf numFmtId="8" fontId="8" fillId="0" borderId="15" xfId="1" applyNumberFormat="1" applyFont="1" applyFill="1" applyBorder="1" applyAlignment="1">
      <alignment horizontal="center" vertical="center" wrapText="1"/>
    </xf>
    <xf numFmtId="8" fontId="11" fillId="0" borderId="5" xfId="1" applyNumberFormat="1" applyFont="1" applyFill="1" applyBorder="1" applyAlignment="1">
      <alignment horizontal="center" vertical="center" wrapText="1"/>
    </xf>
    <xf numFmtId="8" fontId="7" fillId="0" borderId="15" xfId="1" applyNumberFormat="1" applyFont="1" applyFill="1" applyBorder="1" applyAlignment="1">
      <alignment horizontal="center" vertical="center" wrapText="1"/>
    </xf>
    <xf numFmtId="8" fontId="12" fillId="0" borderId="0" xfId="1" applyNumberFormat="1" applyFont="1" applyFill="1" applyBorder="1" applyAlignment="1">
      <alignment horizontal="center" vertical="center" wrapText="1"/>
    </xf>
    <xf numFmtId="8" fontId="7" fillId="0" borderId="17" xfId="1" applyNumberFormat="1" applyFont="1" applyFill="1" applyBorder="1" applyAlignment="1">
      <alignment horizontal="center" vertical="center" wrapText="1"/>
    </xf>
    <xf numFmtId="8" fontId="7" fillId="0" borderId="42" xfId="1" applyNumberFormat="1" applyFont="1" applyFill="1" applyBorder="1" applyAlignment="1">
      <alignment horizontal="center" vertical="center" wrapText="1"/>
    </xf>
    <xf numFmtId="8" fontId="8" fillId="0" borderId="24" xfId="1" applyNumberFormat="1" applyFont="1" applyFill="1" applyBorder="1" applyAlignment="1">
      <alignment horizontal="center" vertical="center" wrapText="1"/>
    </xf>
    <xf numFmtId="8" fontId="7" fillId="0" borderId="0" xfId="1" applyNumberFormat="1" applyFont="1" applyFill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 wrapText="1"/>
    </xf>
    <xf numFmtId="167" fontId="8" fillId="0" borderId="16" xfId="0" applyNumberFormat="1" applyFont="1" applyBorder="1" applyAlignment="1">
      <alignment horizontal="center" vertical="center" wrapText="1"/>
    </xf>
    <xf numFmtId="167" fontId="8" fillId="0" borderId="32" xfId="0" applyNumberFormat="1" applyFont="1" applyBorder="1" applyAlignment="1">
      <alignment horizontal="center" vertical="center" wrapText="1"/>
    </xf>
    <xf numFmtId="167" fontId="8" fillId="0" borderId="33" xfId="0" applyNumberFormat="1" applyFont="1" applyBorder="1" applyAlignment="1">
      <alignment horizontal="center" vertical="center" wrapText="1"/>
    </xf>
    <xf numFmtId="167" fontId="8" fillId="0" borderId="34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horizontal="left" vertical="center"/>
    </xf>
    <xf numFmtId="8" fontId="7" fillId="0" borderId="0" xfId="1" applyNumberFormat="1" applyFont="1" applyBorder="1" applyAlignment="1" applyProtection="1">
      <alignment horizontal="center" vertical="center" wrapText="1"/>
    </xf>
    <xf numFmtId="8" fontId="9" fillId="0" borderId="0" xfId="1" applyNumberFormat="1" applyFont="1" applyBorder="1" applyAlignment="1" applyProtection="1">
      <alignment horizontal="center" vertical="center" wrapText="1"/>
    </xf>
    <xf numFmtId="1" fontId="10" fillId="3" borderId="8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8" fontId="9" fillId="3" borderId="6" xfId="0" applyNumberFormat="1" applyFont="1" applyFill="1" applyBorder="1" applyAlignment="1">
      <alignment horizontal="center" vertical="center" wrapText="1"/>
    </xf>
    <xf numFmtId="8" fontId="9" fillId="3" borderId="1" xfId="0" applyNumberFormat="1" applyFont="1" applyFill="1" applyBorder="1" applyAlignment="1">
      <alignment horizontal="center" vertical="center" wrapText="1"/>
    </xf>
    <xf numFmtId="8" fontId="9" fillId="3" borderId="35" xfId="0" applyNumberFormat="1" applyFont="1" applyFill="1" applyBorder="1" applyAlignment="1">
      <alignment horizontal="center" vertical="center" wrapText="1"/>
    </xf>
    <xf numFmtId="8" fontId="9" fillId="3" borderId="23" xfId="0" applyNumberFormat="1" applyFont="1" applyFill="1" applyBorder="1" applyAlignment="1">
      <alignment horizontal="center" vertical="center" wrapText="1"/>
    </xf>
    <xf numFmtId="8" fontId="10" fillId="3" borderId="40" xfId="0" applyNumberFormat="1" applyFont="1" applyFill="1" applyBorder="1" applyAlignment="1">
      <alignment horizontal="right" vertical="center"/>
    </xf>
    <xf numFmtId="8" fontId="10" fillId="3" borderId="39" xfId="0" applyNumberFormat="1" applyFont="1" applyFill="1" applyBorder="1" applyAlignment="1">
      <alignment horizontal="right" vertical="center"/>
    </xf>
    <xf numFmtId="8" fontId="8" fillId="3" borderId="10" xfId="1" applyNumberFormat="1" applyFont="1" applyFill="1" applyBorder="1" applyAlignment="1" applyProtection="1">
      <alignment horizontal="right" vertical="center"/>
    </xf>
    <xf numFmtId="0" fontId="7" fillId="3" borderId="11" xfId="0" applyFont="1" applyFill="1" applyBorder="1" applyAlignment="1">
      <alignment horizontal="center" vertical="center" wrapText="1"/>
    </xf>
    <xf numFmtId="9" fontId="10" fillId="3" borderId="12" xfId="1" applyNumberFormat="1" applyFont="1" applyFill="1" applyBorder="1" applyAlignment="1" applyProtection="1">
      <alignment horizontal="right" vertical="center"/>
    </xf>
    <xf numFmtId="8" fontId="9" fillId="3" borderId="41" xfId="0" applyNumberFormat="1" applyFont="1" applyFill="1" applyBorder="1" applyAlignment="1">
      <alignment horizontal="right" vertical="center"/>
    </xf>
    <xf numFmtId="8" fontId="9" fillId="3" borderId="33" xfId="0" applyNumberFormat="1" applyFont="1" applyFill="1" applyBorder="1" applyAlignment="1">
      <alignment horizontal="right" vertical="center"/>
    </xf>
    <xf numFmtId="8" fontId="8" fillId="3" borderId="36" xfId="1" applyNumberFormat="1" applyFont="1" applyFill="1" applyBorder="1" applyAlignment="1" applyProtection="1">
      <alignment vertical="center"/>
    </xf>
    <xf numFmtId="8" fontId="8" fillId="3" borderId="37" xfId="1" applyNumberFormat="1" applyFont="1" applyFill="1" applyBorder="1" applyAlignment="1" applyProtection="1">
      <alignment vertical="center"/>
    </xf>
    <xf numFmtId="0" fontId="9" fillId="3" borderId="38" xfId="0" applyFont="1" applyFill="1" applyBorder="1" applyAlignment="1">
      <alignment horizontal="center" vertical="center"/>
    </xf>
    <xf numFmtId="0" fontId="13" fillId="4" borderId="0" xfId="3" applyFont="1" applyFill="1"/>
    <xf numFmtId="0" fontId="7" fillId="0" borderId="0" xfId="0" applyFont="1" applyAlignment="1">
      <alignment horizontal="center" vertical="center"/>
    </xf>
    <xf numFmtId="8" fontId="9" fillId="0" borderId="0" xfId="1" applyNumberFormat="1" applyFont="1" applyFill="1" applyBorder="1" applyAlignment="1" applyProtection="1">
      <alignment horizontal="center" vertical="center"/>
    </xf>
    <xf numFmtId="44" fontId="10" fillId="0" borderId="0" xfId="1" applyFont="1" applyFill="1" applyBorder="1" applyAlignment="1" applyProtection="1">
      <alignment vertical="center"/>
    </xf>
    <xf numFmtId="44" fontId="8" fillId="0" borderId="0" xfId="1" applyFont="1" applyFill="1" applyBorder="1" applyAlignment="1" applyProtection="1">
      <alignment vertical="center"/>
    </xf>
    <xf numFmtId="1" fontId="10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8" fontId="8" fillId="0" borderId="0" xfId="1" applyNumberFormat="1" applyFont="1" applyAlignment="1" applyProtection="1">
      <alignment horizontal="center" vertical="center" wrapText="1"/>
    </xf>
    <xf numFmtId="0" fontId="8" fillId="6" borderId="11" xfId="0" applyFont="1" applyFill="1" applyBorder="1"/>
    <xf numFmtId="8" fontId="10" fillId="3" borderId="14" xfId="1" applyNumberFormat="1" applyFont="1" applyFill="1" applyBorder="1" applyAlignment="1" applyProtection="1">
      <alignment horizontal="center" vertical="center" wrapText="1"/>
    </xf>
    <xf numFmtId="8" fontId="10" fillId="0" borderId="5" xfId="1" applyNumberFormat="1" applyFont="1" applyFill="1" applyBorder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8" fontId="8" fillId="0" borderId="0" xfId="1" applyNumberFormat="1" applyFont="1" applyFill="1" applyBorder="1" applyAlignment="1" applyProtection="1">
      <alignment horizontal="left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8" fontId="8" fillId="3" borderId="1" xfId="1" applyNumberFormat="1" applyFont="1" applyFill="1" applyBorder="1" applyAlignment="1" applyProtection="1">
      <alignment horizontal="center" vertical="center" wrapText="1"/>
    </xf>
    <xf numFmtId="8" fontId="8" fillId="3" borderId="1" xfId="0" applyNumberFormat="1" applyFont="1" applyFill="1" applyBorder="1" applyAlignment="1">
      <alignment horizontal="right" vertical="center" wrapText="1"/>
    </xf>
    <xf numFmtId="8" fontId="8" fillId="3" borderId="1" xfId="0" applyNumberFormat="1" applyFont="1" applyFill="1" applyBorder="1" applyAlignment="1">
      <alignment horizontal="right" vertical="center"/>
    </xf>
    <xf numFmtId="8" fontId="7" fillId="3" borderId="28" xfId="1" applyNumberFormat="1" applyFont="1" applyFill="1" applyBorder="1" applyAlignment="1" applyProtection="1">
      <alignment horizontal="center" vertical="center"/>
    </xf>
    <xf numFmtId="8" fontId="7" fillId="3" borderId="29" xfId="1" applyNumberFormat="1" applyFont="1" applyFill="1" applyBorder="1" applyAlignment="1" applyProtection="1">
      <alignment horizontal="center" vertical="center"/>
    </xf>
    <xf numFmtId="8" fontId="7" fillId="3" borderId="30" xfId="1" applyNumberFormat="1" applyFont="1" applyFill="1" applyBorder="1" applyAlignment="1" applyProtection="1">
      <alignment horizontal="center" vertical="center"/>
    </xf>
    <xf numFmtId="8" fontId="7" fillId="3" borderId="8" xfId="1" applyNumberFormat="1" applyFont="1" applyFill="1" applyBorder="1" applyAlignment="1" applyProtection="1">
      <alignment horizontal="center" vertical="center"/>
    </xf>
    <xf numFmtId="8" fontId="7" fillId="3" borderId="1" xfId="1" applyNumberFormat="1" applyFont="1" applyFill="1" applyBorder="1" applyAlignment="1" applyProtection="1">
      <alignment horizontal="center" vertical="center"/>
    </xf>
    <xf numFmtId="8" fontId="7" fillId="3" borderId="9" xfId="1" applyNumberFormat="1" applyFont="1" applyFill="1" applyBorder="1" applyAlignment="1" applyProtection="1">
      <alignment horizontal="center" vertical="center"/>
    </xf>
    <xf numFmtId="8" fontId="7" fillId="3" borderId="22" xfId="1" applyNumberFormat="1" applyFont="1" applyFill="1" applyBorder="1" applyAlignment="1" applyProtection="1">
      <alignment horizontal="center" vertical="center"/>
    </xf>
    <xf numFmtId="8" fontId="7" fillId="3" borderId="23" xfId="1" applyNumberFormat="1" applyFont="1" applyFill="1" applyBorder="1" applyAlignment="1" applyProtection="1">
      <alignment horizontal="center" vertical="center"/>
    </xf>
    <xf numFmtId="8" fontId="7" fillId="3" borderId="24" xfId="1" applyNumberFormat="1" applyFont="1" applyFill="1" applyBorder="1" applyAlignment="1" applyProtection="1">
      <alignment horizontal="center" vertical="center"/>
    </xf>
    <xf numFmtId="8" fontId="7" fillId="3" borderId="26" xfId="1" applyNumberFormat="1" applyFont="1" applyFill="1" applyBorder="1" applyAlignment="1" applyProtection="1">
      <alignment horizontal="center" vertical="center"/>
    </xf>
    <xf numFmtId="8" fontId="7" fillId="3" borderId="39" xfId="1" applyNumberFormat="1" applyFont="1" applyFill="1" applyBorder="1" applyAlignment="1" applyProtection="1">
      <alignment horizontal="center" vertical="center"/>
    </xf>
    <xf numFmtId="8" fontId="7" fillId="3" borderId="27" xfId="1" applyNumberFormat="1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" xfId="3" xr:uid="{00000000-0005-0000-0000-000002000000}"/>
    <cellStyle name="Normal 3" xfId="4" xr:uid="{982D3936-DB4C-49A8-A4E7-CF12FA596D4C}"/>
    <cellStyle name="Porcentaje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304799</xdr:rowOff>
    </xdr:from>
    <xdr:to>
      <xdr:col>3</xdr:col>
      <xdr:colOff>1676998</xdr:colOff>
      <xdr:row>1</xdr:row>
      <xdr:rowOff>1562100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7312405-CC28-4AF9-A038-23C9FAA92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304799"/>
          <a:ext cx="8557858" cy="190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versals/GAE/Gesti&#243;%20SGAiE/Control%20Operacional/Residus/T.16-17/Llibre%20de%20residus%20T.16-17%20Rev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ES"/>
      <sheetName val="Llibre de residus"/>
      <sheetName val="Resum"/>
    </sheetNames>
    <sheetDataSet>
      <sheetData sheetId="0">
        <row r="2">
          <cell r="A2" t="str">
            <v>CER 080318 - Residus de toner d'impressió diferents dels especificats en el còdi 080317</v>
          </cell>
        </row>
        <row r="3">
          <cell r="A3" t="str">
            <v>CER 130205 - Olis lubricants sintètics no clorats</v>
          </cell>
        </row>
        <row r="4">
          <cell r="A4" t="str">
            <v>CER 150106 - Envasos mesclats</v>
          </cell>
        </row>
        <row r="5">
          <cell r="A5" t="str">
            <v>CER 150110 - Envasos que continguin restes de substàncies perilloses o estan contaminats</v>
          </cell>
        </row>
        <row r="6">
          <cell r="A6" t="str">
            <v>CER 150202 - Absorbents, materials de filtració (inclosos els filtres d'oli no especificats en altres categories), draps de neteja i ribes protectores contaminades per substàncies perilloses</v>
          </cell>
        </row>
        <row r="7">
          <cell r="A7" t="str">
            <v>CER 160214 - Equips rebutjats diferents dels especificats en els codis 160209 i 160213</v>
          </cell>
        </row>
        <row r="8">
          <cell r="A8" t="str">
            <v>CER 160504 - Gasos en recipients a pressió (inclosos els halons) que continguin substàncies perilloses</v>
          </cell>
        </row>
        <row r="9">
          <cell r="A9" t="str">
            <v>CER 160508 - Productes químics orgánics rebutjats que consisteixen en, o continguin susbtancies perilloses</v>
          </cell>
        </row>
        <row r="10">
          <cell r="A10" t="str">
            <v>CER 180103 - Residus la recollida i eliminació dels quals és objecte de requisits especials per a la prevenció d'infeccions</v>
          </cell>
        </row>
        <row r="11">
          <cell r="A11" t="str">
            <v>CER 200101 - Paper i cartró</v>
          </cell>
        </row>
        <row r="12">
          <cell r="A12" t="str">
            <v>CER 200102 - Vidre</v>
          </cell>
        </row>
        <row r="13">
          <cell r="A13" t="str">
            <v>CER 200121 - Fluorescents i altres residus que continguin mercuri</v>
          </cell>
        </row>
        <row r="14">
          <cell r="A14" t="str">
            <v>CER 200133 - Bateries, acumuladors i piles</v>
          </cell>
        </row>
        <row r="15">
          <cell r="A15" t="str">
            <v>CER 200136 - Equips elèctrics i elèctronics sense components perillosos</v>
          </cell>
        </row>
        <row r="16">
          <cell r="A16" t="str">
            <v>CER 200137 - Fustes que continguin substàncies perilloses</v>
          </cell>
        </row>
        <row r="17">
          <cell r="A17" t="str">
            <v>CER 200138 - Fustes que no continguin substàncies perilloses</v>
          </cell>
        </row>
        <row r="18">
          <cell r="A18" t="str">
            <v>CER 200140 - Ferralla</v>
          </cell>
        </row>
        <row r="19">
          <cell r="A19" t="str">
            <v>CER 200301 - Mescles de residus municipals</v>
          </cell>
        </row>
        <row r="20">
          <cell r="A20" t="str">
            <v>CER 200307 - Residus voluminosos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2:BE72"/>
  <sheetViews>
    <sheetView showGridLines="0" tabSelected="1" topLeftCell="A39" zoomScale="30" zoomScaleNormal="30" zoomScaleSheetLayoutView="25" workbookViewId="0">
      <selection activeCell="K44" sqref="K44"/>
    </sheetView>
  </sheetViews>
  <sheetFormatPr baseColWidth="10" defaultColWidth="36.42578125" defaultRowHeight="51" x14ac:dyDescent="0.25"/>
  <cols>
    <col min="1" max="2" width="36.42578125" style="2"/>
    <col min="3" max="3" width="36.42578125" style="3"/>
    <col min="4" max="4" width="49.140625" style="2" customWidth="1"/>
    <col min="5" max="5" width="84.85546875" style="2" customWidth="1"/>
    <col min="6" max="8" width="36.42578125" style="2"/>
    <col min="9" max="9" width="21.140625" style="2" customWidth="1"/>
    <col min="10" max="10" width="19" style="2" customWidth="1"/>
    <col min="11" max="13" width="36.42578125" style="2"/>
    <col min="14" max="14" width="36.42578125" style="5"/>
    <col min="15" max="17" width="36.42578125" style="2"/>
    <col min="18" max="19" width="36.42578125" style="6"/>
    <col min="20" max="20" width="43.85546875" style="19" customWidth="1"/>
    <col min="21" max="21" width="46.5703125" style="19" customWidth="1"/>
    <col min="22" max="22" width="41.5703125" style="19" customWidth="1"/>
    <col min="23" max="23" width="47.140625" style="117" bestFit="1" customWidth="1"/>
    <col min="24" max="24" width="38.42578125" style="2" bestFit="1" customWidth="1"/>
    <col min="25" max="26" width="36.42578125" style="2"/>
    <col min="27" max="27" width="44.85546875" style="2" customWidth="1"/>
    <col min="28" max="16384" width="36.42578125" style="2"/>
  </cols>
  <sheetData>
    <row r="2" spans="1:57" ht="147" customHeight="1" x14ac:dyDescent="0.25">
      <c r="E2" s="1" t="s">
        <v>157</v>
      </c>
      <c r="L2" s="4"/>
      <c r="S2" s="2"/>
      <c r="T2" s="7"/>
      <c r="U2" s="7"/>
      <c r="V2" s="7"/>
      <c r="W2" s="15"/>
    </row>
    <row r="3" spans="1:57" ht="39" hidden="1" customHeight="1" x14ac:dyDescent="0.25">
      <c r="B3" s="3"/>
      <c r="C3" s="2"/>
      <c r="E3" s="8"/>
      <c r="M3" s="8"/>
      <c r="N3" s="2"/>
      <c r="O3" s="9"/>
      <c r="R3" s="2"/>
      <c r="S3" s="10"/>
      <c r="T3" s="11"/>
      <c r="U3" s="11"/>
      <c r="V3" s="11"/>
      <c r="W3" s="15"/>
      <c r="Y3" s="10"/>
      <c r="Z3" s="13" t="s">
        <v>120</v>
      </c>
      <c r="AA3" s="14">
        <v>0.03</v>
      </c>
      <c r="AB3" s="10"/>
    </row>
    <row r="4" spans="1:57" s="15" customFormat="1" ht="101.25" customHeight="1" x14ac:dyDescent="0.25">
      <c r="O4" s="16"/>
      <c r="S4" s="17"/>
      <c r="T4" s="18"/>
      <c r="U4" s="18"/>
      <c r="V4" s="18"/>
      <c r="W4" s="17"/>
      <c r="X4" s="139" t="s">
        <v>114</v>
      </c>
      <c r="Y4" s="140"/>
      <c r="Z4" s="140"/>
      <c r="AA4" s="141"/>
      <c r="AD4" s="17"/>
      <c r="AE4" s="17"/>
      <c r="AF4" s="17"/>
      <c r="AG4" s="17"/>
    </row>
    <row r="5" spans="1:57" ht="45.6" customHeight="1" thickBot="1" x14ac:dyDescent="0.3">
      <c r="B5" s="3"/>
      <c r="C5" s="2"/>
      <c r="N5" s="2"/>
      <c r="O5" s="9"/>
      <c r="R5" s="2"/>
      <c r="X5" s="20" t="s">
        <v>88</v>
      </c>
      <c r="Y5" s="21">
        <v>2026</v>
      </c>
      <c r="Z5" s="21">
        <v>2027</v>
      </c>
      <c r="AA5" s="22">
        <v>2028</v>
      </c>
      <c r="AD5" s="6"/>
      <c r="AE5" s="6"/>
      <c r="AF5" s="6"/>
      <c r="AG5" s="6"/>
    </row>
    <row r="6" spans="1:57" ht="57" customHeight="1" thickBot="1" x14ac:dyDescent="0.8">
      <c r="B6" s="3"/>
      <c r="C6" s="2"/>
      <c r="E6" s="4"/>
      <c r="M6" s="4"/>
      <c r="N6" s="2"/>
      <c r="O6" s="9"/>
      <c r="R6" s="2"/>
      <c r="S6" s="23"/>
      <c r="T6" s="24" t="s">
        <v>121</v>
      </c>
      <c r="U6" s="25"/>
      <c r="V6" s="26"/>
      <c r="W6" s="118"/>
      <c r="X6" s="27">
        <v>70</v>
      </c>
      <c r="Y6" s="28">
        <f>X6*(1+$AA3)</f>
        <v>72.100000000000009</v>
      </c>
      <c r="Z6" s="28">
        <f>Y6*(1+$AA3)</f>
        <v>74.263000000000005</v>
      </c>
      <c r="AA6" s="29">
        <f>Z6*(1+$AA3)</f>
        <v>76.490890000000007</v>
      </c>
      <c r="AB6" s="30" t="s">
        <v>90</v>
      </c>
      <c r="AD6" s="6"/>
      <c r="AE6" s="6"/>
      <c r="AF6" s="6"/>
      <c r="AG6" s="6"/>
    </row>
    <row r="7" spans="1:57" ht="102" customHeight="1" thickBot="1" x14ac:dyDescent="0.8">
      <c r="B7" s="3"/>
      <c r="C7" s="2"/>
      <c r="E7" s="4"/>
      <c r="M7" s="4"/>
      <c r="N7" s="142" t="s">
        <v>117</v>
      </c>
      <c r="O7" s="143"/>
      <c r="P7" s="143"/>
      <c r="Q7" s="143"/>
      <c r="R7" s="144"/>
      <c r="S7" s="32"/>
      <c r="T7" s="33" t="s">
        <v>118</v>
      </c>
      <c r="U7" s="34"/>
      <c r="V7" s="35"/>
      <c r="W7" s="36"/>
      <c r="X7" s="37">
        <f t="shared" ref="X7" si="0">X6*0.1</f>
        <v>7</v>
      </c>
      <c r="Y7" s="38">
        <f>Y6*0.1</f>
        <v>7.2100000000000009</v>
      </c>
      <c r="Z7" s="38">
        <f>Z6*0.1</f>
        <v>7.4263000000000012</v>
      </c>
      <c r="AA7" s="39">
        <f t="shared" ref="AA7" si="1">AA6*0.1</f>
        <v>7.6490890000000009</v>
      </c>
      <c r="AB7" s="40" t="s">
        <v>89</v>
      </c>
      <c r="AD7" s="6"/>
      <c r="AE7" s="6"/>
      <c r="AF7" s="6"/>
      <c r="AG7" s="6"/>
    </row>
    <row r="8" spans="1:57" s="51" customFormat="1" ht="394.5" customHeight="1" x14ac:dyDescent="0.75">
      <c r="A8" s="2"/>
      <c r="B8" s="41" t="s">
        <v>57</v>
      </c>
      <c r="C8" s="42" t="s">
        <v>58</v>
      </c>
      <c r="D8" s="42" t="s">
        <v>54</v>
      </c>
      <c r="E8" s="42" t="s">
        <v>12</v>
      </c>
      <c r="F8" s="42" t="s">
        <v>8</v>
      </c>
      <c r="G8" s="42" t="s">
        <v>116</v>
      </c>
      <c r="H8" s="42" t="s">
        <v>16</v>
      </c>
      <c r="I8" s="42" t="s">
        <v>29</v>
      </c>
      <c r="J8" s="42" t="s">
        <v>30</v>
      </c>
      <c r="K8" s="42" t="s">
        <v>4</v>
      </c>
      <c r="L8" s="42" t="s">
        <v>14</v>
      </c>
      <c r="M8" s="42" t="s">
        <v>44</v>
      </c>
      <c r="N8" s="42" t="s">
        <v>3</v>
      </c>
      <c r="O8" s="43" t="s">
        <v>35</v>
      </c>
      <c r="P8" s="42" t="s">
        <v>9</v>
      </c>
      <c r="Q8" s="42" t="s">
        <v>10</v>
      </c>
      <c r="R8" s="31" t="s">
        <v>5</v>
      </c>
      <c r="S8" s="44" t="s">
        <v>103</v>
      </c>
      <c r="T8" s="45" t="s">
        <v>104</v>
      </c>
      <c r="U8" s="45" t="s">
        <v>105</v>
      </c>
      <c r="V8" s="45" t="s">
        <v>106</v>
      </c>
      <c r="W8" s="119" t="s">
        <v>107</v>
      </c>
      <c r="X8" s="46" t="s">
        <v>102</v>
      </c>
      <c r="Y8" s="47" t="s">
        <v>147</v>
      </c>
      <c r="Z8" s="47" t="s">
        <v>148</v>
      </c>
      <c r="AA8" s="48" t="s">
        <v>112</v>
      </c>
      <c r="AB8" s="49"/>
      <c r="AC8" s="2"/>
      <c r="AD8" s="50"/>
      <c r="AE8" s="50"/>
      <c r="AF8" s="50"/>
      <c r="AG8" s="5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 ht="357" x14ac:dyDescent="0.25">
      <c r="A9" s="52">
        <v>1</v>
      </c>
      <c r="B9" s="53">
        <v>200301</v>
      </c>
      <c r="C9" s="52" t="s">
        <v>56</v>
      </c>
      <c r="D9" s="52" t="s">
        <v>55</v>
      </c>
      <c r="E9" s="54" t="s">
        <v>53</v>
      </c>
      <c r="F9" s="52" t="s">
        <v>6</v>
      </c>
      <c r="G9" s="52" t="s">
        <v>122</v>
      </c>
      <c r="H9" s="52" t="s">
        <v>123</v>
      </c>
      <c r="I9" s="52" t="s">
        <v>28</v>
      </c>
      <c r="J9" s="52" t="s">
        <v>31</v>
      </c>
      <c r="K9" s="52" t="s">
        <v>13</v>
      </c>
      <c r="L9" s="52" t="s">
        <v>15</v>
      </c>
      <c r="M9" s="54" t="s">
        <v>124</v>
      </c>
      <c r="N9" s="52" t="s">
        <v>50</v>
      </c>
      <c r="O9" s="55">
        <v>40</v>
      </c>
      <c r="P9" s="56">
        <v>97</v>
      </c>
      <c r="Q9" s="57">
        <v>3</v>
      </c>
      <c r="R9" s="58">
        <f>P9*Q9</f>
        <v>291</v>
      </c>
      <c r="S9" s="59">
        <v>13</v>
      </c>
      <c r="T9" s="60"/>
      <c r="U9" s="61">
        <v>9</v>
      </c>
      <c r="V9" s="60"/>
      <c r="W9" s="63">
        <f>R9*(S9+U9+V9)+O9*T9</f>
        <v>6402</v>
      </c>
      <c r="X9" s="64">
        <f>$R9*X7</f>
        <v>2037</v>
      </c>
      <c r="Y9" s="65">
        <f>$R9*Y7</f>
        <v>2098.11</v>
      </c>
      <c r="Z9" s="65">
        <f>$R9*Z7</f>
        <v>2161.0533000000005</v>
      </c>
      <c r="AA9" s="66">
        <f>SUM(X9:Z9)</f>
        <v>6296.1633000000011</v>
      </c>
      <c r="AB9" s="67"/>
      <c r="AC9" s="68"/>
      <c r="AD9" s="69"/>
      <c r="AE9" s="69"/>
      <c r="AF9" s="69"/>
      <c r="AG9" s="69"/>
    </row>
    <row r="10" spans="1:57" ht="357" x14ac:dyDescent="0.25">
      <c r="A10" s="52">
        <v>2</v>
      </c>
      <c r="B10" s="53">
        <v>150106</v>
      </c>
      <c r="C10" s="52" t="s">
        <v>0</v>
      </c>
      <c r="D10" s="52" t="s">
        <v>59</v>
      </c>
      <c r="E10" s="54" t="s">
        <v>53</v>
      </c>
      <c r="F10" s="52" t="s">
        <v>6</v>
      </c>
      <c r="G10" s="54" t="s">
        <v>125</v>
      </c>
      <c r="H10" s="52" t="s">
        <v>123</v>
      </c>
      <c r="I10" s="52" t="s">
        <v>28</v>
      </c>
      <c r="J10" s="52" t="s">
        <v>33</v>
      </c>
      <c r="K10" s="52" t="s">
        <v>13</v>
      </c>
      <c r="L10" s="52" t="s">
        <v>15</v>
      </c>
      <c r="M10" s="54" t="s">
        <v>154</v>
      </c>
      <c r="N10" s="52" t="s">
        <v>50</v>
      </c>
      <c r="O10" s="55">
        <v>7</v>
      </c>
      <c r="P10" s="70">
        <v>97</v>
      </c>
      <c r="Q10" s="71">
        <v>1</v>
      </c>
      <c r="R10" s="72">
        <f t="shared" ref="R10:R13" si="2">P10*Q10</f>
        <v>97</v>
      </c>
      <c r="S10" s="59">
        <v>13</v>
      </c>
      <c r="T10" s="73"/>
      <c r="U10" s="61">
        <v>7</v>
      </c>
      <c r="V10" s="60"/>
      <c r="W10" s="63">
        <f t="shared" ref="W10:W33" si="3">R10*(S10+U10+V10)+O10*T10</f>
        <v>1940</v>
      </c>
      <c r="X10" s="74"/>
      <c r="Y10" s="63"/>
      <c r="Z10" s="75"/>
      <c r="AA10" s="66">
        <f>SUM(X10:Z10)</f>
        <v>0</v>
      </c>
      <c r="AB10" s="67"/>
      <c r="AC10" s="68"/>
      <c r="AD10" s="69"/>
      <c r="AE10" s="69"/>
      <c r="AF10" s="69"/>
      <c r="AG10" s="69"/>
    </row>
    <row r="11" spans="1:57" ht="255" x14ac:dyDescent="0.25">
      <c r="A11" s="52">
        <v>3</v>
      </c>
      <c r="B11" s="53">
        <v>200102</v>
      </c>
      <c r="C11" s="52" t="s">
        <v>1</v>
      </c>
      <c r="D11" s="52" t="s">
        <v>78</v>
      </c>
      <c r="E11" s="52" t="s">
        <v>91</v>
      </c>
      <c r="F11" s="52" t="s">
        <v>7</v>
      </c>
      <c r="G11" s="52" t="s">
        <v>126</v>
      </c>
      <c r="H11" s="52" t="s">
        <v>123</v>
      </c>
      <c r="I11" s="52" t="s">
        <v>28</v>
      </c>
      <c r="J11" s="52" t="s">
        <v>33</v>
      </c>
      <c r="K11" s="52" t="s">
        <v>43</v>
      </c>
      <c r="L11" s="52" t="s">
        <v>15</v>
      </c>
      <c r="M11" s="54" t="s">
        <v>48</v>
      </c>
      <c r="N11" s="52" t="s">
        <v>2</v>
      </c>
      <c r="O11" s="55">
        <v>0.5</v>
      </c>
      <c r="P11" s="70">
        <v>12</v>
      </c>
      <c r="Q11" s="71">
        <v>1</v>
      </c>
      <c r="R11" s="72">
        <f t="shared" si="2"/>
        <v>12</v>
      </c>
      <c r="S11" s="59">
        <v>80</v>
      </c>
      <c r="T11" s="60"/>
      <c r="U11" s="60"/>
      <c r="V11" s="60"/>
      <c r="W11" s="63">
        <f>R11*(S11+U11+V11)+O11*T11</f>
        <v>960</v>
      </c>
      <c r="X11" s="76"/>
      <c r="Y11" s="62"/>
      <c r="Z11" s="62"/>
      <c r="AA11" s="66">
        <f>SUM(X11:Z11)</f>
        <v>0</v>
      </c>
      <c r="AB11" s="67"/>
      <c r="AC11" s="68"/>
      <c r="AD11" s="69"/>
      <c r="AE11" s="69"/>
      <c r="AF11" s="69"/>
      <c r="AG11" s="69"/>
    </row>
    <row r="12" spans="1:57" ht="391.5" x14ac:dyDescent="0.25">
      <c r="A12" s="52">
        <v>4</v>
      </c>
      <c r="B12" s="53">
        <v>200301</v>
      </c>
      <c r="C12" s="52" t="s">
        <v>41</v>
      </c>
      <c r="D12" s="52" t="s">
        <v>60</v>
      </c>
      <c r="E12" s="116" t="s">
        <v>167</v>
      </c>
      <c r="F12" s="52" t="s">
        <v>37</v>
      </c>
      <c r="G12" s="52" t="s">
        <v>122</v>
      </c>
      <c r="H12" s="52" t="s">
        <v>123</v>
      </c>
      <c r="I12" s="52" t="s">
        <v>28</v>
      </c>
      <c r="J12" s="52" t="s">
        <v>32</v>
      </c>
      <c r="K12" s="52" t="s">
        <v>86</v>
      </c>
      <c r="L12" s="52" t="s">
        <v>18</v>
      </c>
      <c r="M12" s="52" t="s">
        <v>2</v>
      </c>
      <c r="N12" s="52" t="s">
        <v>2</v>
      </c>
      <c r="O12" s="55">
        <v>3</v>
      </c>
      <c r="P12" s="56">
        <v>1</v>
      </c>
      <c r="Q12" s="57">
        <v>1</v>
      </c>
      <c r="R12" s="58">
        <f t="shared" si="2"/>
        <v>1</v>
      </c>
      <c r="S12" s="59">
        <v>260</v>
      </c>
      <c r="T12" s="61">
        <v>73</v>
      </c>
      <c r="U12" s="60"/>
      <c r="V12" s="61">
        <v>4.7</v>
      </c>
      <c r="W12" s="63">
        <f t="shared" si="3"/>
        <v>483.7</v>
      </c>
      <c r="X12" s="64">
        <f>$O12*X$6</f>
        <v>210</v>
      </c>
      <c r="Y12" s="65">
        <f t="shared" ref="Y12:Z13" si="4">$O12*Y$6</f>
        <v>216.3</v>
      </c>
      <c r="Z12" s="65">
        <f t="shared" si="4"/>
        <v>222.78900000000002</v>
      </c>
      <c r="AA12" s="66">
        <f>SUM(X12:Z12)</f>
        <v>649.08900000000006</v>
      </c>
      <c r="AB12" s="67"/>
      <c r="AC12" s="68"/>
      <c r="AD12" s="77"/>
      <c r="AE12" s="69"/>
      <c r="AF12" s="69"/>
      <c r="AG12" s="69"/>
    </row>
    <row r="13" spans="1:57" ht="397.5" x14ac:dyDescent="0.25">
      <c r="A13" s="52">
        <v>5</v>
      </c>
      <c r="B13" s="53">
        <v>200301</v>
      </c>
      <c r="C13" s="52" t="s">
        <v>41</v>
      </c>
      <c r="D13" s="52" t="s">
        <v>60</v>
      </c>
      <c r="E13" s="116" t="s">
        <v>149</v>
      </c>
      <c r="F13" s="52" t="s">
        <v>37</v>
      </c>
      <c r="G13" s="52" t="s">
        <v>122</v>
      </c>
      <c r="H13" s="52" t="s">
        <v>123</v>
      </c>
      <c r="I13" s="52" t="s">
        <v>28</v>
      </c>
      <c r="J13" s="52" t="s">
        <v>32</v>
      </c>
      <c r="K13" s="52" t="s">
        <v>85</v>
      </c>
      <c r="L13" s="52" t="s">
        <v>18</v>
      </c>
      <c r="M13" s="52" t="s">
        <v>2</v>
      </c>
      <c r="N13" s="52" t="s">
        <v>2</v>
      </c>
      <c r="O13" s="55">
        <v>10</v>
      </c>
      <c r="P13" s="56">
        <v>1</v>
      </c>
      <c r="Q13" s="57">
        <v>1</v>
      </c>
      <c r="R13" s="58">
        <f t="shared" si="2"/>
        <v>1</v>
      </c>
      <c r="S13" s="59">
        <v>285</v>
      </c>
      <c r="T13" s="61">
        <v>73</v>
      </c>
      <c r="U13" s="60"/>
      <c r="V13" s="61">
        <v>4.7</v>
      </c>
      <c r="W13" s="63">
        <f t="shared" si="3"/>
        <v>1019.7</v>
      </c>
      <c r="X13" s="64">
        <f>$O13*X$6</f>
        <v>700</v>
      </c>
      <c r="Y13" s="65">
        <f t="shared" si="4"/>
        <v>721.00000000000011</v>
      </c>
      <c r="Z13" s="65">
        <f t="shared" si="4"/>
        <v>742.63000000000011</v>
      </c>
      <c r="AA13" s="66">
        <f t="shared" ref="AA13:AA33" si="5">SUM(X13:Z13)</f>
        <v>2163.63</v>
      </c>
      <c r="AB13" s="67"/>
      <c r="AC13" s="68"/>
      <c r="AD13" s="77"/>
      <c r="AE13" s="69"/>
      <c r="AF13" s="69"/>
      <c r="AG13" s="69"/>
    </row>
    <row r="14" spans="1:57" ht="306" x14ac:dyDescent="0.25">
      <c r="A14" s="52">
        <v>6</v>
      </c>
      <c r="B14" s="53"/>
      <c r="C14" s="52"/>
      <c r="D14" s="52" t="s">
        <v>62</v>
      </c>
      <c r="E14" s="52" t="s">
        <v>63</v>
      </c>
      <c r="F14" s="52" t="s">
        <v>37</v>
      </c>
      <c r="G14" s="52"/>
      <c r="H14" s="52" t="s">
        <v>127</v>
      </c>
      <c r="I14" s="52"/>
      <c r="J14" s="52"/>
      <c r="K14" s="52"/>
      <c r="L14" s="52"/>
      <c r="M14" s="52"/>
      <c r="N14" s="52"/>
      <c r="O14" s="55"/>
      <c r="P14" s="56"/>
      <c r="Q14" s="57"/>
      <c r="R14" s="58">
        <v>8</v>
      </c>
      <c r="S14" s="59">
        <v>75</v>
      </c>
      <c r="T14" s="60"/>
      <c r="U14" s="60"/>
      <c r="V14" s="60"/>
      <c r="W14" s="63">
        <f t="shared" si="3"/>
        <v>600</v>
      </c>
      <c r="X14" s="64"/>
      <c r="Y14" s="65"/>
      <c r="Z14" s="65"/>
      <c r="AA14" s="66">
        <f t="shared" si="5"/>
        <v>0</v>
      </c>
      <c r="AB14" s="67"/>
      <c r="AC14" s="68"/>
      <c r="AD14" s="77"/>
      <c r="AE14" s="69"/>
      <c r="AF14" s="69"/>
      <c r="AG14" s="69"/>
    </row>
    <row r="15" spans="1:57" ht="306" x14ac:dyDescent="0.25">
      <c r="A15" s="52">
        <v>7</v>
      </c>
      <c r="B15" s="53">
        <v>200301</v>
      </c>
      <c r="C15" s="52" t="s">
        <v>41</v>
      </c>
      <c r="D15" s="52" t="s">
        <v>128</v>
      </c>
      <c r="E15" s="54" t="s">
        <v>61</v>
      </c>
      <c r="F15" s="52" t="s">
        <v>37</v>
      </c>
      <c r="G15" s="52" t="s">
        <v>122</v>
      </c>
      <c r="H15" s="52" t="s">
        <v>17</v>
      </c>
      <c r="I15" s="52" t="s">
        <v>28</v>
      </c>
      <c r="J15" s="52" t="s">
        <v>32</v>
      </c>
      <c r="K15" s="52" t="s">
        <v>85</v>
      </c>
      <c r="L15" s="52" t="s">
        <v>18</v>
      </c>
      <c r="M15" s="52" t="s">
        <v>2</v>
      </c>
      <c r="N15" s="52" t="s">
        <v>2</v>
      </c>
      <c r="O15" s="55">
        <v>30</v>
      </c>
      <c r="P15" s="56">
        <v>10</v>
      </c>
      <c r="Q15" s="57">
        <v>1</v>
      </c>
      <c r="R15" s="58">
        <f t="shared" ref="R15:R33" si="6">P15*Q15</f>
        <v>10</v>
      </c>
      <c r="S15" s="59">
        <v>265</v>
      </c>
      <c r="T15" s="61">
        <v>73</v>
      </c>
      <c r="U15" s="60"/>
      <c r="V15" s="61">
        <v>4.7</v>
      </c>
      <c r="W15" s="63">
        <f t="shared" si="3"/>
        <v>4887</v>
      </c>
      <c r="X15" s="64">
        <f>$O15*X$6</f>
        <v>2100</v>
      </c>
      <c r="Y15" s="65">
        <f t="shared" ref="Y15:Z15" si="7">$O15*Y$6</f>
        <v>2163.0000000000005</v>
      </c>
      <c r="Z15" s="65">
        <f t="shared" si="7"/>
        <v>2227.8900000000003</v>
      </c>
      <c r="AA15" s="66">
        <f t="shared" si="5"/>
        <v>6490.89</v>
      </c>
      <c r="AB15" s="67"/>
      <c r="AC15" s="68"/>
      <c r="AD15" s="77"/>
      <c r="AE15" s="69"/>
      <c r="AF15" s="69"/>
      <c r="AG15" s="69"/>
    </row>
    <row r="16" spans="1:57" ht="204" x14ac:dyDescent="0.25">
      <c r="A16" s="52">
        <v>8</v>
      </c>
      <c r="B16" s="53"/>
      <c r="C16" s="52"/>
      <c r="D16" s="52" t="s">
        <v>65</v>
      </c>
      <c r="E16" s="54" t="s">
        <v>64</v>
      </c>
      <c r="F16" s="52" t="s">
        <v>37</v>
      </c>
      <c r="G16" s="52"/>
      <c r="H16" s="52" t="s">
        <v>17</v>
      </c>
      <c r="I16" s="52" t="s">
        <v>28</v>
      </c>
      <c r="J16" s="52" t="s">
        <v>32</v>
      </c>
      <c r="K16" s="52" t="s">
        <v>85</v>
      </c>
      <c r="L16" s="52" t="s">
        <v>18</v>
      </c>
      <c r="M16" s="52" t="s">
        <v>2</v>
      </c>
      <c r="N16" s="52" t="s">
        <v>2</v>
      </c>
      <c r="O16" s="55"/>
      <c r="P16" s="56">
        <v>1</v>
      </c>
      <c r="Q16" s="57">
        <v>1</v>
      </c>
      <c r="R16" s="58">
        <f t="shared" si="6"/>
        <v>1</v>
      </c>
      <c r="S16" s="59">
        <v>230</v>
      </c>
      <c r="T16" s="60"/>
      <c r="U16" s="60"/>
      <c r="V16" s="60"/>
      <c r="W16" s="63">
        <f t="shared" si="3"/>
        <v>230</v>
      </c>
      <c r="X16" s="76"/>
      <c r="Y16" s="62"/>
      <c r="Z16" s="62"/>
      <c r="AA16" s="66">
        <f t="shared" si="5"/>
        <v>0</v>
      </c>
      <c r="AB16" s="67"/>
      <c r="AC16" s="68"/>
      <c r="AD16" s="77"/>
      <c r="AE16" s="69"/>
      <c r="AF16" s="69"/>
      <c r="AG16" s="69"/>
    </row>
    <row r="17" spans="1:33" ht="409.5" x14ac:dyDescent="0.25">
      <c r="A17" s="52">
        <v>9</v>
      </c>
      <c r="B17" s="53">
        <v>200138</v>
      </c>
      <c r="C17" s="52" t="s">
        <v>66</v>
      </c>
      <c r="D17" s="52" t="s">
        <v>129</v>
      </c>
      <c r="E17" s="54" t="s">
        <v>67</v>
      </c>
      <c r="F17" s="52" t="s">
        <v>37</v>
      </c>
      <c r="G17" s="52"/>
      <c r="H17" s="52" t="s">
        <v>17</v>
      </c>
      <c r="I17" s="52" t="s">
        <v>28</v>
      </c>
      <c r="J17" s="52" t="s">
        <v>32</v>
      </c>
      <c r="K17" s="52" t="s">
        <v>85</v>
      </c>
      <c r="L17" s="52" t="s">
        <v>18</v>
      </c>
      <c r="M17" s="52" t="s">
        <v>2</v>
      </c>
      <c r="N17" s="52" t="s">
        <v>2</v>
      </c>
      <c r="O17" s="55">
        <v>26</v>
      </c>
      <c r="P17" s="56">
        <v>8</v>
      </c>
      <c r="Q17" s="57">
        <v>1</v>
      </c>
      <c r="R17" s="58">
        <f t="shared" si="6"/>
        <v>8</v>
      </c>
      <c r="S17" s="59">
        <v>300</v>
      </c>
      <c r="T17" s="60"/>
      <c r="U17" s="60"/>
      <c r="V17" s="60"/>
      <c r="W17" s="63">
        <f t="shared" si="3"/>
        <v>2400</v>
      </c>
      <c r="X17" s="76"/>
      <c r="Y17" s="62"/>
      <c r="Z17" s="62"/>
      <c r="AA17" s="66">
        <f t="shared" si="5"/>
        <v>0</v>
      </c>
      <c r="AB17" s="67"/>
      <c r="AC17" s="68"/>
      <c r="AD17" s="77"/>
      <c r="AE17" s="69"/>
      <c r="AF17" s="69"/>
      <c r="AG17" s="69"/>
    </row>
    <row r="18" spans="1:33" ht="204" x14ac:dyDescent="0.25">
      <c r="A18" s="52">
        <v>10</v>
      </c>
      <c r="B18" s="53">
        <v>200140</v>
      </c>
      <c r="C18" s="52" t="s">
        <v>11</v>
      </c>
      <c r="D18" s="52" t="s">
        <v>68</v>
      </c>
      <c r="E18" s="54" t="s">
        <v>69</v>
      </c>
      <c r="F18" s="52" t="s">
        <v>45</v>
      </c>
      <c r="G18" s="52"/>
      <c r="H18" s="52" t="s">
        <v>123</v>
      </c>
      <c r="I18" s="52" t="s">
        <v>33</v>
      </c>
      <c r="J18" s="52"/>
      <c r="K18" s="52" t="s">
        <v>13</v>
      </c>
      <c r="L18" s="52" t="s">
        <v>42</v>
      </c>
      <c r="M18" s="52" t="s">
        <v>2</v>
      </c>
      <c r="N18" s="52" t="s">
        <v>2</v>
      </c>
      <c r="O18" s="55"/>
      <c r="P18" s="56">
        <v>1</v>
      </c>
      <c r="Q18" s="57">
        <v>1</v>
      </c>
      <c r="R18" s="58">
        <f t="shared" si="6"/>
        <v>1</v>
      </c>
      <c r="S18" s="59">
        <v>105</v>
      </c>
      <c r="T18" s="60"/>
      <c r="U18" s="60"/>
      <c r="V18" s="60"/>
      <c r="W18" s="63">
        <f t="shared" si="3"/>
        <v>105</v>
      </c>
      <c r="X18" s="76"/>
      <c r="Y18" s="62"/>
      <c r="Z18" s="62"/>
      <c r="AA18" s="66">
        <f t="shared" si="5"/>
        <v>0</v>
      </c>
      <c r="AB18" s="67"/>
      <c r="AC18" s="68"/>
      <c r="AD18" s="77"/>
      <c r="AE18" s="69"/>
      <c r="AF18" s="69"/>
      <c r="AG18" s="69"/>
    </row>
    <row r="19" spans="1:33" ht="255" x14ac:dyDescent="0.25">
      <c r="A19" s="52">
        <v>11</v>
      </c>
      <c r="B19" s="53">
        <v>200140</v>
      </c>
      <c r="C19" s="52" t="s">
        <v>11</v>
      </c>
      <c r="D19" s="52" t="s">
        <v>130</v>
      </c>
      <c r="E19" s="54" t="s">
        <v>131</v>
      </c>
      <c r="F19" s="52" t="s">
        <v>45</v>
      </c>
      <c r="G19" s="52" t="s">
        <v>132</v>
      </c>
      <c r="H19" s="52" t="s">
        <v>123</v>
      </c>
      <c r="I19" s="52" t="s">
        <v>33</v>
      </c>
      <c r="J19" s="52"/>
      <c r="K19" s="52" t="s">
        <v>13</v>
      </c>
      <c r="L19" s="52" t="s">
        <v>42</v>
      </c>
      <c r="M19" s="52" t="s">
        <v>2</v>
      </c>
      <c r="N19" s="52" t="s">
        <v>2</v>
      </c>
      <c r="O19" s="55">
        <v>7</v>
      </c>
      <c r="P19" s="56">
        <v>8</v>
      </c>
      <c r="Q19" s="57">
        <v>1</v>
      </c>
      <c r="R19" s="58">
        <f t="shared" si="6"/>
        <v>8</v>
      </c>
      <c r="S19" s="59">
        <v>0</v>
      </c>
      <c r="T19" s="60"/>
      <c r="U19" s="60"/>
      <c r="V19" s="60"/>
      <c r="W19" s="63">
        <f t="shared" si="3"/>
        <v>0</v>
      </c>
      <c r="X19" s="76"/>
      <c r="Y19" s="62"/>
      <c r="Z19" s="62"/>
      <c r="AA19" s="66">
        <f t="shared" si="5"/>
        <v>0</v>
      </c>
      <c r="AB19" s="67"/>
      <c r="AC19" s="68"/>
      <c r="AD19" s="77"/>
      <c r="AE19" s="69"/>
      <c r="AF19" s="69"/>
      <c r="AG19" s="69"/>
    </row>
    <row r="20" spans="1:33" ht="357" x14ac:dyDescent="0.25">
      <c r="A20" s="52">
        <v>12</v>
      </c>
      <c r="B20" s="53"/>
      <c r="C20" s="52"/>
      <c r="D20" s="52" t="s">
        <v>79</v>
      </c>
      <c r="E20" s="54" t="s">
        <v>80</v>
      </c>
      <c r="F20" s="52" t="s">
        <v>73</v>
      </c>
      <c r="G20" s="52"/>
      <c r="H20" s="52" t="s">
        <v>123</v>
      </c>
      <c r="I20" s="52" t="s">
        <v>28</v>
      </c>
      <c r="J20" s="52" t="s">
        <v>32</v>
      </c>
      <c r="K20" s="52" t="s">
        <v>74</v>
      </c>
      <c r="L20" s="52" t="s">
        <v>18</v>
      </c>
      <c r="M20" s="52" t="s">
        <v>2</v>
      </c>
      <c r="N20" s="52" t="s">
        <v>2</v>
      </c>
      <c r="O20" s="55"/>
      <c r="P20" s="56">
        <v>3</v>
      </c>
      <c r="Q20" s="57">
        <v>1</v>
      </c>
      <c r="R20" s="58">
        <f t="shared" si="6"/>
        <v>3</v>
      </c>
      <c r="S20" s="59">
        <v>160</v>
      </c>
      <c r="T20" s="60"/>
      <c r="U20" s="60"/>
      <c r="V20" s="60"/>
      <c r="W20" s="63">
        <f>R20*(S20+U20+V20)+O20*T20</f>
        <v>480</v>
      </c>
      <c r="X20" s="76"/>
      <c r="Y20" s="62"/>
      <c r="Z20" s="62"/>
      <c r="AA20" s="66">
        <f t="shared" si="5"/>
        <v>0</v>
      </c>
      <c r="AB20" s="67"/>
      <c r="AC20" s="68"/>
      <c r="AD20" s="77"/>
      <c r="AE20" s="69"/>
      <c r="AF20" s="69"/>
      <c r="AG20" s="69"/>
    </row>
    <row r="21" spans="1:33" ht="357" x14ac:dyDescent="0.25">
      <c r="A21" s="52">
        <v>13</v>
      </c>
      <c r="B21" s="52">
        <v>200136</v>
      </c>
      <c r="C21" s="52" t="s">
        <v>52</v>
      </c>
      <c r="D21" s="52" t="s">
        <v>70</v>
      </c>
      <c r="E21" s="52" t="s">
        <v>87</v>
      </c>
      <c r="F21" s="52" t="s">
        <v>7</v>
      </c>
      <c r="G21" s="52" t="s">
        <v>133</v>
      </c>
      <c r="H21" s="52" t="s">
        <v>134</v>
      </c>
      <c r="I21" s="52" t="s">
        <v>20</v>
      </c>
      <c r="J21" s="52" t="s">
        <v>32</v>
      </c>
      <c r="K21" s="52" t="s">
        <v>39</v>
      </c>
      <c r="L21" s="52" t="s">
        <v>18</v>
      </c>
      <c r="M21" s="52" t="s">
        <v>2</v>
      </c>
      <c r="N21" s="52" t="s">
        <v>2</v>
      </c>
      <c r="O21" s="55">
        <v>1</v>
      </c>
      <c r="P21" s="54">
        <v>2</v>
      </c>
      <c r="Q21" s="52">
        <v>1</v>
      </c>
      <c r="R21" s="58">
        <f t="shared" si="6"/>
        <v>2</v>
      </c>
      <c r="S21" s="59">
        <v>140</v>
      </c>
      <c r="T21" s="61">
        <v>300</v>
      </c>
      <c r="U21" s="60"/>
      <c r="V21" s="61">
        <v>4.7</v>
      </c>
      <c r="W21" s="63">
        <f t="shared" si="3"/>
        <v>589.4</v>
      </c>
      <c r="X21" s="76"/>
      <c r="Y21" s="62"/>
      <c r="Z21" s="62"/>
      <c r="AA21" s="66">
        <f t="shared" si="5"/>
        <v>0</v>
      </c>
      <c r="AB21" s="67"/>
      <c r="AC21" s="68"/>
      <c r="AD21" s="69"/>
      <c r="AE21" s="69"/>
      <c r="AF21" s="69"/>
      <c r="AG21" s="69"/>
    </row>
    <row r="22" spans="1:33" ht="409.5" x14ac:dyDescent="0.25">
      <c r="A22" s="52">
        <v>14</v>
      </c>
      <c r="B22" s="52">
        <v>200135</v>
      </c>
      <c r="C22" s="52" t="s">
        <v>21</v>
      </c>
      <c r="D22" s="52" t="s">
        <v>71</v>
      </c>
      <c r="E22" s="52" t="s">
        <v>92</v>
      </c>
      <c r="F22" s="52" t="s">
        <v>7</v>
      </c>
      <c r="G22" s="52" t="s">
        <v>133</v>
      </c>
      <c r="H22" s="52" t="s">
        <v>134</v>
      </c>
      <c r="I22" s="52" t="s">
        <v>20</v>
      </c>
      <c r="J22" s="52" t="s">
        <v>32</v>
      </c>
      <c r="K22" s="52" t="s">
        <v>39</v>
      </c>
      <c r="L22" s="52" t="s">
        <v>18</v>
      </c>
      <c r="M22" s="52" t="s">
        <v>2</v>
      </c>
      <c r="N22" s="52" t="s">
        <v>2</v>
      </c>
      <c r="O22" s="55">
        <v>0.35</v>
      </c>
      <c r="P22" s="54">
        <v>2</v>
      </c>
      <c r="Q22" s="52">
        <v>1</v>
      </c>
      <c r="R22" s="58">
        <f t="shared" si="6"/>
        <v>2</v>
      </c>
      <c r="S22" s="59">
        <v>140</v>
      </c>
      <c r="T22" s="61">
        <v>300</v>
      </c>
      <c r="U22" s="60"/>
      <c r="V22" s="61">
        <v>4.7</v>
      </c>
      <c r="W22" s="63">
        <f t="shared" si="3"/>
        <v>394.4</v>
      </c>
      <c r="X22" s="76"/>
      <c r="Y22" s="62"/>
      <c r="Z22" s="62"/>
      <c r="AA22" s="66">
        <f t="shared" si="5"/>
        <v>0</v>
      </c>
      <c r="AB22" s="67"/>
      <c r="AC22" s="68"/>
      <c r="AD22" s="69"/>
      <c r="AE22" s="69"/>
      <c r="AF22" s="69"/>
      <c r="AG22" s="69"/>
    </row>
    <row r="23" spans="1:33" ht="409.5" x14ac:dyDescent="0.25">
      <c r="A23" s="52">
        <v>15</v>
      </c>
      <c r="B23" s="52">
        <v>200133</v>
      </c>
      <c r="C23" s="52" t="s">
        <v>135</v>
      </c>
      <c r="D23" s="2" t="s">
        <v>72</v>
      </c>
      <c r="E23" s="52" t="s">
        <v>93</v>
      </c>
      <c r="F23" s="52" t="s">
        <v>7</v>
      </c>
      <c r="G23" s="52" t="s">
        <v>136</v>
      </c>
      <c r="H23" s="52" t="s">
        <v>134</v>
      </c>
      <c r="I23" s="52" t="s">
        <v>20</v>
      </c>
      <c r="J23" s="52" t="s">
        <v>32</v>
      </c>
      <c r="K23" s="52" t="s">
        <v>39</v>
      </c>
      <c r="L23" s="52" t="s">
        <v>18</v>
      </c>
      <c r="M23" s="52" t="s">
        <v>2</v>
      </c>
      <c r="N23" s="52" t="s">
        <v>2</v>
      </c>
      <c r="O23" s="55">
        <v>0.2</v>
      </c>
      <c r="P23" s="54">
        <v>2</v>
      </c>
      <c r="Q23" s="52">
        <v>1</v>
      </c>
      <c r="R23" s="58">
        <f t="shared" si="6"/>
        <v>2</v>
      </c>
      <c r="S23" s="59">
        <v>160</v>
      </c>
      <c r="T23" s="61">
        <v>750</v>
      </c>
      <c r="U23" s="60"/>
      <c r="V23" s="60"/>
      <c r="W23" s="63">
        <f t="shared" si="3"/>
        <v>470</v>
      </c>
      <c r="X23" s="76"/>
      <c r="Y23" s="62"/>
      <c r="Z23" s="62"/>
      <c r="AA23" s="66">
        <f t="shared" si="5"/>
        <v>0</v>
      </c>
      <c r="AB23" s="67"/>
      <c r="AC23" s="68"/>
      <c r="AD23" s="69"/>
      <c r="AE23" s="69"/>
      <c r="AF23" s="69"/>
      <c r="AG23" s="69"/>
    </row>
    <row r="24" spans="1:33" ht="255" x14ac:dyDescent="0.25">
      <c r="A24" s="52">
        <v>16</v>
      </c>
      <c r="B24" s="52">
        <v>200121</v>
      </c>
      <c r="C24" s="52" t="s">
        <v>46</v>
      </c>
      <c r="D24" s="52" t="s">
        <v>83</v>
      </c>
      <c r="E24" s="52" t="s">
        <v>94</v>
      </c>
      <c r="F24" s="52" t="s">
        <v>7</v>
      </c>
      <c r="G24" s="52" t="s">
        <v>133</v>
      </c>
      <c r="H24" s="52" t="s">
        <v>134</v>
      </c>
      <c r="I24" s="52" t="s">
        <v>20</v>
      </c>
      <c r="J24" s="52" t="s">
        <v>32</v>
      </c>
      <c r="K24" s="52" t="s">
        <v>34</v>
      </c>
      <c r="L24" s="52" t="s">
        <v>18</v>
      </c>
      <c r="M24" s="52" t="s">
        <v>2</v>
      </c>
      <c r="N24" s="52" t="s">
        <v>2</v>
      </c>
      <c r="O24" s="55">
        <v>0.2</v>
      </c>
      <c r="P24" s="54">
        <v>2</v>
      </c>
      <c r="Q24" s="52">
        <v>1</v>
      </c>
      <c r="R24" s="58">
        <f t="shared" si="6"/>
        <v>2</v>
      </c>
      <c r="S24" s="59">
        <v>140</v>
      </c>
      <c r="T24" s="61">
        <v>500</v>
      </c>
      <c r="U24" s="60"/>
      <c r="V24" s="61">
        <v>4.7</v>
      </c>
      <c r="W24" s="63">
        <f t="shared" si="3"/>
        <v>389.4</v>
      </c>
      <c r="X24" s="76"/>
      <c r="Y24" s="62"/>
      <c r="Z24" s="62"/>
      <c r="AA24" s="66">
        <f t="shared" si="5"/>
        <v>0</v>
      </c>
      <c r="AB24" s="67"/>
      <c r="AC24" s="68"/>
      <c r="AD24" s="69"/>
      <c r="AE24" s="69"/>
      <c r="AF24" s="69"/>
      <c r="AG24" s="69"/>
    </row>
    <row r="25" spans="1:33" ht="255" x14ac:dyDescent="0.25">
      <c r="A25" s="52">
        <v>17</v>
      </c>
      <c r="B25" s="52">
        <v>200121</v>
      </c>
      <c r="C25" s="52" t="s">
        <v>82</v>
      </c>
      <c r="D25" s="52" t="s">
        <v>77</v>
      </c>
      <c r="E25" s="52" t="s">
        <v>94</v>
      </c>
      <c r="F25" s="52" t="s">
        <v>7</v>
      </c>
      <c r="G25" s="52" t="s">
        <v>137</v>
      </c>
      <c r="H25" s="52" t="s">
        <v>123</v>
      </c>
      <c r="I25" s="52" t="s">
        <v>20</v>
      </c>
      <c r="J25" s="52" t="s">
        <v>32</v>
      </c>
      <c r="K25" s="52" t="s">
        <v>34</v>
      </c>
      <c r="L25" s="52" t="s">
        <v>18</v>
      </c>
      <c r="M25" s="52" t="s">
        <v>2</v>
      </c>
      <c r="N25" s="52" t="s">
        <v>2</v>
      </c>
      <c r="O25" s="55">
        <v>0.01</v>
      </c>
      <c r="P25" s="54">
        <v>2</v>
      </c>
      <c r="Q25" s="52">
        <v>1</v>
      </c>
      <c r="R25" s="58">
        <f t="shared" si="6"/>
        <v>2</v>
      </c>
      <c r="S25" s="59">
        <v>140</v>
      </c>
      <c r="T25" s="61">
        <v>51650</v>
      </c>
      <c r="U25" s="60"/>
      <c r="V25" s="61">
        <v>4.7</v>
      </c>
      <c r="W25" s="63">
        <f t="shared" si="3"/>
        <v>805.9</v>
      </c>
      <c r="X25" s="76"/>
      <c r="Y25" s="62"/>
      <c r="Z25" s="62"/>
      <c r="AA25" s="66">
        <f t="shared" si="5"/>
        <v>0</v>
      </c>
      <c r="AB25" s="67"/>
      <c r="AC25" s="68"/>
      <c r="AD25" s="69"/>
      <c r="AE25" s="69"/>
      <c r="AF25" s="69"/>
      <c r="AG25" s="69"/>
    </row>
    <row r="26" spans="1:33" ht="204" x14ac:dyDescent="0.25">
      <c r="A26" s="52">
        <v>18</v>
      </c>
      <c r="B26" s="52">
        <v>200101</v>
      </c>
      <c r="C26" s="52" t="s">
        <v>51</v>
      </c>
      <c r="D26" s="52" t="s">
        <v>76</v>
      </c>
      <c r="E26" s="52" t="s">
        <v>75</v>
      </c>
      <c r="F26" s="52" t="s">
        <v>45</v>
      </c>
      <c r="G26" s="52" t="s">
        <v>138</v>
      </c>
      <c r="H26" s="52" t="s">
        <v>134</v>
      </c>
      <c r="I26" s="52" t="s">
        <v>33</v>
      </c>
      <c r="J26" s="52"/>
      <c r="K26" s="52" t="s">
        <v>45</v>
      </c>
      <c r="L26" s="52" t="s">
        <v>42</v>
      </c>
      <c r="M26" s="52" t="s">
        <v>2</v>
      </c>
      <c r="N26" s="52" t="s">
        <v>2</v>
      </c>
      <c r="O26" s="55">
        <v>2</v>
      </c>
      <c r="P26" s="70">
        <v>2</v>
      </c>
      <c r="Q26" s="71">
        <v>1</v>
      </c>
      <c r="R26" s="58">
        <f t="shared" si="6"/>
        <v>2</v>
      </c>
      <c r="S26" s="59">
        <v>140</v>
      </c>
      <c r="T26" s="61">
        <v>150</v>
      </c>
      <c r="U26" s="7"/>
      <c r="V26" s="60"/>
      <c r="W26" s="120">
        <f t="shared" si="3"/>
        <v>580</v>
      </c>
      <c r="X26" s="76"/>
      <c r="Y26" s="62"/>
      <c r="Z26" s="62"/>
      <c r="AA26" s="66">
        <f t="shared" si="5"/>
        <v>0</v>
      </c>
      <c r="AB26" s="67"/>
      <c r="AC26" s="68"/>
      <c r="AD26" s="69"/>
      <c r="AE26" s="69"/>
      <c r="AF26" s="69"/>
      <c r="AG26" s="69"/>
    </row>
    <row r="27" spans="1:33" ht="357" x14ac:dyDescent="0.25">
      <c r="A27" s="52">
        <v>19</v>
      </c>
      <c r="B27" s="52">
        <v>180103</v>
      </c>
      <c r="C27" s="52" t="s">
        <v>19</v>
      </c>
      <c r="D27" s="52" t="s">
        <v>139</v>
      </c>
      <c r="E27" s="52" t="s">
        <v>95</v>
      </c>
      <c r="F27" s="52" t="s">
        <v>40</v>
      </c>
      <c r="G27" s="52" t="s">
        <v>140</v>
      </c>
      <c r="H27" s="52" t="s">
        <v>123</v>
      </c>
      <c r="I27" s="52" t="s">
        <v>20</v>
      </c>
      <c r="J27" s="52" t="s">
        <v>32</v>
      </c>
      <c r="K27" s="52" t="s">
        <v>141</v>
      </c>
      <c r="L27" s="52" t="s">
        <v>15</v>
      </c>
      <c r="M27" s="52" t="s">
        <v>2</v>
      </c>
      <c r="N27" s="52" t="s">
        <v>2</v>
      </c>
      <c r="O27" s="55">
        <v>0.01</v>
      </c>
      <c r="P27" s="54">
        <v>2</v>
      </c>
      <c r="Q27" s="52">
        <v>1</v>
      </c>
      <c r="R27" s="58">
        <f t="shared" si="6"/>
        <v>2</v>
      </c>
      <c r="S27" s="59">
        <v>140</v>
      </c>
      <c r="T27" s="61">
        <v>590</v>
      </c>
      <c r="U27" s="60"/>
      <c r="V27" s="61">
        <v>4.7</v>
      </c>
      <c r="W27" s="120">
        <f t="shared" si="3"/>
        <v>295.29999999999995</v>
      </c>
      <c r="X27" s="76"/>
      <c r="Y27" s="62"/>
      <c r="Z27" s="62"/>
      <c r="AA27" s="66">
        <f t="shared" si="5"/>
        <v>0</v>
      </c>
      <c r="AB27" s="67"/>
      <c r="AC27" s="68"/>
      <c r="AD27" s="69"/>
      <c r="AE27" s="69"/>
      <c r="AF27" s="69"/>
      <c r="AG27" s="69"/>
    </row>
    <row r="28" spans="1:33" ht="357" x14ac:dyDescent="0.25">
      <c r="A28" s="52">
        <v>19</v>
      </c>
      <c r="B28" s="52">
        <v>180103</v>
      </c>
      <c r="C28" s="52" t="s">
        <v>19</v>
      </c>
      <c r="D28" s="52" t="s">
        <v>142</v>
      </c>
      <c r="E28" s="52" t="s">
        <v>95</v>
      </c>
      <c r="F28" s="52" t="s">
        <v>40</v>
      </c>
      <c r="G28" s="52" t="s">
        <v>140</v>
      </c>
      <c r="H28" s="52" t="s">
        <v>123</v>
      </c>
      <c r="I28" s="52" t="s">
        <v>20</v>
      </c>
      <c r="J28" s="52" t="s">
        <v>32</v>
      </c>
      <c r="K28" s="52" t="s">
        <v>143</v>
      </c>
      <c r="L28" s="52" t="s">
        <v>15</v>
      </c>
      <c r="M28" s="52" t="s">
        <v>2</v>
      </c>
      <c r="N28" s="52" t="s">
        <v>2</v>
      </c>
      <c r="O28" s="55">
        <v>0.01</v>
      </c>
      <c r="P28" s="54">
        <v>2</v>
      </c>
      <c r="Q28" s="52">
        <v>1</v>
      </c>
      <c r="R28" s="58">
        <f t="shared" si="6"/>
        <v>2</v>
      </c>
      <c r="S28" s="59">
        <v>140</v>
      </c>
      <c r="T28" s="61">
        <v>9.5</v>
      </c>
      <c r="U28" s="60"/>
      <c r="V28" s="61">
        <v>4.7</v>
      </c>
      <c r="W28" s="120">
        <f t="shared" si="3"/>
        <v>289.495</v>
      </c>
      <c r="X28" s="76"/>
      <c r="Y28" s="62"/>
      <c r="Z28" s="62"/>
      <c r="AA28" s="66">
        <f t="shared" si="5"/>
        <v>0</v>
      </c>
      <c r="AB28" s="67"/>
      <c r="AC28" s="68"/>
      <c r="AD28" s="69"/>
      <c r="AE28" s="69"/>
      <c r="AF28" s="69"/>
      <c r="AG28" s="69"/>
    </row>
    <row r="29" spans="1:33" ht="409.5" x14ac:dyDescent="0.25">
      <c r="A29" s="52">
        <v>20</v>
      </c>
      <c r="B29" s="54" t="s">
        <v>144</v>
      </c>
      <c r="C29" s="52" t="s">
        <v>23</v>
      </c>
      <c r="D29" s="52" t="s">
        <v>81</v>
      </c>
      <c r="E29" s="52" t="s">
        <v>97</v>
      </c>
      <c r="F29" s="52" t="s">
        <v>7</v>
      </c>
      <c r="G29" s="52" t="s">
        <v>136</v>
      </c>
      <c r="H29" s="52" t="s">
        <v>134</v>
      </c>
      <c r="I29" s="52" t="s">
        <v>20</v>
      </c>
      <c r="J29" s="52" t="s">
        <v>32</v>
      </c>
      <c r="K29" s="52" t="s">
        <v>34</v>
      </c>
      <c r="L29" s="52" t="s">
        <v>15</v>
      </c>
      <c r="M29" s="52" t="s">
        <v>2</v>
      </c>
      <c r="N29" s="52" t="s">
        <v>2</v>
      </c>
      <c r="O29" s="55">
        <v>0.2</v>
      </c>
      <c r="P29" s="54">
        <v>2</v>
      </c>
      <c r="Q29" s="52">
        <v>1</v>
      </c>
      <c r="R29" s="58">
        <f t="shared" si="6"/>
        <v>2</v>
      </c>
      <c r="S29" s="59">
        <v>140</v>
      </c>
      <c r="T29" s="61">
        <v>1700</v>
      </c>
      <c r="U29" s="60"/>
      <c r="V29" s="61">
        <v>4.7</v>
      </c>
      <c r="W29" s="120">
        <f t="shared" si="3"/>
        <v>629.4</v>
      </c>
      <c r="X29" s="76"/>
      <c r="Y29" s="62"/>
      <c r="Z29" s="62"/>
      <c r="AA29" s="66">
        <f t="shared" si="5"/>
        <v>0</v>
      </c>
      <c r="AB29" s="67"/>
      <c r="AC29" s="68"/>
      <c r="AD29" s="69"/>
      <c r="AE29" s="69"/>
      <c r="AF29" s="69"/>
      <c r="AG29" s="69"/>
    </row>
    <row r="30" spans="1:33" ht="408" x14ac:dyDescent="0.25">
      <c r="A30" s="52">
        <v>21</v>
      </c>
      <c r="B30" s="54" t="s">
        <v>145</v>
      </c>
      <c r="C30" s="52" t="s">
        <v>22</v>
      </c>
      <c r="D30" s="52" t="s">
        <v>146</v>
      </c>
      <c r="E30" s="52" t="s">
        <v>96</v>
      </c>
      <c r="F30" s="52" t="s">
        <v>7</v>
      </c>
      <c r="G30" s="52" t="s">
        <v>136</v>
      </c>
      <c r="H30" s="52" t="s">
        <v>134</v>
      </c>
      <c r="I30" s="52" t="s">
        <v>20</v>
      </c>
      <c r="J30" s="52" t="s">
        <v>32</v>
      </c>
      <c r="K30" s="52" t="s">
        <v>34</v>
      </c>
      <c r="L30" s="52" t="s">
        <v>15</v>
      </c>
      <c r="M30" s="52" t="s">
        <v>2</v>
      </c>
      <c r="N30" s="52" t="s">
        <v>2</v>
      </c>
      <c r="O30" s="55">
        <v>0.2</v>
      </c>
      <c r="P30" s="54">
        <v>2</v>
      </c>
      <c r="Q30" s="52">
        <v>1</v>
      </c>
      <c r="R30" s="58">
        <f t="shared" si="6"/>
        <v>2</v>
      </c>
      <c r="S30" s="59">
        <v>140</v>
      </c>
      <c r="T30" s="61">
        <v>1700</v>
      </c>
      <c r="U30" s="60"/>
      <c r="V30" s="61">
        <v>4.7</v>
      </c>
      <c r="W30" s="120">
        <f t="shared" si="3"/>
        <v>629.4</v>
      </c>
      <c r="X30" s="76"/>
      <c r="Y30" s="62"/>
      <c r="Z30" s="62"/>
      <c r="AA30" s="66">
        <f t="shared" si="5"/>
        <v>0</v>
      </c>
      <c r="AB30" s="67"/>
      <c r="AC30" s="68"/>
      <c r="AD30" s="69"/>
      <c r="AE30" s="69"/>
      <c r="AF30" s="69"/>
      <c r="AG30" s="69"/>
    </row>
    <row r="31" spans="1:33" ht="357.6" customHeight="1" x14ac:dyDescent="0.25">
      <c r="A31" s="52">
        <v>22</v>
      </c>
      <c r="B31" s="52">
        <v>160504</v>
      </c>
      <c r="C31" s="52" t="s">
        <v>25</v>
      </c>
      <c r="D31" s="52" t="s">
        <v>26</v>
      </c>
      <c r="E31" s="52" t="s">
        <v>98</v>
      </c>
      <c r="F31" s="52" t="s">
        <v>7</v>
      </c>
      <c r="G31" s="52" t="s">
        <v>136</v>
      </c>
      <c r="H31" s="52" t="s">
        <v>134</v>
      </c>
      <c r="I31" s="52" t="s">
        <v>20</v>
      </c>
      <c r="J31" s="52" t="s">
        <v>32</v>
      </c>
      <c r="K31" s="52" t="s">
        <v>34</v>
      </c>
      <c r="L31" s="52" t="s">
        <v>15</v>
      </c>
      <c r="M31" s="52" t="s">
        <v>2</v>
      </c>
      <c r="N31" s="52" t="s">
        <v>2</v>
      </c>
      <c r="O31" s="55">
        <v>0.08</v>
      </c>
      <c r="P31" s="54">
        <v>2</v>
      </c>
      <c r="Q31" s="52">
        <v>1</v>
      </c>
      <c r="R31" s="58">
        <f t="shared" si="6"/>
        <v>2</v>
      </c>
      <c r="S31" s="59">
        <v>140</v>
      </c>
      <c r="T31" s="61">
        <v>1800</v>
      </c>
      <c r="U31" s="60"/>
      <c r="V31" s="61">
        <v>4.7</v>
      </c>
      <c r="W31" s="120">
        <f t="shared" si="3"/>
        <v>433.4</v>
      </c>
      <c r="X31" s="76"/>
      <c r="Y31" s="62"/>
      <c r="Z31" s="62"/>
      <c r="AA31" s="66">
        <f t="shared" si="5"/>
        <v>0</v>
      </c>
      <c r="AB31" s="67"/>
      <c r="AC31" s="68"/>
      <c r="AD31" s="69"/>
      <c r="AE31" s="69"/>
      <c r="AF31" s="69"/>
      <c r="AG31" s="69"/>
    </row>
    <row r="32" spans="1:33" ht="409.5" x14ac:dyDescent="0.25">
      <c r="A32" s="52">
        <v>23</v>
      </c>
      <c r="B32" s="52">
        <v>150202</v>
      </c>
      <c r="C32" s="52" t="s">
        <v>24</v>
      </c>
      <c r="D32" s="52" t="s">
        <v>156</v>
      </c>
      <c r="E32" s="52" t="s">
        <v>99</v>
      </c>
      <c r="F32" s="52" t="s">
        <v>7</v>
      </c>
      <c r="G32" s="52" t="s">
        <v>136</v>
      </c>
      <c r="H32" s="52" t="s">
        <v>134</v>
      </c>
      <c r="I32" s="52" t="s">
        <v>20</v>
      </c>
      <c r="J32" s="52" t="s">
        <v>32</v>
      </c>
      <c r="K32" s="52" t="s">
        <v>34</v>
      </c>
      <c r="L32" s="52" t="s">
        <v>15</v>
      </c>
      <c r="M32" s="52" t="s">
        <v>2</v>
      </c>
      <c r="N32" s="52" t="s">
        <v>2</v>
      </c>
      <c r="O32" s="55">
        <v>0.2</v>
      </c>
      <c r="P32" s="54">
        <v>2</v>
      </c>
      <c r="Q32" s="52">
        <v>1</v>
      </c>
      <c r="R32" s="58">
        <f t="shared" si="6"/>
        <v>2</v>
      </c>
      <c r="S32" s="59">
        <v>140</v>
      </c>
      <c r="T32" s="61">
        <v>950</v>
      </c>
      <c r="U32" s="60"/>
      <c r="V32" s="61">
        <v>4.7</v>
      </c>
      <c r="W32" s="120">
        <f t="shared" si="3"/>
        <v>479.4</v>
      </c>
      <c r="X32" s="76"/>
      <c r="Y32" s="62"/>
      <c r="Z32" s="62"/>
      <c r="AA32" s="66">
        <f t="shared" si="5"/>
        <v>0</v>
      </c>
      <c r="AB32" s="67"/>
      <c r="AC32" s="68"/>
      <c r="AD32" s="69"/>
      <c r="AE32" s="69"/>
      <c r="AF32" s="69"/>
      <c r="AG32" s="69"/>
    </row>
    <row r="33" spans="1:42" ht="338.45" customHeight="1" x14ac:dyDescent="0.25">
      <c r="A33" s="52">
        <v>24</v>
      </c>
      <c r="B33" s="52">
        <v>150110</v>
      </c>
      <c r="C33" s="52" t="s">
        <v>36</v>
      </c>
      <c r="D33" s="52" t="s">
        <v>47</v>
      </c>
      <c r="E33" s="52" t="s">
        <v>100</v>
      </c>
      <c r="F33" s="52" t="s">
        <v>7</v>
      </c>
      <c r="G33" s="52" t="s">
        <v>136</v>
      </c>
      <c r="H33" s="52" t="s">
        <v>134</v>
      </c>
      <c r="I33" s="52" t="s">
        <v>20</v>
      </c>
      <c r="J33" s="52" t="s">
        <v>32</v>
      </c>
      <c r="K33" s="52" t="s">
        <v>34</v>
      </c>
      <c r="L33" s="52" t="s">
        <v>15</v>
      </c>
      <c r="M33" s="52" t="s">
        <v>2</v>
      </c>
      <c r="N33" s="52" t="s">
        <v>2</v>
      </c>
      <c r="O33" s="55">
        <v>0.3</v>
      </c>
      <c r="P33" s="54">
        <v>2</v>
      </c>
      <c r="Q33" s="52">
        <v>1</v>
      </c>
      <c r="R33" s="58">
        <f t="shared" si="6"/>
        <v>2</v>
      </c>
      <c r="S33" s="59">
        <v>185</v>
      </c>
      <c r="T33" s="61">
        <v>1000</v>
      </c>
      <c r="U33" s="60"/>
      <c r="V33" s="61">
        <v>4.7</v>
      </c>
      <c r="W33" s="120">
        <f t="shared" si="3"/>
        <v>679.4</v>
      </c>
      <c r="X33" s="76"/>
      <c r="Y33" s="62"/>
      <c r="Z33" s="62"/>
      <c r="AA33" s="66">
        <f t="shared" si="5"/>
        <v>0</v>
      </c>
      <c r="AB33" s="67"/>
      <c r="AC33" s="68"/>
      <c r="AD33" s="69"/>
      <c r="AE33" s="69"/>
      <c r="AF33" s="69"/>
      <c r="AG33" s="69"/>
    </row>
    <row r="34" spans="1:42" ht="333.6" customHeight="1" thickBot="1" x14ac:dyDescent="0.3">
      <c r="A34" s="52">
        <v>25</v>
      </c>
      <c r="B34" s="52">
        <v>130205</v>
      </c>
      <c r="C34" s="52" t="s">
        <v>27</v>
      </c>
      <c r="D34" s="52" t="s">
        <v>155</v>
      </c>
      <c r="E34" s="52" t="s">
        <v>101</v>
      </c>
      <c r="F34" s="52" t="s">
        <v>7</v>
      </c>
      <c r="G34" s="52" t="s">
        <v>136</v>
      </c>
      <c r="H34" s="52" t="s">
        <v>134</v>
      </c>
      <c r="I34" s="52" t="s">
        <v>20</v>
      </c>
      <c r="J34" s="52" t="s">
        <v>32</v>
      </c>
      <c r="K34" s="52" t="s">
        <v>38</v>
      </c>
      <c r="L34" s="52" t="s">
        <v>15</v>
      </c>
      <c r="M34" s="52" t="s">
        <v>2</v>
      </c>
      <c r="N34" s="52" t="s">
        <v>2</v>
      </c>
      <c r="O34" s="55">
        <v>0.2</v>
      </c>
      <c r="P34" s="54">
        <v>1</v>
      </c>
      <c r="Q34" s="52">
        <v>1</v>
      </c>
      <c r="R34" s="58">
        <f t="shared" ref="R34:R37" si="8">P34*Q34</f>
        <v>1</v>
      </c>
      <c r="S34" s="59">
        <v>140</v>
      </c>
      <c r="T34" s="61">
        <v>300</v>
      </c>
      <c r="U34" s="60"/>
      <c r="V34" s="61">
        <v>4.7</v>
      </c>
      <c r="W34" s="120">
        <f t="shared" ref="W34" si="9">R34*(S34+U34+V34)+O34*T34</f>
        <v>204.7</v>
      </c>
      <c r="X34" s="78"/>
      <c r="Y34" s="79"/>
      <c r="Z34" s="79"/>
      <c r="AA34" s="80">
        <f t="shared" ref="AA34" si="10">SUM(X34:Z34)</f>
        <v>0</v>
      </c>
      <c r="AB34" s="67"/>
      <c r="AC34" s="81"/>
      <c r="AD34" s="69"/>
      <c r="AE34" s="69"/>
      <c r="AF34" s="69"/>
      <c r="AG34" s="69"/>
    </row>
    <row r="35" spans="1:42" ht="409.35" customHeight="1" thickBot="1" x14ac:dyDescent="0.3">
      <c r="A35" s="52">
        <v>26</v>
      </c>
      <c r="B35" s="52">
        <v>40222</v>
      </c>
      <c r="C35" s="52" t="s">
        <v>158</v>
      </c>
      <c r="D35" s="52" t="s">
        <v>159</v>
      </c>
      <c r="E35" s="52" t="s">
        <v>160</v>
      </c>
      <c r="F35" s="52" t="s">
        <v>7</v>
      </c>
      <c r="G35" s="115" t="s">
        <v>165</v>
      </c>
      <c r="H35" s="52" t="s">
        <v>134</v>
      </c>
      <c r="I35" s="52" t="s">
        <v>33</v>
      </c>
      <c r="J35" s="52" t="s">
        <v>32</v>
      </c>
      <c r="K35" s="52" t="s">
        <v>161</v>
      </c>
      <c r="L35" s="52" t="s">
        <v>162</v>
      </c>
      <c r="M35" s="52" t="s">
        <v>2</v>
      </c>
      <c r="N35" s="52" t="s">
        <v>2</v>
      </c>
      <c r="O35" s="55">
        <v>1</v>
      </c>
      <c r="P35" s="54">
        <v>1</v>
      </c>
      <c r="Q35" s="52">
        <v>1</v>
      </c>
      <c r="R35" s="58">
        <f t="shared" si="8"/>
        <v>1</v>
      </c>
      <c r="S35" s="59">
        <v>260</v>
      </c>
      <c r="T35" s="61">
        <v>0</v>
      </c>
      <c r="U35" s="60"/>
      <c r="V35" s="61">
        <v>4.7</v>
      </c>
      <c r="W35" s="120">
        <f>O35*(T35)+R35*(S35+V35)</f>
        <v>264.7</v>
      </c>
      <c r="X35" s="78"/>
      <c r="Y35" s="79"/>
      <c r="Z35" s="79"/>
      <c r="AA35" s="80"/>
      <c r="AB35" s="67"/>
      <c r="AC35" s="81"/>
      <c r="AD35" s="69"/>
      <c r="AE35" s="69"/>
      <c r="AF35" s="69"/>
      <c r="AG35" s="69"/>
    </row>
    <row r="36" spans="1:42" ht="409.35" customHeight="1" thickBot="1" x14ac:dyDescent="0.3">
      <c r="A36" s="52">
        <v>27</v>
      </c>
      <c r="B36" s="52">
        <v>40222</v>
      </c>
      <c r="C36" s="52" t="s">
        <v>158</v>
      </c>
      <c r="D36" s="52" t="s">
        <v>163</v>
      </c>
      <c r="E36" s="52" t="s">
        <v>160</v>
      </c>
      <c r="F36" s="52" t="s">
        <v>7</v>
      </c>
      <c r="G36" s="115" t="s">
        <v>166</v>
      </c>
      <c r="H36" s="52" t="s">
        <v>134</v>
      </c>
      <c r="I36" s="52" t="s">
        <v>33</v>
      </c>
      <c r="J36" s="52" t="s">
        <v>32</v>
      </c>
      <c r="K36" s="52" t="s">
        <v>161</v>
      </c>
      <c r="L36" s="52" t="s">
        <v>162</v>
      </c>
      <c r="M36" s="52" t="s">
        <v>2</v>
      </c>
      <c r="N36" s="52" t="s">
        <v>2</v>
      </c>
      <c r="O36" s="55">
        <v>1.5</v>
      </c>
      <c r="P36" s="54">
        <v>1</v>
      </c>
      <c r="Q36" s="52">
        <v>1</v>
      </c>
      <c r="R36" s="58">
        <f t="shared" si="8"/>
        <v>1</v>
      </c>
      <c r="S36" s="59">
        <v>260</v>
      </c>
      <c r="T36" s="61">
        <v>600</v>
      </c>
      <c r="U36" s="60"/>
      <c r="V36" s="61">
        <v>4.7</v>
      </c>
      <c r="W36" s="120">
        <f>O36*(T36)+R36*(S36+V36)</f>
        <v>1164.7</v>
      </c>
      <c r="X36" s="78"/>
      <c r="Y36" s="79"/>
      <c r="Z36" s="79"/>
      <c r="AA36" s="80"/>
      <c r="AB36" s="67"/>
      <c r="AC36" s="81"/>
      <c r="AD36" s="69"/>
      <c r="AE36" s="69"/>
      <c r="AF36" s="69"/>
      <c r="AG36" s="69"/>
    </row>
    <row r="37" spans="1:42" ht="333.6" customHeight="1" thickBot="1" x14ac:dyDescent="0.3">
      <c r="A37" s="52">
        <v>28</v>
      </c>
      <c r="B37" s="52">
        <v>40222</v>
      </c>
      <c r="C37" s="52" t="s">
        <v>158</v>
      </c>
      <c r="D37" s="52" t="s">
        <v>164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5">
        <v>1</v>
      </c>
      <c r="P37" s="54">
        <v>1</v>
      </c>
      <c r="Q37" s="52">
        <v>1</v>
      </c>
      <c r="R37" s="58">
        <f t="shared" si="8"/>
        <v>1</v>
      </c>
      <c r="S37" s="59">
        <v>50</v>
      </c>
      <c r="T37" s="60"/>
      <c r="U37" s="60"/>
      <c r="V37" s="60"/>
      <c r="W37" s="120">
        <f>O37*(T37)+R37*(S37+V37)</f>
        <v>50</v>
      </c>
      <c r="X37" s="78"/>
      <c r="Y37" s="79"/>
      <c r="Z37" s="79"/>
      <c r="AA37" s="80"/>
      <c r="AB37" s="67"/>
      <c r="AC37" s="81"/>
      <c r="AD37" s="69"/>
      <c r="AE37" s="69"/>
      <c r="AF37" s="69"/>
      <c r="AG37" s="69"/>
    </row>
    <row r="38" spans="1:42" ht="54.75" customHeight="1" thickBot="1" x14ac:dyDescent="0.3">
      <c r="C38" s="2"/>
      <c r="N38" s="2"/>
      <c r="R38" s="2"/>
      <c r="S38" s="82"/>
      <c r="T38" s="83"/>
      <c r="U38" s="83"/>
      <c r="V38" s="83"/>
      <c r="W38" s="84">
        <f>SUM(W9:W37)</f>
        <v>27856.395000000015</v>
      </c>
      <c r="X38" s="85">
        <f>SUM(X9:X37)</f>
        <v>5047</v>
      </c>
      <c r="Y38" s="86">
        <f>SUM(Y9:Y37)</f>
        <v>5198.4100000000008</v>
      </c>
      <c r="Z38" s="87">
        <f>SUM(Z9:Z37)</f>
        <v>5354.3623000000007</v>
      </c>
      <c r="AA38" s="87">
        <f>SUM(AA9:AA37)</f>
        <v>15599.772300000001</v>
      </c>
    </row>
    <row r="39" spans="1:42" ht="54.75" customHeight="1" x14ac:dyDescent="0.25">
      <c r="C39" s="2"/>
      <c r="N39" s="2"/>
      <c r="R39" s="2"/>
      <c r="S39" s="82"/>
      <c r="T39" s="83"/>
      <c r="U39" s="83"/>
      <c r="V39" s="83"/>
      <c r="W39" s="121"/>
      <c r="X39" s="88"/>
      <c r="Y39" s="88"/>
      <c r="Z39" s="88"/>
      <c r="AA39" s="82"/>
    </row>
    <row r="40" spans="1:42" ht="54.75" customHeight="1" x14ac:dyDescent="0.25">
      <c r="C40" s="2"/>
      <c r="N40" s="2"/>
      <c r="R40" s="2"/>
      <c r="S40" s="82"/>
      <c r="T40" s="83"/>
      <c r="U40" s="83"/>
      <c r="V40" s="83"/>
      <c r="W40" s="88"/>
      <c r="X40" s="88"/>
      <c r="Y40" s="88"/>
      <c r="Z40" s="88"/>
      <c r="AA40" s="82"/>
    </row>
    <row r="41" spans="1:42" ht="54.75" customHeight="1" x14ac:dyDescent="0.25">
      <c r="A41" s="89" t="s">
        <v>115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82"/>
      <c r="T41" s="83"/>
      <c r="U41" s="83"/>
      <c r="V41" s="83"/>
      <c r="W41" s="88"/>
      <c r="X41" s="88"/>
      <c r="Y41" s="88"/>
      <c r="Z41" s="88"/>
      <c r="AA41" s="82"/>
    </row>
    <row r="42" spans="1:42" ht="51.75" thickBot="1" x14ac:dyDescent="0.3">
      <c r="U42" s="83"/>
      <c r="V42" s="83"/>
      <c r="W42" s="88"/>
    </row>
    <row r="43" spans="1:42" ht="87" customHeight="1" x14ac:dyDescent="0.25">
      <c r="A43" s="90" t="s">
        <v>108</v>
      </c>
      <c r="B43" s="15"/>
      <c r="C43" s="15"/>
      <c r="D43" s="3"/>
      <c r="E43" s="3"/>
      <c r="N43" s="2"/>
      <c r="R43" s="2"/>
      <c r="S43" s="91"/>
      <c r="T43" s="92"/>
      <c r="U43" s="145" t="s">
        <v>153</v>
      </c>
      <c r="V43" s="146"/>
      <c r="W43" s="147"/>
      <c r="Z43" s="6"/>
      <c r="AA43" s="6"/>
      <c r="AB43" s="6"/>
      <c r="AC43" s="6"/>
      <c r="AD43" s="6"/>
      <c r="AE43" s="6"/>
      <c r="AF43" s="6"/>
      <c r="AG43" s="6"/>
    </row>
    <row r="44" spans="1:42" ht="364.35" customHeight="1" thickBot="1" x14ac:dyDescent="0.8">
      <c r="A44" s="90" t="s">
        <v>109</v>
      </c>
      <c r="B44" s="15"/>
      <c r="C44" s="15"/>
      <c r="D44" s="3"/>
      <c r="F44" s="3"/>
      <c r="G44" s="3"/>
      <c r="H44" s="3"/>
      <c r="N44" s="2"/>
      <c r="R44" s="2"/>
      <c r="U44" s="93" t="str">
        <f>W8</f>
        <v xml:space="preserve">TOTAL Pres. Licitació 
gestió + recollida + tractament </v>
      </c>
      <c r="V44" s="94" t="s">
        <v>112</v>
      </c>
      <c r="W44" s="123" t="s">
        <v>84</v>
      </c>
      <c r="Z44" s="12"/>
      <c r="AA44" s="12"/>
      <c r="AC44" s="6"/>
      <c r="AD44" s="6"/>
      <c r="AE44" s="6"/>
      <c r="AF44" s="6"/>
      <c r="AG44" s="6"/>
      <c r="AI44" s="68"/>
      <c r="AJ44" s="68"/>
      <c r="AK44" s="68"/>
    </row>
    <row r="45" spans="1:42" ht="67.5" customHeight="1" x14ac:dyDescent="0.75">
      <c r="A45" s="90" t="s">
        <v>110</v>
      </c>
      <c r="B45" s="15"/>
      <c r="C45" s="15"/>
      <c r="D45" s="15"/>
      <c r="F45" s="15"/>
      <c r="G45" s="15"/>
      <c r="H45" s="15"/>
      <c r="I45" s="15"/>
      <c r="J45" s="15"/>
      <c r="L45" s="9"/>
      <c r="N45" s="2"/>
      <c r="Q45" s="91"/>
      <c r="R45" s="127" t="s">
        <v>150</v>
      </c>
      <c r="S45" s="128"/>
      <c r="T45" s="129"/>
      <c r="U45" s="95">
        <f>SUM(W9:W37)</f>
        <v>27856.395000000015</v>
      </c>
      <c r="V45" s="96">
        <f>SUM(X9:X37)</f>
        <v>5047</v>
      </c>
      <c r="W45" s="124">
        <f>SUM(U45:V45)</f>
        <v>32903.395000000019</v>
      </c>
      <c r="Z45" s="12"/>
      <c r="AA45" s="12"/>
      <c r="AC45" s="6"/>
      <c r="AD45" s="6"/>
      <c r="AE45" s="6"/>
      <c r="AF45" s="6"/>
      <c r="AG45" s="6"/>
      <c r="AK45" s="68"/>
      <c r="AL45" s="68"/>
      <c r="AM45" s="68"/>
      <c r="AN45" s="68"/>
      <c r="AO45" s="68"/>
      <c r="AP45" s="68"/>
    </row>
    <row r="46" spans="1:42" ht="58.5" customHeight="1" x14ac:dyDescent="0.75">
      <c r="B46" s="15"/>
      <c r="C46" s="15"/>
      <c r="D46" s="15"/>
      <c r="F46" s="15"/>
      <c r="G46" s="15"/>
      <c r="H46" s="15"/>
      <c r="I46" s="15"/>
      <c r="J46" s="15"/>
      <c r="L46" s="9"/>
      <c r="N46" s="2"/>
      <c r="Q46" s="91"/>
      <c r="R46" s="130" t="s">
        <v>151</v>
      </c>
      <c r="S46" s="131"/>
      <c r="T46" s="132"/>
      <c r="U46" s="95">
        <f>U45</f>
        <v>27856.395000000015</v>
      </c>
      <c r="V46" s="96">
        <f>SUM(Y9:Y37)</f>
        <v>5198.4100000000008</v>
      </c>
      <c r="W46" s="124">
        <f t="shared" ref="W46:W47" si="11">SUM(U46:V46)</f>
        <v>33054.805000000015</v>
      </c>
      <c r="Z46" s="12"/>
      <c r="AA46" s="12"/>
      <c r="AC46" s="6"/>
      <c r="AD46" s="6"/>
      <c r="AE46" s="6"/>
      <c r="AF46" s="6"/>
      <c r="AG46" s="6"/>
      <c r="AK46" s="68"/>
      <c r="AL46" s="68"/>
      <c r="AM46" s="68"/>
      <c r="AN46" s="68"/>
      <c r="AO46" s="68"/>
      <c r="AP46" s="68"/>
    </row>
    <row r="47" spans="1:42" ht="58.5" customHeight="1" thickBot="1" x14ac:dyDescent="0.8">
      <c r="A47" s="90" t="s">
        <v>111</v>
      </c>
      <c r="C47" s="2"/>
      <c r="D47" s="15"/>
      <c r="F47" s="15"/>
      <c r="G47" s="15"/>
      <c r="H47" s="15"/>
      <c r="I47" s="15"/>
      <c r="J47" s="15"/>
      <c r="L47" s="9"/>
      <c r="N47" s="2"/>
      <c r="Q47" s="91"/>
      <c r="R47" s="133" t="s">
        <v>152</v>
      </c>
      <c r="S47" s="134"/>
      <c r="T47" s="135"/>
      <c r="U47" s="97">
        <f>U46</f>
        <v>27856.395000000015</v>
      </c>
      <c r="V47" s="98">
        <f>SUM(Z9:Z37)</f>
        <v>5354.3623000000007</v>
      </c>
      <c r="W47" s="124">
        <f t="shared" si="11"/>
        <v>33210.757300000012</v>
      </c>
      <c r="Z47" s="12"/>
      <c r="AA47" s="12"/>
      <c r="AC47" s="6"/>
      <c r="AD47" s="6"/>
      <c r="AE47" s="6"/>
      <c r="AF47" s="6"/>
      <c r="AG47" s="6"/>
      <c r="AK47" s="68"/>
      <c r="AL47" s="68"/>
      <c r="AM47" s="68"/>
      <c r="AN47" s="68"/>
      <c r="AO47" s="68"/>
      <c r="AP47" s="68"/>
    </row>
    <row r="48" spans="1:42" ht="58.5" customHeight="1" thickBot="1" x14ac:dyDescent="0.8">
      <c r="C48" s="2"/>
      <c r="D48" s="15"/>
      <c r="F48" s="15"/>
      <c r="G48" s="15"/>
      <c r="H48" s="15"/>
      <c r="I48" s="15"/>
      <c r="J48" s="15"/>
      <c r="L48" s="9"/>
      <c r="N48" s="2"/>
      <c r="Q48" s="91"/>
      <c r="R48" s="136" t="s">
        <v>168</v>
      </c>
      <c r="S48" s="137"/>
      <c r="T48" s="138"/>
      <c r="U48" s="99">
        <f>SUM(U45:U47)</f>
        <v>83569.185000000041</v>
      </c>
      <c r="V48" s="100">
        <f>SUM(V45:V47)</f>
        <v>15599.772300000001</v>
      </c>
      <c r="W48" s="125">
        <f>SUM(U48:V48)</f>
        <v>99168.957300000038</v>
      </c>
      <c r="Z48" s="12"/>
      <c r="AA48" s="12"/>
      <c r="AC48" s="6"/>
      <c r="AD48" s="6"/>
      <c r="AE48" s="6"/>
      <c r="AF48" s="6"/>
      <c r="AG48" s="6"/>
    </row>
    <row r="49" spans="1:33" ht="58.5" customHeight="1" thickBot="1" x14ac:dyDescent="0.8">
      <c r="A49" s="90" t="s">
        <v>119</v>
      </c>
      <c r="C49" s="2"/>
      <c r="E49" s="90"/>
      <c r="F49" s="15"/>
      <c r="G49" s="15"/>
      <c r="H49" s="15"/>
      <c r="I49" s="15"/>
      <c r="J49" s="15"/>
      <c r="K49" s="15"/>
      <c r="L49" s="15"/>
      <c r="M49" s="15"/>
      <c r="N49" s="2"/>
      <c r="O49" s="9"/>
      <c r="R49" s="101" t="s">
        <v>49</v>
      </c>
      <c r="S49" s="102"/>
      <c r="T49" s="103">
        <v>0.21</v>
      </c>
      <c r="U49" s="104">
        <f>U48*$T49</f>
        <v>17549.52885000001</v>
      </c>
      <c r="V49" s="105">
        <f>V48*$T49</f>
        <v>3275.9521829999999</v>
      </c>
      <c r="W49" s="125">
        <f>SUM(U49:V49)</f>
        <v>20825.481033000011</v>
      </c>
      <c r="Z49" s="12"/>
      <c r="AA49" s="12"/>
      <c r="AC49" s="6"/>
      <c r="AD49" s="6"/>
      <c r="AE49" s="6"/>
      <c r="AF49" s="6"/>
      <c r="AG49" s="6"/>
    </row>
    <row r="50" spans="1:33" ht="96.6" customHeight="1" thickBot="1" x14ac:dyDescent="0.8">
      <c r="B50" s="3"/>
      <c r="C50" s="2"/>
      <c r="E50" s="90"/>
      <c r="F50" s="15"/>
      <c r="G50" s="15"/>
      <c r="H50" s="15"/>
      <c r="I50" s="15"/>
      <c r="J50" s="15"/>
      <c r="K50" s="15"/>
      <c r="L50" s="15"/>
      <c r="M50" s="15"/>
      <c r="N50" s="2"/>
      <c r="O50" s="9"/>
      <c r="R50" s="106" t="s">
        <v>113</v>
      </c>
      <c r="S50" s="107"/>
      <c r="T50" s="108"/>
      <c r="U50" s="99">
        <f>SUM(U48:U49)</f>
        <v>101118.71385000006</v>
      </c>
      <c r="V50" s="100">
        <f>SUM(V48:V49)</f>
        <v>18875.724483000002</v>
      </c>
      <c r="W50" s="126">
        <f>SUM(W48:W49)</f>
        <v>119994.43833300006</v>
      </c>
      <c r="Z50" s="12"/>
      <c r="AA50" s="12"/>
      <c r="AC50" s="6"/>
      <c r="AD50" s="6"/>
      <c r="AE50" s="6"/>
      <c r="AF50" s="6"/>
      <c r="AG50" s="6"/>
    </row>
    <row r="51" spans="1:33" x14ac:dyDescent="0.25">
      <c r="N51" s="2"/>
      <c r="R51" s="2"/>
      <c r="S51" s="2"/>
      <c r="T51" s="7"/>
      <c r="U51" s="7"/>
      <c r="V51" s="7"/>
      <c r="W51" s="15"/>
    </row>
    <row r="52" spans="1:33" x14ac:dyDescent="0.25">
      <c r="N52" s="2"/>
      <c r="R52" s="2"/>
      <c r="S52" s="2"/>
      <c r="T52" s="7"/>
      <c r="U52" s="7"/>
      <c r="V52" s="7"/>
      <c r="W52" s="15"/>
    </row>
    <row r="53" spans="1:33" x14ac:dyDescent="0.25">
      <c r="N53" s="2"/>
      <c r="R53" s="2"/>
      <c r="S53" s="2"/>
      <c r="T53" s="7"/>
      <c r="U53" s="7"/>
      <c r="V53" s="7"/>
      <c r="W53" s="15"/>
    </row>
    <row r="54" spans="1:33" x14ac:dyDescent="0.25">
      <c r="N54" s="2"/>
      <c r="R54" s="2"/>
      <c r="S54" s="2"/>
      <c r="T54" s="7"/>
      <c r="U54" s="7"/>
      <c r="V54" s="7"/>
      <c r="W54" s="15"/>
    </row>
    <row r="55" spans="1:33" x14ac:dyDescent="0.25">
      <c r="N55" s="2"/>
      <c r="R55" s="2"/>
      <c r="S55" s="2"/>
      <c r="T55" s="7"/>
      <c r="U55" s="7"/>
      <c r="V55" s="7"/>
      <c r="W55" s="15"/>
    </row>
    <row r="56" spans="1:33" x14ac:dyDescent="0.25">
      <c r="N56" s="2"/>
      <c r="R56" s="2"/>
      <c r="S56" s="2"/>
      <c r="T56" s="7"/>
      <c r="U56" s="7"/>
      <c r="V56" s="7"/>
      <c r="W56" s="15"/>
    </row>
    <row r="57" spans="1:33" x14ac:dyDescent="0.25">
      <c r="N57" s="2"/>
      <c r="R57" s="2"/>
      <c r="S57" s="2"/>
      <c r="T57" s="7"/>
      <c r="U57" s="7"/>
      <c r="V57" s="7"/>
      <c r="W57" s="15"/>
    </row>
    <row r="63" spans="1:33" x14ac:dyDescent="0.75">
      <c r="C63" s="2"/>
      <c r="D63" s="109"/>
      <c r="E63" s="109"/>
      <c r="F63" s="109"/>
      <c r="G63" s="6"/>
      <c r="H63" s="6"/>
      <c r="I63" s="6"/>
      <c r="J63" s="6"/>
      <c r="K63" s="6"/>
      <c r="L63" s="6"/>
      <c r="M63" s="6"/>
    </row>
    <row r="64" spans="1:33" x14ac:dyDescent="0.75">
      <c r="G64" s="109"/>
      <c r="H64" s="109"/>
      <c r="I64" s="109"/>
      <c r="J64" s="109"/>
      <c r="N64" s="2"/>
      <c r="R64" s="2"/>
      <c r="S64" s="2"/>
      <c r="T64" s="7"/>
      <c r="U64" s="7"/>
      <c r="V64" s="7"/>
      <c r="W64" s="15"/>
    </row>
    <row r="66" spans="14:24" x14ac:dyDescent="0.25">
      <c r="N66" s="2"/>
      <c r="R66" s="2"/>
      <c r="S66" s="2"/>
      <c r="T66" s="7"/>
      <c r="U66" s="7"/>
      <c r="V66" s="7"/>
      <c r="W66" s="15"/>
      <c r="X66" s="110"/>
    </row>
    <row r="67" spans="14:24" x14ac:dyDescent="0.25">
      <c r="N67" s="2"/>
      <c r="R67" s="2"/>
      <c r="S67" s="2"/>
      <c r="T67" s="7"/>
      <c r="U67" s="7"/>
      <c r="V67" s="7"/>
      <c r="W67" s="15"/>
      <c r="X67" s="110"/>
    </row>
    <row r="68" spans="14:24" x14ac:dyDescent="0.25">
      <c r="N68" s="2"/>
      <c r="R68" s="2"/>
      <c r="S68" s="2"/>
      <c r="T68" s="7"/>
      <c r="U68" s="7"/>
      <c r="V68" s="7"/>
      <c r="W68" s="15"/>
      <c r="X68" s="110"/>
    </row>
    <row r="69" spans="14:24" x14ac:dyDescent="0.25">
      <c r="N69" s="2"/>
      <c r="R69" s="2"/>
      <c r="S69" s="2"/>
      <c r="T69" s="7"/>
      <c r="U69" s="7"/>
      <c r="V69" s="7"/>
      <c r="W69" s="15"/>
      <c r="X69" s="110"/>
    </row>
    <row r="70" spans="14:24" x14ac:dyDescent="0.25">
      <c r="N70" s="2"/>
      <c r="R70" s="2"/>
      <c r="S70" s="2"/>
      <c r="T70" s="7"/>
      <c r="U70" s="7"/>
      <c r="V70" s="7"/>
      <c r="W70" s="15"/>
      <c r="X70" s="110"/>
    </row>
    <row r="71" spans="14:24" x14ac:dyDescent="0.25">
      <c r="T71" s="111"/>
      <c r="U71" s="111"/>
      <c r="V71" s="112"/>
      <c r="W71" s="113"/>
      <c r="X71" s="110"/>
    </row>
    <row r="72" spans="14:24" x14ac:dyDescent="0.25">
      <c r="T72" s="111"/>
      <c r="U72" s="111"/>
      <c r="V72" s="114"/>
      <c r="W72" s="122"/>
      <c r="X72" s="110"/>
    </row>
  </sheetData>
  <sortState xmlns:xlrd2="http://schemas.microsoft.com/office/spreadsheetml/2017/richdata2" ref="C3:W37">
    <sortCondition descending="1" ref="C3:C37"/>
  </sortState>
  <mergeCells count="7">
    <mergeCell ref="R45:T45"/>
    <mergeCell ref="R46:T46"/>
    <mergeCell ref="R47:T47"/>
    <mergeCell ref="R48:T48"/>
    <mergeCell ref="X4:AA4"/>
    <mergeCell ref="N7:R7"/>
    <mergeCell ref="U43:W43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15" fitToHeight="4" orientation="landscape" r:id="rId1"/>
  <headerFooter>
    <oddFooter>&amp;C&amp;36LICITACIÓ DEL SERVEI DE RECOLLIDA, TRACTAMENT I GESTIÓ DE RESIDUS PER LES TEMPORADES 2025-26-27-28 Oferta de Licitació licitació&amp;R&amp;36&amp;P/&amp;N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4 W D Z W l T d L k W l A A A A 9 g A A A B I A H A B D b 2 5 m a W c v U G F j a 2 F n Z S 5 4 b W w g o h g A K K A U A A A A A A A A A A A A A A A A A A A A A A A A A A A A h Y 9 N D o I w G E S v Q r q n P 2 D U k I + y M O 4 k M S E x b p t a o R G K o c V y N x c e y S u I U d S d y 3 n z F j P 3 6 w 2 y o a m D i + q s b k 2 K G K Y o U E a 2 B 2 3 K F P X u G C 5 R x m E r 5 E m U K h h l Y 5 P B H l J U O X d O C P H e Y x / j t i t J R C k j + 3 x T y E o 1 A n 1 k / V 8 O t b F O G K k Q h 9 1 r D I 8 w m 8 W Y L e a Y A p k g 5 N p 8 h W j c + 2 x / I K z 6 2 v W d 4 s q G 6 w L I F I G 8 P / A H U E s D B B Q A A g A I A O F g 2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Y N l a K I p H u A 4 A A A A R A A A A E w A c A E Z v c m 1 1 b G F z L 1 N l Y 3 R p b 2 4 x L m 0 g o h g A K K A U A A A A A A A A A A A A A A A A A A A A A A A A A A A A K 0 5 N L s n M z 1 M I h t C G 1 g B Q S w E C L Q A U A A I A C A D h Y N l a V N 0 u R a U A A A D 2 A A A A E g A A A A A A A A A A A A A A A A A A A A A A Q 2 9 u Z m l n L 1 B h Y 2 t h Z 2 U u e G 1 s U E s B A i 0 A F A A C A A g A 4 W D Z W g / K 6 a u k A A A A 6 Q A A A B M A A A A A A A A A A A A A A A A A 8 Q A A A F t D b 2 5 0 Z W 5 0 X 1 R 5 c G V z X S 5 4 b W x Q S w E C L Q A U A A I A C A D h Y N l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Q n 9 T k Z o + k a a L 6 g g m Q u 6 I Q A A A A A C A A A A A A A Q Z g A A A A E A A C A A A A D d Z j d s 8 K 1 r a R S 3 T k a c x K 1 g o O M Y o s y + v u q w U V W X P m r 2 6 g A A A A A O g A A A A A I A A C A A A A A g u E Q h N P K 4 R 7 H D I R k R x z E l 1 I h 6 K J H z n 2 X P v C P k b 1 g P Y F A A A A B W R z h L N U r C t e P n + v 4 V v L m m G 9 1 2 4 I m F E 0 Z z 3 W u M c B w 7 D P A S f M Y j r B W / b w T m w V 4 n H Z V + I M S Y G K e t W S U Z a p d D G L d / w 2 0 u i x N O j K T P K C h V k 0 i O h U A A A A D l J P J 1 C D X H t p Z M B Y t b 1 D i k V H Q 5 F 9 G 0 6 2 B Y t 8 S O B X p F C R x v T E I R 6 q y t 2 1 4 d + H H 4 / r M c i 9 b N w C z N n U I W U P p F h z m 8 < / D a t a M a s h u p > 
</file>

<file path=customXml/itemProps1.xml><?xml version="1.0" encoding="utf-8"?>
<ds:datastoreItem xmlns:ds="http://schemas.openxmlformats.org/officeDocument/2006/customXml" ds:itemID="{4B901C3C-73A6-4BC6-81E4-04FF2944B2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preus unitaris</vt:lpstr>
      <vt:lpstr>'preus unitaris'!Área_de_impresión</vt:lpstr>
      <vt:lpstr>'preus unitaris'!Títulos_a_imprimir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</dc:creator>
  <cp:lastModifiedBy>Elena Martí Torra</cp:lastModifiedBy>
  <cp:lastPrinted>2025-06-30T08:03:15Z</cp:lastPrinted>
  <dcterms:created xsi:type="dcterms:W3CDTF">2016-03-01T13:18:25Z</dcterms:created>
  <dcterms:modified xsi:type="dcterms:W3CDTF">2025-09-18T10:48:19Z</dcterms:modified>
</cp:coreProperties>
</file>