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F:\INFRAESTRUCTURES\comu\B-DOCUMENTACIÓ TÈCNICA\10-Licitacions\MANTENIMENT\CORRECTIU\Urbanitzacio\2025\"/>
    </mc:Choice>
  </mc:AlternateContent>
  <xr:revisionPtr revIDLastSave="0" documentId="13_ncr:1_{1A067090-59BF-46D3-8FD4-F72ECC708FB9}" xr6:coauthVersionLast="47" xr6:coauthVersionMax="47" xr10:uidLastSave="{00000000-0000-0000-0000-000000000000}"/>
  <bookViews>
    <workbookView xWindow="-120" yWindow="-120" windowWidth="29040" windowHeight="15720" xr2:uid="{6640AA9A-0F97-4BB3-B5F6-723FDEACDCFF}"/>
  </bookViews>
  <sheets>
    <sheet name="lot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L30" i="1" s="1"/>
  <c r="M30" i="1" s="1"/>
  <c r="N30" i="1" s="1"/>
  <c r="O30" i="1" s="1"/>
  <c r="I30" i="1"/>
  <c r="E30" i="1"/>
  <c r="J28" i="1"/>
  <c r="L28" i="1" s="1"/>
  <c r="M28" i="1" s="1"/>
  <c r="N28" i="1" s="1"/>
  <c r="O28" i="1" s="1"/>
  <c r="I28" i="1"/>
  <c r="E28" i="1"/>
  <c r="J26" i="1"/>
  <c r="H26" i="1"/>
  <c r="L26" i="1" s="1"/>
  <c r="M26" i="1" s="1"/>
  <c r="N26" i="1" s="1"/>
  <c r="O26" i="1" s="1"/>
  <c r="E26" i="1"/>
  <c r="J24" i="1"/>
  <c r="L24" i="1" s="1"/>
  <c r="M24" i="1" s="1"/>
  <c r="N24" i="1" s="1"/>
  <c r="O24" i="1" s="1"/>
  <c r="I24" i="1"/>
  <c r="E24" i="1"/>
  <c r="J22" i="1"/>
  <c r="L22" i="1" s="1"/>
  <c r="M22" i="1" s="1"/>
  <c r="N22" i="1" s="1"/>
  <c r="O22" i="1" s="1"/>
  <c r="I22" i="1"/>
  <c r="E22" i="1"/>
  <c r="L20" i="1"/>
  <c r="M20" i="1" s="1"/>
  <c r="N20" i="1" s="1"/>
  <c r="O20" i="1" s="1"/>
  <c r="I20" i="1"/>
  <c r="E20" i="1"/>
  <c r="J18" i="1"/>
  <c r="L18" i="1" s="1"/>
  <c r="M18" i="1" s="1"/>
  <c r="N18" i="1" s="1"/>
  <c r="O18" i="1" s="1"/>
  <c r="I18" i="1"/>
  <c r="E18" i="1"/>
  <c r="J16" i="1"/>
  <c r="L16" i="1" s="1"/>
  <c r="M16" i="1" s="1"/>
  <c r="N16" i="1" s="1"/>
  <c r="O16" i="1" s="1"/>
  <c r="I16" i="1"/>
  <c r="E16" i="1"/>
  <c r="J14" i="1"/>
  <c r="L14" i="1" s="1"/>
  <c r="M14" i="1" s="1"/>
  <c r="N14" i="1" s="1"/>
  <c r="O14" i="1" s="1"/>
  <c r="I14" i="1"/>
  <c r="E14" i="1"/>
  <c r="L12" i="1"/>
  <c r="M12" i="1" s="1"/>
  <c r="N12" i="1" s="1"/>
  <c r="O12" i="1" s="1"/>
  <c r="I12" i="1"/>
  <c r="E12" i="1"/>
  <c r="J10" i="1"/>
  <c r="L10" i="1" s="1"/>
  <c r="M10" i="1" s="1"/>
  <c r="N10" i="1" s="1"/>
  <c r="O10" i="1" s="1"/>
  <c r="I10" i="1"/>
  <c r="E10" i="1"/>
  <c r="J8" i="1"/>
  <c r="L8" i="1" s="1"/>
  <c r="M8" i="1" s="1"/>
  <c r="N8" i="1" s="1"/>
  <c r="O8" i="1" s="1"/>
  <c r="I8" i="1"/>
  <c r="E8" i="1"/>
  <c r="J6" i="1"/>
  <c r="L6" i="1" s="1"/>
  <c r="M6" i="1" s="1"/>
  <c r="N6" i="1" s="1"/>
  <c r="O6" i="1" s="1"/>
  <c r="I6" i="1"/>
  <c r="E6" i="1"/>
  <c r="L4" i="1"/>
  <c r="M4" i="1" s="1"/>
  <c r="N4" i="1" s="1"/>
  <c r="O4" i="1" s="1"/>
  <c r="I4" i="1"/>
  <c r="E4" i="1"/>
  <c r="L2" i="1"/>
  <c r="I2" i="1"/>
  <c r="C2" i="1"/>
  <c r="E2" i="1" s="1"/>
  <c r="E32" i="1" l="1"/>
  <c r="L32" i="1"/>
  <c r="M2" i="1"/>
  <c r="I26" i="1"/>
  <c r="I32" i="1" s="1"/>
  <c r="M32" i="1" l="1"/>
  <c r="N2" i="1"/>
  <c r="N32" i="1" l="1"/>
  <c r="O2" i="1"/>
  <c r="O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Teresa Ricol</author>
  </authors>
  <commentList>
    <comment ref="H26" authorId="0" shapeId="0" xr:uid="{3F071947-D7A2-4837-B752-F70B7C633F88}">
      <text>
        <r>
          <rPr>
            <b/>
            <sz val="9"/>
            <color indexed="81"/>
            <rFont val="Tahoma"/>
            <family val="2"/>
          </rPr>
          <t xml:space="preserve">preu modificat
</t>
        </r>
      </text>
    </comment>
  </commentList>
</comments>
</file>

<file path=xl/sharedStrings.xml><?xml version="1.0" encoding="utf-8"?>
<sst xmlns="http://schemas.openxmlformats.org/spreadsheetml/2006/main" count="73" uniqueCount="61">
  <si>
    <t>TIPUS/UT</t>
  </si>
  <si>
    <t>DESCRIPCIO</t>
  </si>
  <si>
    <t>AMID.</t>
  </si>
  <si>
    <t>PREU contracte firtec</t>
  </si>
  <si>
    <t>IMPORT</t>
  </si>
  <si>
    <t>AMIDAMENT ANUAL</t>
  </si>
  <si>
    <t>amidament anual aprox.</t>
  </si>
  <si>
    <t>p/u 
primer any</t>
  </si>
  <si>
    <t>TOTAL 
aprox. any 1</t>
  </si>
  <si>
    <t>TOTAL 
aprox. any 2</t>
  </si>
  <si>
    <t>TOTAL 
aprox. any 3</t>
  </si>
  <si>
    <t>TOTAL 
aprox. any 4</t>
  </si>
  <si>
    <t>TIPUS I</t>
  </si>
  <si>
    <t>RODADURA 4cm, FRESAT (4cm)+AC16 SURF B50/70 D</t>
  </si>
  <si>
    <t>m2</t>
  </si>
  <si>
    <t>Reposició de capa de rodadura de paviment asfàltic (superficie d'actuació variable d'entre 3 i 450 m2. Inclou fresatge de tota la superficie i estesa de mescla bituminosa en calent tipus AC16 SURF B50/70  D en capa de 4cm. inclòs regs d'imprimació i d'adherència amb emulsió bituminosa, amb dotació de 600gr/m2.</t>
  </si>
  <si>
    <t>TIPUS II</t>
  </si>
  <si>
    <t>RODADURA 4cm, FRESAT PERIMETRE+AC16 SURF B50/70 D</t>
  </si>
  <si>
    <t>Reposició de capa de rodadura de paviment asfàltic (superficie d'actuació variable d'entre 3 i 450 m2. Inclou fresatge d' encaixos laterals i estesa de mescla bituminosa en calent tipus AC16 SURF B50/70  D en capa de 4cm. inclòs regs d'imprimació i d'adherència amb emulsió bituminosa, amb dotació de 600gr/m2.</t>
  </si>
  <si>
    <t>SUPL-1</t>
  </si>
  <si>
    <t>SUPLEMENT PER 4cm AC16SURF PMB45/80-65 (BM3C)</t>
  </si>
  <si>
    <t>Suplement de preu per mescla tipus AC16SURF PMB45/80-65 (BM3C) respecte de AC16 SURF B50/70 D</t>
  </si>
  <si>
    <t>SUPL-2</t>
  </si>
  <si>
    <t>SUPLEMENT PER 4cm AC11 SURF B50/70 D</t>
  </si>
  <si>
    <t>Suplement de preu per mescla tipus AC11SURF B50/70 D respecte de AC16 SIRF B50/70 D</t>
  </si>
  <si>
    <t>TIPUS III</t>
  </si>
  <si>
    <t>FRESAT (16cm)+AC22 BIN B50/70 S (12cm)+AC16 SURF B50/70 D (4cm)</t>
  </si>
  <si>
    <t>Sanejament i reconstrucció total del paviment d'aglomerat asfàltic, inclou: fresatge de 16 cm de tota la superficie,  estesa de mescla bituminosa en calent tipus AC22 BIN B50/70 S en capa de 12 cm i AC16 SURF B50/70  D en capa de 4cm. inclòs regs d'imprimació i d'adherència amb emulsió bituminosa, amb dotació de 600gr/m2.</t>
  </si>
  <si>
    <t>TIPUS IV</t>
  </si>
  <si>
    <t>FRESAT (10cm)+AC22 BIN PMB 40/80-65 S S20(6cm)+BBTM 22A PMB 45/80-65 FIREFORT(4cm)</t>
  </si>
  <si>
    <t>Fresat de 10cms de paviment existent, inclòs neteja de superfície i retirada de material resultant. Subministrament i transport amb camió tipus banyera, estesa i compactació amb els mitjans manuals i mecànics necessaris de mescla bituminosa en calent tipus AC 22 BIN PMB 45/80-65 S (S-20) en capa intermitja de 6cms i BBTM 22A PMB 45/80-65 (FIREFORT) en capa de trànsit de 4cms de gruix, inclòs regs d'imprimació i d'adherència amb emulsió bituminosa, amb dotació de 600gr/m2.</t>
  </si>
  <si>
    <t>SUPL-3</t>
  </si>
  <si>
    <t>SUPLEMENT PER ESCREIX DE GRUIX AC16 SURF B50/70 D</t>
  </si>
  <si>
    <t>tn</t>
  </si>
  <si>
    <t>Subministrament, transport amb camió tipus banyera, estesa i compactat de mescla bituminosa en calent tipus AC16 SURF B50/70  D per increment / escreix del gruix respecte al teóric, de manera justificada</t>
  </si>
  <si>
    <t>SUPL-4</t>
  </si>
  <si>
    <t>SUPLEMENT PER ESCREIX DE GRUIX AC22 BIN B50/70 S</t>
  </si>
  <si>
    <t>Subministrament, transport amb camió tipus banyera, estesa i compactat de mescla bituminosa en calent tipus AC22 BIN B50/70 S per increment / escreix del gruix respecte al teóric, de manera justificada</t>
  </si>
  <si>
    <t>FIRBOND-1</t>
  </si>
  <si>
    <t>MICROFRESAT+FIRBOND (COLOR)</t>
  </si>
  <si>
    <t>Microfresat mecànic de paviment asfàltic existent per a posterior aplicació de tractament superficial, inclòs neteja i aspiració de superfície, retirada del material resultant, els consumibles necessaris (aigua, gasoil i discos microfresat). Tractament de color tipus FIRBOND-PU tricomponent acrílic poliuretà amb càrrega mineral corindó. Característiques antilliscants i anticarburants. Dotació d'1,3 kg/m2. Aplicat en 2 capes Colors a definir.</t>
  </si>
  <si>
    <t>FIRBOND-2</t>
  </si>
  <si>
    <t>FRESAT+AC 11SURF 50/70 D+FIRBOND (COLOR)</t>
  </si>
  <si>
    <t>Fresat de 4cms de paviment existent, inclòs neteja de superfície i retirada de material resultant. Subministra i
transport amb camió tipus banyera, estesa amb estenedora tipus Vögele SJ S-1800-3 amb reg incorporat i compactació amb els mitjans manuals i mecànics necessaris de mescla bituminosa en calent tipus AC 11 SURF 50/70 D (D10) (1060) en capa de trànsit de 4cms de gruix, inclòs reg d'adherència amb emulsió bituminosa tipus termoadherent, amb dotació de 600gr/m2. Tractament de color tipus FIRBOND-PU tricomponent acrílic poliuretà amb càrrega mineral corindó. Característiques antilliscants i anticarburants. Dotació d'1,3 kg/m2. Aplicat en 2 capes. Colors a definir.</t>
  </si>
  <si>
    <t>RAMPES</t>
  </si>
  <si>
    <t>RAMPES: FRESAT+BBRM 22A PMB 45/80-65 FIRETORT (4cm)</t>
  </si>
  <si>
    <t>Fresat de 4cms de paviment existent, inclòs neteja de superfície i retirada de material resultant. Subministra i transport amb camió rígid 2 eixos, estesa i compactació amb els mitjans manuals i mecànics necessaris de mescla bituminosa en calent tipus BBTM 22A PMB 45/80-65 (FIREFORT) (1150) en capa de trànsit de 4cms de gruix, inclòs reg d'adherència amb emulsió bituminosa termoadherent tipus Termocat, amb una dotació de 600gr/m2</t>
  </si>
  <si>
    <t>SEGELLAT</t>
  </si>
  <si>
    <t>SEGELLAT DE FISURES</t>
  </si>
  <si>
    <t>ml</t>
  </si>
  <si>
    <t>Segellat de junt fins a 40 mm d'amplària i 30 mm de fondària amb massilla asfàltica, aplicada en calent amb pistola manual</t>
  </si>
  <si>
    <t>PAS ELEVAT</t>
  </si>
  <si>
    <t>PAS ELEVAT: FRESAT+AC 16 SURF PMB 45/80-65 S (S12) (10cm)</t>
  </si>
  <si>
    <t>Formació de pas elevat incloent el estudi i replanteig topogràfic dels treballs, fresatge d'entroncament perimetral (longitudinal i transversal) inclòs picoteig manual encaixos, subministrament i transport amb camió tipus banyera, estesa i compactació de mescla bitumionosa en calent tipus AC 16 SURF PMB 45/80-65 S (S12) (1110) en capa de 10cms de gruix estesa en vàries capes. Inclòs regs d'adherència amb emulsió bituminosa tipus Termocat, en una dotació de 600gr/m2</t>
  </si>
  <si>
    <t>TAPES</t>
  </si>
  <si>
    <t>RECOL·LOCACIO DE TAPES</t>
  </si>
  <si>
    <t>Desmuntatge i col.locació de marc i tapa de pous de clavegueres a nova rasant amb morter d'alta resistencia.</t>
  </si>
  <si>
    <t>EMBORNALS</t>
  </si>
  <si>
    <t>RECOL·LOCACIO DE REIXES D'EMBORNALS</t>
  </si>
  <si>
    <t>Desmuntatge i col.locació de reixes de desguas a nova rasant amb morter d'alta resistencia.</t>
  </si>
  <si>
    <t>TOTAL PEC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</si>
</sst>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4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43" fontId="5" fillId="0" borderId="2" xfId="1" applyFont="1" applyBorder="1"/>
    <xf numFmtId="43" fontId="6" fillId="0" borderId="3" xfId="1" applyFont="1" applyBorder="1" applyAlignment="1">
      <alignment horizontal="center" wrapText="1"/>
    </xf>
    <xf numFmtId="43" fontId="5" fillId="0" borderId="4" xfId="1" applyFont="1" applyBorder="1"/>
    <xf numFmtId="0" fontId="5" fillId="0" borderId="0" xfId="0" applyFont="1"/>
    <xf numFmtId="0" fontId="6" fillId="0" borderId="2" xfId="0" applyFont="1" applyBorder="1" applyAlignment="1">
      <alignment horizontal="center" vertical="center" wrapText="1"/>
    </xf>
    <xf numFmtId="43" fontId="5" fillId="0" borderId="1" xfId="1" applyFont="1" applyBorder="1"/>
    <xf numFmtId="0" fontId="4" fillId="2" borderId="2" xfId="0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top"/>
    </xf>
    <xf numFmtId="0" fontId="3" fillId="0" borderId="6" xfId="0" applyFont="1" applyBorder="1" applyAlignment="1">
      <alignment vertical="center" wrapText="1"/>
    </xf>
    <xf numFmtId="43" fontId="0" fillId="0" borderId="7" xfId="1" applyFont="1" applyBorder="1" applyAlignment="1">
      <alignment vertical="top"/>
    </xf>
    <xf numFmtId="43" fontId="0" fillId="0" borderId="0" xfId="1" applyFont="1" applyBorder="1" applyAlignment="1">
      <alignment vertical="top"/>
    </xf>
    <xf numFmtId="43" fontId="0" fillId="0" borderId="8" xfId="1" applyFont="1" applyBorder="1" applyAlignment="1">
      <alignment vertical="top"/>
    </xf>
    <xf numFmtId="0" fontId="0" fillId="0" borderId="0" xfId="0" applyAlignment="1">
      <alignment vertical="top"/>
    </xf>
    <xf numFmtId="43" fontId="8" fillId="0" borderId="7" xfId="1" applyFont="1" applyBorder="1" applyAlignment="1">
      <alignment vertical="top"/>
    </xf>
    <xf numFmtId="43" fontId="8" fillId="0" borderId="0" xfId="1" applyFont="1" applyBorder="1" applyAlignment="1">
      <alignment vertical="top"/>
    </xf>
    <xf numFmtId="43" fontId="0" fillId="0" borderId="7" xfId="0" applyNumberFormat="1" applyBorder="1" applyAlignment="1">
      <alignment vertical="top"/>
    </xf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left" vertical="top" wrapText="1"/>
    </xf>
    <xf numFmtId="0" fontId="3" fillId="0" borderId="7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8" fillId="0" borderId="7" xfId="0" applyFont="1" applyBorder="1" applyAlignment="1">
      <alignment vertical="top"/>
    </xf>
    <xf numFmtId="0" fontId="7" fillId="0" borderId="0" xfId="0" applyFont="1" applyAlignment="1">
      <alignment vertical="top" wrapText="1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3" fillId="0" borderId="6" xfId="0" applyFont="1" applyBorder="1" applyAlignment="1">
      <alignment vertical="center"/>
    </xf>
    <xf numFmtId="43" fontId="2" fillId="0" borderId="7" xfId="1" applyFont="1" applyBorder="1" applyAlignment="1">
      <alignment vertical="top"/>
    </xf>
    <xf numFmtId="43" fontId="2" fillId="0" borderId="0" xfId="1" applyFont="1" applyBorder="1" applyAlignment="1">
      <alignment vertical="top"/>
    </xf>
    <xf numFmtId="0" fontId="2" fillId="0" borderId="0" xfId="0" applyFont="1" applyAlignment="1">
      <alignment vertical="top"/>
    </xf>
    <xf numFmtId="0" fontId="8" fillId="0" borderId="6" xfId="0" applyFont="1" applyBorder="1" applyAlignment="1">
      <alignment horizontal="left" vertical="top" wrapText="1"/>
    </xf>
    <xf numFmtId="43" fontId="8" fillId="3" borderId="0" xfId="1" applyFont="1" applyFill="1" applyBorder="1" applyAlignment="1">
      <alignment vertical="top"/>
    </xf>
    <xf numFmtId="43" fontId="8" fillId="4" borderId="0" xfId="1" applyFont="1" applyFill="1" applyBorder="1" applyAlignment="1">
      <alignment vertical="top"/>
    </xf>
    <xf numFmtId="0" fontId="8" fillId="0" borderId="5" xfId="0" applyFont="1" applyBorder="1" applyAlignment="1">
      <alignment horizontal="right" vertical="top"/>
    </xf>
    <xf numFmtId="0" fontId="3" fillId="0" borderId="5" xfId="0" applyFont="1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1" xfId="0" applyBorder="1" applyAlignment="1">
      <alignment vertical="top"/>
    </xf>
    <xf numFmtId="0" fontId="4" fillId="2" borderId="0" xfId="0" applyFont="1" applyFill="1" applyAlignment="1">
      <alignment vertical="top"/>
    </xf>
    <xf numFmtId="0" fontId="4" fillId="2" borderId="12" xfId="0" applyFont="1" applyFill="1" applyBorder="1" applyAlignment="1">
      <alignment horizontal="left" vertical="top"/>
    </xf>
    <xf numFmtId="43" fontId="9" fillId="0" borderId="0" xfId="1" applyFont="1"/>
    <xf numFmtId="164" fontId="9" fillId="0" borderId="0" xfId="0" applyNumberFormat="1" applyFont="1"/>
    <xf numFmtId="0" fontId="9" fillId="0" borderId="0" xfId="0" applyFont="1"/>
    <xf numFmtId="0" fontId="10" fillId="0" borderId="0" xfId="0" applyFont="1"/>
    <xf numFmtId="43" fontId="10" fillId="0" borderId="0" xfId="1" applyFont="1"/>
    <xf numFmtId="0" fontId="4" fillId="2" borderId="13" xfId="0" applyFont="1" applyFill="1" applyBorder="1"/>
    <xf numFmtId="164" fontId="4" fillId="2" borderId="14" xfId="0" applyNumberFormat="1" applyFont="1" applyFill="1" applyBorder="1"/>
    <xf numFmtId="0" fontId="3" fillId="0" borderId="0" xfId="0" applyFont="1" applyAlignment="1">
      <alignment vertical="top"/>
    </xf>
    <xf numFmtId="0" fontId="0" fillId="0" borderId="0" xfId="0" applyAlignment="1">
      <alignment horizontal="left" vertical="top"/>
    </xf>
    <xf numFmtId="43" fontId="0" fillId="0" borderId="0" xfId="1" applyFont="1"/>
    <xf numFmtId="0" fontId="8" fillId="0" borderId="0" xfId="0" applyFont="1"/>
    <xf numFmtId="43" fontId="8" fillId="0" borderId="0" xfId="1" applyFont="1"/>
    <xf numFmtId="43" fontId="4" fillId="2" borderId="1" xfId="1" applyFont="1" applyFill="1" applyBorder="1" applyAlignment="1" applyProtection="1">
      <alignment horizontal="center" vertical="center" wrapText="1"/>
      <protection locked="0"/>
    </xf>
    <xf numFmtId="43" fontId="0" fillId="5" borderId="0" xfId="1" applyFont="1" applyFill="1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10" xfId="0" applyBorder="1" applyAlignment="1" applyProtection="1">
      <alignment vertical="top"/>
      <protection locked="0"/>
    </xf>
    <xf numFmtId="0" fontId="4" fillId="2" borderId="3" xfId="0" applyFont="1" applyFill="1" applyBorder="1" applyProtection="1">
      <protection locked="0"/>
    </xf>
    <xf numFmtId="43" fontId="0" fillId="0" borderId="0" xfId="1" applyFont="1" applyProtection="1">
      <protection locked="0"/>
    </xf>
  </cellXfs>
  <cellStyles count="2">
    <cellStyle name="Co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008C9-6BDC-4D51-82D0-01296481A992}">
  <dimension ref="A1:O32"/>
  <sheetViews>
    <sheetView tabSelected="1" zoomScale="80" zoomScaleNormal="80" workbookViewId="0">
      <selection activeCell="K4" sqref="K4"/>
    </sheetView>
  </sheetViews>
  <sheetFormatPr defaultRowHeight="15" x14ac:dyDescent="0.25"/>
  <cols>
    <col min="1" max="1" width="12.140625" style="48" customWidth="1"/>
    <col min="2" max="2" width="81.85546875" style="49" customWidth="1"/>
    <col min="3" max="3" width="13.5703125" style="50" hidden="1" customWidth="1"/>
    <col min="4" max="4" width="17.5703125" style="50" hidden="1" customWidth="1"/>
    <col min="5" max="5" width="18.7109375" style="50" hidden="1" customWidth="1"/>
    <col min="6" max="6" width="6.28515625" hidden="1" customWidth="1"/>
    <col min="7" max="7" width="15.7109375" style="51" hidden="1" customWidth="1"/>
    <col min="8" max="8" width="18.140625" style="52" hidden="1" customWidth="1"/>
    <col min="9" max="9" width="18.7109375" style="50" hidden="1" customWidth="1"/>
    <col min="10" max="10" width="16.42578125" customWidth="1"/>
    <col min="11" max="11" width="14.140625" style="58" customWidth="1"/>
    <col min="12" max="12" width="23.85546875" style="50" customWidth="1"/>
    <col min="13" max="13" width="21.42578125" style="50" customWidth="1"/>
    <col min="14" max="15" width="20.7109375" style="50" customWidth="1"/>
  </cols>
  <sheetData>
    <row r="1" spans="1:15" ht="56.25" x14ac:dyDescent="0.3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5"/>
      <c r="G1" s="6" t="s">
        <v>5</v>
      </c>
      <c r="H1" s="3" t="s">
        <v>3</v>
      </c>
      <c r="I1" s="7" t="s">
        <v>4</v>
      </c>
      <c r="J1" s="8" t="s">
        <v>6</v>
      </c>
      <c r="K1" s="53" t="s">
        <v>7</v>
      </c>
      <c r="L1" s="9" t="s">
        <v>8</v>
      </c>
      <c r="M1" s="9" t="s">
        <v>9</v>
      </c>
      <c r="N1" s="9" t="s">
        <v>10</v>
      </c>
      <c r="O1" s="9" t="s">
        <v>11</v>
      </c>
    </row>
    <row r="2" spans="1:15" x14ac:dyDescent="0.25">
      <c r="A2" s="10" t="s">
        <v>12</v>
      </c>
      <c r="B2" s="11" t="s">
        <v>13</v>
      </c>
      <c r="C2" s="12">
        <f>29694.48</f>
        <v>29694.48</v>
      </c>
      <c r="D2" s="13">
        <v>13.2</v>
      </c>
      <c r="E2" s="14">
        <f>+D2*C2</f>
        <v>391967.136</v>
      </c>
      <c r="F2" s="15"/>
      <c r="G2" s="16">
        <v>8500</v>
      </c>
      <c r="H2" s="17">
        <v>13.2</v>
      </c>
      <c r="I2" s="13">
        <f>+H2*G2</f>
        <v>112200</v>
      </c>
      <c r="J2" s="18">
        <v>9500</v>
      </c>
      <c r="K2" s="54"/>
      <c r="L2" s="14">
        <f>+J2*K2</f>
        <v>0</v>
      </c>
      <c r="M2" s="14">
        <f>+L2*1.015</f>
        <v>0</v>
      </c>
      <c r="N2" s="14">
        <f>+M2*1.015</f>
        <v>0</v>
      </c>
      <c r="O2" s="14">
        <f>+N2*1.015</f>
        <v>0</v>
      </c>
    </row>
    <row r="3" spans="1:15" ht="60" x14ac:dyDescent="0.25">
      <c r="A3" s="19" t="s">
        <v>14</v>
      </c>
      <c r="B3" s="20" t="s">
        <v>15</v>
      </c>
      <c r="C3" s="21"/>
      <c r="D3" s="22"/>
      <c r="E3" s="23"/>
      <c r="F3" s="15"/>
      <c r="G3" s="24"/>
      <c r="H3" s="25"/>
      <c r="I3" s="22"/>
      <c r="J3" s="26"/>
      <c r="K3" s="55"/>
      <c r="L3" s="27"/>
      <c r="M3" s="27"/>
      <c r="N3" s="27"/>
      <c r="O3" s="27"/>
    </row>
    <row r="4" spans="1:15" x14ac:dyDescent="0.25">
      <c r="A4" s="10" t="s">
        <v>16</v>
      </c>
      <c r="B4" s="11" t="s">
        <v>17</v>
      </c>
      <c r="C4" s="12">
        <v>6012.02</v>
      </c>
      <c r="D4" s="13">
        <v>10.6</v>
      </c>
      <c r="E4" s="14">
        <f>+D4*C4</f>
        <v>63727.412000000004</v>
      </c>
      <c r="F4" s="15"/>
      <c r="G4" s="24">
        <v>2500</v>
      </c>
      <c r="H4" s="17">
        <v>10.6</v>
      </c>
      <c r="I4" s="13">
        <f>+H4*G4</f>
        <v>26500</v>
      </c>
      <c r="J4" s="18">
        <v>2500</v>
      </c>
      <c r="K4" s="54"/>
      <c r="L4" s="14">
        <f>+J4*K4</f>
        <v>0</v>
      </c>
      <c r="M4" s="14">
        <f>+L4*1.015</f>
        <v>0</v>
      </c>
      <c r="N4" s="14">
        <f>+M4*1.015</f>
        <v>0</v>
      </c>
      <c r="O4" s="14">
        <f>+N4*1.015</f>
        <v>0</v>
      </c>
    </row>
    <row r="5" spans="1:15" ht="60" x14ac:dyDescent="0.25">
      <c r="A5" s="19" t="s">
        <v>14</v>
      </c>
      <c r="B5" s="20" t="s">
        <v>18</v>
      </c>
      <c r="C5" s="21"/>
      <c r="D5" s="22"/>
      <c r="E5" s="23"/>
      <c r="F5" s="15"/>
      <c r="G5" s="24"/>
      <c r="H5" s="25"/>
      <c r="I5" s="22"/>
      <c r="J5" s="26"/>
      <c r="K5" s="55"/>
      <c r="L5" s="27"/>
      <c r="M5" s="27"/>
      <c r="N5" s="27"/>
      <c r="O5" s="27"/>
    </row>
    <row r="6" spans="1:15" x14ac:dyDescent="0.25">
      <c r="A6" s="10" t="s">
        <v>19</v>
      </c>
      <c r="B6" s="11" t="s">
        <v>20</v>
      </c>
      <c r="C6" s="12">
        <v>1771.0800000000002</v>
      </c>
      <c r="D6" s="13">
        <v>1.6</v>
      </c>
      <c r="E6" s="14">
        <f>+D6*C6</f>
        <v>2833.7280000000005</v>
      </c>
      <c r="F6" s="15"/>
      <c r="G6" s="24">
        <v>500</v>
      </c>
      <c r="H6" s="17">
        <v>1.6</v>
      </c>
      <c r="I6" s="13">
        <f>+H6*G6</f>
        <v>800</v>
      </c>
      <c r="J6" s="18">
        <f>+G6</f>
        <v>500</v>
      </c>
      <c r="K6" s="54"/>
      <c r="L6" s="14">
        <f>+J6*K6</f>
        <v>0</v>
      </c>
      <c r="M6" s="14">
        <f>+L6*1.015</f>
        <v>0</v>
      </c>
      <c r="N6" s="14">
        <f>+M6*1.015</f>
        <v>0</v>
      </c>
      <c r="O6" s="14">
        <f>+N6*1.015</f>
        <v>0</v>
      </c>
    </row>
    <row r="7" spans="1:15" ht="30" x14ac:dyDescent="0.25">
      <c r="A7" s="19" t="s">
        <v>14</v>
      </c>
      <c r="B7" s="20" t="s">
        <v>21</v>
      </c>
      <c r="C7" s="21"/>
      <c r="D7" s="22"/>
      <c r="E7" s="23"/>
      <c r="F7" s="15"/>
      <c r="G7" s="24"/>
      <c r="H7" s="25"/>
      <c r="I7" s="22"/>
      <c r="J7" s="26"/>
      <c r="K7" s="55"/>
      <c r="L7" s="27"/>
      <c r="M7" s="27"/>
      <c r="N7" s="27"/>
      <c r="O7" s="27"/>
    </row>
    <row r="8" spans="1:15" x14ac:dyDescent="0.25">
      <c r="A8" s="10" t="s">
        <v>22</v>
      </c>
      <c r="B8" s="11" t="s">
        <v>23</v>
      </c>
      <c r="C8" s="12">
        <v>25887.730000000003</v>
      </c>
      <c r="D8" s="13">
        <v>0.1</v>
      </c>
      <c r="E8" s="14">
        <f>+D8*C8</f>
        <v>2588.7730000000006</v>
      </c>
      <c r="F8" s="15"/>
      <c r="G8" s="24">
        <v>4500</v>
      </c>
      <c r="H8" s="17">
        <v>0.1</v>
      </c>
      <c r="I8" s="13">
        <f>+H8*G8</f>
        <v>450</v>
      </c>
      <c r="J8" s="18">
        <f>+G8</f>
        <v>4500</v>
      </c>
      <c r="K8" s="54"/>
      <c r="L8" s="14">
        <f>+J8*K8</f>
        <v>0</v>
      </c>
      <c r="M8" s="14">
        <f>+L8*1.015</f>
        <v>0</v>
      </c>
      <c r="N8" s="14">
        <f>+M8*1.015</f>
        <v>0</v>
      </c>
      <c r="O8" s="14">
        <f>+N8*1.015</f>
        <v>0</v>
      </c>
    </row>
    <row r="9" spans="1:15" x14ac:dyDescent="0.25">
      <c r="A9" s="19" t="s">
        <v>14</v>
      </c>
      <c r="B9" s="20" t="s">
        <v>24</v>
      </c>
      <c r="C9" s="21"/>
      <c r="D9" s="22"/>
      <c r="E9" s="23"/>
      <c r="F9" s="15"/>
      <c r="G9" s="24"/>
      <c r="H9" s="25"/>
      <c r="I9" s="22"/>
      <c r="J9" s="26"/>
      <c r="K9" s="55"/>
      <c r="L9" s="27"/>
      <c r="M9" s="27"/>
      <c r="N9" s="27"/>
      <c r="O9" s="27"/>
    </row>
    <row r="10" spans="1:15" x14ac:dyDescent="0.25">
      <c r="A10" s="10" t="s">
        <v>25</v>
      </c>
      <c r="B10" s="11" t="s">
        <v>26</v>
      </c>
      <c r="C10" s="12">
        <v>5184.6000000000004</v>
      </c>
      <c r="D10" s="13">
        <v>23.8</v>
      </c>
      <c r="E10" s="14">
        <f>+D10*C10</f>
        <v>123393.48000000001</v>
      </c>
      <c r="F10" s="15"/>
      <c r="G10" s="24">
        <v>1500</v>
      </c>
      <c r="H10" s="17">
        <v>23.8</v>
      </c>
      <c r="I10" s="13">
        <f>+H10*G10</f>
        <v>35700</v>
      </c>
      <c r="J10" s="18">
        <f>+G10</f>
        <v>1500</v>
      </c>
      <c r="K10" s="54"/>
      <c r="L10" s="14">
        <f>+J10*K10</f>
        <v>0</v>
      </c>
      <c r="M10" s="14">
        <f>+L10*1.015</f>
        <v>0</v>
      </c>
      <c r="N10" s="14">
        <f>+M10*1.015</f>
        <v>0</v>
      </c>
      <c r="O10" s="14">
        <f>+N10*1.015</f>
        <v>0</v>
      </c>
    </row>
    <row r="11" spans="1:15" ht="60" x14ac:dyDescent="0.25">
      <c r="A11" s="19" t="s">
        <v>14</v>
      </c>
      <c r="B11" s="20" t="s">
        <v>27</v>
      </c>
      <c r="C11" s="21"/>
      <c r="D11" s="22"/>
      <c r="E11" s="23"/>
      <c r="F11" s="15"/>
      <c r="G11" s="24"/>
      <c r="H11" s="25"/>
      <c r="I11" s="22"/>
      <c r="J11" s="26"/>
      <c r="K11" s="55"/>
      <c r="L11" s="27"/>
      <c r="M11" s="27"/>
      <c r="N11" s="27"/>
      <c r="O11" s="27"/>
    </row>
    <row r="12" spans="1:15" x14ac:dyDescent="0.25">
      <c r="A12" s="10" t="s">
        <v>28</v>
      </c>
      <c r="B12" s="28" t="s">
        <v>29</v>
      </c>
      <c r="C12" s="29">
        <v>3905.0099999999998</v>
      </c>
      <c r="D12" s="30">
        <v>27.56</v>
      </c>
      <c r="E12" s="14">
        <f>+D12*C12</f>
        <v>107622.07559999998</v>
      </c>
      <c r="F12" s="31"/>
      <c r="G12" s="24">
        <v>1100</v>
      </c>
      <c r="H12" s="17">
        <v>27.56</v>
      </c>
      <c r="I12" s="13">
        <f>+H12*G12</f>
        <v>30316</v>
      </c>
      <c r="J12" s="18">
        <v>1000</v>
      </c>
      <c r="K12" s="54"/>
      <c r="L12" s="14">
        <f>+J12*K12</f>
        <v>0</v>
      </c>
      <c r="M12" s="14">
        <f>+L12*1.015</f>
        <v>0</v>
      </c>
      <c r="N12" s="14">
        <f>+M12*1.015</f>
        <v>0</v>
      </c>
      <c r="O12" s="14">
        <f>+N12*1.015</f>
        <v>0</v>
      </c>
    </row>
    <row r="13" spans="1:15" ht="90" x14ac:dyDescent="0.25">
      <c r="A13" s="19" t="s">
        <v>14</v>
      </c>
      <c r="B13" s="32" t="s">
        <v>30</v>
      </c>
      <c r="C13" s="21"/>
      <c r="D13" s="22"/>
      <c r="E13" s="23"/>
      <c r="F13" s="15"/>
      <c r="G13" s="24"/>
      <c r="H13" s="25"/>
      <c r="I13" s="22"/>
      <c r="J13" s="26"/>
      <c r="K13" s="55"/>
      <c r="L13" s="27"/>
      <c r="M13" s="27"/>
      <c r="N13" s="27"/>
      <c r="O13" s="27"/>
    </row>
    <row r="14" spans="1:15" x14ac:dyDescent="0.25">
      <c r="A14" s="10" t="s">
        <v>31</v>
      </c>
      <c r="B14" s="11" t="s">
        <v>32</v>
      </c>
      <c r="C14" s="29">
        <v>31.23</v>
      </c>
      <c r="D14" s="30">
        <v>57.55</v>
      </c>
      <c r="E14" s="14">
        <f>+D14*C14</f>
        <v>1797.2864999999999</v>
      </c>
      <c r="F14" s="31"/>
      <c r="G14" s="24">
        <v>20</v>
      </c>
      <c r="H14" s="33">
        <v>57.55</v>
      </c>
      <c r="I14" s="13">
        <f>+H14*G14</f>
        <v>1151</v>
      </c>
      <c r="J14" s="18">
        <f>+G14</f>
        <v>20</v>
      </c>
      <c r="K14" s="54"/>
      <c r="L14" s="14">
        <f>+J14*K14</f>
        <v>0</v>
      </c>
      <c r="M14" s="14">
        <f>+L14*1.015</f>
        <v>0</v>
      </c>
      <c r="N14" s="14">
        <f>+M14*1.015</f>
        <v>0</v>
      </c>
      <c r="O14" s="14">
        <f>+N14*1.015</f>
        <v>0</v>
      </c>
    </row>
    <row r="15" spans="1:15" ht="45" x14ac:dyDescent="0.25">
      <c r="A15" s="19" t="s">
        <v>33</v>
      </c>
      <c r="B15" s="32" t="s">
        <v>34</v>
      </c>
      <c r="C15" s="21"/>
      <c r="D15" s="22"/>
      <c r="E15" s="23"/>
      <c r="F15" s="15"/>
      <c r="G15" s="24"/>
      <c r="H15" s="25"/>
      <c r="I15" s="22"/>
      <c r="J15" s="26"/>
      <c r="K15" s="55"/>
      <c r="L15" s="27"/>
      <c r="M15" s="27"/>
      <c r="N15" s="27"/>
      <c r="O15" s="27"/>
    </row>
    <row r="16" spans="1:15" x14ac:dyDescent="0.25">
      <c r="A16" s="10" t="s">
        <v>35</v>
      </c>
      <c r="B16" s="11" t="s">
        <v>36</v>
      </c>
      <c r="C16" s="29">
        <v>-13.98</v>
      </c>
      <c r="D16" s="30">
        <v>54.76</v>
      </c>
      <c r="E16" s="14">
        <f>+D16*C16</f>
        <v>-765.54480000000001</v>
      </c>
      <c r="F16" s="31"/>
      <c r="G16" s="24">
        <v>10</v>
      </c>
      <c r="H16" s="33">
        <v>54.76</v>
      </c>
      <c r="I16" s="13">
        <f>+H16*G16</f>
        <v>547.6</v>
      </c>
      <c r="J16" s="18">
        <f>+G16</f>
        <v>10</v>
      </c>
      <c r="K16" s="54"/>
      <c r="L16" s="14">
        <f>+J16*K16</f>
        <v>0</v>
      </c>
      <c r="M16" s="14">
        <f>+L16*1.015</f>
        <v>0</v>
      </c>
      <c r="N16" s="14">
        <f>+M16*1.015</f>
        <v>0</v>
      </c>
      <c r="O16" s="14">
        <f>+N16*1.015</f>
        <v>0</v>
      </c>
    </row>
    <row r="17" spans="1:15" ht="45" x14ac:dyDescent="0.25">
      <c r="A17" s="19" t="s">
        <v>33</v>
      </c>
      <c r="B17" s="32" t="s">
        <v>37</v>
      </c>
      <c r="C17" s="21"/>
      <c r="D17" s="22"/>
      <c r="E17" s="23"/>
      <c r="F17" s="15"/>
      <c r="G17" s="24"/>
      <c r="H17" s="25"/>
      <c r="I17" s="22"/>
      <c r="J17" s="26"/>
      <c r="K17" s="55"/>
      <c r="L17" s="27"/>
      <c r="M17" s="27"/>
      <c r="N17" s="27"/>
      <c r="O17" s="27"/>
    </row>
    <row r="18" spans="1:15" x14ac:dyDescent="0.25">
      <c r="A18" s="10" t="s">
        <v>38</v>
      </c>
      <c r="B18" s="11" t="s">
        <v>39</v>
      </c>
      <c r="C18" s="29">
        <v>118.6</v>
      </c>
      <c r="D18" s="30">
        <v>30.12</v>
      </c>
      <c r="E18" s="14">
        <f>+D18*C18</f>
        <v>3572.232</v>
      </c>
      <c r="F18" s="31"/>
      <c r="G18" s="24">
        <v>100</v>
      </c>
      <c r="H18" s="17">
        <v>30.12</v>
      </c>
      <c r="I18" s="13">
        <f>+H18*G18</f>
        <v>3012</v>
      </c>
      <c r="J18" s="18">
        <f>+G18</f>
        <v>100</v>
      </c>
      <c r="K18" s="54"/>
      <c r="L18" s="14">
        <f>+J18*K18</f>
        <v>0</v>
      </c>
      <c r="M18" s="14">
        <f>+L18*1.015</f>
        <v>0</v>
      </c>
      <c r="N18" s="14">
        <f>+M18*1.015</f>
        <v>0</v>
      </c>
      <c r="O18" s="14">
        <f>+N18*1.015</f>
        <v>0</v>
      </c>
    </row>
    <row r="19" spans="1:15" ht="90" x14ac:dyDescent="0.25">
      <c r="A19" s="19" t="s">
        <v>14</v>
      </c>
      <c r="B19" s="32" t="s">
        <v>40</v>
      </c>
      <c r="C19" s="21"/>
      <c r="D19" s="22"/>
      <c r="E19" s="23"/>
      <c r="F19" s="15"/>
      <c r="G19" s="24"/>
      <c r="H19" s="25"/>
      <c r="I19" s="22"/>
      <c r="J19" s="26"/>
      <c r="K19" s="55"/>
      <c r="L19" s="27"/>
      <c r="M19" s="27"/>
      <c r="N19" s="27"/>
      <c r="O19" s="27"/>
    </row>
    <row r="20" spans="1:15" x14ac:dyDescent="0.25">
      <c r="A20" s="10" t="s">
        <v>41</v>
      </c>
      <c r="B20" s="11" t="s">
        <v>42</v>
      </c>
      <c r="C20" s="29">
        <v>1293.78</v>
      </c>
      <c r="D20" s="30">
        <v>41.89</v>
      </c>
      <c r="E20" s="14">
        <f>+D20*C20</f>
        <v>54196.444199999998</v>
      </c>
      <c r="F20" s="31"/>
      <c r="G20" s="24">
        <v>400</v>
      </c>
      <c r="H20" s="17">
        <v>41.89</v>
      </c>
      <c r="I20" s="13">
        <f>+H20*G20</f>
        <v>16756</v>
      </c>
      <c r="J20" s="18">
        <v>350</v>
      </c>
      <c r="K20" s="54"/>
      <c r="L20" s="14">
        <f>+J20*K20</f>
        <v>0</v>
      </c>
      <c r="M20" s="14">
        <f>+L20*1.015</f>
        <v>0</v>
      </c>
      <c r="N20" s="14">
        <f>+M20*1.015</f>
        <v>0</v>
      </c>
      <c r="O20" s="14">
        <f>+N20*1.015</f>
        <v>0</v>
      </c>
    </row>
    <row r="21" spans="1:15" ht="135" x14ac:dyDescent="0.25">
      <c r="A21" s="19" t="s">
        <v>14</v>
      </c>
      <c r="B21" s="32" t="s">
        <v>43</v>
      </c>
      <c r="C21" s="21"/>
      <c r="D21" s="22"/>
      <c r="E21" s="23"/>
      <c r="F21" s="15"/>
      <c r="G21" s="24"/>
      <c r="H21" s="25"/>
      <c r="I21" s="22"/>
      <c r="J21" s="26"/>
      <c r="K21" s="55"/>
      <c r="L21" s="27"/>
      <c r="M21" s="27"/>
      <c r="N21" s="27"/>
      <c r="O21" s="27"/>
    </row>
    <row r="22" spans="1:15" x14ac:dyDescent="0.25">
      <c r="A22" s="10" t="s">
        <v>44</v>
      </c>
      <c r="B22" s="11" t="s">
        <v>45</v>
      </c>
      <c r="C22" s="29">
        <v>282.45</v>
      </c>
      <c r="D22" s="30">
        <v>49.36</v>
      </c>
      <c r="E22" s="14">
        <f>+D22*C22</f>
        <v>13941.732</v>
      </c>
      <c r="F22" s="31"/>
      <c r="G22" s="24">
        <v>100</v>
      </c>
      <c r="H22" s="17">
        <v>49.36</v>
      </c>
      <c r="I22" s="13">
        <f>+H22*G22</f>
        <v>4936</v>
      </c>
      <c r="J22" s="18">
        <f>+G22</f>
        <v>100</v>
      </c>
      <c r="K22" s="54"/>
      <c r="L22" s="14">
        <f>+J22*K22</f>
        <v>0</v>
      </c>
      <c r="M22" s="14">
        <f>+L22*1.015</f>
        <v>0</v>
      </c>
      <c r="N22" s="14">
        <f>+M22*1.015</f>
        <v>0</v>
      </c>
      <c r="O22" s="14">
        <f>+N22*1.015</f>
        <v>0</v>
      </c>
    </row>
    <row r="23" spans="1:15" ht="90" x14ac:dyDescent="0.25">
      <c r="A23" s="19" t="s">
        <v>14</v>
      </c>
      <c r="B23" s="32" t="s">
        <v>46</v>
      </c>
      <c r="C23" s="21"/>
      <c r="D23" s="22"/>
      <c r="E23" s="23"/>
      <c r="F23" s="15"/>
      <c r="G23" s="24"/>
      <c r="H23" s="25"/>
      <c r="I23" s="22"/>
      <c r="J23" s="26"/>
      <c r="K23" s="55"/>
      <c r="L23" s="27"/>
      <c r="M23" s="27"/>
      <c r="N23" s="27"/>
      <c r="O23" s="27"/>
    </row>
    <row r="24" spans="1:15" x14ac:dyDescent="0.25">
      <c r="A24" s="10" t="s">
        <v>47</v>
      </c>
      <c r="B24" s="11" t="s">
        <v>48</v>
      </c>
      <c r="C24" s="29">
        <v>2385.84</v>
      </c>
      <c r="D24" s="30">
        <v>5.07</v>
      </c>
      <c r="E24" s="14">
        <f>+D24*C24</f>
        <v>12096.208800000002</v>
      </c>
      <c r="F24" s="31"/>
      <c r="G24" s="24">
        <v>600</v>
      </c>
      <c r="H24" s="17">
        <v>5.07</v>
      </c>
      <c r="I24" s="13">
        <f>+H24*G24</f>
        <v>3042</v>
      </c>
      <c r="J24" s="18">
        <f>+G24</f>
        <v>600</v>
      </c>
      <c r="K24" s="54"/>
      <c r="L24" s="14">
        <f>+J24*K24</f>
        <v>0</v>
      </c>
      <c r="M24" s="14">
        <f>+L24*1.015</f>
        <v>0</v>
      </c>
      <c r="N24" s="14">
        <f>+M24*1.015</f>
        <v>0</v>
      </c>
      <c r="O24" s="14">
        <f>+N24*1.015</f>
        <v>0</v>
      </c>
    </row>
    <row r="25" spans="1:15" ht="30" x14ac:dyDescent="0.25">
      <c r="A25" s="19" t="s">
        <v>49</v>
      </c>
      <c r="B25" s="32" t="s">
        <v>50</v>
      </c>
      <c r="C25" s="21"/>
      <c r="D25" s="22"/>
      <c r="E25" s="23"/>
      <c r="F25" s="15"/>
      <c r="G25" s="24"/>
      <c r="H25" s="25"/>
      <c r="I25" s="22"/>
      <c r="J25" s="26"/>
      <c r="K25" s="55"/>
      <c r="L25" s="27"/>
      <c r="M25" s="27"/>
      <c r="N25" s="27"/>
      <c r="O25" s="27"/>
    </row>
    <row r="26" spans="1:15" x14ac:dyDescent="0.25">
      <c r="A26" s="10" t="s">
        <v>51</v>
      </c>
      <c r="B26" s="11" t="s">
        <v>52</v>
      </c>
      <c r="C26" s="29">
        <v>450.25</v>
      </c>
      <c r="D26" s="30">
        <v>53.07</v>
      </c>
      <c r="E26" s="14">
        <f>+D26*C26</f>
        <v>23894.767500000002</v>
      </c>
      <c r="F26" s="31"/>
      <c r="G26" s="24">
        <v>200</v>
      </c>
      <c r="H26" s="34">
        <f>+H2/4*10</f>
        <v>33</v>
      </c>
      <c r="I26" s="13">
        <f>+H26*G26</f>
        <v>6600</v>
      </c>
      <c r="J26" s="18">
        <f>+G26</f>
        <v>200</v>
      </c>
      <c r="K26" s="54"/>
      <c r="L26" s="14">
        <f>+J26*K26</f>
        <v>0</v>
      </c>
      <c r="M26" s="14">
        <f>+L26*1.015</f>
        <v>0</v>
      </c>
      <c r="N26" s="14">
        <f>+M26*1.015</f>
        <v>0</v>
      </c>
      <c r="O26" s="14">
        <f>+N26*1.015</f>
        <v>0</v>
      </c>
    </row>
    <row r="27" spans="1:15" ht="90" x14ac:dyDescent="0.25">
      <c r="A27" s="35" t="s">
        <v>14</v>
      </c>
      <c r="B27" s="32" t="s">
        <v>53</v>
      </c>
      <c r="C27" s="21"/>
      <c r="D27" s="22"/>
      <c r="E27" s="23"/>
      <c r="F27" s="15"/>
      <c r="G27" s="24"/>
      <c r="H27" s="25"/>
      <c r="I27" s="22"/>
      <c r="J27" s="26"/>
      <c r="K27" s="55"/>
      <c r="L27" s="27"/>
      <c r="M27" s="27"/>
      <c r="N27" s="27"/>
      <c r="O27" s="27"/>
    </row>
    <row r="28" spans="1:15" x14ac:dyDescent="0.25">
      <c r="A28" s="10" t="s">
        <v>54</v>
      </c>
      <c r="B28" s="11" t="s">
        <v>55</v>
      </c>
      <c r="C28" s="12">
        <v>20</v>
      </c>
      <c r="D28" s="13">
        <v>210</v>
      </c>
      <c r="E28" s="14">
        <f>+D28*C28</f>
        <v>4200</v>
      </c>
      <c r="F28" s="15"/>
      <c r="G28" s="24">
        <v>10</v>
      </c>
      <c r="H28" s="17">
        <v>210</v>
      </c>
      <c r="I28" s="13">
        <f>+H28*G28</f>
        <v>2100</v>
      </c>
      <c r="J28" s="18">
        <f>+G28</f>
        <v>10</v>
      </c>
      <c r="K28" s="54"/>
      <c r="L28" s="14">
        <f>+J28*K28</f>
        <v>0</v>
      </c>
      <c r="M28" s="14">
        <f>+L28*1.015</f>
        <v>0</v>
      </c>
      <c r="N28" s="14">
        <f>+M28*1.015</f>
        <v>0</v>
      </c>
      <c r="O28" s="14">
        <f>+N28*1.015</f>
        <v>0</v>
      </c>
    </row>
    <row r="29" spans="1:15" ht="30" x14ac:dyDescent="0.25">
      <c r="A29" s="36"/>
      <c r="B29" s="20" t="s">
        <v>56</v>
      </c>
      <c r="C29" s="21"/>
      <c r="D29" s="22"/>
      <c r="E29" s="23"/>
      <c r="F29" s="15"/>
      <c r="G29" s="24"/>
      <c r="H29" s="25"/>
      <c r="I29" s="22"/>
      <c r="J29" s="26"/>
      <c r="K29" s="55"/>
      <c r="L29" s="27"/>
      <c r="M29" s="27"/>
      <c r="N29" s="27"/>
      <c r="O29" s="27"/>
    </row>
    <row r="30" spans="1:15" x14ac:dyDescent="0.25">
      <c r="A30" s="10" t="s">
        <v>57</v>
      </c>
      <c r="B30" s="11" t="s">
        <v>58</v>
      </c>
      <c r="C30" s="12">
        <v>4</v>
      </c>
      <c r="D30" s="13">
        <v>70</v>
      </c>
      <c r="E30" s="14">
        <f>+D30*C30</f>
        <v>280</v>
      </c>
      <c r="F30" s="15"/>
      <c r="G30" s="24">
        <v>4</v>
      </c>
      <c r="H30" s="17">
        <v>70</v>
      </c>
      <c r="I30" s="13">
        <f>+H30*G30</f>
        <v>280</v>
      </c>
      <c r="J30" s="18">
        <f>+G30</f>
        <v>4</v>
      </c>
      <c r="K30" s="54"/>
      <c r="L30" s="14">
        <f>+J30*K30</f>
        <v>0</v>
      </c>
      <c r="M30" s="14">
        <f>+L30*1.015</f>
        <v>0</v>
      </c>
      <c r="N30" s="14">
        <f>+M30*1.015</f>
        <v>0</v>
      </c>
      <c r="O30" s="14">
        <f>+N30*1.015</f>
        <v>0</v>
      </c>
    </row>
    <row r="31" spans="1:15" ht="30" x14ac:dyDescent="0.25">
      <c r="A31" s="36"/>
      <c r="B31" s="20" t="s">
        <v>59</v>
      </c>
      <c r="C31" s="21"/>
      <c r="D31" s="22"/>
      <c r="E31" s="23"/>
      <c r="F31" s="15"/>
      <c r="G31" s="24"/>
      <c r="H31" s="25"/>
      <c r="I31" s="22"/>
      <c r="J31" s="37"/>
      <c r="K31" s="56"/>
      <c r="L31" s="38"/>
      <c r="M31" s="38"/>
      <c r="N31" s="38"/>
      <c r="O31" s="38"/>
    </row>
    <row r="32" spans="1:15" ht="18.75" x14ac:dyDescent="0.3">
      <c r="A32" s="39"/>
      <c r="B32" s="40" t="s">
        <v>60</v>
      </c>
      <c r="C32" s="41"/>
      <c r="D32" s="41"/>
      <c r="E32" s="42">
        <f>+SUM(E2:E31)</f>
        <v>805345.7307999999</v>
      </c>
      <c r="F32" s="43"/>
      <c r="G32" s="44"/>
      <c r="H32" s="45"/>
      <c r="I32" s="42">
        <f>+SUM(I2:I31)</f>
        <v>244390.6</v>
      </c>
      <c r="J32" s="46"/>
      <c r="K32" s="57"/>
      <c r="L32" s="47">
        <f>+SUM(L2:L31)</f>
        <v>0</v>
      </c>
      <c r="M32" s="47">
        <f>+SUM(M2:M31)</f>
        <v>0</v>
      </c>
      <c r="N32" s="47">
        <f>+SUM(N2:N31)</f>
        <v>0</v>
      </c>
      <c r="O32" s="47">
        <f>+SUM(O2:O31)</f>
        <v>0</v>
      </c>
    </row>
  </sheetData>
  <sheetProtection algorithmName="SHA-512" hashValue="H2eHXtvaKkWkUP3ljHDUVIXBLQkO9LAQCIgWxEwV6AWlUsY1YXCd6ae9lmTmbNjS86kZOhZnfjGNoKrAX/NuFg==" saltValue="jSWRrw+eigCNkR0Dc9ERcA==" spinCount="100000" sheet="1" objects="1" scenarios="1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lot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Ricol</dc:creator>
  <cp:lastModifiedBy>Teresa Ricol</cp:lastModifiedBy>
  <dcterms:created xsi:type="dcterms:W3CDTF">2025-06-13T09:59:47Z</dcterms:created>
  <dcterms:modified xsi:type="dcterms:W3CDTF">2025-06-17T06:59:54Z</dcterms:modified>
</cp:coreProperties>
</file>