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QUOTA\COMU\CONTRACTACIO\DS PERSONES I TERRITORI\PISTA POLIESPORTIVA LA SAGRERA\"/>
    </mc:Choice>
  </mc:AlternateContent>
  <xr:revisionPtr revIDLastSave="0" documentId="13_ncr:1_{5BA48091-9E54-4627-85AB-D772BE2FE393}" xr6:coauthVersionLast="47" xr6:coauthVersionMax="47" xr10:uidLastSave="{00000000-0000-0000-0000-000000000000}"/>
  <bookViews>
    <workbookView xWindow="-50" yWindow="-50" windowWidth="19300" windowHeight="10300" xr2:uid="{D8B7BC46-C217-4017-BC39-D71D99A89243}"/>
  </bookViews>
  <sheets>
    <sheet name="Compte Explotació " sheetId="1" r:id="rId1"/>
  </sheets>
  <externalReferences>
    <externalReference r:id="rId2"/>
  </externalReferences>
  <definedNames>
    <definedName name="_1Àrea_d_impressió" localSheetId="0">'Compte Explotació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1" l="1"/>
  <c r="E110" i="1"/>
  <c r="D109" i="1"/>
  <c r="E107" i="1"/>
  <c r="E106" i="1"/>
  <c r="E105" i="1"/>
  <c r="D104" i="1"/>
  <c r="D103" i="1" s="1"/>
  <c r="E101" i="1"/>
  <c r="E100" i="1"/>
  <c r="D99" i="1"/>
  <c r="E97" i="1"/>
  <c r="E96" i="1"/>
  <c r="E95" i="1"/>
  <c r="E94" i="1"/>
  <c r="E93" i="1"/>
  <c r="E92" i="1"/>
  <c r="E91" i="1"/>
  <c r="D90" i="1"/>
  <c r="E90" i="1" s="1"/>
  <c r="E89" i="1"/>
  <c r="E87" i="1"/>
  <c r="D79" i="1"/>
  <c r="E68" i="1"/>
  <c r="E67" i="1"/>
  <c r="E66" i="1"/>
  <c r="E64" i="1"/>
  <c r="E62" i="1"/>
  <c r="E60" i="1"/>
  <c r="E59" i="1"/>
  <c r="E58" i="1"/>
  <c r="D58" i="1"/>
  <c r="E56" i="1"/>
  <c r="E55" i="1"/>
  <c r="E54" i="1"/>
  <c r="D53" i="1"/>
  <c r="E53" i="1" s="1"/>
  <c r="D52" i="1"/>
  <c r="D51" i="1" s="1"/>
  <c r="D50" i="1" s="1"/>
  <c r="E47" i="1"/>
  <c r="E45" i="1"/>
  <c r="E44" i="1"/>
  <c r="E43" i="1"/>
  <c r="E42" i="1"/>
  <c r="D41" i="1"/>
  <c r="E40" i="1"/>
  <c r="E39" i="1"/>
  <c r="E38" i="1"/>
  <c r="E37" i="1"/>
  <c r="E36" i="1"/>
  <c r="E35" i="1"/>
  <c r="E34" i="1"/>
  <c r="D33" i="1"/>
  <c r="D20" i="1" s="1"/>
  <c r="E32" i="1"/>
  <c r="E31" i="1"/>
  <c r="E30" i="1"/>
  <c r="E29" i="1"/>
  <c r="E28" i="1"/>
  <c r="E27" i="1"/>
  <c r="E26" i="1"/>
  <c r="E25" i="1"/>
  <c r="D24" i="1"/>
  <c r="E24" i="1" s="1"/>
  <c r="E23" i="1"/>
  <c r="E22" i="1"/>
  <c r="D21" i="1"/>
  <c r="E21" i="1" s="1"/>
  <c r="E18" i="1"/>
  <c r="E16" i="1"/>
  <c r="E15" i="1"/>
  <c r="E14" i="1"/>
  <c r="D13" i="1"/>
  <c r="E13" i="1" s="1"/>
  <c r="E33" i="1" l="1"/>
  <c r="E52" i="1"/>
  <c r="D88" i="1"/>
  <c r="E50" i="1"/>
  <c r="D49" i="1"/>
  <c r="E103" i="1"/>
  <c r="E41" i="1"/>
  <c r="E104" i="1"/>
  <c r="E51" i="1"/>
  <c r="E99" i="1"/>
  <c r="E20" i="1"/>
  <c r="E109" i="1"/>
  <c r="E88" i="1" l="1"/>
  <c r="D86" i="1"/>
  <c r="D71" i="1"/>
  <c r="E49" i="1"/>
  <c r="D114" i="1" l="1"/>
  <c r="E86" i="1"/>
  <c r="E114" i="1" l="1"/>
  <c r="D120" i="1"/>
  <c r="D128" i="1" s="1"/>
</calcChain>
</file>

<file path=xl/sharedStrings.xml><?xml version="1.0" encoding="utf-8"?>
<sst xmlns="http://schemas.openxmlformats.org/spreadsheetml/2006/main" count="119" uniqueCount="115">
  <si>
    <t>Instal.lació Esportiva Municipal :</t>
  </si>
  <si>
    <t>DESPESES</t>
  </si>
  <si>
    <t>Pressupost 2024</t>
  </si>
  <si>
    <t xml:space="preserve"> </t>
  </si>
  <si>
    <t>%</t>
  </si>
  <si>
    <t>APROVISIONAMENTS</t>
  </si>
  <si>
    <t>600 (680-690)</t>
  </si>
  <si>
    <t>COMPRES DE MAT. ESPORTIU</t>
  </si>
  <si>
    <t>602 (682-692)</t>
  </si>
  <si>
    <t>COMPRES ALTRES APROVISIONAMENTS</t>
  </si>
  <si>
    <t>693 (793)</t>
  </si>
  <si>
    <t xml:space="preserve">DETERIORAMENT </t>
  </si>
  <si>
    <t>VARIACIO D'EXISTÈNCIES</t>
  </si>
  <si>
    <t>SERVEIS EXTERIORS</t>
  </si>
  <si>
    <t>ARRENDAMENTS I CÀNON</t>
  </si>
  <si>
    <t>621.0</t>
  </si>
  <si>
    <t>Cànon municipal (Dte)</t>
  </si>
  <si>
    <t>621.1</t>
  </si>
  <si>
    <t>Arrendaments</t>
  </si>
  <si>
    <t>REPARACIONS I CONSERVACIÓ</t>
  </si>
  <si>
    <t>(622.0-622.2)</t>
  </si>
  <si>
    <t xml:space="preserve">Producte manteniment </t>
  </si>
  <si>
    <t>622.2</t>
  </si>
  <si>
    <t>Reposició i grans reparacions</t>
  </si>
  <si>
    <t>622.3</t>
  </si>
  <si>
    <t>Productes de neteges instal.lació</t>
  </si>
  <si>
    <t>622.4</t>
  </si>
  <si>
    <t>Servei de vigilància</t>
  </si>
  <si>
    <t>SERVEIS PROFESSIONALS INDEPENDENTS</t>
  </si>
  <si>
    <t>PRIMES D'ASSEGURANÇA</t>
  </si>
  <si>
    <t>SERVEIS BANCARIS</t>
  </si>
  <si>
    <t>PUBLICITAT I PROPAGANDA</t>
  </si>
  <si>
    <t>SUBMINISTRAMENTS</t>
  </si>
  <si>
    <t>628.0</t>
  </si>
  <si>
    <t>Aigua</t>
  </si>
  <si>
    <t>628.1</t>
  </si>
  <si>
    <t>Gas</t>
  </si>
  <si>
    <t>628.2</t>
  </si>
  <si>
    <t>Electricitat</t>
  </si>
  <si>
    <t>628.3</t>
  </si>
  <si>
    <t>Telèfon</t>
  </si>
  <si>
    <t>628.4</t>
  </si>
  <si>
    <t>Productes químics</t>
  </si>
  <si>
    <t>628.5</t>
  </si>
  <si>
    <t>Combustibles</t>
  </si>
  <si>
    <t>628.6</t>
  </si>
  <si>
    <t>Altres subministraments</t>
  </si>
  <si>
    <t>ALTRES SERVEIS</t>
  </si>
  <si>
    <t>DEA's</t>
  </si>
  <si>
    <t>Pla Emergència</t>
  </si>
  <si>
    <t>Formació</t>
  </si>
  <si>
    <t>Altres</t>
  </si>
  <si>
    <t>TRIBUTS</t>
  </si>
  <si>
    <t>DESPESES DE PERSONAL</t>
  </si>
  <si>
    <t>SOUS I SALARIS</t>
  </si>
  <si>
    <t>641.1</t>
  </si>
  <si>
    <t>Direcció i Administració</t>
  </si>
  <si>
    <t>641.2</t>
  </si>
  <si>
    <t>Personal esportiu</t>
  </si>
  <si>
    <t>641.3</t>
  </si>
  <si>
    <t>Neteja i manteniment</t>
  </si>
  <si>
    <t>IMDEMNITZACIONS</t>
  </si>
  <si>
    <t>SEGURETAT SOCIAL</t>
  </si>
  <si>
    <t>ALTRES DESPESES SOCIALS</t>
  </si>
  <si>
    <t>ALTRES DESPESES DE GESTIÓ</t>
  </si>
  <si>
    <t>RETRIBUCIO DE LA GESTIÓ</t>
  </si>
  <si>
    <t>DESPESES FINANCERES</t>
  </si>
  <si>
    <t>666,667,673,675</t>
  </si>
  <si>
    <t>DETERIORAMENT I PÈRDUES ACTIUS NO CORRENTS</t>
  </si>
  <si>
    <t xml:space="preserve">       696,697,698,699</t>
  </si>
  <si>
    <t>DOTACIONS PER AMORTITZACIÓ</t>
  </si>
  <si>
    <t>AMORTITZACIÓ PER COMPENSACIÓ</t>
  </si>
  <si>
    <t>680,681,682</t>
  </si>
  <si>
    <t>RESTA DOTACIÓ D'AMORTITZACIO</t>
  </si>
  <si>
    <t>A) TOTAL DESPESES GESTIÓ CEM</t>
  </si>
  <si>
    <t xml:space="preserve">COMPTE DE RESULTATS EXERCICI  ANY  : </t>
  </si>
  <si>
    <t>INGRESSOS</t>
  </si>
  <si>
    <t>INGRESSOS SERVEIS</t>
  </si>
  <si>
    <t>VENDES MATERIAL ESPORTIU</t>
  </si>
  <si>
    <t>PRESTACIÓ DE SERVEIS REALITZACIÓ ACTIVITAT ESPORTIVA</t>
  </si>
  <si>
    <t>705.0</t>
  </si>
  <si>
    <t xml:space="preserve">Abonaments </t>
  </si>
  <si>
    <t>705.2</t>
  </si>
  <si>
    <t>Lloguer d'espais esportius</t>
  </si>
  <si>
    <t>Entitat gestora</t>
  </si>
  <si>
    <t>altres entitats esportives</t>
  </si>
  <si>
    <t>empreses i altres</t>
  </si>
  <si>
    <t>705.3</t>
  </si>
  <si>
    <t>Organització de cursos</t>
  </si>
  <si>
    <t>705.5</t>
  </si>
  <si>
    <t>Enllumenat</t>
  </si>
  <si>
    <t>705.1</t>
  </si>
  <si>
    <t>Lloguers puntuals</t>
  </si>
  <si>
    <t>705.6</t>
  </si>
  <si>
    <t>Campus d'estiu</t>
  </si>
  <si>
    <t>INGRESSOS PER TRANSFERÈNCIES CORRENTS</t>
  </si>
  <si>
    <t>Transferència per cobrir subministraments</t>
  </si>
  <si>
    <t>Altres subvencions (no inclou dèficits explotació)</t>
  </si>
  <si>
    <t>ALTRES INGRESSOS GESTIÓ</t>
  </si>
  <si>
    <t>ING. PER ARRENDAMENTS ALTRES ESPAIS</t>
  </si>
  <si>
    <t>bar</t>
  </si>
  <si>
    <t>publicitat</t>
  </si>
  <si>
    <t>ING. PER ARRENDAMENTS ACTIVITATS NO ESPORTIVES</t>
  </si>
  <si>
    <t>INGRESSOS FINANCERS</t>
  </si>
  <si>
    <t>INTERESSOS DE CRÈDIT</t>
  </si>
  <si>
    <t>ALTRES INGRESSOS FINANCERS</t>
  </si>
  <si>
    <t>B) TOTAL INGRESSOS GESTIÓ CEM</t>
  </si>
  <si>
    <t>B) - A)</t>
  </si>
  <si>
    <t>RESULTAT DE LA GESTIÓ DEL CEM</t>
  </si>
  <si>
    <t>APORTACIÓ MUNICIPAL PER MANTENIMENT</t>
  </si>
  <si>
    <t>SUBVENCIONS REBUDES PER</t>
  </si>
  <si>
    <t>COBRIR DÈFICITS D'EXPLOTACIÓ</t>
  </si>
  <si>
    <t>RESULTAT DE L'EXERCICI</t>
  </si>
  <si>
    <t>El compte de resultats es correspon a l´exercici de l´any natural de gener a desembre</t>
  </si>
  <si>
    <t>Exercici complert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</si>
</sst>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b/>
      <sz val="8"/>
      <color indexed="1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Futura Lt BT"/>
      <family val="2"/>
    </font>
    <font>
      <sz val="10"/>
      <name val="Futura Lt BT"/>
      <family val="2"/>
    </font>
    <font>
      <b/>
      <sz val="12"/>
      <name val="Futura Lt BT"/>
      <family val="2"/>
    </font>
    <font>
      <sz val="8"/>
      <name val="Futura Lt BT"/>
      <family val="2"/>
    </font>
    <font>
      <b/>
      <sz val="8"/>
      <name val="Futura Lt BT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22"/>
      </bottom>
      <diagonal/>
    </border>
    <border>
      <left/>
      <right style="thin">
        <color indexed="64"/>
      </right>
      <top/>
      <bottom style="hair">
        <color indexed="22"/>
      </bottom>
      <diagonal/>
    </border>
    <border>
      <left style="thin">
        <color indexed="64"/>
      </left>
      <right/>
      <top/>
      <bottom style="hair">
        <color indexed="22"/>
      </bottom>
      <diagonal/>
    </border>
    <border>
      <left/>
      <right style="hair">
        <color indexed="64"/>
      </right>
      <top/>
      <bottom style="hair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4" fontId="2" fillId="0" borderId="0" xfId="0" applyNumberFormat="1" applyFont="1"/>
    <xf numFmtId="2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2" fillId="0" borderId="6" xfId="0" applyFont="1" applyBorder="1"/>
    <xf numFmtId="0" fontId="11" fillId="2" borderId="0" xfId="0" applyFont="1" applyFill="1"/>
    <xf numFmtId="4" fontId="11" fillId="2" borderId="10" xfId="0" applyNumberFormat="1" applyFont="1" applyFill="1" applyBorder="1"/>
    <xf numFmtId="2" fontId="11" fillId="2" borderId="11" xfId="0" applyNumberFormat="1" applyFont="1" applyFill="1" applyBorder="1"/>
    <xf numFmtId="4" fontId="3" fillId="0" borderId="12" xfId="0" applyNumberFormat="1" applyFont="1" applyBorder="1" applyProtection="1">
      <protection locked="0"/>
    </xf>
    <xf numFmtId="2" fontId="3" fillId="2" borderId="13" xfId="0" applyNumberFormat="1" applyFont="1" applyFill="1" applyBorder="1"/>
    <xf numFmtId="0" fontId="11" fillId="0" borderId="0" xfId="0" applyFont="1"/>
    <xf numFmtId="4" fontId="11" fillId="0" borderId="14" xfId="0" applyNumberFormat="1" applyFont="1" applyBorder="1" applyProtection="1">
      <protection locked="0"/>
    </xf>
    <xf numFmtId="2" fontId="11" fillId="2" borderId="15" xfId="0" applyNumberFormat="1" applyFont="1" applyFill="1" applyBorder="1"/>
    <xf numFmtId="4" fontId="11" fillId="0" borderId="12" xfId="0" applyNumberFormat="1" applyFont="1" applyBorder="1" applyProtection="1">
      <protection locked="0"/>
    </xf>
    <xf numFmtId="2" fontId="11" fillId="0" borderId="13" xfId="0" applyNumberFormat="1" applyFont="1" applyBorder="1"/>
    <xf numFmtId="4" fontId="11" fillId="2" borderId="14" xfId="0" applyNumberFormat="1" applyFont="1" applyFill="1" applyBorder="1"/>
    <xf numFmtId="0" fontId="3" fillId="2" borderId="0" xfId="0" applyFont="1" applyFill="1"/>
    <xf numFmtId="4" fontId="3" fillId="2" borderId="12" xfId="0" applyNumberFormat="1" applyFont="1" applyFill="1" applyBorder="1"/>
    <xf numFmtId="4" fontId="3" fillId="0" borderId="12" xfId="0" applyNumberFormat="1" applyFont="1" applyBorder="1"/>
    <xf numFmtId="4" fontId="3" fillId="2" borderId="12" xfId="0" applyNumberFormat="1" applyFont="1" applyFill="1" applyBorder="1" applyProtection="1">
      <protection locked="0"/>
    </xf>
    <xf numFmtId="2" fontId="3" fillId="0" borderId="13" xfId="0" applyNumberFormat="1" applyFont="1" applyBorder="1"/>
    <xf numFmtId="4" fontId="11" fillId="2" borderId="12" xfId="0" applyNumberFormat="1" applyFont="1" applyFill="1" applyBorder="1"/>
    <xf numFmtId="2" fontId="11" fillId="2" borderId="13" xfId="0" applyNumberFormat="1" applyFont="1" applyFill="1" applyBorder="1"/>
    <xf numFmtId="4" fontId="11" fillId="0" borderId="16" xfId="0" applyNumberFormat="1" applyFont="1" applyBorder="1"/>
    <xf numFmtId="4" fontId="11" fillId="2" borderId="17" xfId="0" applyNumberFormat="1" applyFont="1" applyFill="1" applyBorder="1"/>
    <xf numFmtId="0" fontId="13" fillId="0" borderId="0" xfId="0" applyFont="1"/>
    <xf numFmtId="0" fontId="14" fillId="0" borderId="0" xfId="0" applyFont="1"/>
    <xf numFmtId="4" fontId="14" fillId="0" borderId="0" xfId="0" applyNumberFormat="1" applyFont="1"/>
    <xf numFmtId="2" fontId="14" fillId="0" borderId="0" xfId="0" applyNumberFormat="1" applyFont="1"/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wrapText="1"/>
    </xf>
    <xf numFmtId="0" fontId="3" fillId="0" borderId="22" xfId="0" applyFont="1" applyBorder="1"/>
    <xf numFmtId="0" fontId="11" fillId="0" borderId="2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/>
      <protection locked="0"/>
    </xf>
    <xf numFmtId="0" fontId="3" fillId="0" borderId="13" xfId="0" applyFont="1" applyBorder="1"/>
    <xf numFmtId="0" fontId="3" fillId="0" borderId="22" xfId="0" applyFont="1" applyBorder="1" applyAlignment="1">
      <alignment horizontal="left" vertical="center" wrapText="1"/>
    </xf>
    <xf numFmtId="4" fontId="3" fillId="0" borderId="23" xfId="0" applyNumberFormat="1" applyFont="1" applyBorder="1"/>
    <xf numFmtId="2" fontId="3" fillId="0" borderId="24" xfId="0" applyNumberFormat="1" applyFont="1" applyBorder="1"/>
    <xf numFmtId="0" fontId="2" fillId="0" borderId="6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4" fontId="4" fillId="2" borderId="26" xfId="0" applyNumberFormat="1" applyFont="1" applyFill="1" applyBorder="1" applyAlignment="1">
      <alignment horizontal="center" vertical="center"/>
    </xf>
    <xf numFmtId="4" fontId="4" fillId="2" borderId="27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4" fontId="4" fillId="2" borderId="28" xfId="0" applyNumberFormat="1" applyFont="1" applyFill="1" applyBorder="1" applyAlignment="1">
      <alignment horizontal="center" vertical="center"/>
    </xf>
    <xf numFmtId="4" fontId="4" fillId="2" borderId="29" xfId="0" applyNumberFormat="1" applyFont="1" applyFill="1" applyBorder="1" applyAlignment="1">
      <alignment horizontal="center" vertical="center"/>
    </xf>
    <xf numFmtId="4" fontId="4" fillId="2" borderId="30" xfId="0" applyNumberFormat="1" applyFont="1" applyFill="1" applyBorder="1" applyAlignment="1" applyProtection="1">
      <alignment horizontal="center" vertical="center"/>
      <protection locked="0"/>
    </xf>
    <xf numFmtId="4" fontId="4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vertical="center" wrapText="1"/>
    </xf>
    <xf numFmtId="4" fontId="4" fillId="2" borderId="28" xfId="0" applyNumberFormat="1" applyFont="1" applyFill="1" applyBorder="1" applyAlignment="1" applyProtection="1">
      <alignment horizontal="center" vertical="center"/>
      <protection locked="0"/>
    </xf>
    <xf numFmtId="4" fontId="4" fillId="2" borderId="29" xfId="0" applyNumberFormat="1" applyFont="1" applyFill="1" applyBorder="1" applyAlignment="1" applyProtection="1">
      <alignment horizontal="center" vertical="center"/>
      <protection locked="0"/>
    </xf>
    <xf numFmtId="0" fontId="15" fillId="0" borderId="22" xfId="0" applyFont="1" applyBorder="1"/>
    <xf numFmtId="4" fontId="4" fillId="2" borderId="32" xfId="0" applyNumberFormat="1" applyFont="1" applyFill="1" applyBorder="1" applyAlignment="1" applyProtection="1">
      <alignment horizontal="center" vertical="center"/>
      <protection locked="0"/>
    </xf>
    <xf numFmtId="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15" fillId="0" borderId="33" xfId="0" applyFont="1" applyBorder="1"/>
    <xf numFmtId="4" fontId="4" fillId="2" borderId="34" xfId="0" applyNumberFormat="1" applyFont="1" applyFill="1" applyBorder="1" applyAlignment="1" applyProtection="1">
      <alignment horizontal="center" vertical="center"/>
      <protection locked="0"/>
    </xf>
    <xf numFmtId="4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16" fillId="0" borderId="0" xfId="0" applyFont="1"/>
    <xf numFmtId="2" fontId="16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left"/>
    </xf>
    <xf numFmtId="2" fontId="2" fillId="2" borderId="8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9" xfId="0" quotePrefix="1" applyFont="1" applyFill="1" applyBorder="1" applyAlignment="1">
      <alignment horizontal="center"/>
    </xf>
    <xf numFmtId="0" fontId="3" fillId="2" borderId="9" xfId="0" quotePrefix="1" applyFont="1" applyFill="1" applyBorder="1" applyAlignment="1">
      <alignment horizontal="left"/>
    </xf>
    <xf numFmtId="0" fontId="3" fillId="2" borderId="9" xfId="0" applyFont="1" applyFill="1" applyBorder="1" applyAlignment="1">
      <alignment horizontal="right"/>
    </xf>
    <xf numFmtId="0" fontId="3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4" fontId="11" fillId="2" borderId="20" xfId="0" applyNumberFormat="1" applyFont="1" applyFill="1" applyBorder="1" applyAlignment="1">
      <alignment vertical="center"/>
    </xf>
    <xf numFmtId="2" fontId="11" fillId="2" borderId="3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left"/>
    </xf>
    <xf numFmtId="2" fontId="2" fillId="2" borderId="7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11" fillId="2" borderId="2" xfId="0" applyFont="1" applyFill="1" applyBorder="1" applyAlignment="1">
      <alignment vertical="center"/>
    </xf>
    <xf numFmtId="4" fontId="11" fillId="2" borderId="3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4" fillId="2" borderId="33" xfId="0" applyFont="1" applyFill="1" applyBorder="1" applyAlignment="1">
      <alignment vertical="center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18256</xdr:rowOff>
    </xdr:from>
    <xdr:to>
      <xdr:col>5</xdr:col>
      <xdr:colOff>0</xdr:colOff>
      <xdr:row>3</xdr:row>
      <xdr:rowOff>2619</xdr:rowOff>
    </xdr:to>
    <xdr:sp macro="" textlink="">
      <xdr:nvSpPr>
        <xdr:cNvPr id="2" name="Rectangle arrodonit 1">
          <a:extLst>
            <a:ext uri="{FF2B5EF4-FFF2-40B4-BE49-F238E27FC236}">
              <a16:creationId xmlns:a16="http://schemas.microsoft.com/office/drawing/2014/main" id="{ABED8B2E-DF4C-448E-8DB1-D8F0D641D8BB}"/>
            </a:ext>
          </a:extLst>
        </xdr:cNvPr>
        <xdr:cNvSpPr/>
      </xdr:nvSpPr>
      <xdr:spPr bwMode="auto">
        <a:xfrm>
          <a:off x="5422900" y="183356"/>
          <a:ext cx="2613826" cy="314563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ca-ES" sz="1400" b="1" baseline="0">
              <a:solidFill>
                <a:sysClr val="windowText" lastClr="000000"/>
              </a:solidFill>
            </a:rPr>
            <a:t>COMPTE D'EXPLOTACIÓ IEM</a:t>
          </a:r>
          <a:endParaRPr lang="ca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411673</xdr:colOff>
      <xdr:row>2</xdr:row>
      <xdr:rowOff>142875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85FA894C-34C7-4554-B888-5040C64FC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1773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QUOTA\SSPPiT\Y100%20ESPORTS\Y107%20PLANI.%20ESPORTIVA\Y103%20Plans%20Equipaments%20Esportiu\EQUIPAMENTS\31.%20Consell%20d'equipaments\02_aa_fitxes\model%20fitxa\Fitxa_Seguiment_2024.xlsx" TargetMode="External"/><Relationship Id="rId1" Type="http://schemas.openxmlformats.org/officeDocument/2006/relationships/externalLinkPath" Target="/QUOTA/SSPPiT/Y100%20ESPORTS/Y107%20PLANI.%20ESPORTIVA/Y103%20Plans%20Equipaments%20Esportiu/EQUIPAMENTS/31.%20Consell%20d'equipaments/02_aa_fitxes/model%20fitxa/Fitxa_Seguimen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EX"/>
      <sheetName val="Dades generals F1"/>
      <sheetName val="Compte Explotació "/>
      <sheetName val="RRHH  F3"/>
      <sheetName val="Promoció esportiva F4"/>
      <sheetName val="H,usos Act Dir Espai 4, 05F10.4"/>
      <sheetName val="H,usos act Dir Espai 5,05F10.5"/>
      <sheetName val="Activitats Vacances F5"/>
      <sheetName val="Usos  C Educatius F6"/>
      <sheetName val="Usos Clubs i Ent F7"/>
      <sheetName val="Resum usuaris i usos F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1919-5860-4B77-BE1B-8A4D4210DCCF}">
  <dimension ref="B1:G131"/>
  <sheetViews>
    <sheetView tabSelected="1" zoomScale="70" zoomScaleNormal="70" zoomScaleSheetLayoutView="73" workbookViewId="0">
      <selection activeCell="G121" sqref="G121"/>
    </sheetView>
  </sheetViews>
  <sheetFormatPr defaultColWidth="11.453125" defaultRowHeight="12.5"/>
  <cols>
    <col min="1" max="1" width="11.453125" style="6" customWidth="1"/>
    <col min="2" max="2" width="16.08984375" style="6" customWidth="1"/>
    <col min="3" max="3" width="50.08984375" style="6" bestFit="1" customWidth="1"/>
    <col min="4" max="4" width="14.08984375" style="5" customWidth="1"/>
    <col min="5" max="5" width="8.08984375" style="7" customWidth="1"/>
    <col min="6" max="16384" width="11.453125" style="6"/>
  </cols>
  <sheetData>
    <row r="1" spans="2:5">
      <c r="B1" s="1"/>
      <c r="C1" s="2"/>
      <c r="D1" s="3"/>
      <c r="E1" s="4"/>
    </row>
    <row r="2" spans="2:5">
      <c r="B2" s="1"/>
      <c r="C2" s="2"/>
      <c r="D2" s="3"/>
      <c r="E2" s="4"/>
    </row>
    <row r="3" spans="2:5">
      <c r="B3" s="1"/>
      <c r="C3" s="2"/>
      <c r="D3" s="3"/>
      <c r="E3" s="4"/>
    </row>
    <row r="4" spans="2:5" ht="13" thickBot="1">
      <c r="C4" s="2"/>
    </row>
    <row r="5" spans="2:5" ht="25" customHeight="1" thickBot="1">
      <c r="B5" s="8" t="s">
        <v>0</v>
      </c>
      <c r="C5" s="9"/>
      <c r="D5" s="10"/>
      <c r="E5" s="11"/>
    </row>
    <row r="6" spans="2:5" ht="16" thickBot="1">
      <c r="B6" s="12"/>
      <c r="C6" s="12"/>
      <c r="D6" s="13"/>
      <c r="E6" s="13"/>
    </row>
    <row r="7" spans="2:5" ht="26.25" customHeight="1" thickBot="1">
      <c r="B7" s="14" t="s">
        <v>114</v>
      </c>
      <c r="C7" s="14"/>
      <c r="D7" s="15"/>
      <c r="E7" s="15"/>
    </row>
    <row r="8" spans="2:5">
      <c r="B8" s="16"/>
      <c r="C8" s="16"/>
      <c r="D8" s="15"/>
      <c r="E8" s="15"/>
    </row>
    <row r="9" spans="2:5">
      <c r="B9" s="16"/>
      <c r="C9" s="16"/>
      <c r="D9" s="15"/>
      <c r="E9" s="15"/>
    </row>
    <row r="10" spans="2:5" ht="13" thickBot="1">
      <c r="D10" s="7"/>
      <c r="E10" s="5"/>
    </row>
    <row r="11" spans="2:5" ht="27.75" customHeight="1" thickBot="1">
      <c r="B11" s="74" t="s">
        <v>1</v>
      </c>
      <c r="C11" s="75"/>
      <c r="D11" s="76" t="s">
        <v>2</v>
      </c>
      <c r="E11" s="77"/>
    </row>
    <row r="12" spans="2:5">
      <c r="B12" s="80"/>
      <c r="C12" s="17"/>
      <c r="D12" s="78" t="s">
        <v>3</v>
      </c>
      <c r="E12" s="79" t="s">
        <v>4</v>
      </c>
    </row>
    <row r="13" spans="2:5" ht="13">
      <c r="B13" s="81">
        <v>60</v>
      </c>
      <c r="C13" s="18" t="s">
        <v>5</v>
      </c>
      <c r="D13" s="19">
        <f>+D14+D15+D16</f>
        <v>0</v>
      </c>
      <c r="E13" s="20">
        <f>IF(D13&gt;0,(D13/D71)*100,0)</f>
        <v>0</v>
      </c>
    </row>
    <row r="14" spans="2:5">
      <c r="B14" s="82" t="s">
        <v>6</v>
      </c>
      <c r="C14" s="6" t="s">
        <v>7</v>
      </c>
      <c r="D14" s="21">
        <v>0</v>
      </c>
      <c r="E14" s="22">
        <f>IF(D14&gt;0,(D14/D71)*100,0)</f>
        <v>0</v>
      </c>
    </row>
    <row r="15" spans="2:5">
      <c r="B15" s="82" t="s">
        <v>8</v>
      </c>
      <c r="C15" s="6" t="s">
        <v>9</v>
      </c>
      <c r="D15" s="21">
        <v>0</v>
      </c>
      <c r="E15" s="22">
        <f>IF(D15&gt;0,(D15/D71)*100,0)</f>
        <v>0</v>
      </c>
    </row>
    <row r="16" spans="2:5">
      <c r="B16" s="82" t="s">
        <v>10</v>
      </c>
      <c r="C16" s="6" t="s">
        <v>11</v>
      </c>
      <c r="D16" s="21">
        <v>0</v>
      </c>
      <c r="E16" s="22">
        <f>IF(D16&gt;0,(D16/D71)*100,0)</f>
        <v>0</v>
      </c>
    </row>
    <row r="17" spans="2:5">
      <c r="B17" s="83"/>
      <c r="D17" s="21">
        <v>0</v>
      </c>
      <c r="E17" s="22">
        <v>0</v>
      </c>
    </row>
    <row r="18" spans="2:5" ht="13">
      <c r="B18" s="84">
        <v>61</v>
      </c>
      <c r="C18" s="23" t="s">
        <v>12</v>
      </c>
      <c r="D18" s="24">
        <v>0</v>
      </c>
      <c r="E18" s="25">
        <f>IF(D18&gt;0,(D18/D71)*100,0)</f>
        <v>0</v>
      </c>
    </row>
    <row r="19" spans="2:5" ht="13">
      <c r="B19" s="84"/>
      <c r="C19" s="23"/>
      <c r="D19" s="26"/>
      <c r="E19" s="27"/>
    </row>
    <row r="20" spans="2:5" ht="13">
      <c r="B20" s="81">
        <v>62</v>
      </c>
      <c r="C20" s="18" t="s">
        <v>13</v>
      </c>
      <c r="D20" s="28">
        <f>+D21+D24+D33+D41+D29+D30+D31+D32</f>
        <v>0</v>
      </c>
      <c r="E20" s="25">
        <f>IF(D20&gt;0,(D20/D71)*100,0)</f>
        <v>0</v>
      </c>
    </row>
    <row r="21" spans="2:5">
      <c r="B21" s="82">
        <v>621</v>
      </c>
      <c r="C21" s="29" t="s">
        <v>14</v>
      </c>
      <c r="D21" s="30">
        <f>+D22+D23</f>
        <v>0</v>
      </c>
      <c r="E21" s="22">
        <f>IF(D21&gt;0,(D21/D71)*100,0)</f>
        <v>0</v>
      </c>
    </row>
    <row r="22" spans="2:5">
      <c r="B22" s="85" t="s">
        <v>15</v>
      </c>
      <c r="C22" s="6" t="s">
        <v>16</v>
      </c>
      <c r="D22" s="21">
        <v>0</v>
      </c>
      <c r="E22" s="22">
        <f>IF(D22&gt;0,(D22/D71)*100,0)</f>
        <v>0</v>
      </c>
    </row>
    <row r="23" spans="2:5">
      <c r="B23" s="85" t="s">
        <v>17</v>
      </c>
      <c r="C23" s="6" t="s">
        <v>18</v>
      </c>
      <c r="D23" s="21">
        <v>0</v>
      </c>
      <c r="E23" s="22">
        <f>IF(D23&gt;0,(D23/D71)*100,0)</f>
        <v>0</v>
      </c>
    </row>
    <row r="24" spans="2:5">
      <c r="B24" s="82">
        <v>622</v>
      </c>
      <c r="C24" s="29" t="s">
        <v>19</v>
      </c>
      <c r="D24" s="30">
        <f>+D25+D26+D27+D28</f>
        <v>0</v>
      </c>
      <c r="E24" s="22">
        <f>IF(D24&gt;0,(D24/D71)*100,0)</f>
        <v>0</v>
      </c>
    </row>
    <row r="25" spans="2:5">
      <c r="B25" s="85" t="s">
        <v>20</v>
      </c>
      <c r="C25" s="6" t="s">
        <v>21</v>
      </c>
      <c r="D25" s="21">
        <v>0</v>
      </c>
      <c r="E25" s="22">
        <f>IF(D25&gt;0,(D25/D71)*100,0)</f>
        <v>0</v>
      </c>
    </row>
    <row r="26" spans="2:5">
      <c r="B26" s="85" t="s">
        <v>22</v>
      </c>
      <c r="C26" s="6" t="s">
        <v>23</v>
      </c>
      <c r="D26" s="21">
        <v>0</v>
      </c>
      <c r="E26" s="22">
        <f>IF(D26&gt;0,(D26/D71)*100,0)</f>
        <v>0</v>
      </c>
    </row>
    <row r="27" spans="2:5">
      <c r="B27" s="85" t="s">
        <v>24</v>
      </c>
      <c r="C27" s="6" t="s">
        <v>25</v>
      </c>
      <c r="D27" s="21">
        <v>0</v>
      </c>
      <c r="E27" s="22">
        <f>IF(D27&gt;0,(D27/D71)*100,0)</f>
        <v>0</v>
      </c>
    </row>
    <row r="28" spans="2:5">
      <c r="B28" s="85" t="s">
        <v>26</v>
      </c>
      <c r="C28" s="6" t="s">
        <v>27</v>
      </c>
      <c r="D28" s="21">
        <v>0</v>
      </c>
      <c r="E28" s="22">
        <f>IF(D28&gt;0,(D28/D71)*100,0)</f>
        <v>0</v>
      </c>
    </row>
    <row r="29" spans="2:5">
      <c r="B29" s="82">
        <v>623</v>
      </c>
      <c r="C29" s="6" t="s">
        <v>28</v>
      </c>
      <c r="D29" s="21">
        <v>0</v>
      </c>
      <c r="E29" s="22">
        <f>IF(D29&gt;0,(D29/D71)*100,0)</f>
        <v>0</v>
      </c>
    </row>
    <row r="30" spans="2:5">
      <c r="B30" s="82">
        <v>625</v>
      </c>
      <c r="C30" s="6" t="s">
        <v>29</v>
      </c>
      <c r="D30" s="21">
        <v>0</v>
      </c>
      <c r="E30" s="22">
        <f>IF(D30&gt;0,(D30/D71)*100,0)</f>
        <v>0</v>
      </c>
    </row>
    <row r="31" spans="2:5">
      <c r="B31" s="82">
        <v>626</v>
      </c>
      <c r="C31" s="6" t="s">
        <v>30</v>
      </c>
      <c r="D31" s="21">
        <v>0</v>
      </c>
      <c r="E31" s="22">
        <f>IF(D31&gt;0,(D31/D71)*100,0)</f>
        <v>0</v>
      </c>
    </row>
    <row r="32" spans="2:5">
      <c r="B32" s="82">
        <v>627</v>
      </c>
      <c r="C32" s="6" t="s">
        <v>31</v>
      </c>
      <c r="D32" s="21">
        <v>0</v>
      </c>
      <c r="E32" s="22">
        <f>IF(D32&gt;0,(D32/D71)*100,0)</f>
        <v>0</v>
      </c>
    </row>
    <row r="33" spans="2:5">
      <c r="B33" s="82">
        <v>628</v>
      </c>
      <c r="C33" s="29" t="s">
        <v>32</v>
      </c>
      <c r="D33" s="30">
        <f>+D34+D35+D36+D37+D38+D39+D40</f>
        <v>0</v>
      </c>
      <c r="E33" s="22">
        <f>IF(D33&gt;0,(D33/D71)*100,0)</f>
        <v>0</v>
      </c>
    </row>
    <row r="34" spans="2:5">
      <c r="B34" s="85" t="s">
        <v>33</v>
      </c>
      <c r="C34" s="6" t="s">
        <v>34</v>
      </c>
      <c r="D34" s="21">
        <v>0</v>
      </c>
      <c r="E34" s="22">
        <f>IF(D34&gt;0,(D34/D71)*100,0)</f>
        <v>0</v>
      </c>
    </row>
    <row r="35" spans="2:5">
      <c r="B35" s="85" t="s">
        <v>35</v>
      </c>
      <c r="C35" s="6" t="s">
        <v>36</v>
      </c>
      <c r="D35" s="21">
        <v>0</v>
      </c>
      <c r="E35" s="22">
        <f>IF(D35&gt;0,(D35/D71)*100,0)</f>
        <v>0</v>
      </c>
    </row>
    <row r="36" spans="2:5">
      <c r="B36" s="85" t="s">
        <v>37</v>
      </c>
      <c r="C36" s="6" t="s">
        <v>38</v>
      </c>
      <c r="D36" s="21">
        <v>0</v>
      </c>
      <c r="E36" s="22">
        <f>IF(D36&gt;0,(D36/D71)*100,0)</f>
        <v>0</v>
      </c>
    </row>
    <row r="37" spans="2:5">
      <c r="B37" s="85" t="s">
        <v>39</v>
      </c>
      <c r="C37" s="6" t="s">
        <v>40</v>
      </c>
      <c r="D37" s="21">
        <v>0</v>
      </c>
      <c r="E37" s="22">
        <f>IF(D37&gt;0,(D37/D71)*100,0)</f>
        <v>0</v>
      </c>
    </row>
    <row r="38" spans="2:5">
      <c r="B38" s="85" t="s">
        <v>41</v>
      </c>
      <c r="C38" s="6" t="s">
        <v>42</v>
      </c>
      <c r="D38" s="21">
        <v>0</v>
      </c>
      <c r="E38" s="22">
        <f>IF(D38&gt;0,(D38/D71)*100,0)</f>
        <v>0</v>
      </c>
    </row>
    <row r="39" spans="2:5">
      <c r="B39" s="85" t="s">
        <v>43</v>
      </c>
      <c r="C39" s="6" t="s">
        <v>44</v>
      </c>
      <c r="D39" s="21">
        <v>0</v>
      </c>
      <c r="E39" s="22">
        <f>IF(D39&gt;0,(D39/D71)*100,0)</f>
        <v>0</v>
      </c>
    </row>
    <row r="40" spans="2:5">
      <c r="B40" s="85" t="s">
        <v>45</v>
      </c>
      <c r="C40" s="6" t="s">
        <v>46</v>
      </c>
      <c r="D40" s="21">
        <v>0</v>
      </c>
      <c r="E40" s="22">
        <f>IF(D40&gt;0,(D40/D71)*100,0)</f>
        <v>0</v>
      </c>
    </row>
    <row r="41" spans="2:5">
      <c r="B41" s="82">
        <v>629</v>
      </c>
      <c r="C41" s="29" t="s">
        <v>47</v>
      </c>
      <c r="D41" s="32">
        <f>D42+D43+D45+D44</f>
        <v>0</v>
      </c>
      <c r="E41" s="22">
        <f>IF(D41&gt;0,(D41/D71)*100,0)</f>
        <v>0</v>
      </c>
    </row>
    <row r="42" spans="2:5">
      <c r="B42" s="82"/>
      <c r="C42" s="6" t="s">
        <v>48</v>
      </c>
      <c r="D42" s="21">
        <v>0</v>
      </c>
      <c r="E42" s="22">
        <f>IF(D42&gt;0,(D42/D73)*100,0)</f>
        <v>0</v>
      </c>
    </row>
    <row r="43" spans="2:5">
      <c r="B43" s="82"/>
      <c r="C43" s="6" t="s">
        <v>49</v>
      </c>
      <c r="D43" s="21">
        <v>0</v>
      </c>
      <c r="E43" s="22">
        <f>IF(D43&gt;0,(D43/D74)*100,0)</f>
        <v>0</v>
      </c>
    </row>
    <row r="44" spans="2:5">
      <c r="B44" s="82"/>
      <c r="C44" s="6" t="s">
        <v>50</v>
      </c>
      <c r="D44" s="21">
        <v>0</v>
      </c>
      <c r="E44" s="22">
        <f>IF(D44&gt;0,(D44/D75)*100,0)</f>
        <v>0</v>
      </c>
    </row>
    <row r="45" spans="2:5">
      <c r="B45" s="82"/>
      <c r="C45" s="6" t="s">
        <v>51</v>
      </c>
      <c r="D45" s="31">
        <v>0</v>
      </c>
      <c r="E45" s="22">
        <f t="shared" ref="E45" si="0">IF(D45&gt;0,(D45/D75)*100,0)</f>
        <v>0</v>
      </c>
    </row>
    <row r="46" spans="2:5">
      <c r="B46" s="82"/>
      <c r="D46" s="31"/>
      <c r="E46" s="33"/>
    </row>
    <row r="47" spans="2:5" ht="13">
      <c r="B47" s="81">
        <v>63</v>
      </c>
      <c r="C47" s="23" t="s">
        <v>52</v>
      </c>
      <c r="D47" s="24">
        <v>0</v>
      </c>
      <c r="E47" s="25">
        <f>IF(D47&gt;0,(D47/D71)*100,0)</f>
        <v>0</v>
      </c>
    </row>
    <row r="48" spans="2:5" ht="13">
      <c r="B48" s="81"/>
      <c r="C48" s="23"/>
      <c r="D48" s="31"/>
      <c r="E48" s="33"/>
    </row>
    <row r="49" spans="2:5" ht="13">
      <c r="B49" s="81">
        <v>64</v>
      </c>
      <c r="C49" s="18" t="s">
        <v>53</v>
      </c>
      <c r="D49" s="28">
        <f>+D50+D54+D55+D56</f>
        <v>0</v>
      </c>
      <c r="E49" s="25">
        <f>IF(D49&gt;0,(D49/D71)*100,0)</f>
        <v>0</v>
      </c>
    </row>
    <row r="50" spans="2:5">
      <c r="B50" s="82">
        <v>640</v>
      </c>
      <c r="C50" s="29" t="s">
        <v>54</v>
      </c>
      <c r="D50" s="30">
        <f>+D51+D52+D53</f>
        <v>0</v>
      </c>
      <c r="E50" s="22">
        <f>IF(D50&gt;0,(D50/D71)*100,0)</f>
        <v>0</v>
      </c>
    </row>
    <row r="51" spans="2:5">
      <c r="B51" s="85" t="s">
        <v>55</v>
      </c>
      <c r="C51" s="6" t="s">
        <v>56</v>
      </c>
      <c r="D51" s="31">
        <f t="shared" ref="D51:D53" si="1">+D52+D53+D54</f>
        <v>0</v>
      </c>
      <c r="E51" s="22">
        <f>IF(D51&gt;0,(D51/D71)*100,0)</f>
        <v>0</v>
      </c>
    </row>
    <row r="52" spans="2:5">
      <c r="B52" s="85" t="s">
        <v>57</v>
      </c>
      <c r="C52" s="6" t="s">
        <v>58</v>
      </c>
      <c r="D52" s="31">
        <f t="shared" si="1"/>
        <v>0</v>
      </c>
      <c r="E52" s="22">
        <f>IF(D52&gt;0,(D52/D71)*100,0)</f>
        <v>0</v>
      </c>
    </row>
    <row r="53" spans="2:5">
      <c r="B53" s="85" t="s">
        <v>59</v>
      </c>
      <c r="C53" s="6" t="s">
        <v>60</v>
      </c>
      <c r="D53" s="31">
        <f t="shared" si="1"/>
        <v>0</v>
      </c>
      <c r="E53" s="22">
        <f>IF(D53&gt;0,(D53/D71)*100,0)</f>
        <v>0</v>
      </c>
    </row>
    <row r="54" spans="2:5">
      <c r="B54" s="82">
        <v>641</v>
      </c>
      <c r="C54" s="6" t="s">
        <v>61</v>
      </c>
      <c r="D54" s="21">
        <v>0</v>
      </c>
      <c r="E54" s="22">
        <f>IF(D54&gt;0,(D54/D71)*100,0)</f>
        <v>0</v>
      </c>
    </row>
    <row r="55" spans="2:5">
      <c r="B55" s="82">
        <v>642</v>
      </c>
      <c r="C55" s="6" t="s">
        <v>62</v>
      </c>
      <c r="D55" s="21">
        <v>0</v>
      </c>
      <c r="E55" s="22">
        <f>IF(D55&gt;0,(D55/D71)*100,0)</f>
        <v>0</v>
      </c>
    </row>
    <row r="56" spans="2:5">
      <c r="B56" s="82">
        <v>649</v>
      </c>
      <c r="C56" s="6" t="s">
        <v>63</v>
      </c>
      <c r="D56" s="21">
        <v>0</v>
      </c>
      <c r="E56" s="22">
        <f>IF(D56&gt;0,(D56/D71)*100,0)</f>
        <v>0</v>
      </c>
    </row>
    <row r="57" spans="2:5" ht="13">
      <c r="B57" s="81"/>
      <c r="C57" s="23"/>
      <c r="D57" s="31"/>
      <c r="E57" s="33"/>
    </row>
    <row r="58" spans="2:5" ht="13">
      <c r="B58" s="81">
        <v>65</v>
      </c>
      <c r="C58" s="18" t="s">
        <v>64</v>
      </c>
      <c r="D58" s="34">
        <f>+D59+D60</f>
        <v>0</v>
      </c>
      <c r="E58" s="35">
        <f>IF(D58&gt;0,(D58/D71)*100,0)</f>
        <v>0</v>
      </c>
    </row>
    <row r="59" spans="2:5">
      <c r="B59" s="82">
        <v>658</v>
      </c>
      <c r="C59" s="6" t="s">
        <v>65</v>
      </c>
      <c r="D59" s="21">
        <v>0</v>
      </c>
      <c r="E59" s="22">
        <f>IF(D59&gt;0,(D59/D71)*100,0)</f>
        <v>0</v>
      </c>
    </row>
    <row r="60" spans="2:5">
      <c r="B60" s="82">
        <v>659</v>
      </c>
      <c r="C60" s="6" t="s">
        <v>64</v>
      </c>
      <c r="D60" s="21">
        <v>0</v>
      </c>
      <c r="E60" s="22">
        <f>IF(D60&gt;0,(D60/D71)*100,0)</f>
        <v>0</v>
      </c>
    </row>
    <row r="61" spans="2:5">
      <c r="B61" s="82"/>
      <c r="D61" s="21"/>
      <c r="E61" s="33"/>
    </row>
    <row r="62" spans="2:5" ht="13">
      <c r="B62" s="81">
        <v>66</v>
      </c>
      <c r="C62" s="23" t="s">
        <v>66</v>
      </c>
      <c r="D62" s="24">
        <v>0</v>
      </c>
      <c r="E62" s="25">
        <f>IF(D62&gt;0,(D62/D71)*100,0)</f>
        <v>0</v>
      </c>
    </row>
    <row r="63" spans="2:5">
      <c r="B63" s="82"/>
      <c r="D63" s="31"/>
      <c r="E63" s="33"/>
    </row>
    <row r="64" spans="2:5" ht="13">
      <c r="B64" s="85" t="s">
        <v>67</v>
      </c>
      <c r="C64" s="23" t="s">
        <v>68</v>
      </c>
      <c r="D64" s="24">
        <v>0</v>
      </c>
      <c r="E64" s="25">
        <f>IF(D64&gt;0,(D64/D71)*100,0)</f>
        <v>0</v>
      </c>
    </row>
    <row r="65" spans="2:5" ht="13">
      <c r="B65" s="85" t="s">
        <v>69</v>
      </c>
      <c r="C65" s="23"/>
      <c r="D65" s="31"/>
      <c r="E65" s="33"/>
    </row>
    <row r="66" spans="2:5" ht="13">
      <c r="B66" s="81">
        <v>68</v>
      </c>
      <c r="C66" s="23" t="s">
        <v>70</v>
      </c>
      <c r="D66" s="36">
        <v>0</v>
      </c>
      <c r="E66" s="37">
        <f>IF(D66&gt;0,(D66/D71)*100,0)</f>
        <v>0</v>
      </c>
    </row>
    <row r="67" spans="2:5">
      <c r="B67" s="82">
        <v>683</v>
      </c>
      <c r="C67" s="6" t="s">
        <v>71</v>
      </c>
      <c r="D67" s="21">
        <v>0</v>
      </c>
      <c r="E67" s="22">
        <f>IF(D67&gt;0,(D67/D71)*100,0)</f>
        <v>0</v>
      </c>
    </row>
    <row r="68" spans="2:5">
      <c r="B68" s="82" t="s">
        <v>72</v>
      </c>
      <c r="C68" s="6" t="s">
        <v>73</v>
      </c>
      <c r="D68" s="21">
        <v>0</v>
      </c>
      <c r="E68" s="22">
        <f>IF(D68&gt;0,(D68/D71)*100,0)</f>
        <v>0</v>
      </c>
    </row>
    <row r="69" spans="2:5">
      <c r="B69" s="82"/>
      <c r="D69" s="21"/>
      <c r="E69" s="33"/>
    </row>
    <row r="70" spans="2:5" ht="13" thickBot="1">
      <c r="B70" s="82"/>
      <c r="D70" s="21"/>
      <c r="E70" s="33"/>
    </row>
    <row r="71" spans="2:5" ht="13.5" thickBot="1">
      <c r="B71" s="86"/>
      <c r="C71" s="87" t="s">
        <v>74</v>
      </c>
      <c r="D71" s="88">
        <f>SUM(D66,D64,D62,D58,D49,D47,D20,D18,D13)</f>
        <v>0</v>
      </c>
      <c r="E71" s="89"/>
    </row>
    <row r="72" spans="2:5">
      <c r="B72" s="38"/>
      <c r="C72" s="39"/>
      <c r="D72" s="40"/>
      <c r="E72" s="41"/>
    </row>
    <row r="73" spans="2:5">
      <c r="B73" s="38"/>
      <c r="C73" s="39"/>
      <c r="D73" s="40"/>
      <c r="E73" s="41"/>
    </row>
    <row r="74" spans="2:5">
      <c r="B74" s="38"/>
      <c r="C74" s="39"/>
      <c r="D74" s="40"/>
      <c r="E74" s="41"/>
    </row>
    <row r="75" spans="2:5">
      <c r="B75" s="38"/>
      <c r="C75" s="39"/>
      <c r="D75" s="40"/>
      <c r="E75" s="41"/>
    </row>
    <row r="76" spans="2:5">
      <c r="B76" s="38"/>
      <c r="C76" s="39"/>
      <c r="D76" s="40"/>
      <c r="E76" s="41"/>
    </row>
    <row r="77" spans="2:5">
      <c r="B77" s="38"/>
      <c r="C77" s="39"/>
      <c r="D77" s="40"/>
      <c r="E77" s="41"/>
    </row>
    <row r="78" spans="2:5" ht="13" thickBot="1">
      <c r="B78" s="2"/>
      <c r="C78" s="2"/>
      <c r="D78" s="4"/>
      <c r="E78" s="3"/>
    </row>
    <row r="79" spans="2:5" ht="27.75" customHeight="1" thickBot="1">
      <c r="B79" s="8" t="s">
        <v>0</v>
      </c>
      <c r="C79" s="9"/>
      <c r="D79" s="10">
        <f>'[1]Dades generals F1'!C80</f>
        <v>0</v>
      </c>
      <c r="E79" s="11"/>
    </row>
    <row r="80" spans="2:5" ht="13" thickBot="1">
      <c r="B80" s="2"/>
      <c r="C80" s="2"/>
      <c r="D80" s="4"/>
      <c r="E80" s="3"/>
    </row>
    <row r="81" spans="2:7" ht="31.5" customHeight="1" thickBot="1">
      <c r="B81" s="42" t="s">
        <v>75</v>
      </c>
      <c r="C81" s="43"/>
      <c r="D81" s="44">
        <v>2024</v>
      </c>
      <c r="E81" s="3"/>
    </row>
    <row r="82" spans="2:7">
      <c r="B82" s="2"/>
      <c r="C82" s="2"/>
      <c r="D82" s="4"/>
      <c r="E82" s="3"/>
    </row>
    <row r="83" spans="2:7" ht="13" thickBot="1">
      <c r="B83" s="2"/>
      <c r="C83" s="2"/>
      <c r="D83" s="4"/>
      <c r="E83" s="3"/>
    </row>
    <row r="84" spans="2:7" ht="40.5" customHeight="1" thickBot="1">
      <c r="B84" s="74" t="s">
        <v>76</v>
      </c>
      <c r="C84" s="75"/>
      <c r="D84" s="76" t="s">
        <v>2</v>
      </c>
      <c r="E84" s="77"/>
    </row>
    <row r="85" spans="2:7">
      <c r="B85" s="92"/>
      <c r="C85" s="17"/>
      <c r="D85" s="90"/>
      <c r="E85" s="91"/>
    </row>
    <row r="86" spans="2:7" ht="13">
      <c r="B86" s="93">
        <v>70</v>
      </c>
      <c r="C86" s="23" t="s">
        <v>77</v>
      </c>
      <c r="D86" s="19">
        <f>+D87+D88</f>
        <v>0</v>
      </c>
      <c r="E86" s="20">
        <f>IF(D86&gt;0,(D86/D114)*100,0)</f>
        <v>0</v>
      </c>
    </row>
    <row r="87" spans="2:7" ht="13">
      <c r="B87" s="94">
        <v>700</v>
      </c>
      <c r="C87" s="23" t="s">
        <v>78</v>
      </c>
      <c r="D87" s="21">
        <v>0</v>
      </c>
      <c r="E87" s="22">
        <f>IF(D87&gt;0,(D87/D114)*100,0)</f>
        <v>0</v>
      </c>
    </row>
    <row r="88" spans="2:7" ht="30.75" customHeight="1">
      <c r="B88" s="82">
        <v>705</v>
      </c>
      <c r="C88" s="45" t="s">
        <v>79</v>
      </c>
      <c r="D88" s="30">
        <f>+D89+D90+D94+D95+D96+D97</f>
        <v>0</v>
      </c>
      <c r="E88" s="22">
        <f>IF(D88&gt;0,(D88/D114)*100,0)</f>
        <v>0</v>
      </c>
      <c r="G88" s="6" t="s">
        <v>3</v>
      </c>
    </row>
    <row r="89" spans="2:7">
      <c r="B89" s="85" t="s">
        <v>80</v>
      </c>
      <c r="C89" s="6" t="s">
        <v>81</v>
      </c>
      <c r="D89" s="21"/>
      <c r="E89" s="22">
        <f>IF(D89&gt;0,(D89/D114)*100,0)</f>
        <v>0</v>
      </c>
    </row>
    <row r="90" spans="2:7" ht="13">
      <c r="B90" s="85" t="s">
        <v>82</v>
      </c>
      <c r="C90" s="23" t="s">
        <v>83</v>
      </c>
      <c r="D90" s="30">
        <f>+D91+D92+D93</f>
        <v>0</v>
      </c>
      <c r="E90" s="22">
        <f>IF(D90&gt;0,(D90/D114)*100,0)</f>
        <v>0</v>
      </c>
    </row>
    <row r="91" spans="2:7">
      <c r="B91" s="85"/>
      <c r="C91" s="46" t="s">
        <v>84</v>
      </c>
      <c r="D91" s="21">
        <v>0</v>
      </c>
      <c r="E91" s="22">
        <f>IF(D91&gt;0,(D91/D114)*100,0)</f>
        <v>0</v>
      </c>
    </row>
    <row r="92" spans="2:7">
      <c r="B92" s="85"/>
      <c r="C92" s="46" t="s">
        <v>85</v>
      </c>
      <c r="D92" s="21">
        <v>0</v>
      </c>
      <c r="E92" s="22">
        <f>IF(D92&gt;0,(D92/D114)*100,0)</f>
        <v>0</v>
      </c>
    </row>
    <row r="93" spans="2:7">
      <c r="B93" s="85"/>
      <c r="C93" s="46" t="s">
        <v>86</v>
      </c>
      <c r="D93" s="21">
        <v>0</v>
      </c>
      <c r="E93" s="22">
        <f>IF(D93&gt;0,(D93/D114)*100,0)</f>
        <v>0</v>
      </c>
    </row>
    <row r="94" spans="2:7" ht="13">
      <c r="B94" s="85" t="s">
        <v>87</v>
      </c>
      <c r="C94" s="23" t="s">
        <v>88</v>
      </c>
      <c r="D94" s="21">
        <v>0</v>
      </c>
      <c r="E94" s="22">
        <f>IF(D94&gt;0,(D94/D114)*100,0)</f>
        <v>0</v>
      </c>
    </row>
    <row r="95" spans="2:7" ht="13">
      <c r="B95" s="85" t="s">
        <v>89</v>
      </c>
      <c r="C95" s="23" t="s">
        <v>90</v>
      </c>
      <c r="D95" s="21">
        <v>0</v>
      </c>
      <c r="E95" s="22">
        <f>IF(D95&gt;0,(D95/D114)*100,0)</f>
        <v>0</v>
      </c>
    </row>
    <row r="96" spans="2:7" ht="13">
      <c r="B96" s="85" t="s">
        <v>91</v>
      </c>
      <c r="C96" s="23" t="s">
        <v>92</v>
      </c>
      <c r="D96" s="21">
        <v>0</v>
      </c>
      <c r="E96" s="22">
        <f>IF(D96&gt;0,(D96/D114)*100,0)</f>
        <v>0</v>
      </c>
    </row>
    <row r="97" spans="2:5" ht="13">
      <c r="B97" s="85" t="s">
        <v>93</v>
      </c>
      <c r="C97" s="23" t="s">
        <v>94</v>
      </c>
      <c r="D97" s="21">
        <v>0</v>
      </c>
      <c r="E97" s="22">
        <f>IF(D97&gt;0,(D97/D114)*100,0)</f>
        <v>0</v>
      </c>
    </row>
    <row r="98" spans="2:5">
      <c r="B98" s="85"/>
      <c r="D98" s="31"/>
      <c r="E98" s="33"/>
    </row>
    <row r="99" spans="2:5" ht="25.5" customHeight="1">
      <c r="B99" s="81">
        <v>74</v>
      </c>
      <c r="C99" s="47" t="s">
        <v>95</v>
      </c>
      <c r="D99" s="28">
        <f>+D100+D101</f>
        <v>0</v>
      </c>
      <c r="E99" s="25">
        <f>IF(D99&gt;0,(D99/D114)*100,0)</f>
        <v>0</v>
      </c>
    </row>
    <row r="100" spans="2:5">
      <c r="B100" s="82">
        <v>740</v>
      </c>
      <c r="C100" s="6" t="s">
        <v>96</v>
      </c>
      <c r="D100" s="48">
        <v>0</v>
      </c>
      <c r="E100" s="22">
        <f>IF(D100&gt;0,(D100/D114)*100,0)</f>
        <v>0</v>
      </c>
    </row>
    <row r="101" spans="2:5">
      <c r="B101" s="82">
        <v>741</v>
      </c>
      <c r="C101" s="6" t="s">
        <v>97</v>
      </c>
      <c r="D101" s="21">
        <v>0</v>
      </c>
      <c r="E101" s="22">
        <f>IF(D101&gt;0,(D101/D114)*100,0)</f>
        <v>0</v>
      </c>
    </row>
    <row r="102" spans="2:5">
      <c r="B102" s="85"/>
      <c r="D102" s="31"/>
      <c r="E102" s="33"/>
    </row>
    <row r="103" spans="2:5" ht="13">
      <c r="B103" s="93">
        <v>75</v>
      </c>
      <c r="C103" s="23" t="s">
        <v>98</v>
      </c>
      <c r="D103" s="28">
        <f>+D104+D107</f>
        <v>0</v>
      </c>
      <c r="E103" s="25">
        <f>IF(D103&gt;0,(D103/D114)*100,0)</f>
        <v>0</v>
      </c>
    </row>
    <row r="104" spans="2:5">
      <c r="B104" s="82">
        <v>752</v>
      </c>
      <c r="C104" s="6" t="s">
        <v>99</v>
      </c>
      <c r="D104" s="30">
        <f>+D105+D106</f>
        <v>0</v>
      </c>
      <c r="E104" s="22">
        <f>IF(D104&gt;0,(D104/D114)*100,0)</f>
        <v>0</v>
      </c>
    </row>
    <row r="105" spans="2:5">
      <c r="B105" s="82"/>
      <c r="C105" s="49" t="s">
        <v>100</v>
      </c>
      <c r="D105" s="21">
        <v>0</v>
      </c>
      <c r="E105" s="22">
        <f>IF(D105&gt;0,(D105/D114)*100,0)</f>
        <v>0</v>
      </c>
    </row>
    <row r="106" spans="2:5">
      <c r="B106" s="82"/>
      <c r="C106" s="49" t="s">
        <v>101</v>
      </c>
      <c r="D106" s="21">
        <v>0</v>
      </c>
      <c r="E106" s="22">
        <f>IF(D106&gt;0,(D106/D114)*100,0)</f>
        <v>0</v>
      </c>
    </row>
    <row r="107" spans="2:5" ht="27.65" customHeight="1">
      <c r="B107" s="82">
        <v>759</v>
      </c>
      <c r="C107" s="50" t="s">
        <v>102</v>
      </c>
      <c r="D107" s="21">
        <v>0</v>
      </c>
      <c r="E107" s="22">
        <f>IF(D107&gt;0,(D107/D114)*100,0)</f>
        <v>0</v>
      </c>
    </row>
    <row r="108" spans="2:5">
      <c r="B108" s="82"/>
      <c r="D108" s="31"/>
      <c r="E108" s="33"/>
    </row>
    <row r="109" spans="2:5" ht="13">
      <c r="B109" s="93">
        <v>76</v>
      </c>
      <c r="C109" s="23" t="s">
        <v>103</v>
      </c>
      <c r="D109" s="28">
        <f>+D110+D111</f>
        <v>0</v>
      </c>
      <c r="E109" s="35">
        <f>IF(D109&gt;0,(D109/D114)*100,0)</f>
        <v>0</v>
      </c>
    </row>
    <row r="110" spans="2:5">
      <c r="B110" s="82">
        <v>762</v>
      </c>
      <c r="C110" s="6" t="s">
        <v>104</v>
      </c>
      <c r="D110" s="21">
        <v>0</v>
      </c>
      <c r="E110" s="22">
        <f>IF(D110&gt;0,(D110/D114)*100,0)</f>
        <v>0</v>
      </c>
    </row>
    <row r="111" spans="2:5">
      <c r="B111" s="82">
        <v>769</v>
      </c>
      <c r="C111" s="6" t="s">
        <v>105</v>
      </c>
      <c r="D111" s="21">
        <v>0</v>
      </c>
      <c r="E111" s="22">
        <f>IF(D111&gt;0,(D111/D114)*100,0)</f>
        <v>0</v>
      </c>
    </row>
    <row r="112" spans="2:5">
      <c r="B112" s="82"/>
      <c r="D112" s="21"/>
      <c r="E112" s="33"/>
    </row>
    <row r="113" spans="2:5" ht="13.5" thickBot="1">
      <c r="B113" s="93"/>
      <c r="D113" s="51"/>
      <c r="E113" s="52"/>
    </row>
    <row r="114" spans="2:5" ht="13.5" thickBot="1">
      <c r="B114" s="95"/>
      <c r="C114" s="96" t="s">
        <v>106</v>
      </c>
      <c r="D114" s="97">
        <f>SUM(D86,D99,D103,D109)</f>
        <v>0</v>
      </c>
      <c r="E114" s="89">
        <f>IF(D114&gt;0,(D114/D114)*100,0)</f>
        <v>0</v>
      </c>
    </row>
    <row r="115" spans="2:5">
      <c r="B115" s="53"/>
      <c r="C115" s="2"/>
      <c r="D115" s="4"/>
      <c r="E115" s="3"/>
    </row>
    <row r="116" spans="2:5">
      <c r="B116" s="2"/>
      <c r="D116" s="7"/>
      <c r="E116" s="5"/>
    </row>
    <row r="117" spans="2:5">
      <c r="D117" s="7"/>
      <c r="E117" s="5"/>
    </row>
    <row r="118" spans="2:5">
      <c r="D118" s="7"/>
      <c r="E118" s="5"/>
    </row>
    <row r="119" spans="2:5" ht="13" thickBot="1">
      <c r="D119" s="7"/>
      <c r="E119" s="5"/>
    </row>
    <row r="120" spans="2:5" ht="16.5" customHeight="1">
      <c r="B120" s="98" t="s">
        <v>107</v>
      </c>
      <c r="C120" s="54" t="s">
        <v>108</v>
      </c>
      <c r="D120" s="55">
        <f>D114-D71</f>
        <v>0</v>
      </c>
      <c r="E120" s="56"/>
    </row>
    <row r="121" spans="2:5" ht="16.5" customHeight="1">
      <c r="B121" s="99"/>
      <c r="C121" s="57"/>
      <c r="D121" s="58"/>
      <c r="E121" s="59"/>
    </row>
    <row r="122" spans="2:5" ht="15.5">
      <c r="B122" s="99">
        <v>65</v>
      </c>
      <c r="C122" s="57" t="s">
        <v>109</v>
      </c>
      <c r="D122" s="60">
        <v>0</v>
      </c>
      <c r="E122" s="61"/>
    </row>
    <row r="123" spans="2:5" ht="15.75" customHeight="1">
      <c r="B123" s="99"/>
      <c r="C123" s="62"/>
      <c r="D123" s="63"/>
      <c r="E123" s="64"/>
    </row>
    <row r="124" spans="2:5" ht="15.75" customHeight="1">
      <c r="B124" s="99"/>
      <c r="C124" s="65"/>
      <c r="D124" s="60">
        <v>0</v>
      </c>
      <c r="E124" s="61"/>
    </row>
    <row r="125" spans="2:5" ht="15.5">
      <c r="B125" s="99">
        <v>74</v>
      </c>
      <c r="C125" s="57" t="s">
        <v>110</v>
      </c>
      <c r="D125" s="66"/>
      <c r="E125" s="67"/>
    </row>
    <row r="126" spans="2:5" ht="14">
      <c r="B126" s="100"/>
      <c r="C126" s="57" t="s">
        <v>111</v>
      </c>
      <c r="D126" s="66"/>
      <c r="E126" s="67"/>
    </row>
    <row r="127" spans="2:5" ht="14.5" thickBot="1">
      <c r="B127" s="100"/>
      <c r="C127" s="68"/>
      <c r="D127" s="69"/>
      <c r="E127" s="70"/>
    </row>
    <row r="128" spans="2:5" ht="16" thickBot="1">
      <c r="B128" s="101"/>
      <c r="C128" s="102" t="s">
        <v>112</v>
      </c>
      <c r="D128" s="103">
        <f>SUM(D120:E127)</f>
        <v>0</v>
      </c>
      <c r="E128" s="104"/>
    </row>
    <row r="129" spans="2:5" ht="15.5">
      <c r="C129" s="71"/>
      <c r="D129" s="7"/>
      <c r="E129" s="5"/>
    </row>
    <row r="131" spans="2:5" ht="35.5" customHeight="1">
      <c r="B131" s="72" t="s">
        <v>113</v>
      </c>
      <c r="C131" s="72"/>
      <c r="D131" s="73"/>
    </row>
  </sheetData>
  <mergeCells count="14">
    <mergeCell ref="D124:E127"/>
    <mergeCell ref="D128:E128"/>
    <mergeCell ref="D120:E121"/>
    <mergeCell ref="D122:E123"/>
    <mergeCell ref="B79:C79"/>
    <mergeCell ref="D79:E79"/>
    <mergeCell ref="B81:C81"/>
    <mergeCell ref="B84:C84"/>
    <mergeCell ref="D84:E84"/>
    <mergeCell ref="B5:C5"/>
    <mergeCell ref="D5:E5"/>
    <mergeCell ref="B7:C7"/>
    <mergeCell ref="B11:C11"/>
    <mergeCell ref="D11:E11"/>
  </mergeCells>
  <pageMargins left="0.23622047244094491" right="0.23622047244094491" top="0.38" bottom="0.15" header="0.31496062992125984" footer="0.31496062992125984"/>
  <pageSetup paperSize="9" scale="65" orientation="portrait" r:id="rId1"/>
  <headerFooter scaleWithDoc="0" alignWithMargins="0"/>
  <rowBreaks count="1" manualBreakCount="1"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Compte Explotació 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 RIERA, ALICIA</dc:creator>
  <cp:lastModifiedBy>SEBASTIA RIERA, ALICIA</cp:lastModifiedBy>
  <dcterms:created xsi:type="dcterms:W3CDTF">2025-05-12T07:01:33Z</dcterms:created>
  <dcterms:modified xsi:type="dcterms:W3CDTF">2025-05-12T07:05:28Z</dcterms:modified>
</cp:coreProperties>
</file>