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202300"/>
  <mc:AlternateContent xmlns:mc="http://schemas.openxmlformats.org/markup-compatibility/2006">
    <mc:Choice Requires="x15">
      <x15ac:absPath xmlns:x15ac="http://schemas.microsoft.com/office/spreadsheetml/2010/11/ac" url="https://fgccat.sharepoint.com/sites/XF-Licitacions/Aprovat tcnic/05_BT/PI2025/_CONTR_26_361_250516_Licitació enllumenat túnels IC-GO, SR-RE i PM-PD/04_Enviat_AJ/"/>
    </mc:Choice>
  </mc:AlternateContent>
  <xr:revisionPtr revIDLastSave="4" documentId="13_ncr:1_{3FE953F8-D6EB-4BAC-80B8-A515AF1368A1}" xr6:coauthVersionLast="47" xr6:coauthVersionMax="47" xr10:uidLastSave="{6F991EFC-AD16-43FA-9141-B61FC03E5D10}"/>
  <bookViews>
    <workbookView xWindow="25800" yWindow="0" windowWidth="25800" windowHeight="21000" activeTab="1" xr2:uid="{7F300A8E-824C-4B4D-9ACC-905FBC0E3B9A}"/>
  </bookViews>
  <sheets>
    <sheet name="Portada" sheetId="1" r:id="rId1"/>
    <sheet name="Hoja 1" sheetId="5" r:id="rId2"/>
    <sheet name="Resum" sheetId="7" r:id="rId3"/>
  </sheets>
  <definedNames>
    <definedName name="_xlnm.Print_Area" localSheetId="2">Resum!$A$1:$F$50</definedName>
    <definedName name="_xlnm.Print_Titles" localSheetId="1">'Hoja 1'!$1:$4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4" i="7" l="1"/>
  <c r="E13" i="7"/>
  <c r="E11" i="7"/>
  <c r="E16" i="7" s="1"/>
  <c r="E7" i="7"/>
  <c r="F9" i="5"/>
  <c r="E12" i="5"/>
  <c r="F12" i="5" s="1"/>
  <c r="E20" i="5"/>
  <c r="F20" i="5" s="1"/>
  <c r="E28" i="5"/>
  <c r="F28" i="5" s="1"/>
  <c r="F32" i="5"/>
  <c r="F33" i="5"/>
  <c r="F31" i="5"/>
  <c r="F36" i="5"/>
  <c r="F35" i="5"/>
  <c r="B27" i="5"/>
  <c r="F27" i="5" s="1"/>
  <c r="F26" i="5"/>
  <c r="F25" i="5"/>
  <c r="F24" i="5"/>
  <c r="F23" i="5"/>
  <c r="F18" i="5"/>
  <c r="F17" i="5"/>
  <c r="F10" i="5"/>
  <c r="B7" i="5"/>
  <c r="B8" i="5" s="1"/>
  <c r="F8" i="5" s="1"/>
  <c r="F16" i="5" l="1"/>
  <c r="F15" i="5"/>
  <c r="B11" i="5"/>
  <c r="F11" i="5" s="1"/>
  <c r="A8" i="5"/>
  <c r="A9" i="5" s="1"/>
  <c r="A10" i="5" s="1"/>
  <c r="A11" i="5" s="1"/>
  <c r="A12" i="5" s="1"/>
  <c r="A15" i="5" s="1"/>
  <c r="F7" i="5"/>
  <c r="A16" i="5" l="1"/>
  <c r="A17" i="5" s="1"/>
  <c r="A18" i="5" s="1"/>
  <c r="A19" i="5" s="1"/>
  <c r="B19" i="5"/>
  <c r="F19" i="5" s="1"/>
  <c r="A20" i="5" l="1"/>
  <c r="A23" i="5" s="1"/>
  <c r="A24" i="5" s="1"/>
  <c r="A25" i="5" s="1"/>
  <c r="A26" i="5" s="1"/>
  <c r="A27" i="5" s="1"/>
  <c r="A28" i="5" l="1"/>
  <c r="A31" i="5"/>
  <c r="A32" i="5" s="1"/>
  <c r="A33" i="5" s="1"/>
  <c r="A35" i="5" s="1"/>
  <c r="A36" i="5" s="1"/>
</calcChain>
</file>

<file path=xl/sharedStrings.xml><?xml version="1.0" encoding="utf-8"?>
<sst xmlns="http://schemas.openxmlformats.org/spreadsheetml/2006/main" count="77" uniqueCount="43">
  <si>
    <t>XARXA FERROVIÀRIA - BAIXA TENSIÓ</t>
  </si>
  <si>
    <t>ASSUMPTE:</t>
  </si>
  <si>
    <t>Pos</t>
  </si>
  <si>
    <t>Unit</t>
  </si>
  <si>
    <t>Concepte</t>
  </si>
  <si>
    <t>Preu Unitari</t>
  </si>
  <si>
    <t>Preu Total</t>
  </si>
  <si>
    <t>u</t>
  </si>
  <si>
    <t>Quant.</t>
  </si>
  <si>
    <t>Muntatge, fixació, adaptació, suportació, retolació, connexionat i subministrament de grapa Cahors BRPF1 ref. 580.060, amb abraçadores sintetiques tipus A235 Cahors incloses. Per substitució i reforç</t>
  </si>
  <si>
    <t>CANVI IL·LUMINACIÓ NORMAL I EMERG. IC-GO</t>
  </si>
  <si>
    <t>Muntatge, fixació, connexionat, retolació i subministrament de caixa de derivació Plexo Legrand ref. 035986, incloent-hi ràcords, premsaestopes i bornes de connexió. (substitució existents). 
Previsió</t>
  </si>
  <si>
    <t>ELS MATERIALS A ESMERÇAR PODRÀN SER EQUIVALENTS PREVIA APROBACIÓ PER PART D'FGC</t>
  </si>
  <si>
    <t xml:space="preserve">Les ofertes rebudes tindran caràcter obert, facturant-se en base  als amidaments i preus unitaris dels treballs realment executats i dels materials  realment subministrats . </t>
  </si>
  <si>
    <t>NOTA:  Treballs en horari 100% nocturn</t>
  </si>
  <si>
    <t>CANVI IL·LUMINACIÓ NORMAL I EMERG. SR-RE</t>
  </si>
  <si>
    <t>CANVI IL·LUMINACIÓ NORMAL I EMERG. PM-PD</t>
  </si>
  <si>
    <t>VALIDESA PRESSUPOST:         6 MESOS</t>
  </si>
  <si>
    <t>TERMINI EXECUCIÓ:                 6 MESOS</t>
  </si>
  <si>
    <t>m</t>
  </si>
  <si>
    <t>Muntatge, fixació, connexionat, retolació, soportació, estesa i subministrament de cable mànega aïllament 0,6/1Kv RZ1-K(AS) lliure halògens, de 3G4mm2 secció. Substitució existent tram defectes aïllament o deteriorats</t>
  </si>
  <si>
    <t>SUBSTITUCIÓ ENLLUMENAT NORMAL I EMERGÈNCIA A LED TÚNELS GO, IC-GO, MA-IC DE LA LÍNIA L-A i SR-RE I PM-PD DE LA LÍNIA B-V DELS FERROCARRILS DE LA GENERALITAT</t>
  </si>
  <si>
    <t>GENERIC</t>
  </si>
  <si>
    <t>P.A.</t>
  </si>
  <si>
    <t xml:space="preserve">Materials auxiliars, cables, conductors, aïllaments, ancoratges, rètols i tots els equips i elements necessaris per assolir els treballsi modificacions  previstos. Aquesta partida haurà de ser justificada rètols i tots els equips i elements necessaris per assolir els treballs i modificacions  previstos. Aquesta partida haurà de ser justificada  mitjançant presentació prèvia de valoracions detallades. 
En cas de dubte sobre la ubicació, connexionat, fixació, retolació, etc., de qualsevol element o protecció es farà segons les indicacions de FGC, incloent-hi materials i accessoris necessaris per assolir els treballs previstos.
Treballs i materials de paleteria necessaris per assolir els treballs previstos.
El adjudicatari complirà totes les normes de seguretat i salut en el treballs indicades per les administracions corresponents així com les establertes per FGC.
Els pilots i responsables de Brigada aniran a càrrec del contractista abans d`iniciar els treballs l`adjudicatari deurà formar al seu personal sobre els riscos específics i signar les  fitxes de riscos entregades per FGC; així com, entregar les seves per comprovar i complimentar conjuntament amb FGC per tal prendre les mesures de prevenció necessàries.
Aniran a càrrec del contractista totes les eines, bastides, escales útils i elements necessaris per assolir els treballs previstos. </t>
  </si>
  <si>
    <r>
      <t xml:space="preserve">Materials i ma d'obra necessaris per assolir els treballs previstos no inclosos en apartats anteriors.
Aquesta partida haurà de ser justificada mitjançant presentació prèvia de valoracions detallades de conceptes, materials i ma d'obra.
</t>
    </r>
    <r>
      <rPr>
        <b/>
        <sz val="10"/>
        <color theme="1"/>
        <rFont val="Aptos Narrow"/>
        <family val="2"/>
        <scheme val="minor"/>
      </rPr>
      <t>L'import d'aquesta partida no es pot modificar</t>
    </r>
    <r>
      <rPr>
        <sz val="10"/>
        <color theme="1"/>
        <rFont val="Aptos Narrow"/>
        <family val="2"/>
        <scheme val="minor"/>
      </rPr>
      <t>, si una vegada finalitzats els treballs no ha estat justificada parcial o totalment cap intervenció, no serà abonada i no disposarà de cap  compensació a l'adjudicatari.</t>
    </r>
  </si>
  <si>
    <t>SUBSTITUCIÓ ENLLUMENAT NORMAL I EMERGÈNCIA A LED
TÚNELS IC-GO DE LA LÍNIA L-A i SR-RE I PM-PD DE LA LÍNIA B-V DELS FERROCARRILS DE LA GENERALITAT</t>
  </si>
  <si>
    <t>Muntatge, fixació, adaptació, suportació, retolació, connexionat i subministrament de lluminària estanca Ledvance Damp Proof Compact ref. 4058075210103 1590x86x68 4000ºK IP66 55W (substitució existents) amb conjunt de soports 45º Legrand ref. 039449 inclos. 
Inclou la substitució de regleta de conexió en caixa d'empiulament tipus Nylbloc.
Via ascendent i descendent.</t>
  </si>
  <si>
    <t xml:space="preserve">Muntatge, fixació, adaptació, suportació, retolació, connexionat i subministrament de lluminària Zemper model Arian ref. LAE9500C (Substitució existents). 
Inclou la substitució de regleta de conexió en caixa d'empiulament tipus Nylbloc.
Via ascendent i descendent. </t>
  </si>
  <si>
    <t>Import</t>
  </si>
  <si>
    <t>Canvi il·luminació normal i emergència túnel IC-GO, SR-RE i PM-PD</t>
  </si>
  <si>
    <t>Genèric Partida Alçada (no admet baixa)</t>
  </si>
  <si>
    <t>Total PEM</t>
  </si>
  <si>
    <t>Despeses Generals 13%</t>
  </si>
  <si>
    <t>Benefici Industrial 6%</t>
  </si>
  <si>
    <t>TOTAL PEC (abans d’IVA)</t>
  </si>
  <si>
    <t>P.A Materials i ma d'obra necessaris per assolir els treballs previstos no inclosos en apartats anteriors.. (*)</t>
  </si>
  <si>
    <t>Muntatge, fixació, connexionat, retolació, soportació, estesa i subministrament de cable mànega aïllament 0,6/1Kv RZ1-K(AS) lliure halògens, de 5G10mm2 secció. Substitució existent tram defectes aïllament o deteriorats</t>
  </si>
  <si>
    <t>Muntatge, fixació, connexionat, retolació, soportació, estesa i subministrament de cable mànega aïllament 0,6/1Kv RZ1-K(AS) lliure halògens, de 5G6mm2 secció. Substitució existent tram defectes aïllament o deteriorats</t>
  </si>
  <si>
    <t>Realització de mesures de aillament de totes les línies d'enllumenat de túnel desde quadre eléctric</t>
  </si>
  <si>
    <t>RESUM</t>
  </si>
  <si>
    <t>Muntatge, fixació, adaptació, suportació, retolació, connexionat i subministrament de lluminària Zemper model Arian ref. LAE9500C (Substitució existents). 
Inclou la substitució de regleta de conexió en caixa d'empiulament tipus Nylbloc.
Via ascendent i descendent.</t>
  </si>
  <si>
    <t>CANVI DE LÍNIEA D'ALIMENTACIÓ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</si>
</sst>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quot;_-;\-* #,##0.00\ &quot;€&quot;_-;_-* &quot;-&quot;??\ &quot;€&quot;_-;_-@_-"/>
    <numFmt numFmtId="164" formatCode="_-* #,##0.00\ [$€]_-;\-* #,##0.00\ [$€]_-;_-* &quot;-&quot;??\ [$€]_-;_-@_-"/>
  </numFmts>
  <fonts count="8" x14ac:knownFonts="1">
    <font>
      <sz val="11"/>
      <color theme="1"/>
      <name val="Aptos Narrow"/>
      <family val="2"/>
      <scheme val="minor"/>
    </font>
    <font>
      <sz val="11"/>
      <color theme="1"/>
      <name val="Aptos Narrow"/>
      <family val="2"/>
      <scheme val="minor"/>
    </font>
    <font>
      <b/>
      <sz val="11"/>
      <color theme="1"/>
      <name val="Aptos Narrow"/>
      <family val="2"/>
      <scheme val="minor"/>
    </font>
    <font>
      <b/>
      <sz val="16"/>
      <name val="Aptos Narrow"/>
      <family val="2"/>
      <scheme val="minor"/>
    </font>
    <font>
      <b/>
      <sz val="14"/>
      <color theme="1"/>
      <name val="Aptos Narrow"/>
      <family val="2"/>
      <scheme val="minor"/>
    </font>
    <font>
      <sz val="10"/>
      <color theme="1"/>
      <name val="Aptos Narrow"/>
      <family val="2"/>
      <scheme val="minor"/>
    </font>
    <font>
      <b/>
      <sz val="10"/>
      <color theme="1"/>
      <name val="Aptos Narrow"/>
      <family val="2"/>
      <scheme val="minor"/>
    </font>
    <font>
      <sz val="12"/>
      <name val="Times New Roman"/>
      <family val="1"/>
    </font>
  </fonts>
  <fills count="3">
    <fill>
      <patternFill patternType="none"/>
    </fill>
    <fill>
      <patternFill patternType="gray125"/>
    </fill>
    <fill>
      <patternFill patternType="solid">
        <fgColor theme="0" tint="-0.14999847407452621"/>
        <bgColor indexed="64"/>
      </patternFill>
    </fill>
  </fills>
  <borders count="2">
    <border>
      <left/>
      <right/>
      <top/>
      <bottom/>
      <diagonal/>
    </border>
    <border>
      <left/>
      <right/>
      <top/>
      <bottom style="thin">
        <color indexed="64"/>
      </bottom>
      <diagonal/>
    </border>
  </borders>
  <cellStyleXfs count="3">
    <xf numFmtId="0" fontId="0" fillId="0" borderId="0"/>
    <xf numFmtId="44" fontId="1" fillId="0" borderId="0" applyFont="0" applyFill="0" applyBorder="0" applyAlignment="0" applyProtection="0"/>
    <xf numFmtId="164" fontId="7" fillId="0" borderId="0" applyFont="0" applyFill="0" applyBorder="0" applyAlignment="0" applyProtection="0"/>
  </cellStyleXfs>
  <cellXfs count="36">
    <xf numFmtId="0" fontId="0" fillId="0" borderId="0" xfId="0"/>
    <xf numFmtId="0" fontId="0" fillId="0" borderId="0" xfId="0" applyAlignment="1">
      <alignment horizontal="center" vertical="top"/>
    </xf>
    <xf numFmtId="0" fontId="5" fillId="0" borderId="0" xfId="0" applyFont="1"/>
    <xf numFmtId="0" fontId="5" fillId="0" borderId="0" xfId="0" applyFont="1" applyAlignment="1">
      <alignment horizontal="center" vertical="top"/>
    </xf>
    <xf numFmtId="0" fontId="5" fillId="0" borderId="0" xfId="0" applyFont="1" applyAlignment="1">
      <alignment horizontal="left" vertical="top" wrapText="1"/>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6" fillId="0" borderId="0" xfId="0" applyFont="1" applyAlignment="1">
      <alignment horizontal="left" vertical="top"/>
    </xf>
    <xf numFmtId="44" fontId="5" fillId="0" borderId="0" xfId="1" applyFont="1" applyAlignment="1">
      <alignment horizontal="center" vertical="top"/>
    </xf>
    <xf numFmtId="0" fontId="6" fillId="0" borderId="0" xfId="0" applyFont="1" applyAlignment="1">
      <alignment horizontal="left" vertical="top" wrapText="1"/>
    </xf>
    <xf numFmtId="44" fontId="5" fillId="0" borderId="0" xfId="1" applyFont="1" applyFill="1" applyAlignment="1">
      <alignment horizontal="center" vertical="top"/>
    </xf>
    <xf numFmtId="0" fontId="0" fillId="0" borderId="0" xfId="0" applyAlignment="1">
      <alignment vertical="top" wrapText="1"/>
    </xf>
    <xf numFmtId="44" fontId="0" fillId="0" borderId="0" xfId="0" applyNumberFormat="1"/>
    <xf numFmtId="0" fontId="6" fillId="0" borderId="0" xfId="0" applyFont="1"/>
    <xf numFmtId="0" fontId="5" fillId="0" borderId="0" xfId="0" applyFont="1" applyAlignment="1">
      <alignment horizontal="left" vertical="center" wrapText="1"/>
    </xf>
    <xf numFmtId="44" fontId="5" fillId="0" borderId="0" xfId="1" applyFont="1"/>
    <xf numFmtId="44" fontId="5" fillId="0" borderId="0" xfId="1" applyFont="1" applyAlignment="1">
      <alignment horizontal="left" vertical="center"/>
    </xf>
    <xf numFmtId="0" fontId="0" fillId="0" borderId="0" xfId="0" applyAlignment="1">
      <alignment horizontal="left" vertical="center"/>
    </xf>
    <xf numFmtId="0" fontId="6" fillId="0" borderId="0" xfId="0" applyFont="1" applyAlignment="1">
      <alignment horizontal="center"/>
    </xf>
    <xf numFmtId="0" fontId="5" fillId="0" borderId="0" xfId="0" applyFont="1" applyAlignment="1">
      <alignment horizontal="right"/>
    </xf>
    <xf numFmtId="0" fontId="5" fillId="0" borderId="0" xfId="0" applyFont="1" applyAlignment="1">
      <alignment horizontal="right" vertical="center" wrapText="1"/>
    </xf>
    <xf numFmtId="0" fontId="5" fillId="0" borderId="0" xfId="0" applyFont="1" applyAlignment="1">
      <alignment horizontal="right" vertical="top"/>
    </xf>
    <xf numFmtId="44" fontId="5" fillId="0" borderId="0" xfId="1" applyFont="1" applyBorder="1" applyAlignment="1">
      <alignment vertical="center"/>
    </xf>
    <xf numFmtId="44" fontId="6" fillId="0" borderId="0" xfId="1" applyFont="1" applyAlignment="1"/>
    <xf numFmtId="44" fontId="5" fillId="0" borderId="0" xfId="1" applyFont="1" applyAlignment="1"/>
    <xf numFmtId="0" fontId="5" fillId="0" borderId="0" xfId="0" applyFont="1" applyAlignment="1">
      <alignment vertical="top" wrapText="1"/>
    </xf>
    <xf numFmtId="0" fontId="5" fillId="0" borderId="0" xfId="0" applyFont="1" applyAlignment="1">
      <alignment vertical="top"/>
    </xf>
    <xf numFmtId="0" fontId="3" fillId="2" borderId="0" xfId="0" applyFont="1" applyFill="1" applyAlignment="1">
      <alignment horizontal="center" vertical="center"/>
    </xf>
    <xf numFmtId="0" fontId="4" fillId="0" borderId="0" xfId="0" applyFont="1" applyAlignment="1">
      <alignment horizontal="center" vertical="center" wrapText="1"/>
    </xf>
    <xf numFmtId="0" fontId="0" fillId="0" borderId="0" xfId="0" applyAlignment="1">
      <alignment horizontal="left"/>
    </xf>
    <xf numFmtId="0" fontId="0" fillId="0" borderId="0" xfId="0" applyAlignment="1">
      <alignment horizontal="left" vertical="top" wrapText="1"/>
    </xf>
    <xf numFmtId="0" fontId="6" fillId="0" borderId="0" xfId="0" applyFont="1" applyAlignment="1">
      <alignment horizontal="center"/>
    </xf>
    <xf numFmtId="0" fontId="6" fillId="0" borderId="0" xfId="0" applyFont="1" applyAlignment="1">
      <alignment horizontal="right"/>
    </xf>
    <xf numFmtId="0" fontId="5" fillId="0" borderId="0" xfId="0" applyFont="1" applyAlignment="1">
      <alignment horizontal="right" vertical="center" wrapText="1"/>
    </xf>
    <xf numFmtId="0" fontId="5" fillId="0" borderId="0" xfId="0" applyFont="1" applyAlignment="1">
      <alignment horizontal="right" vertical="center"/>
    </xf>
    <xf numFmtId="0" fontId="5" fillId="0" borderId="0" xfId="0" applyFont="1" applyAlignment="1">
      <alignment horizontal="right"/>
    </xf>
  </cellXfs>
  <cellStyles count="3">
    <cellStyle name="Euro" xfId="2" xr:uid="{E4742A0A-8C36-494A-B716-01F6D594CE0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Tema de l'Office">
  <a:themeElements>
    <a:clrScheme name="Oficina">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icina">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icina">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7B335D-E331-49B0-8912-7BC78DD37D67}">
  <dimension ref="A12:G32"/>
  <sheetViews>
    <sheetView view="pageLayout" topLeftCell="A17" zoomScaleNormal="100" workbookViewId="0">
      <selection activeCell="C36" sqref="C36"/>
    </sheetView>
  </sheetViews>
  <sheetFormatPr defaultColWidth="11.42578125" defaultRowHeight="15" x14ac:dyDescent="0.25"/>
  <cols>
    <col min="1" max="7" width="12.42578125" customWidth="1"/>
  </cols>
  <sheetData>
    <row r="12" spans="1:7" x14ac:dyDescent="0.25">
      <c r="A12" s="27" t="s">
        <v>0</v>
      </c>
      <c r="B12" s="27"/>
      <c r="C12" s="27"/>
      <c r="D12" s="27"/>
      <c r="E12" s="27"/>
      <c r="F12" s="27"/>
      <c r="G12" s="27"/>
    </row>
    <row r="13" spans="1:7" x14ac:dyDescent="0.25">
      <c r="A13" s="27"/>
      <c r="B13" s="27"/>
      <c r="C13" s="27"/>
      <c r="D13" s="27"/>
      <c r="E13" s="27"/>
      <c r="F13" s="27"/>
      <c r="G13" s="27"/>
    </row>
    <row r="29" spans="1:7" x14ac:dyDescent="0.25">
      <c r="A29" s="28" t="s">
        <v>26</v>
      </c>
      <c r="B29" s="28"/>
      <c r="C29" s="28"/>
      <c r="D29" s="28"/>
      <c r="E29" s="28"/>
      <c r="F29" s="28"/>
      <c r="G29" s="28"/>
    </row>
    <row r="30" spans="1:7" x14ac:dyDescent="0.25">
      <c r="A30" s="28"/>
      <c r="B30" s="28"/>
      <c r="C30" s="28"/>
      <c r="D30" s="28"/>
      <c r="E30" s="28"/>
      <c r="F30" s="28"/>
      <c r="G30" s="28"/>
    </row>
    <row r="31" spans="1:7" ht="15" customHeight="1" x14ac:dyDescent="0.25">
      <c r="A31" s="28"/>
      <c r="B31" s="28"/>
      <c r="C31" s="28"/>
      <c r="D31" s="28"/>
      <c r="E31" s="28"/>
      <c r="F31" s="28"/>
      <c r="G31" s="28"/>
    </row>
    <row r="32" spans="1:7" ht="15" customHeight="1" x14ac:dyDescent="0.25">
      <c r="A32" s="28"/>
      <c r="B32" s="28"/>
      <c r="C32" s="28"/>
      <c r="D32" s="28"/>
      <c r="E32" s="28"/>
      <c r="F32" s="28"/>
      <c r="G32" s="28"/>
    </row>
  </sheetData>
  <mergeCells count="2">
    <mergeCell ref="A12:G13"/>
    <mergeCell ref="A29:G32"/>
  </mergeCells>
  <pageMargins left="0.7" right="0.7" top="0.75" bottom="0.75" header="0.3" footer="0.3"/>
  <pageSetup paperSize="9" orientation="portrait" r:id="rId1"/>
  <headerFooter>
    <oddHeader>&amp;L&amp;G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EDF231-AE75-4947-B772-C831EFAE1BDC}">
  <dimension ref="A1:G45"/>
  <sheetViews>
    <sheetView tabSelected="1" topLeftCell="A23" zoomScaleNormal="100" zoomScaleSheetLayoutView="115" zoomScalePageLayoutView="115" workbookViewId="0">
      <selection activeCell="D35" sqref="D35"/>
    </sheetView>
  </sheetViews>
  <sheetFormatPr defaultColWidth="11.42578125" defaultRowHeight="15" x14ac:dyDescent="0.25"/>
  <cols>
    <col min="1" max="1" width="4.28515625" style="3" bestFit="1" customWidth="1"/>
    <col min="2" max="2" width="7" style="3" bestFit="1" customWidth="1"/>
    <col min="3" max="3" width="5.42578125" style="3" customWidth="1"/>
    <col min="4" max="4" width="59.7109375" style="2" customWidth="1"/>
    <col min="5" max="5" width="11.5703125" style="2" customWidth="1"/>
    <col min="6" max="6" width="12.28515625" style="2" bestFit="1" customWidth="1"/>
  </cols>
  <sheetData>
    <row r="1" spans="1:7" ht="15" customHeight="1" x14ac:dyDescent="0.25">
      <c r="A1" s="29" t="s">
        <v>1</v>
      </c>
      <c r="B1" s="29"/>
      <c r="C1" s="30" t="s">
        <v>21</v>
      </c>
      <c r="D1" s="30"/>
      <c r="E1" s="30"/>
      <c r="F1" s="30"/>
    </row>
    <row r="2" spans="1:7" x14ac:dyDescent="0.25">
      <c r="A2"/>
      <c r="B2"/>
      <c r="C2" s="30"/>
      <c r="D2" s="30"/>
      <c r="E2" s="30"/>
      <c r="F2" s="30"/>
    </row>
    <row r="3" spans="1:7" x14ac:dyDescent="0.25">
      <c r="A3"/>
      <c r="B3"/>
      <c r="C3" s="11"/>
      <c r="D3" s="11"/>
      <c r="E3" s="11"/>
      <c r="F3" s="11"/>
    </row>
    <row r="4" spans="1:7" x14ac:dyDescent="0.25">
      <c r="A4" s="5" t="s">
        <v>2</v>
      </c>
      <c r="B4" s="5" t="s">
        <v>8</v>
      </c>
      <c r="C4" s="5" t="s">
        <v>3</v>
      </c>
      <c r="D4" s="5" t="s">
        <v>4</v>
      </c>
      <c r="E4" s="6" t="s">
        <v>5</v>
      </c>
      <c r="F4" s="6" t="s">
        <v>6</v>
      </c>
    </row>
    <row r="5" spans="1:7" x14ac:dyDescent="0.25">
      <c r="A5" s="1"/>
      <c r="B5" s="1"/>
      <c r="C5" s="1"/>
      <c r="D5"/>
    </row>
    <row r="6" spans="1:7" x14ac:dyDescent="0.25">
      <c r="D6" s="7" t="s">
        <v>10</v>
      </c>
    </row>
    <row r="7" spans="1:7" ht="94.5" x14ac:dyDescent="0.25">
      <c r="A7" s="3">
        <v>1</v>
      </c>
      <c r="B7" s="3">
        <f>82+81</f>
        <v>163</v>
      </c>
      <c r="C7" s="3" t="s">
        <v>7</v>
      </c>
      <c r="D7" s="25" t="s">
        <v>27</v>
      </c>
      <c r="E7" s="8">
        <v>166.941</v>
      </c>
      <c r="F7" s="8">
        <f t="shared" ref="F7:F12" si="0">E7*B7</f>
        <v>27211.383000000002</v>
      </c>
      <c r="G7" s="12"/>
    </row>
    <row r="8" spans="1:7" ht="81" x14ac:dyDescent="0.25">
      <c r="A8" s="3">
        <f>A7+1</f>
        <v>2</v>
      </c>
      <c r="B8" s="3">
        <f>B7</f>
        <v>163</v>
      </c>
      <c r="C8" s="3" t="s">
        <v>7</v>
      </c>
      <c r="D8" s="4" t="s">
        <v>41</v>
      </c>
      <c r="E8" s="8">
        <v>117.60299999999999</v>
      </c>
      <c r="F8" s="8">
        <f t="shared" si="0"/>
        <v>19169.289000000001</v>
      </c>
      <c r="G8" s="12"/>
    </row>
    <row r="9" spans="1:7" ht="54" x14ac:dyDescent="0.25">
      <c r="A9" s="3">
        <f>A8+1</f>
        <v>3</v>
      </c>
      <c r="B9" s="3">
        <v>2</v>
      </c>
      <c r="C9" s="3" t="s">
        <v>7</v>
      </c>
      <c r="D9" s="4" t="s">
        <v>11</v>
      </c>
      <c r="E9" s="8">
        <v>134.154</v>
      </c>
      <c r="F9" s="8">
        <f t="shared" si="0"/>
        <v>268.30799999999999</v>
      </c>
      <c r="G9" s="12"/>
    </row>
    <row r="10" spans="1:7" ht="40.5" x14ac:dyDescent="0.25">
      <c r="A10" s="3">
        <f>A9+1</f>
        <v>4</v>
      </c>
      <c r="B10" s="3">
        <v>100</v>
      </c>
      <c r="C10" s="3" t="s">
        <v>7</v>
      </c>
      <c r="D10" s="4" t="s">
        <v>9</v>
      </c>
      <c r="E10" s="8">
        <v>20.745000000000001</v>
      </c>
      <c r="F10" s="8">
        <f t="shared" si="0"/>
        <v>2074.5</v>
      </c>
      <c r="G10" s="12"/>
    </row>
    <row r="11" spans="1:7" ht="54" x14ac:dyDescent="0.25">
      <c r="A11" s="3">
        <f>A10+1</f>
        <v>5</v>
      </c>
      <c r="B11" s="3">
        <f>B7+B8</f>
        <v>326</v>
      </c>
      <c r="C11" s="3" t="s">
        <v>19</v>
      </c>
      <c r="D11" s="4" t="s">
        <v>20</v>
      </c>
      <c r="E11" s="8">
        <v>5.03</v>
      </c>
      <c r="F11" s="8">
        <f t="shared" si="0"/>
        <v>1639.78</v>
      </c>
      <c r="G11" s="12"/>
    </row>
    <row r="12" spans="1:7" ht="27" x14ac:dyDescent="0.25">
      <c r="A12" s="3">
        <f>A11+1</f>
        <v>6</v>
      </c>
      <c r="B12" s="3">
        <v>1</v>
      </c>
      <c r="C12" s="3" t="s">
        <v>23</v>
      </c>
      <c r="D12" s="4" t="s">
        <v>39</v>
      </c>
      <c r="E12" s="8">
        <f>8*40</f>
        <v>320</v>
      </c>
      <c r="F12" s="8">
        <f t="shared" si="0"/>
        <v>320</v>
      </c>
    </row>
    <row r="13" spans="1:7" x14ac:dyDescent="0.25">
      <c r="D13" s="26"/>
    </row>
    <row r="14" spans="1:7" x14ac:dyDescent="0.25">
      <c r="D14" s="7" t="s">
        <v>15</v>
      </c>
    </row>
    <row r="15" spans="1:7" ht="94.5" x14ac:dyDescent="0.25">
      <c r="A15" s="3">
        <f>A12+1</f>
        <v>7</v>
      </c>
      <c r="B15" s="3">
        <v>110</v>
      </c>
      <c r="C15" s="3" t="s">
        <v>7</v>
      </c>
      <c r="D15" s="25" t="s">
        <v>27</v>
      </c>
      <c r="E15" s="8">
        <v>166.941</v>
      </c>
      <c r="F15" s="8">
        <f t="shared" ref="F15:F20" si="1">E15*B15</f>
        <v>18363.510000000002</v>
      </c>
    </row>
    <row r="16" spans="1:7" ht="81" x14ac:dyDescent="0.25">
      <c r="A16" s="3">
        <f>A15+1</f>
        <v>8</v>
      </c>
      <c r="B16" s="3">
        <v>88</v>
      </c>
      <c r="C16" s="3" t="s">
        <v>7</v>
      </c>
      <c r="D16" s="4" t="s">
        <v>28</v>
      </c>
      <c r="E16" s="8">
        <v>117.60299999999999</v>
      </c>
      <c r="F16" s="8">
        <f t="shared" si="1"/>
        <v>10349.064</v>
      </c>
    </row>
    <row r="17" spans="1:6" ht="54" x14ac:dyDescent="0.25">
      <c r="A17" s="3">
        <f>A16+1</f>
        <v>9</v>
      </c>
      <c r="B17" s="3">
        <v>2</v>
      </c>
      <c r="C17" s="3" t="s">
        <v>7</v>
      </c>
      <c r="D17" s="4" t="s">
        <v>11</v>
      </c>
      <c r="E17" s="8">
        <v>134.154</v>
      </c>
      <c r="F17" s="8">
        <f t="shared" si="1"/>
        <v>268.30799999999999</v>
      </c>
    </row>
    <row r="18" spans="1:6" ht="40.5" x14ac:dyDescent="0.25">
      <c r="A18" s="3">
        <f>A17+1</f>
        <v>10</v>
      </c>
      <c r="B18" s="3">
        <v>100</v>
      </c>
      <c r="C18" s="3" t="s">
        <v>7</v>
      </c>
      <c r="D18" s="4" t="s">
        <v>9</v>
      </c>
      <c r="E18" s="8">
        <v>20.745000000000001</v>
      </c>
      <c r="F18" s="8">
        <f t="shared" si="1"/>
        <v>2074.5</v>
      </c>
    </row>
    <row r="19" spans="1:6" ht="54" x14ac:dyDescent="0.25">
      <c r="A19" s="3">
        <f>A18+1</f>
        <v>11</v>
      </c>
      <c r="B19" s="3">
        <f>B15+B16</f>
        <v>198</v>
      </c>
      <c r="C19" s="3" t="s">
        <v>19</v>
      </c>
      <c r="D19" s="4" t="s">
        <v>20</v>
      </c>
      <c r="E19" s="8">
        <v>5.03</v>
      </c>
      <c r="F19" s="8">
        <f t="shared" si="1"/>
        <v>995.94</v>
      </c>
    </row>
    <row r="20" spans="1:6" ht="27" x14ac:dyDescent="0.25">
      <c r="A20" s="3">
        <f>A19+1</f>
        <v>12</v>
      </c>
      <c r="B20" s="3">
        <v>1</v>
      </c>
      <c r="C20" s="3" t="s">
        <v>23</v>
      </c>
      <c r="D20" s="4" t="s">
        <v>39</v>
      </c>
      <c r="E20" s="8">
        <f>8*40</f>
        <v>320</v>
      </c>
      <c r="F20" s="8">
        <f t="shared" si="1"/>
        <v>320</v>
      </c>
    </row>
    <row r="21" spans="1:6" x14ac:dyDescent="0.25">
      <c r="D21" s="26"/>
      <c r="E21" s="10"/>
      <c r="F21" s="10"/>
    </row>
    <row r="22" spans="1:6" x14ac:dyDescent="0.25">
      <c r="D22" s="7" t="s">
        <v>16</v>
      </c>
    </row>
    <row r="23" spans="1:6" ht="94.5" x14ac:dyDescent="0.25">
      <c r="A23" s="3">
        <f>A20+1</f>
        <v>13</v>
      </c>
      <c r="B23" s="3">
        <v>48</v>
      </c>
      <c r="C23" s="3" t="s">
        <v>7</v>
      </c>
      <c r="D23" s="25" t="s">
        <v>27</v>
      </c>
      <c r="E23" s="8">
        <v>166.941</v>
      </c>
      <c r="F23" s="8">
        <f t="shared" ref="F23:F28" si="2">E23*B23</f>
        <v>8013.1679999999997</v>
      </c>
    </row>
    <row r="24" spans="1:6" ht="81" x14ac:dyDescent="0.25">
      <c r="A24" s="3">
        <f>A23+1</f>
        <v>14</v>
      </c>
      <c r="B24" s="3">
        <v>48</v>
      </c>
      <c r="C24" s="3" t="s">
        <v>7</v>
      </c>
      <c r="D24" s="4" t="s">
        <v>28</v>
      </c>
      <c r="E24" s="8">
        <v>117.60299999999999</v>
      </c>
      <c r="F24" s="8">
        <f t="shared" si="2"/>
        <v>5644.9439999999995</v>
      </c>
    </row>
    <row r="25" spans="1:6" ht="54" x14ac:dyDescent="0.25">
      <c r="A25" s="3">
        <f>A24+1</f>
        <v>15</v>
      </c>
      <c r="B25" s="3">
        <v>2</v>
      </c>
      <c r="C25" s="3" t="s">
        <v>7</v>
      </c>
      <c r="D25" s="4" t="s">
        <v>11</v>
      </c>
      <c r="E25" s="8">
        <v>134.154</v>
      </c>
      <c r="F25" s="8">
        <f t="shared" si="2"/>
        <v>268.30799999999999</v>
      </c>
    </row>
    <row r="26" spans="1:6" ht="40.5" x14ac:dyDescent="0.25">
      <c r="A26" s="3">
        <f>A25+1</f>
        <v>16</v>
      </c>
      <c r="B26" s="3">
        <v>100</v>
      </c>
      <c r="C26" s="3" t="s">
        <v>7</v>
      </c>
      <c r="D26" s="4" t="s">
        <v>9</v>
      </c>
      <c r="E26" s="8">
        <v>20.745000000000001</v>
      </c>
      <c r="F26" s="8">
        <f t="shared" si="2"/>
        <v>2074.5</v>
      </c>
    </row>
    <row r="27" spans="1:6" ht="54" x14ac:dyDescent="0.25">
      <c r="A27" s="3">
        <f>A26+1</f>
        <v>17</v>
      </c>
      <c r="B27" s="3">
        <f>B23+B24</f>
        <v>96</v>
      </c>
      <c r="C27" s="3" t="s">
        <v>19</v>
      </c>
      <c r="D27" s="4" t="s">
        <v>20</v>
      </c>
      <c r="E27" s="8">
        <v>5.03</v>
      </c>
      <c r="F27" s="8">
        <f t="shared" si="2"/>
        <v>482.88</v>
      </c>
    </row>
    <row r="28" spans="1:6" ht="27" x14ac:dyDescent="0.25">
      <c r="A28" s="3">
        <f>A27+1</f>
        <v>18</v>
      </c>
      <c r="B28" s="3">
        <v>1</v>
      </c>
      <c r="C28" s="3" t="s">
        <v>23</v>
      </c>
      <c r="D28" s="4" t="s">
        <v>39</v>
      </c>
      <c r="E28" s="8">
        <f>8*40</f>
        <v>320</v>
      </c>
      <c r="F28" s="8">
        <f t="shared" si="2"/>
        <v>320</v>
      </c>
    </row>
    <row r="29" spans="1:6" x14ac:dyDescent="0.25">
      <c r="D29" s="4"/>
      <c r="E29" s="8"/>
      <c r="F29" s="8"/>
    </row>
    <row r="30" spans="1:6" x14ac:dyDescent="0.25">
      <c r="D30" s="7" t="s">
        <v>42</v>
      </c>
    </row>
    <row r="31" spans="1:6" ht="40.5" x14ac:dyDescent="0.25">
      <c r="A31" s="3">
        <f>A27+1</f>
        <v>18</v>
      </c>
      <c r="B31" s="3">
        <v>500</v>
      </c>
      <c r="C31" s="3" t="s">
        <v>7</v>
      </c>
      <c r="D31" s="4" t="s">
        <v>9</v>
      </c>
      <c r="E31" s="8">
        <v>7.45</v>
      </c>
      <c r="F31" s="8">
        <f>E31*B31</f>
        <v>3725</v>
      </c>
    </row>
    <row r="32" spans="1:6" ht="54" x14ac:dyDescent="0.25">
      <c r="A32" s="3">
        <f>A31+1</f>
        <v>19</v>
      </c>
      <c r="B32" s="3">
        <v>700</v>
      </c>
      <c r="C32" s="3" t="s">
        <v>19</v>
      </c>
      <c r="D32" s="4" t="s">
        <v>38</v>
      </c>
      <c r="E32" s="8">
        <v>16.010000000000002</v>
      </c>
      <c r="F32" s="8">
        <f>E32*B32</f>
        <v>11207.000000000002</v>
      </c>
    </row>
    <row r="33" spans="1:6" ht="54" x14ac:dyDescent="0.25">
      <c r="A33" s="3">
        <f>A32+1</f>
        <v>20</v>
      </c>
      <c r="B33" s="3">
        <v>700</v>
      </c>
      <c r="C33" s="3" t="s">
        <v>19</v>
      </c>
      <c r="D33" s="4" t="s">
        <v>37</v>
      </c>
      <c r="E33" s="8">
        <v>24.48</v>
      </c>
      <c r="F33" s="8">
        <f>E33*B33</f>
        <v>17136</v>
      </c>
    </row>
    <row r="34" spans="1:6" ht="18.75" customHeight="1" x14ac:dyDescent="0.25">
      <c r="D34" s="7" t="s">
        <v>22</v>
      </c>
    </row>
    <row r="35" spans="1:6" ht="275.25" customHeight="1" x14ac:dyDescent="0.25">
      <c r="A35" s="3">
        <f>A33+1</f>
        <v>21</v>
      </c>
      <c r="B35" s="3">
        <v>1</v>
      </c>
      <c r="C35" s="3" t="s">
        <v>23</v>
      </c>
      <c r="D35" s="4" t="s">
        <v>24</v>
      </c>
      <c r="E35" s="8">
        <v>2000</v>
      </c>
      <c r="F35" s="8">
        <f>E35*B35</f>
        <v>2000</v>
      </c>
    </row>
    <row r="36" spans="1:6" ht="94.5" x14ac:dyDescent="0.25">
      <c r="A36" s="3">
        <f>A35+1</f>
        <v>22</v>
      </c>
      <c r="B36" s="3">
        <v>1</v>
      </c>
      <c r="C36" s="3" t="s">
        <v>23</v>
      </c>
      <c r="D36" s="4" t="s">
        <v>25</v>
      </c>
      <c r="E36" s="8">
        <v>4000</v>
      </c>
      <c r="F36" s="8">
        <f>B36*E36</f>
        <v>4000</v>
      </c>
    </row>
    <row r="37" spans="1:6" x14ac:dyDescent="0.25">
      <c r="D37" s="26"/>
    </row>
    <row r="38" spans="1:6" ht="27" x14ac:dyDescent="0.25">
      <c r="D38" s="9" t="s">
        <v>12</v>
      </c>
    </row>
    <row r="39" spans="1:6" x14ac:dyDescent="0.25">
      <c r="D39" s="26"/>
    </row>
    <row r="40" spans="1:6" ht="40.5" x14ac:dyDescent="0.25">
      <c r="D40" s="4" t="s">
        <v>13</v>
      </c>
    </row>
    <row r="41" spans="1:6" x14ac:dyDescent="0.25">
      <c r="D41" s="26"/>
    </row>
    <row r="42" spans="1:6" x14ac:dyDescent="0.25">
      <c r="D42" s="9" t="s">
        <v>14</v>
      </c>
    </row>
    <row r="43" spans="1:6" x14ac:dyDescent="0.25">
      <c r="D43" s="9"/>
    </row>
    <row r="44" spans="1:6" x14ac:dyDescent="0.25">
      <c r="D44" s="9" t="s">
        <v>17</v>
      </c>
    </row>
    <row r="45" spans="1:6" x14ac:dyDescent="0.25">
      <c r="D45" s="9" t="s">
        <v>18</v>
      </c>
    </row>
  </sheetData>
  <mergeCells count="2">
    <mergeCell ref="A1:B1"/>
    <mergeCell ref="C1:F2"/>
  </mergeCells>
  <pageMargins left="0.70866141732283472" right="0.70866141732283472" top="1.0629921259842521" bottom="0.74803149606299213" header="0.31496062992125984" footer="0.31496062992125984"/>
  <pageSetup paperSize="9" scale="85" fitToHeight="21" orientation="portrait" r:id="rId1"/>
  <headerFooter>
    <oddHeader xml:space="preserve">&amp;L&amp;G&amp;C&amp;"-,Negrita"XARXA FERROVIÀRIA - BAIXA TENSIÓ&amp;"-,Normal"
</oddHeader>
    <oddFooter>&amp;RPàgina &amp;P de &amp;N</oddFooter>
  </headerFooter>
  <rowBreaks count="2" manualBreakCount="2">
    <brk id="16" max="16383" man="1"/>
    <brk id="33" max="16383" man="1"/>
  </rowBreaks>
  <colBreaks count="1" manualBreakCount="1">
    <brk id="6" max="44" man="1"/>
  </colBreaks>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F39CE5-004D-432C-A088-099B65A6A258}">
  <dimension ref="A1:F16"/>
  <sheetViews>
    <sheetView view="pageLayout" zoomScale="130" zoomScaleNormal="100" zoomScaleSheetLayoutView="115" zoomScalePageLayoutView="130" workbookViewId="0">
      <selection activeCell="A9" sqref="A9:D9"/>
    </sheetView>
  </sheetViews>
  <sheetFormatPr defaultColWidth="11.42578125" defaultRowHeight="15" x14ac:dyDescent="0.25"/>
  <cols>
    <col min="1" max="1" width="4.28515625" style="3" bestFit="1" customWidth="1"/>
    <col min="2" max="2" width="7" style="3" bestFit="1" customWidth="1"/>
    <col min="3" max="3" width="5.42578125" style="3" customWidth="1"/>
    <col min="4" max="4" width="59.85546875" style="2" customWidth="1"/>
    <col min="5" max="6" width="12.28515625" style="2" bestFit="1" customWidth="1"/>
  </cols>
  <sheetData>
    <row r="1" spans="1:6" ht="15" customHeight="1" x14ac:dyDescent="0.25">
      <c r="A1" s="29" t="s">
        <v>1</v>
      </c>
      <c r="B1" s="29"/>
      <c r="C1" s="30" t="s">
        <v>21</v>
      </c>
      <c r="D1" s="30"/>
      <c r="E1" s="30"/>
      <c r="F1" s="30"/>
    </row>
    <row r="2" spans="1:6" x14ac:dyDescent="0.25">
      <c r="A2"/>
      <c r="B2"/>
      <c r="C2" s="30"/>
      <c r="D2" s="30"/>
      <c r="E2" s="30"/>
      <c r="F2" s="30"/>
    </row>
    <row r="3" spans="1:6" x14ac:dyDescent="0.25">
      <c r="A3"/>
      <c r="B3"/>
      <c r="C3" s="11"/>
      <c r="D3" s="11"/>
      <c r="E3" s="11"/>
      <c r="F3" s="11"/>
    </row>
    <row r="4" spans="1:6" x14ac:dyDescent="0.25">
      <c r="A4" s="1"/>
      <c r="B4" s="1"/>
      <c r="C4" s="1"/>
      <c r="D4"/>
    </row>
    <row r="5" spans="1:6" x14ac:dyDescent="0.25">
      <c r="A5" s="31" t="s">
        <v>40</v>
      </c>
      <c r="B5" s="31"/>
      <c r="C5" s="31"/>
      <c r="D5" s="31"/>
      <c r="E5" s="18" t="s">
        <v>29</v>
      </c>
      <c r="F5" s="13"/>
    </row>
    <row r="6" spans="1:6" x14ac:dyDescent="0.25">
      <c r="D6" s="13"/>
      <c r="E6" s="13"/>
    </row>
    <row r="7" spans="1:6" s="17" customFormat="1" ht="30" customHeight="1" x14ac:dyDescent="0.25">
      <c r="A7" s="33" t="s">
        <v>30</v>
      </c>
      <c r="B7" s="33"/>
      <c r="C7" s="33"/>
      <c r="D7" s="33"/>
      <c r="E7" s="22">
        <f>SUM('Hoja 1'!F6:F33)</f>
        <v>131926.38200000004</v>
      </c>
      <c r="F7" s="22"/>
    </row>
    <row r="8" spans="1:6" s="17" customFormat="1" ht="30" customHeight="1" x14ac:dyDescent="0.25">
      <c r="A8" s="34" t="s">
        <v>31</v>
      </c>
      <c r="B8" s="34"/>
      <c r="C8" s="34"/>
      <c r="D8" s="34"/>
      <c r="E8" s="22">
        <v>2000</v>
      </c>
      <c r="F8" s="22"/>
    </row>
    <row r="9" spans="1:6" s="17" customFormat="1" ht="30" customHeight="1" x14ac:dyDescent="0.25">
      <c r="A9" s="33" t="s">
        <v>36</v>
      </c>
      <c r="B9" s="33"/>
      <c r="C9" s="33"/>
      <c r="D9" s="33"/>
      <c r="E9" s="22">
        <v>4000</v>
      </c>
      <c r="F9" s="22"/>
    </row>
    <row r="10" spans="1:6" s="17" customFormat="1" x14ac:dyDescent="0.25">
      <c r="A10" s="20"/>
      <c r="B10" s="20"/>
      <c r="C10" s="20"/>
      <c r="D10" s="20"/>
      <c r="E10" s="14"/>
      <c r="F10" s="16"/>
    </row>
    <row r="11" spans="1:6" x14ac:dyDescent="0.25">
      <c r="A11" s="32" t="s">
        <v>32</v>
      </c>
      <c r="B11" s="32"/>
      <c r="C11" s="32"/>
      <c r="D11" s="32"/>
      <c r="E11" s="23">
        <f>SUM(E7:E9)</f>
        <v>137926.38200000004</v>
      </c>
      <c r="F11" s="23"/>
    </row>
    <row r="12" spans="1:6" x14ac:dyDescent="0.25">
      <c r="A12" s="21"/>
      <c r="B12" s="21"/>
      <c r="C12" s="21"/>
      <c r="D12" s="19"/>
      <c r="F12" s="15"/>
    </row>
    <row r="13" spans="1:6" x14ac:dyDescent="0.25">
      <c r="A13" s="35" t="s">
        <v>33</v>
      </c>
      <c r="B13" s="35"/>
      <c r="C13" s="35"/>
      <c r="D13" s="35"/>
      <c r="E13" s="24">
        <f>E11*0.13</f>
        <v>17930.429660000005</v>
      </c>
      <c r="F13" s="24"/>
    </row>
    <row r="14" spans="1:6" x14ac:dyDescent="0.25">
      <c r="A14" s="35" t="s">
        <v>34</v>
      </c>
      <c r="B14" s="35"/>
      <c r="C14" s="35"/>
      <c r="D14" s="35"/>
      <c r="E14" s="24">
        <f>E11*0.06</f>
        <v>8275.5829200000026</v>
      </c>
      <c r="F14" s="24"/>
    </row>
    <row r="15" spans="1:6" x14ac:dyDescent="0.25">
      <c r="A15" s="21"/>
      <c r="B15" s="21"/>
      <c r="C15" s="21"/>
      <c r="D15" s="19"/>
      <c r="F15" s="15"/>
    </row>
    <row r="16" spans="1:6" x14ac:dyDescent="0.25">
      <c r="A16" s="32" t="s">
        <v>35</v>
      </c>
      <c r="B16" s="32"/>
      <c r="C16" s="32"/>
      <c r="D16" s="32"/>
      <c r="E16" s="23">
        <f>SUM(E11:E14)</f>
        <v>164132.39458000005</v>
      </c>
      <c r="F16" s="23"/>
    </row>
  </sheetData>
  <mergeCells count="10">
    <mergeCell ref="A1:B1"/>
    <mergeCell ref="C1:F2"/>
    <mergeCell ref="A5:D5"/>
    <mergeCell ref="A16:D16"/>
    <mergeCell ref="A7:D7"/>
    <mergeCell ref="A8:D8"/>
    <mergeCell ref="A9:D9"/>
    <mergeCell ref="A11:D11"/>
    <mergeCell ref="A13:D13"/>
    <mergeCell ref="A14:D14"/>
  </mergeCells>
  <pageMargins left="0.70866141732283472" right="0.70866141732283472" top="1.0629921259842521" bottom="0.74803149606299213" header="0.31496062992125984" footer="0.31496062992125984"/>
  <pageSetup paperSize="9" scale="85" fitToHeight="21" orientation="portrait" r:id="rId1"/>
  <headerFooter>
    <oddHeader xml:space="preserve">&amp;L&amp;G&amp;C&amp;"-,Negrita"XARXA FERROVIÀRIA - BAIXA TENSIÓ&amp;"-,Normal"
</oddHeader>
    <oddFooter>&amp;RPàgina &amp;P de &amp;N</oddFooter>
  </headerFooter>
  <colBreaks count="1" manualBreakCount="1">
    <brk id="6" max="27" man="1"/>
  </colBreaks>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c4d65d83-e6de-4071-ac96-3b9ea9015942" xsi:nil="true"/>
    <lcf76f155ced4ddcb4097134ff3c332f xmlns="d05b5c50-6878-419c-aaee-f57d1b61cb07">
      <Terms xmlns="http://schemas.microsoft.com/office/infopath/2007/PartnerControls"/>
    </lcf76f155ced4ddcb4097134ff3c332f>
    <SharedWithUsers xmlns="c4d65d83-e6de-4071-ac96-3b9ea9015942">
      <UserInfo>
        <DisplayName/>
        <AccountId xsi:nil="true"/>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6131D8716343F4787BB6C83E936E8FC" ma:contentTypeVersion="19" ma:contentTypeDescription="Crea un document nou" ma:contentTypeScope="" ma:versionID="f7c4e1deabcad4480322ca6537f706a5">
  <xsd:schema xmlns:xsd="http://www.w3.org/2001/XMLSchema" xmlns:xs="http://www.w3.org/2001/XMLSchema" xmlns:p="http://schemas.microsoft.com/office/2006/metadata/properties" xmlns:ns2="d05b5c50-6878-419c-aaee-f57d1b61cb07" xmlns:ns3="c4d65d83-e6de-4071-ac96-3b9ea9015942" targetNamespace="http://schemas.microsoft.com/office/2006/metadata/properties" ma:root="true" ma:fieldsID="5c296fc05eafae33ad7b80c15a4c9c53" ns2:_="" ns3:_="">
    <xsd:import namespace="d05b5c50-6878-419c-aaee-f57d1b61cb07"/>
    <xsd:import namespace="c4d65d83-e6de-4071-ac96-3b9ea9015942"/>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MediaServiceLocation"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05b5c50-6878-419c-aaee-f57d1b61cb0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Etiquetes de la imatge" ma:readOnly="false" ma:fieldId="{5cf76f15-5ced-4ddc-b409-7134ff3c332f}" ma:taxonomyMulti="true" ma:sspId="6f159e05-dd76-4a0e-8ee7-6d8456fbe774"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4d65d83-e6de-4071-ac96-3b9ea9015942" elementFormDefault="qualified">
    <xsd:import namespace="http://schemas.microsoft.com/office/2006/documentManagement/types"/>
    <xsd:import namespace="http://schemas.microsoft.com/office/infopath/2007/PartnerControls"/>
    <xsd:element name="SharedWithUsers" ma:index="19" nillable="true" ma:displayName="Compartit amb"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 compartit amb detalls" ma:internalName="SharedWithDetails" ma:readOnly="true">
      <xsd:simpleType>
        <xsd:restriction base="dms:Note">
          <xsd:maxLength value="255"/>
        </xsd:restriction>
      </xsd:simpleType>
    </xsd:element>
    <xsd:element name="TaxCatchAll" ma:index="23" nillable="true" ma:displayName="Taxonomy Catch All Column" ma:hidden="true" ma:list="{c60e8459-a743-4076-9694-5a4fd6679667}" ma:internalName="TaxCatchAll" ma:showField="CatchAllData" ma:web="c4d65d83-e6de-4071-ac96-3b9ea901594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us de contingut"/>
        <xsd:element ref="dc:title" minOccurs="0" maxOccurs="1" ma:index="4" ma:displayName="Títo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44B3560-E301-4620-A75F-ED50814D0153}">
  <ds:schemaRefs>
    <ds:schemaRef ds:uri="http://schemas.microsoft.com/office/2006/metadata/properties"/>
    <ds:schemaRef ds:uri="http://schemas.microsoft.com/office/infopath/2007/PartnerControls"/>
    <ds:schemaRef ds:uri="c6cc41f6-4694-4999-a616-93cae258eccb"/>
    <ds:schemaRef ds:uri="a4e8c040-620f-42a2-8d8e-d59e2c082eaf"/>
  </ds:schemaRefs>
</ds:datastoreItem>
</file>

<file path=customXml/itemProps2.xml><?xml version="1.0" encoding="utf-8"?>
<ds:datastoreItem xmlns:ds="http://schemas.openxmlformats.org/officeDocument/2006/customXml" ds:itemID="{77B4F3B9-2630-4263-BBCE-669CF805C240}">
  <ds:schemaRefs>
    <ds:schemaRef ds:uri="http://schemas.microsoft.com/sharepoint/v3/contenttype/forms"/>
  </ds:schemaRefs>
</ds:datastoreItem>
</file>

<file path=customXml/itemProps3.xml><?xml version="1.0" encoding="utf-8"?>
<ds:datastoreItem xmlns:ds="http://schemas.openxmlformats.org/officeDocument/2006/customXml" ds:itemID="{EE3E50AC-B7C1-49F9-8955-BC2D71B9109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Fulls de càlcul</vt:lpstr>
      </vt:variant>
      <vt:variant>
        <vt:i4>3</vt:i4>
      </vt:variant>
      <vt:variant>
        <vt:lpstr>Intervals amb nom</vt:lpstr>
      </vt:variant>
      <vt:variant>
        <vt:i4>2</vt:i4>
      </vt:variant>
    </vt:vector>
  </HeadingPairs>
  <TitlesOfParts>
    <vt:vector size="5" baseType="lpstr">
      <vt:lpstr>Portada</vt:lpstr>
      <vt:lpstr>Hoja 1</vt:lpstr>
      <vt:lpstr>Resum</vt:lpstr>
      <vt:lpstr>Resum!Àrea_d'impressió</vt:lpstr>
      <vt:lpstr>'Hoja 1'!Títols_per_imprimir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Eric Hernández Rodríguez</dc:creator>
  <cp:lastModifiedBy>Maria Belén Hidalgo Garcia</cp:lastModifiedBy>
  <cp:lastPrinted>2025-05-16T09:06:26Z</cp:lastPrinted>
  <dcterms:created xsi:type="dcterms:W3CDTF">2025-04-11T09:12:36Z</dcterms:created>
  <dcterms:modified xsi:type="dcterms:W3CDTF">2025-07-30T12:56:23Z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0x010100C6131D8716343F4787BB6C83E936E8FC</vt:lpwstr>
  </property>
  <property fmtid="{D5CDD505-2E9C-101B-9397-08002B2CF9AE}" pid="3" name="Order">
    <vt:r8>15697800</vt:r8>
  </property>
  <property fmtid="{D5CDD505-2E9C-101B-9397-08002B2CF9AE}" pid="4" name="xd_ProgID">
    <vt:lpwstr/>
  </property>
  <property fmtid="{D5CDD505-2E9C-101B-9397-08002B2CF9AE}" pid="5" name="MediaServiceImageTags">
    <vt:lpwstr/>
  </property>
  <property fmtid="{D5CDD505-2E9C-101B-9397-08002B2CF9AE}" pid="6" name="ComplianceAssetId">
    <vt:lpwstr/>
  </property>
  <property fmtid="{D5CDD505-2E9C-101B-9397-08002B2CF9AE}" pid="7" name="TemplateUrl">
    <vt:lpwstr/>
  </property>
  <property fmtid="{D5CDD505-2E9C-101B-9397-08002B2CF9AE}" pid="8" name="_ExtendedDescription">
    <vt:lpwstr/>
  </property>
  <property fmtid="{D5CDD505-2E9C-101B-9397-08002B2CF9AE}" pid="9" name="TriggerFlowInfo">
    <vt:lpwstr/>
  </property>
  <property fmtid="{D5CDD505-2E9C-101B-9397-08002B2CF9AE}" pid="10" name="xd_Signature">
    <vt:bool>false</vt:bool>
  </property>
</Properties>
</file>