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W:\IMPULSOS\FIBRA ÒPTICA\OP's\OP. SPD-25234.1-AFF\DOCUMENTACIÓ DEFINITIVA IMPULS\"/>
    </mc:Choice>
  </mc:AlternateContent>
  <xr:revisionPtr revIDLastSave="0" documentId="13_ncr:1_{63769830-5C28-440F-8163-6B0C43CCAA44}" xr6:coauthVersionLast="47" xr6:coauthVersionMax="47" xr10:uidLastSave="{00000000-0000-0000-0000-000000000000}"/>
  <bookViews>
    <workbookView xWindow="-120" yWindow="-120" windowWidth="29040" windowHeight="15840" tabRatio="923" activeTab="1" xr2:uid="{00000000-000D-0000-FFFF-FFFF00000000}"/>
  </bookViews>
  <sheets>
    <sheet name="Banc de Preus" sheetId="9" r:id="rId1"/>
    <sheet name="Amidaments" sheetId="50" r:id="rId2"/>
    <sheet name="Pressupost" sheetId="52" r:id="rId3"/>
    <sheet name="Resum Pressupost" sheetId="49" r:id="rId4"/>
  </sheets>
  <definedNames>
    <definedName name="_xlnm._FilterDatabase" localSheetId="1" hidden="1">Amidaments!$A$1:$J$288</definedName>
    <definedName name="_xlnm._FilterDatabase" localSheetId="0" hidden="1">'Banc de Preus'!$A$1:$I$287</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50" l="1"/>
  <c r="J65" i="50" s="1"/>
  <c r="G65" i="50"/>
  <c r="F65" i="50"/>
  <c r="E65" i="50"/>
  <c r="D65" i="50"/>
  <c r="C65" i="50"/>
  <c r="B65" i="50"/>
  <c r="H86" i="50"/>
  <c r="J86" i="50" s="1"/>
  <c r="G86" i="50"/>
  <c r="F86" i="50"/>
  <c r="E86" i="50"/>
  <c r="D86" i="50"/>
  <c r="C86" i="50"/>
  <c r="B86" i="50"/>
  <c r="G16" i="49"/>
  <c r="H61" i="50" l="1"/>
  <c r="H60" i="50"/>
  <c r="H17" i="50"/>
  <c r="H16" i="50"/>
  <c r="H15" i="50"/>
  <c r="H13" i="50"/>
  <c r="H12" i="50"/>
  <c r="H24" i="50"/>
  <c r="F62" i="50"/>
  <c r="G62" i="50"/>
  <c r="H53" i="50"/>
  <c r="J53" i="50" s="1"/>
  <c r="G53" i="50"/>
  <c r="F53" i="50"/>
  <c r="E53" i="50"/>
  <c r="D53" i="50"/>
  <c r="C53" i="50"/>
  <c r="B53" i="50"/>
  <c r="H64" i="50"/>
  <c r="J64" i="50" s="1"/>
  <c r="G64" i="50"/>
  <c r="F64" i="50"/>
  <c r="E64" i="50"/>
  <c r="D64" i="50"/>
  <c r="C64" i="50"/>
  <c r="B64" i="50"/>
  <c r="H63" i="50"/>
  <c r="J63" i="50" s="1"/>
  <c r="G63" i="50"/>
  <c r="G59" i="50"/>
  <c r="H59" i="50"/>
  <c r="F63" i="50"/>
  <c r="B63" i="50"/>
  <c r="E63" i="50"/>
  <c r="D63" i="50"/>
  <c r="C63" i="50"/>
  <c r="F80" i="50"/>
  <c r="H2" i="50"/>
  <c r="I70" i="9"/>
  <c r="I82" i="9"/>
  <c r="I79" i="9"/>
  <c r="I77" i="9"/>
  <c r="I81" i="9"/>
  <c r="I80" i="9"/>
  <c r="I78" i="9"/>
  <c r="I76" i="9"/>
  <c r="I75" i="9"/>
  <c r="I74" i="9"/>
  <c r="I73" i="9"/>
  <c r="I72" i="9"/>
  <c r="I71" i="9"/>
  <c r="I69" i="9"/>
  <c r="H69" i="50" s="1"/>
  <c r="J69" i="50" s="1"/>
  <c r="I68" i="9"/>
  <c r="I67" i="9"/>
  <c r="G69" i="50"/>
  <c r="F69" i="50"/>
  <c r="E69" i="50"/>
  <c r="D69" i="50"/>
  <c r="C69" i="50"/>
  <c r="B69" i="50"/>
  <c r="E2" i="50" l="1"/>
  <c r="H284" i="50"/>
  <c r="J284" i="50" s="1"/>
  <c r="G284" i="50"/>
  <c r="F284" i="50"/>
  <c r="E284" i="50"/>
  <c r="D284" i="50"/>
  <c r="C284" i="50"/>
  <c r="B284" i="50"/>
  <c r="H283" i="50"/>
  <c r="J283" i="50" s="1"/>
  <c r="G283" i="50"/>
  <c r="F283" i="50"/>
  <c r="E283" i="50"/>
  <c r="D283" i="50"/>
  <c r="C283" i="50"/>
  <c r="B283" i="50"/>
  <c r="H282" i="50"/>
  <c r="J282" i="50" s="1"/>
  <c r="G282" i="50"/>
  <c r="F282" i="50"/>
  <c r="E282" i="50"/>
  <c r="D282" i="50"/>
  <c r="C282" i="50"/>
  <c r="B282" i="50"/>
  <c r="H281" i="50"/>
  <c r="J281" i="50" s="1"/>
  <c r="G281" i="50"/>
  <c r="F281" i="50"/>
  <c r="E281" i="50"/>
  <c r="D281" i="50"/>
  <c r="C281" i="50"/>
  <c r="B281" i="50"/>
  <c r="H280" i="50"/>
  <c r="J280" i="50" s="1"/>
  <c r="G280" i="50"/>
  <c r="F280" i="50"/>
  <c r="E280" i="50"/>
  <c r="D280" i="50"/>
  <c r="C280" i="50"/>
  <c r="B280" i="50"/>
  <c r="H279" i="50"/>
  <c r="J279" i="50" s="1"/>
  <c r="G279" i="50"/>
  <c r="F279" i="50"/>
  <c r="E279" i="50"/>
  <c r="D279" i="50"/>
  <c r="C279" i="50"/>
  <c r="B279" i="50"/>
  <c r="H278" i="50"/>
  <c r="J278" i="50" s="1"/>
  <c r="G278" i="50"/>
  <c r="F278" i="50"/>
  <c r="E278" i="50"/>
  <c r="D278" i="50"/>
  <c r="C278" i="50"/>
  <c r="B278" i="50"/>
  <c r="H277" i="50"/>
  <c r="J277" i="50" s="1"/>
  <c r="G277" i="50"/>
  <c r="F277" i="50"/>
  <c r="E277" i="50"/>
  <c r="D277" i="50"/>
  <c r="C277" i="50"/>
  <c r="B277" i="50"/>
  <c r="H276" i="50"/>
  <c r="J276" i="50" s="1"/>
  <c r="G276" i="50"/>
  <c r="F276" i="50"/>
  <c r="E276" i="50"/>
  <c r="D276" i="50"/>
  <c r="C276" i="50"/>
  <c r="B276" i="50"/>
  <c r="H275" i="50"/>
  <c r="J275" i="50" s="1"/>
  <c r="G275" i="50"/>
  <c r="F275" i="50"/>
  <c r="E275" i="50"/>
  <c r="D275" i="50"/>
  <c r="C275" i="50"/>
  <c r="B275" i="50"/>
  <c r="H274" i="50"/>
  <c r="J274" i="50" s="1"/>
  <c r="G274" i="50"/>
  <c r="F274" i="50"/>
  <c r="E274" i="50"/>
  <c r="D274" i="50"/>
  <c r="C274" i="50"/>
  <c r="B274" i="50"/>
  <c r="H273" i="50"/>
  <c r="J273" i="50" s="1"/>
  <c r="G273" i="50"/>
  <c r="F273" i="50"/>
  <c r="E273" i="50"/>
  <c r="D273" i="50"/>
  <c r="C273" i="50"/>
  <c r="B273" i="50"/>
  <c r="H272" i="50"/>
  <c r="J272" i="50" s="1"/>
  <c r="G272" i="50"/>
  <c r="F272" i="50"/>
  <c r="E272" i="50"/>
  <c r="D272" i="50"/>
  <c r="C272" i="50"/>
  <c r="B272" i="50"/>
  <c r="H271" i="50"/>
  <c r="J271" i="50" s="1"/>
  <c r="G271" i="50"/>
  <c r="F271" i="50"/>
  <c r="E271" i="50"/>
  <c r="D271" i="50"/>
  <c r="C271" i="50"/>
  <c r="B271" i="50"/>
  <c r="H270" i="50"/>
  <c r="J270" i="50" s="1"/>
  <c r="G270" i="50"/>
  <c r="F270" i="50"/>
  <c r="E270" i="50"/>
  <c r="D270" i="50"/>
  <c r="C270" i="50"/>
  <c r="B270" i="50"/>
  <c r="H269" i="50"/>
  <c r="J269" i="50" s="1"/>
  <c r="G269" i="50"/>
  <c r="F269" i="50"/>
  <c r="E269" i="50"/>
  <c r="D269" i="50"/>
  <c r="C269" i="50"/>
  <c r="B269" i="50"/>
  <c r="H268" i="50"/>
  <c r="J268" i="50" s="1"/>
  <c r="G268" i="50"/>
  <c r="F268" i="50"/>
  <c r="E268" i="50"/>
  <c r="D268" i="50"/>
  <c r="C268" i="50"/>
  <c r="B268" i="50"/>
  <c r="F265" i="50"/>
  <c r="J24" i="50" l="1"/>
  <c r="G24" i="50"/>
  <c r="F24" i="50"/>
  <c r="E24" i="50"/>
  <c r="D24" i="50"/>
  <c r="C24" i="50"/>
  <c r="B24" i="50"/>
  <c r="H51" i="50" l="1"/>
  <c r="J51" i="50" s="1"/>
  <c r="G51" i="50"/>
  <c r="F51" i="50"/>
  <c r="E51" i="50"/>
  <c r="D51" i="50"/>
  <c r="C51" i="50"/>
  <c r="B51" i="50"/>
  <c r="B50" i="50"/>
  <c r="C50" i="50"/>
  <c r="D50" i="50"/>
  <c r="E50" i="50"/>
  <c r="F50" i="50"/>
  <c r="G50" i="50"/>
  <c r="H50" i="50"/>
  <c r="J50" i="50" s="1"/>
  <c r="J16" i="50"/>
  <c r="G16" i="50"/>
  <c r="F16" i="50"/>
  <c r="E16" i="50"/>
  <c r="D16" i="50"/>
  <c r="C16" i="50"/>
  <c r="B16" i="50"/>
  <c r="J15" i="50"/>
  <c r="G15" i="50"/>
  <c r="F15" i="50"/>
  <c r="E15" i="50"/>
  <c r="D15" i="50"/>
  <c r="C15" i="50"/>
  <c r="B15" i="50"/>
  <c r="J17" i="50"/>
  <c r="G17" i="50"/>
  <c r="F17" i="50"/>
  <c r="E17" i="50"/>
  <c r="D17" i="50"/>
  <c r="C17" i="50"/>
  <c r="B17" i="50"/>
  <c r="H238" i="50"/>
  <c r="H177" i="50"/>
  <c r="H178" i="50"/>
  <c r="H167" i="50"/>
  <c r="H168" i="50"/>
  <c r="H169" i="50"/>
  <c r="H170" i="50"/>
  <c r="H171" i="50"/>
  <c r="H172" i="50"/>
  <c r="H4" i="50"/>
  <c r="F4" i="50"/>
  <c r="J238" i="50" l="1"/>
  <c r="G238" i="50"/>
  <c r="F238" i="50"/>
  <c r="E238" i="50"/>
  <c r="D238" i="50"/>
  <c r="C238" i="50"/>
  <c r="B238" i="50"/>
  <c r="E62" i="50" l="1"/>
  <c r="D62" i="50"/>
  <c r="C62" i="50"/>
  <c r="B62" i="50"/>
  <c r="H40" i="50" l="1"/>
  <c r="G40" i="50"/>
  <c r="F40" i="50"/>
  <c r="E40" i="50"/>
  <c r="D40" i="50"/>
  <c r="C40" i="50"/>
  <c r="B40" i="50"/>
  <c r="H39" i="50"/>
  <c r="G39" i="50"/>
  <c r="F39" i="50"/>
  <c r="E39" i="50"/>
  <c r="D39" i="50"/>
  <c r="C39" i="50"/>
  <c r="B39" i="50"/>
  <c r="B36" i="50"/>
  <c r="B35" i="50"/>
  <c r="H36" i="50"/>
  <c r="G36" i="50"/>
  <c r="F36" i="50"/>
  <c r="E36" i="50"/>
  <c r="D36" i="50"/>
  <c r="C36" i="50"/>
  <c r="H35" i="50"/>
  <c r="G35" i="50"/>
  <c r="F35" i="50"/>
  <c r="E35" i="50"/>
  <c r="D35" i="50"/>
  <c r="C35" i="50"/>
  <c r="H32" i="50"/>
  <c r="G32" i="50"/>
  <c r="F32" i="50"/>
  <c r="E32" i="50"/>
  <c r="D32" i="50"/>
  <c r="C32" i="50"/>
  <c r="B32" i="50"/>
  <c r="H31" i="50"/>
  <c r="G31" i="50"/>
  <c r="F31" i="50"/>
  <c r="E31" i="50"/>
  <c r="D31" i="50"/>
  <c r="C31" i="50"/>
  <c r="B31" i="50"/>
  <c r="B25" i="50"/>
  <c r="C25" i="50"/>
  <c r="D25" i="50"/>
  <c r="E25" i="50"/>
  <c r="F25" i="50"/>
  <c r="G25" i="50"/>
  <c r="H25" i="50"/>
  <c r="B26" i="50"/>
  <c r="C26" i="50"/>
  <c r="D26" i="50"/>
  <c r="E26" i="50"/>
  <c r="F26" i="50"/>
  <c r="G26" i="50"/>
  <c r="H26" i="50"/>
  <c r="H48" i="50"/>
  <c r="G48" i="50"/>
  <c r="F48" i="50"/>
  <c r="E48" i="50"/>
  <c r="D48" i="50"/>
  <c r="C48" i="50"/>
  <c r="B48" i="50"/>
  <c r="H101" i="50"/>
  <c r="G101" i="50"/>
  <c r="F101" i="50"/>
  <c r="E101" i="50"/>
  <c r="D101" i="50"/>
  <c r="C101" i="50"/>
  <c r="B101" i="50"/>
  <c r="B93" i="50"/>
  <c r="H102" i="50"/>
  <c r="G102" i="50"/>
  <c r="F102" i="50"/>
  <c r="E102" i="50"/>
  <c r="D102" i="50"/>
  <c r="C102" i="50"/>
  <c r="B102" i="50"/>
  <c r="H100" i="50"/>
  <c r="G100" i="50"/>
  <c r="F100" i="50"/>
  <c r="E100" i="50"/>
  <c r="D100" i="50"/>
  <c r="C100" i="50"/>
  <c r="B100" i="50"/>
  <c r="H99" i="50"/>
  <c r="G99" i="50"/>
  <c r="F99" i="50"/>
  <c r="E99" i="50"/>
  <c r="D99" i="50"/>
  <c r="C99" i="50"/>
  <c r="B99" i="50"/>
  <c r="H98" i="50"/>
  <c r="G98" i="50"/>
  <c r="F98" i="50"/>
  <c r="E98" i="50"/>
  <c r="D98" i="50"/>
  <c r="C98" i="50"/>
  <c r="B98" i="50"/>
  <c r="H97" i="50"/>
  <c r="G97" i="50"/>
  <c r="F97" i="50"/>
  <c r="E97" i="50"/>
  <c r="D97" i="50"/>
  <c r="C97" i="50"/>
  <c r="B97" i="50"/>
  <c r="G4" i="50"/>
  <c r="E4" i="50"/>
  <c r="D4" i="50"/>
  <c r="C4" i="50"/>
  <c r="B4" i="50"/>
  <c r="H47" i="50"/>
  <c r="G47" i="50"/>
  <c r="F47" i="50"/>
  <c r="E47" i="50"/>
  <c r="D47" i="50"/>
  <c r="C47" i="50"/>
  <c r="B47" i="50"/>
  <c r="H46" i="50"/>
  <c r="G46" i="50"/>
  <c r="F46" i="50"/>
  <c r="E46" i="50"/>
  <c r="D46" i="50"/>
  <c r="C46" i="50"/>
  <c r="B46" i="50"/>
  <c r="H44" i="50"/>
  <c r="G44" i="50"/>
  <c r="F44" i="50"/>
  <c r="E44" i="50"/>
  <c r="D44" i="50"/>
  <c r="C44" i="50"/>
  <c r="B44" i="50"/>
  <c r="J102" i="50" l="1"/>
  <c r="J26" i="50"/>
  <c r="J39" i="50"/>
  <c r="J100" i="50"/>
  <c r="J35" i="50"/>
  <c r="J44" i="50"/>
  <c r="J98" i="50"/>
  <c r="J32" i="50"/>
  <c r="J31" i="50"/>
  <c r="J97" i="50"/>
  <c r="J4" i="50"/>
  <c r="J101" i="50"/>
  <c r="J47" i="50"/>
  <c r="J99" i="50"/>
  <c r="J46" i="50"/>
  <c r="J48" i="50"/>
  <c r="J25" i="50"/>
  <c r="J36" i="50"/>
  <c r="J40" i="50"/>
  <c r="H45" i="50"/>
  <c r="G45" i="50"/>
  <c r="F45" i="50"/>
  <c r="E45" i="50"/>
  <c r="D45" i="50"/>
  <c r="C45" i="50"/>
  <c r="B45" i="50"/>
  <c r="H43" i="50"/>
  <c r="G43" i="50"/>
  <c r="F43" i="50"/>
  <c r="E43" i="50"/>
  <c r="D43" i="50"/>
  <c r="C43" i="50"/>
  <c r="B43" i="50"/>
  <c r="H42" i="50"/>
  <c r="G42" i="50"/>
  <c r="F42" i="50"/>
  <c r="E42" i="50"/>
  <c r="D42" i="50"/>
  <c r="C42" i="50"/>
  <c r="B42" i="50"/>
  <c r="J45" i="50" l="1"/>
  <c r="J43" i="50"/>
  <c r="J42" i="50"/>
  <c r="J286" i="50" l="1"/>
  <c r="G286" i="50"/>
  <c r="F286" i="50"/>
  <c r="E286" i="50"/>
  <c r="D286" i="50"/>
  <c r="C286" i="50"/>
  <c r="B286" i="50"/>
  <c r="J287" i="50"/>
  <c r="G287" i="50"/>
  <c r="F287" i="50"/>
  <c r="E287" i="50"/>
  <c r="D287" i="50"/>
  <c r="C287" i="50"/>
  <c r="B287" i="50"/>
  <c r="J285" i="50"/>
  <c r="G285" i="50"/>
  <c r="F285" i="50"/>
  <c r="E285" i="50"/>
  <c r="D285" i="50"/>
  <c r="C285" i="50"/>
  <c r="B285" i="50"/>
  <c r="H183" i="50" l="1"/>
  <c r="G183" i="50"/>
  <c r="F183" i="50"/>
  <c r="E183" i="50"/>
  <c r="D183" i="50"/>
  <c r="C183" i="50"/>
  <c r="B183" i="50"/>
  <c r="G177" i="50"/>
  <c r="F177" i="50"/>
  <c r="E177" i="50"/>
  <c r="D177" i="50"/>
  <c r="C177" i="50"/>
  <c r="B177" i="50"/>
  <c r="B178" i="50"/>
  <c r="C178" i="50"/>
  <c r="D178" i="50"/>
  <c r="E178" i="50"/>
  <c r="F178" i="50"/>
  <c r="G178" i="50"/>
  <c r="G172" i="50"/>
  <c r="F172" i="50"/>
  <c r="E172" i="50"/>
  <c r="D172" i="50"/>
  <c r="C172" i="50"/>
  <c r="B172" i="50"/>
  <c r="H184" i="50"/>
  <c r="G184" i="50"/>
  <c r="F184" i="50"/>
  <c r="E184" i="50"/>
  <c r="D184" i="50"/>
  <c r="C184" i="50"/>
  <c r="B184" i="50"/>
  <c r="G171" i="50"/>
  <c r="F171" i="50"/>
  <c r="E171" i="50"/>
  <c r="D171" i="50"/>
  <c r="C171" i="50"/>
  <c r="B171" i="50"/>
  <c r="H166" i="50"/>
  <c r="G166" i="50"/>
  <c r="F166" i="50"/>
  <c r="E166" i="50"/>
  <c r="D166" i="50"/>
  <c r="C166" i="50"/>
  <c r="B166" i="50"/>
  <c r="H162" i="50"/>
  <c r="G162" i="50"/>
  <c r="F162" i="50"/>
  <c r="E162" i="50"/>
  <c r="D162" i="50"/>
  <c r="C162" i="50"/>
  <c r="B162" i="50"/>
  <c r="H147" i="50"/>
  <c r="G147" i="50"/>
  <c r="F147" i="50"/>
  <c r="E147" i="50"/>
  <c r="D147" i="50"/>
  <c r="C147" i="50"/>
  <c r="B147" i="50"/>
  <c r="H144" i="50"/>
  <c r="G144" i="50"/>
  <c r="F144" i="50"/>
  <c r="E144" i="50"/>
  <c r="D144" i="50"/>
  <c r="C144" i="50"/>
  <c r="B144" i="50"/>
  <c r="H141" i="50"/>
  <c r="G141" i="50"/>
  <c r="F141" i="50"/>
  <c r="E141" i="50"/>
  <c r="D141" i="50"/>
  <c r="C141" i="50"/>
  <c r="B141" i="50"/>
  <c r="H129" i="50"/>
  <c r="G129" i="50"/>
  <c r="F129" i="50"/>
  <c r="E129" i="50"/>
  <c r="D129" i="50"/>
  <c r="C129" i="50"/>
  <c r="B129" i="50"/>
  <c r="J129" i="50" l="1"/>
  <c r="J162" i="50"/>
  <c r="J172" i="50"/>
  <c r="J147" i="50"/>
  <c r="J184" i="50"/>
  <c r="J178" i="50"/>
  <c r="J183" i="50"/>
  <c r="J144" i="50"/>
  <c r="J171" i="50"/>
  <c r="J177" i="50"/>
  <c r="J141" i="50"/>
  <c r="J166" i="50"/>
  <c r="H233" i="50"/>
  <c r="G233" i="50"/>
  <c r="F233" i="50"/>
  <c r="E233" i="50"/>
  <c r="D233" i="50"/>
  <c r="C233" i="50"/>
  <c r="B233" i="50"/>
  <c r="H232" i="50"/>
  <c r="G232" i="50"/>
  <c r="F232" i="50"/>
  <c r="E232" i="50"/>
  <c r="D232" i="50"/>
  <c r="C232" i="50"/>
  <c r="B232" i="50"/>
  <c r="F234" i="50"/>
  <c r="J233" i="50" l="1"/>
  <c r="J232" i="50"/>
  <c r="H234" i="50" l="1"/>
  <c r="G234" i="50"/>
  <c r="E234" i="50"/>
  <c r="D234" i="50"/>
  <c r="C234" i="50"/>
  <c r="B234" i="50"/>
  <c r="H41" i="50"/>
  <c r="G41" i="50"/>
  <c r="F41" i="50"/>
  <c r="E41" i="50"/>
  <c r="D41" i="50"/>
  <c r="C41" i="50"/>
  <c r="B41" i="50"/>
  <c r="H38" i="50"/>
  <c r="G38" i="50"/>
  <c r="F38" i="50"/>
  <c r="E38" i="50"/>
  <c r="D38" i="50"/>
  <c r="C38" i="50"/>
  <c r="B38" i="50"/>
  <c r="H37" i="50"/>
  <c r="G37" i="50"/>
  <c r="F37" i="50"/>
  <c r="E37" i="50"/>
  <c r="D37" i="50"/>
  <c r="C37" i="50"/>
  <c r="B37" i="50"/>
  <c r="H34" i="50"/>
  <c r="G34" i="50"/>
  <c r="F34" i="50"/>
  <c r="E34" i="50"/>
  <c r="D34" i="50"/>
  <c r="C34" i="50"/>
  <c r="B34" i="50"/>
  <c r="H33" i="50"/>
  <c r="G33" i="50"/>
  <c r="F33" i="50"/>
  <c r="E33" i="50"/>
  <c r="D33" i="50"/>
  <c r="C33" i="50"/>
  <c r="B33" i="50"/>
  <c r="H27" i="50"/>
  <c r="G27" i="50"/>
  <c r="F27" i="50"/>
  <c r="E27" i="50"/>
  <c r="D27" i="50"/>
  <c r="C27" i="50"/>
  <c r="B27" i="50"/>
  <c r="H19" i="50"/>
  <c r="G19" i="50"/>
  <c r="F19" i="50"/>
  <c r="E19" i="50"/>
  <c r="D19" i="50"/>
  <c r="C19" i="50"/>
  <c r="B19" i="50"/>
  <c r="H18" i="50"/>
  <c r="G18" i="50"/>
  <c r="F18" i="50"/>
  <c r="E18" i="50"/>
  <c r="D18" i="50"/>
  <c r="C18" i="50"/>
  <c r="B18" i="50"/>
  <c r="H29" i="50"/>
  <c r="G29" i="50"/>
  <c r="F29" i="50"/>
  <c r="E29" i="50"/>
  <c r="D29" i="50"/>
  <c r="C29" i="50"/>
  <c r="B29" i="50"/>
  <c r="H30" i="50"/>
  <c r="H28" i="50"/>
  <c r="H22" i="50"/>
  <c r="H23" i="50"/>
  <c r="H20" i="50"/>
  <c r="H21" i="50"/>
  <c r="F30" i="50"/>
  <c r="F28" i="50"/>
  <c r="F22" i="50"/>
  <c r="F23" i="50"/>
  <c r="F20" i="50"/>
  <c r="F21" i="50"/>
  <c r="B61" i="50"/>
  <c r="C61" i="50"/>
  <c r="D61" i="50"/>
  <c r="E61" i="50"/>
  <c r="F61" i="50"/>
  <c r="G61" i="50"/>
  <c r="C30" i="50"/>
  <c r="D30" i="50"/>
  <c r="E30" i="50"/>
  <c r="G30" i="50"/>
  <c r="B30" i="50"/>
  <c r="B81" i="50"/>
  <c r="C81" i="50"/>
  <c r="D81" i="50"/>
  <c r="E81" i="50"/>
  <c r="F81" i="50"/>
  <c r="G81" i="50"/>
  <c r="H81" i="50"/>
  <c r="G75" i="50"/>
  <c r="H75" i="50"/>
  <c r="F75" i="50"/>
  <c r="E75" i="50"/>
  <c r="C75" i="50"/>
  <c r="D75" i="50"/>
  <c r="B75" i="50"/>
  <c r="C66" i="50"/>
  <c r="D66" i="50"/>
  <c r="E66" i="50"/>
  <c r="F66" i="50"/>
  <c r="G66" i="50"/>
  <c r="H66" i="50"/>
  <c r="B66" i="50"/>
  <c r="J61" i="50" l="1"/>
  <c r="J75" i="50"/>
  <c r="J19" i="50"/>
  <c r="J38" i="50"/>
  <c r="J18" i="50"/>
  <c r="J37" i="50"/>
  <c r="J234" i="50"/>
  <c r="J81" i="50"/>
  <c r="J29" i="50"/>
  <c r="J27" i="50"/>
  <c r="J34" i="50"/>
  <c r="J66" i="50"/>
  <c r="J30" i="50"/>
  <c r="J33" i="50"/>
  <c r="J41" i="50"/>
  <c r="H8" i="50" l="1"/>
  <c r="H231" i="50" l="1"/>
  <c r="G231" i="50"/>
  <c r="F231" i="50"/>
  <c r="E231" i="50"/>
  <c r="D231" i="50"/>
  <c r="C231" i="50"/>
  <c r="B231" i="50"/>
  <c r="H230" i="50"/>
  <c r="G230" i="50"/>
  <c r="F230" i="50"/>
  <c r="E230" i="50"/>
  <c r="D230" i="50"/>
  <c r="C230" i="50"/>
  <c r="B230" i="50"/>
  <c r="J231" i="50" l="1"/>
  <c r="J230" i="50"/>
  <c r="H261" i="50"/>
  <c r="G261" i="50"/>
  <c r="F261" i="50"/>
  <c r="H253" i="50"/>
  <c r="G253" i="50"/>
  <c r="F253" i="50"/>
  <c r="H245" i="50"/>
  <c r="G245" i="50"/>
  <c r="F245" i="50"/>
  <c r="H236" i="50"/>
  <c r="G236" i="50"/>
  <c r="F236" i="50"/>
  <c r="H227" i="50"/>
  <c r="G227" i="50"/>
  <c r="F227" i="50"/>
  <c r="F215" i="50"/>
  <c r="H215" i="50"/>
  <c r="G215" i="50"/>
  <c r="H207" i="50"/>
  <c r="G207" i="50"/>
  <c r="F207" i="50"/>
  <c r="F195" i="50"/>
  <c r="H195" i="50"/>
  <c r="G195" i="50"/>
  <c r="F187" i="50"/>
  <c r="H187" i="50"/>
  <c r="G187" i="50"/>
  <c r="G169" i="50"/>
  <c r="F169" i="50"/>
  <c r="F159" i="50"/>
  <c r="H159" i="50"/>
  <c r="G159" i="50"/>
  <c r="H146" i="50"/>
  <c r="G146" i="50"/>
  <c r="F146" i="50"/>
  <c r="F132" i="50"/>
  <c r="H132" i="50"/>
  <c r="G132" i="50"/>
  <c r="F123" i="50"/>
  <c r="H123" i="50"/>
  <c r="G123" i="50"/>
  <c r="H104" i="50"/>
  <c r="G104" i="50"/>
  <c r="F104" i="50"/>
  <c r="F90" i="50"/>
  <c r="H90" i="50"/>
  <c r="G90" i="50"/>
  <c r="H85" i="50"/>
  <c r="G85" i="50"/>
  <c r="F85" i="50"/>
  <c r="H80" i="50"/>
  <c r="G80" i="50"/>
  <c r="F76" i="50"/>
  <c r="H76" i="50"/>
  <c r="G76" i="50"/>
  <c r="F52" i="50"/>
  <c r="H52" i="50"/>
  <c r="G52" i="50"/>
  <c r="J28" i="50"/>
  <c r="G28" i="50"/>
  <c r="F8" i="50"/>
  <c r="G8" i="50"/>
  <c r="H266" i="50"/>
  <c r="G266" i="50"/>
  <c r="F266" i="50"/>
  <c r="H262" i="50"/>
  <c r="G262" i="50"/>
  <c r="F262" i="50"/>
  <c r="H258" i="50"/>
  <c r="G258" i="50"/>
  <c r="F258" i="50"/>
  <c r="H254" i="50"/>
  <c r="G254" i="50"/>
  <c r="F254" i="50"/>
  <c r="H250" i="50"/>
  <c r="G250" i="50"/>
  <c r="F250" i="50"/>
  <c r="H246" i="50"/>
  <c r="G246" i="50"/>
  <c r="F246" i="50"/>
  <c r="H242" i="50"/>
  <c r="G242" i="50"/>
  <c r="F242" i="50"/>
  <c r="H237" i="50"/>
  <c r="G237" i="50"/>
  <c r="F237" i="50"/>
  <c r="H228" i="50"/>
  <c r="G228" i="50"/>
  <c r="F228" i="50"/>
  <c r="H224" i="50"/>
  <c r="G224" i="50"/>
  <c r="F224" i="50"/>
  <c r="H220" i="50"/>
  <c r="G220" i="50"/>
  <c r="F220" i="50"/>
  <c r="H216" i="50"/>
  <c r="G216" i="50"/>
  <c r="F216" i="50"/>
  <c r="H212" i="50"/>
  <c r="G212" i="50"/>
  <c r="F212" i="50"/>
  <c r="H208" i="50"/>
  <c r="G208" i="50"/>
  <c r="F208" i="50"/>
  <c r="H204" i="50"/>
  <c r="G204" i="50"/>
  <c r="F204" i="50"/>
  <c r="H200" i="50"/>
  <c r="G200" i="50"/>
  <c r="F200" i="50"/>
  <c r="H196" i="50"/>
  <c r="G196" i="50"/>
  <c r="F196" i="50"/>
  <c r="H192" i="50"/>
  <c r="G192" i="50"/>
  <c r="F192" i="50"/>
  <c r="H188" i="50"/>
  <c r="G188" i="50"/>
  <c r="F188" i="50"/>
  <c r="H182" i="50"/>
  <c r="G182" i="50"/>
  <c r="F182" i="50"/>
  <c r="H176" i="50"/>
  <c r="G176" i="50"/>
  <c r="F176" i="50"/>
  <c r="G170" i="50"/>
  <c r="F170" i="50"/>
  <c r="H165" i="50"/>
  <c r="G165" i="50"/>
  <c r="F165" i="50"/>
  <c r="H160" i="50"/>
  <c r="G160" i="50"/>
  <c r="F160" i="50"/>
  <c r="H156" i="50"/>
  <c r="G156" i="50"/>
  <c r="F156" i="50"/>
  <c r="H152" i="50"/>
  <c r="G152" i="50"/>
  <c r="F152" i="50"/>
  <c r="H148" i="50"/>
  <c r="G148" i="50"/>
  <c r="F148" i="50"/>
  <c r="H142" i="50"/>
  <c r="G142" i="50"/>
  <c r="F142" i="50"/>
  <c r="H137" i="50"/>
  <c r="G137" i="50"/>
  <c r="F137" i="50"/>
  <c r="H133" i="50"/>
  <c r="G133" i="50"/>
  <c r="F133" i="50"/>
  <c r="H128" i="50"/>
  <c r="G128" i="50"/>
  <c r="F128" i="50"/>
  <c r="H124" i="50"/>
  <c r="G124" i="50"/>
  <c r="F124" i="50"/>
  <c r="H120" i="50"/>
  <c r="G120" i="50"/>
  <c r="F120" i="50"/>
  <c r="H116" i="50"/>
  <c r="G116" i="50"/>
  <c r="F116" i="50"/>
  <c r="H112" i="50"/>
  <c r="G112" i="50"/>
  <c r="F112" i="50"/>
  <c r="H109" i="50"/>
  <c r="G109" i="50"/>
  <c r="F109" i="50"/>
  <c r="H105" i="50"/>
  <c r="G105" i="50"/>
  <c r="F105" i="50"/>
  <c r="H95" i="50"/>
  <c r="G95" i="50"/>
  <c r="F95" i="50"/>
  <c r="H91" i="50"/>
  <c r="G91" i="50"/>
  <c r="F91" i="50"/>
  <c r="H87" i="50"/>
  <c r="G87" i="50"/>
  <c r="F87" i="50"/>
  <c r="H82" i="50"/>
  <c r="G82" i="50"/>
  <c r="F82" i="50"/>
  <c r="H77" i="50"/>
  <c r="G77" i="50"/>
  <c r="F77" i="50"/>
  <c r="H72" i="50"/>
  <c r="G72" i="50"/>
  <c r="F72" i="50"/>
  <c r="H67" i="50"/>
  <c r="G67" i="50"/>
  <c r="F67" i="50"/>
  <c r="H57" i="50"/>
  <c r="G57" i="50"/>
  <c r="F57" i="50"/>
  <c r="H54" i="50"/>
  <c r="G54" i="50"/>
  <c r="F54" i="50"/>
  <c r="G12" i="50"/>
  <c r="F12" i="50"/>
  <c r="H9" i="50"/>
  <c r="G9" i="50"/>
  <c r="F9" i="50"/>
  <c r="G2" i="50"/>
  <c r="F2" i="50"/>
  <c r="H265" i="50"/>
  <c r="G265" i="50"/>
  <c r="H219" i="50"/>
  <c r="G219" i="50"/>
  <c r="F219" i="50"/>
  <c r="H199" i="50"/>
  <c r="G199" i="50"/>
  <c r="F199" i="50"/>
  <c r="H181" i="50"/>
  <c r="G181" i="50"/>
  <c r="F181" i="50"/>
  <c r="H155" i="50"/>
  <c r="G155" i="50"/>
  <c r="F155" i="50"/>
  <c r="H136" i="50"/>
  <c r="G136" i="50"/>
  <c r="F136" i="50"/>
  <c r="F108" i="50"/>
  <c r="H108" i="50"/>
  <c r="G108" i="50"/>
  <c r="H71" i="50"/>
  <c r="G71" i="50"/>
  <c r="F71" i="50"/>
  <c r="H263" i="50"/>
  <c r="G263" i="50"/>
  <c r="F263" i="50"/>
  <c r="H255" i="50"/>
  <c r="G255" i="50"/>
  <c r="F255" i="50"/>
  <c r="H251" i="50"/>
  <c r="G251" i="50"/>
  <c r="F251" i="50"/>
  <c r="H243" i="50"/>
  <c r="G243" i="50"/>
  <c r="F243" i="50"/>
  <c r="H239" i="50"/>
  <c r="G239" i="50"/>
  <c r="F239" i="50"/>
  <c r="H229" i="50"/>
  <c r="G229" i="50"/>
  <c r="F229" i="50"/>
  <c r="H225" i="50"/>
  <c r="G225" i="50"/>
  <c r="F225" i="50"/>
  <c r="H221" i="50"/>
  <c r="G221" i="50"/>
  <c r="F221" i="50"/>
  <c r="H217" i="50"/>
  <c r="G217" i="50"/>
  <c r="F217" i="50"/>
  <c r="H213" i="50"/>
  <c r="G213" i="50"/>
  <c r="F213" i="50"/>
  <c r="H209" i="50"/>
  <c r="G209" i="50"/>
  <c r="F209" i="50"/>
  <c r="H205" i="50"/>
  <c r="G205" i="50"/>
  <c r="F205" i="50"/>
  <c r="H201" i="50"/>
  <c r="G201" i="50"/>
  <c r="F201" i="50"/>
  <c r="H197" i="50"/>
  <c r="G197" i="50"/>
  <c r="F197" i="50"/>
  <c r="H193" i="50"/>
  <c r="G193" i="50"/>
  <c r="F193" i="50"/>
  <c r="H189" i="50"/>
  <c r="G189" i="50"/>
  <c r="F189" i="50"/>
  <c r="H185" i="50"/>
  <c r="G185" i="50"/>
  <c r="F185" i="50"/>
  <c r="H179" i="50"/>
  <c r="G179" i="50"/>
  <c r="F179" i="50"/>
  <c r="H173" i="50"/>
  <c r="G173" i="50"/>
  <c r="F173" i="50"/>
  <c r="G167" i="50"/>
  <c r="F167" i="50"/>
  <c r="H161" i="50"/>
  <c r="G161" i="50"/>
  <c r="F161" i="50"/>
  <c r="H157" i="50"/>
  <c r="G157" i="50"/>
  <c r="F157" i="50"/>
  <c r="H153" i="50"/>
  <c r="G153" i="50"/>
  <c r="F153" i="50"/>
  <c r="H149" i="50"/>
  <c r="G149" i="50"/>
  <c r="F149" i="50"/>
  <c r="H143" i="50"/>
  <c r="G143" i="50"/>
  <c r="F143" i="50"/>
  <c r="H138" i="50"/>
  <c r="G138" i="50"/>
  <c r="F138" i="50"/>
  <c r="H134" i="50"/>
  <c r="G134" i="50"/>
  <c r="F134" i="50"/>
  <c r="H130" i="50"/>
  <c r="G130" i="50"/>
  <c r="F130" i="50"/>
  <c r="H125" i="50"/>
  <c r="G125" i="50"/>
  <c r="F125" i="50"/>
  <c r="H121" i="50"/>
  <c r="G121" i="50"/>
  <c r="F121" i="50"/>
  <c r="H117" i="50"/>
  <c r="G117" i="50"/>
  <c r="F117" i="50"/>
  <c r="H113" i="50"/>
  <c r="G113" i="50"/>
  <c r="F113" i="50"/>
  <c r="H110" i="50"/>
  <c r="G110" i="50"/>
  <c r="F110" i="50"/>
  <c r="H106" i="50"/>
  <c r="G106" i="50"/>
  <c r="F106" i="50"/>
  <c r="H96" i="50"/>
  <c r="G96" i="50"/>
  <c r="F96" i="50"/>
  <c r="H92" i="50"/>
  <c r="G92" i="50"/>
  <c r="F92" i="50"/>
  <c r="H88" i="50"/>
  <c r="G88" i="50"/>
  <c r="F88" i="50"/>
  <c r="H83" i="50"/>
  <c r="G83" i="50"/>
  <c r="F83" i="50"/>
  <c r="H78" i="50"/>
  <c r="G78" i="50"/>
  <c r="F78" i="50"/>
  <c r="H73" i="50"/>
  <c r="G73" i="50"/>
  <c r="F73" i="50"/>
  <c r="H68" i="50"/>
  <c r="G68" i="50"/>
  <c r="F68" i="50"/>
  <c r="H58" i="50"/>
  <c r="G58" i="50"/>
  <c r="F58" i="50"/>
  <c r="H55" i="50"/>
  <c r="G55" i="50"/>
  <c r="F55" i="50"/>
  <c r="J22" i="50"/>
  <c r="G22" i="50"/>
  <c r="J20" i="50"/>
  <c r="G20" i="50"/>
  <c r="G13" i="50"/>
  <c r="F13" i="50"/>
  <c r="H10" i="50"/>
  <c r="G10" i="50"/>
  <c r="F10" i="50"/>
  <c r="H6" i="50"/>
  <c r="G6" i="50"/>
  <c r="F6" i="50"/>
  <c r="H3" i="50"/>
  <c r="G3" i="50"/>
  <c r="F3" i="50"/>
  <c r="H257" i="50"/>
  <c r="G257" i="50"/>
  <c r="F257" i="50"/>
  <c r="H249" i="50"/>
  <c r="G249" i="50"/>
  <c r="F249" i="50"/>
  <c r="H241" i="50"/>
  <c r="G241" i="50"/>
  <c r="F241" i="50"/>
  <c r="H223" i="50"/>
  <c r="G223" i="50"/>
  <c r="F223" i="50"/>
  <c r="F211" i="50"/>
  <c r="H211" i="50"/>
  <c r="G211" i="50"/>
  <c r="F203" i="50"/>
  <c r="H203" i="50"/>
  <c r="G203" i="50"/>
  <c r="H191" i="50"/>
  <c r="G191" i="50"/>
  <c r="F191" i="50"/>
  <c r="F175" i="50"/>
  <c r="H175" i="50"/>
  <c r="G175" i="50"/>
  <c r="F164" i="50"/>
  <c r="H164" i="50"/>
  <c r="G164" i="50"/>
  <c r="F151" i="50"/>
  <c r="H151" i="50"/>
  <c r="G151" i="50"/>
  <c r="F140" i="50"/>
  <c r="H140" i="50"/>
  <c r="G140" i="50"/>
  <c r="H127" i="50"/>
  <c r="G127" i="50"/>
  <c r="F127" i="50"/>
  <c r="H119" i="50"/>
  <c r="G119" i="50"/>
  <c r="F119" i="50"/>
  <c r="F115" i="50"/>
  <c r="H115" i="50"/>
  <c r="G115" i="50"/>
  <c r="F94" i="50"/>
  <c r="H94" i="50"/>
  <c r="G94" i="50"/>
  <c r="F60" i="50"/>
  <c r="G60" i="50"/>
  <c r="H267" i="50"/>
  <c r="G267" i="50"/>
  <c r="F267" i="50"/>
  <c r="H259" i="50"/>
  <c r="G259" i="50"/>
  <c r="F259" i="50"/>
  <c r="H247" i="50"/>
  <c r="G247" i="50"/>
  <c r="F247" i="50"/>
  <c r="H264" i="50"/>
  <c r="G264" i="50"/>
  <c r="F264" i="50"/>
  <c r="H260" i="50"/>
  <c r="G260" i="50"/>
  <c r="F260" i="50"/>
  <c r="H256" i="50"/>
  <c r="G256" i="50"/>
  <c r="F256" i="50"/>
  <c r="H252" i="50"/>
  <c r="G252" i="50"/>
  <c r="F252" i="50"/>
  <c r="H248" i="50"/>
  <c r="G248" i="50"/>
  <c r="F248" i="50"/>
  <c r="H244" i="50"/>
  <c r="G244" i="50"/>
  <c r="F244" i="50"/>
  <c r="H240" i="50"/>
  <c r="G240" i="50"/>
  <c r="F240" i="50"/>
  <c r="H235" i="50"/>
  <c r="G235" i="50"/>
  <c r="F235" i="50"/>
  <c r="H226" i="50"/>
  <c r="G226" i="50"/>
  <c r="F226" i="50"/>
  <c r="H222" i="50"/>
  <c r="G222" i="50"/>
  <c r="F222" i="50"/>
  <c r="H218" i="50"/>
  <c r="G218" i="50"/>
  <c r="F218" i="50"/>
  <c r="H214" i="50"/>
  <c r="G214" i="50"/>
  <c r="F214" i="50"/>
  <c r="H210" i="50"/>
  <c r="G210" i="50"/>
  <c r="F210" i="50"/>
  <c r="H206" i="50"/>
  <c r="G206" i="50"/>
  <c r="F206" i="50"/>
  <c r="H202" i="50"/>
  <c r="G202" i="50"/>
  <c r="F202" i="50"/>
  <c r="H198" i="50"/>
  <c r="G198" i="50"/>
  <c r="F198" i="50"/>
  <c r="H194" i="50"/>
  <c r="G194" i="50"/>
  <c r="F194" i="50"/>
  <c r="H190" i="50"/>
  <c r="G190" i="50"/>
  <c r="F190" i="50"/>
  <c r="H186" i="50"/>
  <c r="G186" i="50"/>
  <c r="F186" i="50"/>
  <c r="H180" i="50"/>
  <c r="G180" i="50"/>
  <c r="F180" i="50"/>
  <c r="H174" i="50"/>
  <c r="G174" i="50"/>
  <c r="F174" i="50"/>
  <c r="G168" i="50"/>
  <c r="F168" i="50"/>
  <c r="H163" i="50"/>
  <c r="G163" i="50"/>
  <c r="F163" i="50"/>
  <c r="H158" i="50"/>
  <c r="G158" i="50"/>
  <c r="F158" i="50"/>
  <c r="H154" i="50"/>
  <c r="G154" i="50"/>
  <c r="F154" i="50"/>
  <c r="H150" i="50"/>
  <c r="G150" i="50"/>
  <c r="F150" i="50"/>
  <c r="H145" i="50"/>
  <c r="G145" i="50"/>
  <c r="F145" i="50"/>
  <c r="H139" i="50"/>
  <c r="G139" i="50"/>
  <c r="F139" i="50"/>
  <c r="H135" i="50"/>
  <c r="G135" i="50"/>
  <c r="F135" i="50"/>
  <c r="H131" i="50"/>
  <c r="G131" i="50"/>
  <c r="F131" i="50"/>
  <c r="H126" i="50"/>
  <c r="G126" i="50"/>
  <c r="F126" i="50"/>
  <c r="H122" i="50"/>
  <c r="G122" i="50"/>
  <c r="F122" i="50"/>
  <c r="H118" i="50"/>
  <c r="G118" i="50"/>
  <c r="F118" i="50"/>
  <c r="H114" i="50"/>
  <c r="G114" i="50"/>
  <c r="F114" i="50"/>
  <c r="H111" i="50"/>
  <c r="G111" i="50"/>
  <c r="F111" i="50"/>
  <c r="H107" i="50"/>
  <c r="G107" i="50"/>
  <c r="F107" i="50"/>
  <c r="H103" i="50"/>
  <c r="G103" i="50"/>
  <c r="F103" i="50"/>
  <c r="H93" i="50"/>
  <c r="G93" i="50"/>
  <c r="F93" i="50"/>
  <c r="H89" i="50"/>
  <c r="G89" i="50"/>
  <c r="F89" i="50"/>
  <c r="H84" i="50"/>
  <c r="G84" i="50"/>
  <c r="F84" i="50"/>
  <c r="H79" i="50"/>
  <c r="G79" i="50"/>
  <c r="F79" i="50"/>
  <c r="H74" i="50"/>
  <c r="G74" i="50"/>
  <c r="F74" i="50"/>
  <c r="H70" i="50"/>
  <c r="G70" i="50"/>
  <c r="F70" i="50"/>
  <c r="F59" i="50"/>
  <c r="H56" i="50"/>
  <c r="G56" i="50"/>
  <c r="F56" i="50"/>
  <c r="H49" i="50"/>
  <c r="G49" i="50"/>
  <c r="F49" i="50"/>
  <c r="J23" i="50"/>
  <c r="G23" i="50"/>
  <c r="J21" i="50"/>
  <c r="G21" i="50"/>
  <c r="H14" i="50"/>
  <c r="G14" i="50"/>
  <c r="F14" i="50"/>
  <c r="H11" i="50"/>
  <c r="G11" i="50"/>
  <c r="F11" i="50"/>
  <c r="H7" i="50"/>
  <c r="G7" i="50"/>
  <c r="F7" i="50"/>
  <c r="H5" i="50"/>
  <c r="G5" i="50"/>
  <c r="F5" i="50"/>
  <c r="E265" i="50"/>
  <c r="D265" i="50"/>
  <c r="B265" i="50"/>
  <c r="C265" i="50"/>
  <c r="E253" i="50"/>
  <c r="D253" i="50"/>
  <c r="C253" i="50"/>
  <c r="B253" i="50"/>
  <c r="E249" i="50"/>
  <c r="D249" i="50"/>
  <c r="C249" i="50"/>
  <c r="B249" i="50"/>
  <c r="E241" i="50"/>
  <c r="D241" i="50"/>
  <c r="C241" i="50"/>
  <c r="B241" i="50"/>
  <c r="E223" i="50"/>
  <c r="D223" i="50"/>
  <c r="C223" i="50"/>
  <c r="B223" i="50"/>
  <c r="E215" i="50"/>
  <c r="D215" i="50"/>
  <c r="C215" i="50"/>
  <c r="B215" i="50"/>
  <c r="E203" i="50"/>
  <c r="D203" i="50"/>
  <c r="C203" i="50"/>
  <c r="B203" i="50"/>
  <c r="E199" i="50"/>
  <c r="D199" i="50"/>
  <c r="C199" i="50"/>
  <c r="B199" i="50"/>
  <c r="E191" i="50"/>
  <c r="D191" i="50"/>
  <c r="C191" i="50"/>
  <c r="B191" i="50"/>
  <c r="E169" i="50"/>
  <c r="D169" i="50"/>
  <c r="C169" i="50"/>
  <c r="B169" i="50"/>
  <c r="E159" i="50"/>
  <c r="D159" i="50"/>
  <c r="C159" i="50"/>
  <c r="B159" i="50"/>
  <c r="E140" i="50"/>
  <c r="D140" i="50"/>
  <c r="C140" i="50"/>
  <c r="B140" i="50"/>
  <c r="E127" i="50"/>
  <c r="D127" i="50"/>
  <c r="C127" i="50"/>
  <c r="B127" i="50"/>
  <c r="E115" i="50"/>
  <c r="D115" i="50"/>
  <c r="C115" i="50"/>
  <c r="B115" i="50"/>
  <c r="E108" i="50"/>
  <c r="D108" i="50"/>
  <c r="C108" i="50"/>
  <c r="B108" i="50"/>
  <c r="E85" i="50"/>
  <c r="D85" i="50"/>
  <c r="C85" i="50"/>
  <c r="B85" i="50"/>
  <c r="E76" i="50"/>
  <c r="D76" i="50"/>
  <c r="C76" i="50"/>
  <c r="B76" i="50"/>
  <c r="E52" i="50"/>
  <c r="D52" i="50"/>
  <c r="C52" i="50"/>
  <c r="B52" i="50"/>
  <c r="E28" i="50"/>
  <c r="D28" i="50"/>
  <c r="C28" i="50"/>
  <c r="B28" i="50"/>
  <c r="E8" i="50"/>
  <c r="D8" i="50"/>
  <c r="C8" i="50"/>
  <c r="B8" i="50"/>
  <c r="E266" i="50"/>
  <c r="D266" i="50"/>
  <c r="C266" i="50"/>
  <c r="B266" i="50"/>
  <c r="E262" i="50"/>
  <c r="D262" i="50"/>
  <c r="C262" i="50"/>
  <c r="B262" i="50"/>
  <c r="E258" i="50"/>
  <c r="D258" i="50"/>
  <c r="C258" i="50"/>
  <c r="B258" i="50"/>
  <c r="E254" i="50"/>
  <c r="D254" i="50"/>
  <c r="C254" i="50"/>
  <c r="B254" i="50"/>
  <c r="E250" i="50"/>
  <c r="D250" i="50"/>
  <c r="C250" i="50"/>
  <c r="B250" i="50"/>
  <c r="E246" i="50"/>
  <c r="D246" i="50"/>
  <c r="C246" i="50"/>
  <c r="B246" i="50"/>
  <c r="E242" i="50"/>
  <c r="D242" i="50"/>
  <c r="C242" i="50"/>
  <c r="B242" i="50"/>
  <c r="E237" i="50"/>
  <c r="D237" i="50"/>
  <c r="C237" i="50"/>
  <c r="B237" i="50"/>
  <c r="E228" i="50"/>
  <c r="D228" i="50"/>
  <c r="C228" i="50"/>
  <c r="B228" i="50"/>
  <c r="E224" i="50"/>
  <c r="D224" i="50"/>
  <c r="C224" i="50"/>
  <c r="B224" i="50"/>
  <c r="E220" i="50"/>
  <c r="D220" i="50"/>
  <c r="C220" i="50"/>
  <c r="B220" i="50"/>
  <c r="E216" i="50"/>
  <c r="D216" i="50"/>
  <c r="C216" i="50"/>
  <c r="B216" i="50"/>
  <c r="E212" i="50"/>
  <c r="D212" i="50"/>
  <c r="C212" i="50"/>
  <c r="B212" i="50"/>
  <c r="E208" i="50"/>
  <c r="D208" i="50"/>
  <c r="C208" i="50"/>
  <c r="B208" i="50"/>
  <c r="E204" i="50"/>
  <c r="D204" i="50"/>
  <c r="C204" i="50"/>
  <c r="B204" i="50"/>
  <c r="E200" i="50"/>
  <c r="D200" i="50"/>
  <c r="C200" i="50"/>
  <c r="B200" i="50"/>
  <c r="E196" i="50"/>
  <c r="D196" i="50"/>
  <c r="C196" i="50"/>
  <c r="B196" i="50"/>
  <c r="E192" i="50"/>
  <c r="D192" i="50"/>
  <c r="C192" i="50"/>
  <c r="B192" i="50"/>
  <c r="E188" i="50"/>
  <c r="D188" i="50"/>
  <c r="C188" i="50"/>
  <c r="B188" i="50"/>
  <c r="E182" i="50"/>
  <c r="D182" i="50"/>
  <c r="C182" i="50"/>
  <c r="B182" i="50"/>
  <c r="E176" i="50"/>
  <c r="D176" i="50"/>
  <c r="C176" i="50"/>
  <c r="B176" i="50"/>
  <c r="E170" i="50"/>
  <c r="D170" i="50"/>
  <c r="C170" i="50"/>
  <c r="B170" i="50"/>
  <c r="E165" i="50"/>
  <c r="D165" i="50"/>
  <c r="C165" i="50"/>
  <c r="B165" i="50"/>
  <c r="E160" i="50"/>
  <c r="D160" i="50"/>
  <c r="C160" i="50"/>
  <c r="B160" i="50"/>
  <c r="E156" i="50"/>
  <c r="D156" i="50"/>
  <c r="C156" i="50"/>
  <c r="B156" i="50"/>
  <c r="E152" i="50"/>
  <c r="D152" i="50"/>
  <c r="C152" i="50"/>
  <c r="B152" i="50"/>
  <c r="E148" i="50"/>
  <c r="D148" i="50"/>
  <c r="C148" i="50"/>
  <c r="B148" i="50"/>
  <c r="E142" i="50"/>
  <c r="D142" i="50"/>
  <c r="C142" i="50"/>
  <c r="B142" i="50"/>
  <c r="E137" i="50"/>
  <c r="D137" i="50"/>
  <c r="C137" i="50"/>
  <c r="B137" i="50"/>
  <c r="E133" i="50"/>
  <c r="D133" i="50"/>
  <c r="C133" i="50"/>
  <c r="B133" i="50"/>
  <c r="E128" i="50"/>
  <c r="D128" i="50"/>
  <c r="C128" i="50"/>
  <c r="B128" i="50"/>
  <c r="E124" i="50"/>
  <c r="D124" i="50"/>
  <c r="C124" i="50"/>
  <c r="B124" i="50"/>
  <c r="E120" i="50"/>
  <c r="D120" i="50"/>
  <c r="C120" i="50"/>
  <c r="B120" i="50"/>
  <c r="E116" i="50"/>
  <c r="D116" i="50"/>
  <c r="C116" i="50"/>
  <c r="B116" i="50"/>
  <c r="E112" i="50"/>
  <c r="D112" i="50"/>
  <c r="C112" i="50"/>
  <c r="B112" i="50"/>
  <c r="E109" i="50"/>
  <c r="D109" i="50"/>
  <c r="C109" i="50"/>
  <c r="B109" i="50"/>
  <c r="E105" i="50"/>
  <c r="D105" i="50"/>
  <c r="C105" i="50"/>
  <c r="B105" i="50"/>
  <c r="E95" i="50"/>
  <c r="D95" i="50"/>
  <c r="C95" i="50"/>
  <c r="B95" i="50"/>
  <c r="E91" i="50"/>
  <c r="D91" i="50"/>
  <c r="C91" i="50"/>
  <c r="B91" i="50"/>
  <c r="E87" i="50"/>
  <c r="D87" i="50"/>
  <c r="C87" i="50"/>
  <c r="B87" i="50"/>
  <c r="E82" i="50"/>
  <c r="D82" i="50"/>
  <c r="C82" i="50"/>
  <c r="B82" i="50"/>
  <c r="E77" i="50"/>
  <c r="D77" i="50"/>
  <c r="C77" i="50"/>
  <c r="B77" i="50"/>
  <c r="E72" i="50"/>
  <c r="D72" i="50"/>
  <c r="C72" i="50"/>
  <c r="B72" i="50"/>
  <c r="E67" i="50"/>
  <c r="D67" i="50"/>
  <c r="C67" i="50"/>
  <c r="B67" i="50"/>
  <c r="E57" i="50"/>
  <c r="D57" i="50"/>
  <c r="C57" i="50"/>
  <c r="B57" i="50"/>
  <c r="E54" i="50"/>
  <c r="D54" i="50"/>
  <c r="C54" i="50"/>
  <c r="B54" i="50"/>
  <c r="E12" i="50"/>
  <c r="D12" i="50"/>
  <c r="C12" i="50"/>
  <c r="B12" i="50"/>
  <c r="E9" i="50"/>
  <c r="D9" i="50"/>
  <c r="C9" i="50"/>
  <c r="B9" i="50"/>
  <c r="D2" i="50"/>
  <c r="C2" i="50"/>
  <c r="B2" i="50"/>
  <c r="E257" i="50"/>
  <c r="D257" i="50"/>
  <c r="C257" i="50"/>
  <c r="B257" i="50"/>
  <c r="E227" i="50"/>
  <c r="D227" i="50"/>
  <c r="C227" i="50"/>
  <c r="B227" i="50"/>
  <c r="E207" i="50"/>
  <c r="D207" i="50"/>
  <c r="C207" i="50"/>
  <c r="B207" i="50"/>
  <c r="E187" i="50"/>
  <c r="D187" i="50"/>
  <c r="C187" i="50"/>
  <c r="B187" i="50"/>
  <c r="E175" i="50"/>
  <c r="D175" i="50"/>
  <c r="C175" i="50"/>
  <c r="B175" i="50"/>
  <c r="E155" i="50"/>
  <c r="D155" i="50"/>
  <c r="C155" i="50"/>
  <c r="B155" i="50"/>
  <c r="E136" i="50"/>
  <c r="D136" i="50"/>
  <c r="C136" i="50"/>
  <c r="B136" i="50"/>
  <c r="E123" i="50"/>
  <c r="D123" i="50"/>
  <c r="C123" i="50"/>
  <c r="B123" i="50"/>
  <c r="E104" i="50"/>
  <c r="D104" i="50"/>
  <c r="C104" i="50"/>
  <c r="B104" i="50"/>
  <c r="E71" i="50"/>
  <c r="D71" i="50"/>
  <c r="C71" i="50"/>
  <c r="B71" i="50"/>
  <c r="E267" i="50"/>
  <c r="D267" i="50"/>
  <c r="C267" i="50"/>
  <c r="B267" i="50"/>
  <c r="E263" i="50"/>
  <c r="D263" i="50"/>
  <c r="C263" i="50"/>
  <c r="B263" i="50"/>
  <c r="E259" i="50"/>
  <c r="D259" i="50"/>
  <c r="C259" i="50"/>
  <c r="B259" i="50"/>
  <c r="E255" i="50"/>
  <c r="D255" i="50"/>
  <c r="C255" i="50"/>
  <c r="B255" i="50"/>
  <c r="E251" i="50"/>
  <c r="D251" i="50"/>
  <c r="C251" i="50"/>
  <c r="B251" i="50"/>
  <c r="E247" i="50"/>
  <c r="D247" i="50"/>
  <c r="C247" i="50"/>
  <c r="B247" i="50"/>
  <c r="E243" i="50"/>
  <c r="D243" i="50"/>
  <c r="C243" i="50"/>
  <c r="B243" i="50"/>
  <c r="E239" i="50"/>
  <c r="D239" i="50"/>
  <c r="C239" i="50"/>
  <c r="B239" i="50"/>
  <c r="E229" i="50"/>
  <c r="D229" i="50"/>
  <c r="C229" i="50"/>
  <c r="B229" i="50"/>
  <c r="E225" i="50"/>
  <c r="D225" i="50"/>
  <c r="C225" i="50"/>
  <c r="B225" i="50"/>
  <c r="E221" i="50"/>
  <c r="D221" i="50"/>
  <c r="C221" i="50"/>
  <c r="B221" i="50"/>
  <c r="E217" i="50"/>
  <c r="D217" i="50"/>
  <c r="C217" i="50"/>
  <c r="B217" i="50"/>
  <c r="E213" i="50"/>
  <c r="D213" i="50"/>
  <c r="C213" i="50"/>
  <c r="B213" i="50"/>
  <c r="E209" i="50"/>
  <c r="D209" i="50"/>
  <c r="C209" i="50"/>
  <c r="B209" i="50"/>
  <c r="E205" i="50"/>
  <c r="D205" i="50"/>
  <c r="C205" i="50"/>
  <c r="B205" i="50"/>
  <c r="E201" i="50"/>
  <c r="D201" i="50"/>
  <c r="C201" i="50"/>
  <c r="B201" i="50"/>
  <c r="E197" i="50"/>
  <c r="D197" i="50"/>
  <c r="C197" i="50"/>
  <c r="B197" i="50"/>
  <c r="E193" i="50"/>
  <c r="D193" i="50"/>
  <c r="C193" i="50"/>
  <c r="B193" i="50"/>
  <c r="E189" i="50"/>
  <c r="D189" i="50"/>
  <c r="C189" i="50"/>
  <c r="B189" i="50"/>
  <c r="E185" i="50"/>
  <c r="D185" i="50"/>
  <c r="C185" i="50"/>
  <c r="B185" i="50"/>
  <c r="E179" i="50"/>
  <c r="D179" i="50"/>
  <c r="C179" i="50"/>
  <c r="B179" i="50"/>
  <c r="E173" i="50"/>
  <c r="D173" i="50"/>
  <c r="C173" i="50"/>
  <c r="B173" i="50"/>
  <c r="E167" i="50"/>
  <c r="D167" i="50"/>
  <c r="C167" i="50"/>
  <c r="B167" i="50"/>
  <c r="E161" i="50"/>
  <c r="D161" i="50"/>
  <c r="C161" i="50"/>
  <c r="B161" i="50"/>
  <c r="E157" i="50"/>
  <c r="D157" i="50"/>
  <c r="C157" i="50"/>
  <c r="B157" i="50"/>
  <c r="E153" i="50"/>
  <c r="D153" i="50"/>
  <c r="C153" i="50"/>
  <c r="B153" i="50"/>
  <c r="E149" i="50"/>
  <c r="D149" i="50"/>
  <c r="C149" i="50"/>
  <c r="B149" i="50"/>
  <c r="E143" i="50"/>
  <c r="D143" i="50"/>
  <c r="C143" i="50"/>
  <c r="B143" i="50"/>
  <c r="E138" i="50"/>
  <c r="D138" i="50"/>
  <c r="C138" i="50"/>
  <c r="B138" i="50"/>
  <c r="E134" i="50"/>
  <c r="D134" i="50"/>
  <c r="C134" i="50"/>
  <c r="B134" i="50"/>
  <c r="E130" i="50"/>
  <c r="D130" i="50"/>
  <c r="C130" i="50"/>
  <c r="B130" i="50"/>
  <c r="E125" i="50"/>
  <c r="D125" i="50"/>
  <c r="C125" i="50"/>
  <c r="B125" i="50"/>
  <c r="E121" i="50"/>
  <c r="D121" i="50"/>
  <c r="C121" i="50"/>
  <c r="B121" i="50"/>
  <c r="E117" i="50"/>
  <c r="D117" i="50"/>
  <c r="C117" i="50"/>
  <c r="B117" i="50"/>
  <c r="E113" i="50"/>
  <c r="D113" i="50"/>
  <c r="C113" i="50"/>
  <c r="B113" i="50"/>
  <c r="E110" i="50"/>
  <c r="D110" i="50"/>
  <c r="C110" i="50"/>
  <c r="B110" i="50"/>
  <c r="E106" i="50"/>
  <c r="D106" i="50"/>
  <c r="C106" i="50"/>
  <c r="B106" i="50"/>
  <c r="E96" i="50"/>
  <c r="D96" i="50"/>
  <c r="C96" i="50"/>
  <c r="B96" i="50"/>
  <c r="E92" i="50"/>
  <c r="D92" i="50"/>
  <c r="C92" i="50"/>
  <c r="B92" i="50"/>
  <c r="E88" i="50"/>
  <c r="D88" i="50"/>
  <c r="C88" i="50"/>
  <c r="B88" i="50"/>
  <c r="E83" i="50"/>
  <c r="D83" i="50"/>
  <c r="C83" i="50"/>
  <c r="B83" i="50"/>
  <c r="E78" i="50"/>
  <c r="D78" i="50"/>
  <c r="C78" i="50"/>
  <c r="B78" i="50"/>
  <c r="E73" i="50"/>
  <c r="D73" i="50"/>
  <c r="C73" i="50"/>
  <c r="B73" i="50"/>
  <c r="E68" i="50"/>
  <c r="D68" i="50"/>
  <c r="C68" i="50"/>
  <c r="B68" i="50"/>
  <c r="E58" i="50"/>
  <c r="D58" i="50"/>
  <c r="C58" i="50"/>
  <c r="B58" i="50"/>
  <c r="E55" i="50"/>
  <c r="D55" i="50"/>
  <c r="C55" i="50"/>
  <c r="B55" i="50"/>
  <c r="E22" i="50"/>
  <c r="D22" i="50"/>
  <c r="C22" i="50"/>
  <c r="B22" i="50"/>
  <c r="E20" i="50"/>
  <c r="D20" i="50"/>
  <c r="C20" i="50"/>
  <c r="B20" i="50"/>
  <c r="E13" i="50"/>
  <c r="D13" i="50"/>
  <c r="C13" i="50"/>
  <c r="B13" i="50"/>
  <c r="E10" i="50"/>
  <c r="D10" i="50"/>
  <c r="C10" i="50"/>
  <c r="B10" i="50"/>
  <c r="E6" i="50"/>
  <c r="D6" i="50"/>
  <c r="C6" i="50"/>
  <c r="B6" i="50"/>
  <c r="E3" i="50"/>
  <c r="D3" i="50"/>
  <c r="C3" i="50"/>
  <c r="B3" i="50"/>
  <c r="E261" i="50"/>
  <c r="D261" i="50"/>
  <c r="B261" i="50"/>
  <c r="C261" i="50"/>
  <c r="E245" i="50"/>
  <c r="D245" i="50"/>
  <c r="C245" i="50"/>
  <c r="B245" i="50"/>
  <c r="E236" i="50"/>
  <c r="D236" i="50"/>
  <c r="C236" i="50"/>
  <c r="B236" i="50"/>
  <c r="E219" i="50"/>
  <c r="D219" i="50"/>
  <c r="C219" i="50"/>
  <c r="B219" i="50"/>
  <c r="E211" i="50"/>
  <c r="D211" i="50"/>
  <c r="C211" i="50"/>
  <c r="B211" i="50"/>
  <c r="E195" i="50"/>
  <c r="D195" i="50"/>
  <c r="C195" i="50"/>
  <c r="B195" i="50"/>
  <c r="E181" i="50"/>
  <c r="D181" i="50"/>
  <c r="C181" i="50"/>
  <c r="B181" i="50"/>
  <c r="E164" i="50"/>
  <c r="D164" i="50"/>
  <c r="C164" i="50"/>
  <c r="B164" i="50"/>
  <c r="E151" i="50"/>
  <c r="D151" i="50"/>
  <c r="C151" i="50"/>
  <c r="B151" i="50"/>
  <c r="E146" i="50"/>
  <c r="D146" i="50"/>
  <c r="C146" i="50"/>
  <c r="B146" i="50"/>
  <c r="E132" i="50"/>
  <c r="D132" i="50"/>
  <c r="C132" i="50"/>
  <c r="B132" i="50"/>
  <c r="E119" i="50"/>
  <c r="D119" i="50"/>
  <c r="C119" i="50"/>
  <c r="B119" i="50"/>
  <c r="E94" i="50"/>
  <c r="D94" i="50"/>
  <c r="C94" i="50"/>
  <c r="B94" i="50"/>
  <c r="E90" i="50"/>
  <c r="D90" i="50"/>
  <c r="C90" i="50"/>
  <c r="B90" i="50"/>
  <c r="E80" i="50"/>
  <c r="D80" i="50"/>
  <c r="C80" i="50"/>
  <c r="B80" i="50"/>
  <c r="E60" i="50"/>
  <c r="D60" i="50"/>
  <c r="C60" i="50"/>
  <c r="B60" i="50"/>
  <c r="E264" i="50"/>
  <c r="D264" i="50"/>
  <c r="C264" i="50"/>
  <c r="B264" i="50"/>
  <c r="E260" i="50"/>
  <c r="D260" i="50"/>
  <c r="C260" i="50"/>
  <c r="B260" i="50"/>
  <c r="E256" i="50"/>
  <c r="D256" i="50"/>
  <c r="C256" i="50"/>
  <c r="B256" i="50"/>
  <c r="E252" i="50"/>
  <c r="D252" i="50"/>
  <c r="C252" i="50"/>
  <c r="B252" i="50"/>
  <c r="E248" i="50"/>
  <c r="D248" i="50"/>
  <c r="C248" i="50"/>
  <c r="B248" i="50"/>
  <c r="E244" i="50"/>
  <c r="D244" i="50"/>
  <c r="C244" i="50"/>
  <c r="B244" i="50"/>
  <c r="E240" i="50"/>
  <c r="D240" i="50"/>
  <c r="C240" i="50"/>
  <c r="B240" i="50"/>
  <c r="E235" i="50"/>
  <c r="D235" i="50"/>
  <c r="C235" i="50"/>
  <c r="B235" i="50"/>
  <c r="E226" i="50"/>
  <c r="D226" i="50"/>
  <c r="C226" i="50"/>
  <c r="B226" i="50"/>
  <c r="E222" i="50"/>
  <c r="D222" i="50"/>
  <c r="C222" i="50"/>
  <c r="B222" i="50"/>
  <c r="E218" i="50"/>
  <c r="D218" i="50"/>
  <c r="C218" i="50"/>
  <c r="B218" i="50"/>
  <c r="E214" i="50"/>
  <c r="D214" i="50"/>
  <c r="C214" i="50"/>
  <c r="B214" i="50"/>
  <c r="E210" i="50"/>
  <c r="D210" i="50"/>
  <c r="C210" i="50"/>
  <c r="B210" i="50"/>
  <c r="E206" i="50"/>
  <c r="D206" i="50"/>
  <c r="C206" i="50"/>
  <c r="B206" i="50"/>
  <c r="E202" i="50"/>
  <c r="D202" i="50"/>
  <c r="C202" i="50"/>
  <c r="B202" i="50"/>
  <c r="E198" i="50"/>
  <c r="D198" i="50"/>
  <c r="C198" i="50"/>
  <c r="B198" i="50"/>
  <c r="E194" i="50"/>
  <c r="D194" i="50"/>
  <c r="C194" i="50"/>
  <c r="B194" i="50"/>
  <c r="E190" i="50"/>
  <c r="D190" i="50"/>
  <c r="C190" i="50"/>
  <c r="B190" i="50"/>
  <c r="E186" i="50"/>
  <c r="D186" i="50"/>
  <c r="C186" i="50"/>
  <c r="B186" i="50"/>
  <c r="E180" i="50"/>
  <c r="D180" i="50"/>
  <c r="C180" i="50"/>
  <c r="B180" i="50"/>
  <c r="E174" i="50"/>
  <c r="D174" i="50"/>
  <c r="C174" i="50"/>
  <c r="B174" i="50"/>
  <c r="E168" i="50"/>
  <c r="D168" i="50"/>
  <c r="C168" i="50"/>
  <c r="B168" i="50"/>
  <c r="E163" i="50"/>
  <c r="D163" i="50"/>
  <c r="C163" i="50"/>
  <c r="B163" i="50"/>
  <c r="E158" i="50"/>
  <c r="D158" i="50"/>
  <c r="C158" i="50"/>
  <c r="B158" i="50"/>
  <c r="E154" i="50"/>
  <c r="D154" i="50"/>
  <c r="C154" i="50"/>
  <c r="B154" i="50"/>
  <c r="E150" i="50"/>
  <c r="D150" i="50"/>
  <c r="C150" i="50"/>
  <c r="B150" i="50"/>
  <c r="E145" i="50"/>
  <c r="D145" i="50"/>
  <c r="C145" i="50"/>
  <c r="B145" i="50"/>
  <c r="E139" i="50"/>
  <c r="D139" i="50"/>
  <c r="C139" i="50"/>
  <c r="B139" i="50"/>
  <c r="E135" i="50"/>
  <c r="D135" i="50"/>
  <c r="C135" i="50"/>
  <c r="B135" i="50"/>
  <c r="E131" i="50"/>
  <c r="D131" i="50"/>
  <c r="C131" i="50"/>
  <c r="B131" i="50"/>
  <c r="E126" i="50"/>
  <c r="D126" i="50"/>
  <c r="C126" i="50"/>
  <c r="B126" i="50"/>
  <c r="E122" i="50"/>
  <c r="D122" i="50"/>
  <c r="C122" i="50"/>
  <c r="B122" i="50"/>
  <c r="E118" i="50"/>
  <c r="D118" i="50"/>
  <c r="C118" i="50"/>
  <c r="B118" i="50"/>
  <c r="E114" i="50"/>
  <c r="D114" i="50"/>
  <c r="C114" i="50"/>
  <c r="B114" i="50"/>
  <c r="E111" i="50"/>
  <c r="D111" i="50"/>
  <c r="C111" i="50"/>
  <c r="B111" i="50"/>
  <c r="E107" i="50"/>
  <c r="D107" i="50"/>
  <c r="C107" i="50"/>
  <c r="B107" i="50"/>
  <c r="E103" i="50"/>
  <c r="D103" i="50"/>
  <c r="C103" i="50"/>
  <c r="B103" i="50"/>
  <c r="E93" i="50"/>
  <c r="D93" i="50"/>
  <c r="C93" i="50"/>
  <c r="E89" i="50"/>
  <c r="D89" i="50"/>
  <c r="C89" i="50"/>
  <c r="B89" i="50"/>
  <c r="E84" i="50"/>
  <c r="D84" i="50"/>
  <c r="C84" i="50"/>
  <c r="B84" i="50"/>
  <c r="E79" i="50"/>
  <c r="D79" i="50"/>
  <c r="C79" i="50"/>
  <c r="B79" i="50"/>
  <c r="E74" i="50"/>
  <c r="D74" i="50"/>
  <c r="C74" i="50"/>
  <c r="B74" i="50"/>
  <c r="E70" i="50"/>
  <c r="D70" i="50"/>
  <c r="C70" i="50"/>
  <c r="B70" i="50"/>
  <c r="E59" i="50"/>
  <c r="D59" i="50"/>
  <c r="C59" i="50"/>
  <c r="B59" i="50"/>
  <c r="E56" i="50"/>
  <c r="D56" i="50"/>
  <c r="C56" i="50"/>
  <c r="B56" i="50"/>
  <c r="E49" i="50"/>
  <c r="D49" i="50"/>
  <c r="C49" i="50"/>
  <c r="B49" i="50"/>
  <c r="E23" i="50"/>
  <c r="D23" i="50"/>
  <c r="C23" i="50"/>
  <c r="B23" i="50"/>
  <c r="E21" i="50"/>
  <c r="D21" i="50"/>
  <c r="C21" i="50"/>
  <c r="B21" i="50"/>
  <c r="E14" i="50"/>
  <c r="D14" i="50"/>
  <c r="C14" i="50"/>
  <c r="B14" i="50"/>
  <c r="E11" i="50"/>
  <c r="D11" i="50"/>
  <c r="C11" i="50"/>
  <c r="B11" i="50"/>
  <c r="E7" i="50"/>
  <c r="D7" i="50"/>
  <c r="C7" i="50"/>
  <c r="B7" i="50"/>
  <c r="E5" i="50"/>
  <c r="D5" i="50"/>
  <c r="C5" i="50"/>
  <c r="B5" i="50"/>
  <c r="J8" i="50"/>
  <c r="J236" i="50" l="1"/>
  <c r="J90" i="50"/>
  <c r="J215" i="50"/>
  <c r="J261" i="50"/>
  <c r="J104" i="50"/>
  <c r="J146" i="50"/>
  <c r="J7" i="50"/>
  <c r="J14" i="50"/>
  <c r="J49" i="50"/>
  <c r="J74" i="50"/>
  <c r="J93" i="50"/>
  <c r="J114" i="50"/>
  <c r="J131" i="50"/>
  <c r="J150" i="50"/>
  <c r="J168" i="50"/>
  <c r="J190" i="50"/>
  <c r="J206" i="50"/>
  <c r="J222" i="50"/>
  <c r="J244" i="50"/>
  <c r="J260" i="50"/>
  <c r="J267" i="50"/>
  <c r="J115" i="50"/>
  <c r="J119" i="50"/>
  <c r="J151" i="50"/>
  <c r="J203" i="50"/>
  <c r="J257" i="50"/>
  <c r="J10" i="50"/>
  <c r="J73" i="50"/>
  <c r="J92" i="50"/>
  <c r="J113" i="50"/>
  <c r="J130" i="50"/>
  <c r="J149" i="50"/>
  <c r="J167" i="50"/>
  <c r="J189" i="50"/>
  <c r="J205" i="50"/>
  <c r="J221" i="50"/>
  <c r="J243" i="50"/>
  <c r="J71" i="50"/>
  <c r="J181" i="50"/>
  <c r="J2" i="50"/>
  <c r="J67" i="50"/>
  <c r="J87" i="50"/>
  <c r="J109" i="50"/>
  <c r="J124" i="50"/>
  <c r="J142" i="50"/>
  <c r="J160" i="50"/>
  <c r="J182" i="50"/>
  <c r="J200" i="50"/>
  <c r="J216" i="50"/>
  <c r="J237" i="50"/>
  <c r="J254" i="50"/>
  <c r="J132" i="50"/>
  <c r="J187" i="50"/>
  <c r="J70" i="50"/>
  <c r="J89" i="50"/>
  <c r="J111" i="50"/>
  <c r="J126" i="50"/>
  <c r="J145" i="50"/>
  <c r="J163" i="50"/>
  <c r="J186" i="50"/>
  <c r="J202" i="50"/>
  <c r="J218" i="50"/>
  <c r="J240" i="50"/>
  <c r="J256" i="50"/>
  <c r="J259" i="50"/>
  <c r="J94" i="50"/>
  <c r="J140" i="50"/>
  <c r="J249" i="50"/>
  <c r="J6" i="50"/>
  <c r="J13" i="50"/>
  <c r="J68" i="50"/>
  <c r="J88" i="50"/>
  <c r="J110" i="50"/>
  <c r="J125" i="50"/>
  <c r="J143" i="50"/>
  <c r="J161" i="50"/>
  <c r="J185" i="50"/>
  <c r="J201" i="50"/>
  <c r="J217" i="50"/>
  <c r="J239" i="50"/>
  <c r="J263" i="50"/>
  <c r="J155" i="50"/>
  <c r="J265" i="50"/>
  <c r="J9" i="50"/>
  <c r="J57" i="50"/>
  <c r="J82" i="50"/>
  <c r="J105" i="50"/>
  <c r="J120" i="50"/>
  <c r="J137" i="50"/>
  <c r="J156" i="50"/>
  <c r="J176" i="50"/>
  <c r="J196" i="50"/>
  <c r="J212" i="50"/>
  <c r="J228" i="50"/>
  <c r="J250" i="50"/>
  <c r="J266" i="50"/>
  <c r="J52" i="50"/>
  <c r="J123" i="50"/>
  <c r="J227" i="50"/>
  <c r="J5" i="50"/>
  <c r="J59" i="50"/>
  <c r="J84" i="50"/>
  <c r="J107" i="50"/>
  <c r="J122" i="50"/>
  <c r="J139" i="50"/>
  <c r="J158" i="50"/>
  <c r="J180" i="50"/>
  <c r="J198" i="50"/>
  <c r="J214" i="50"/>
  <c r="J235" i="50"/>
  <c r="J252" i="50"/>
  <c r="J247" i="50"/>
  <c r="J60" i="50"/>
  <c r="J175" i="50"/>
  <c r="J191" i="50"/>
  <c r="J241" i="50"/>
  <c r="J58" i="50"/>
  <c r="J83" i="50"/>
  <c r="J106" i="50"/>
  <c r="J121" i="50"/>
  <c r="J138" i="50"/>
  <c r="J157" i="50"/>
  <c r="J179" i="50"/>
  <c r="J197" i="50"/>
  <c r="J213" i="50"/>
  <c r="J229" i="50"/>
  <c r="J255" i="50"/>
  <c r="J108" i="50"/>
  <c r="J136" i="50"/>
  <c r="J219" i="50"/>
  <c r="J12" i="50"/>
  <c r="J54" i="50"/>
  <c r="J77" i="50"/>
  <c r="J95" i="50"/>
  <c r="J116" i="50"/>
  <c r="J133" i="50"/>
  <c r="J152" i="50"/>
  <c r="J170" i="50"/>
  <c r="J192" i="50"/>
  <c r="J208" i="50"/>
  <c r="J224" i="50"/>
  <c r="J246" i="50"/>
  <c r="J262" i="50"/>
  <c r="J80" i="50"/>
  <c r="J85" i="50"/>
  <c r="J159" i="50"/>
  <c r="J169" i="50"/>
  <c r="J253" i="50"/>
  <c r="J11" i="50"/>
  <c r="J56" i="50"/>
  <c r="J79" i="50"/>
  <c r="J103" i="50"/>
  <c r="J118" i="50"/>
  <c r="J135" i="50"/>
  <c r="J154" i="50"/>
  <c r="J174" i="50"/>
  <c r="J194" i="50"/>
  <c r="J210" i="50"/>
  <c r="J226" i="50"/>
  <c r="J248" i="50"/>
  <c r="J264" i="50"/>
  <c r="J127" i="50"/>
  <c r="J164" i="50"/>
  <c r="J211" i="50"/>
  <c r="J223" i="50"/>
  <c r="J3" i="50"/>
  <c r="J55" i="50"/>
  <c r="J78" i="50"/>
  <c r="J96" i="50"/>
  <c r="J117" i="50"/>
  <c r="J134" i="50"/>
  <c r="J153" i="50"/>
  <c r="J173" i="50"/>
  <c r="J193" i="50"/>
  <c r="J209" i="50"/>
  <c r="J225" i="50"/>
  <c r="J251" i="50"/>
  <c r="J199" i="50"/>
  <c r="J72" i="50"/>
  <c r="J91" i="50"/>
  <c r="J112" i="50"/>
  <c r="J128" i="50"/>
  <c r="J148" i="50"/>
  <c r="J165" i="50"/>
  <c r="J188" i="50"/>
  <c r="J204" i="50"/>
  <c r="J220" i="50"/>
  <c r="J242" i="50"/>
  <c r="J258" i="50"/>
  <c r="J76" i="50"/>
  <c r="J195" i="50"/>
  <c r="J207" i="50"/>
  <c r="J245" i="50"/>
  <c r="H62" i="50" l="1"/>
  <c r="I62" i="50" s="1"/>
  <c r="J62" i="50" l="1"/>
  <c r="J288" i="50" s="1"/>
  <c r="D12" i="49" s="1"/>
  <c r="D14" i="49" s="1"/>
  <c r="E14" i="49" s="1"/>
  <c r="E12" i="49" l="1"/>
  <c r="D13" i="49"/>
  <c r="E13" i="49" s="1"/>
  <c r="D16" i="49" l="1"/>
  <c r="E16" i="49"/>
  <c r="E20" i="49" l="1"/>
  <c r="E21" i="49" s="1"/>
</calcChain>
</file>

<file path=xl/sharedStrings.xml><?xml version="1.0" encoding="utf-8"?>
<sst xmlns="http://schemas.openxmlformats.org/spreadsheetml/2006/main" count="2942" uniqueCount="914">
  <si>
    <t>Ampliació i/o reforma de pericó existent.</t>
  </si>
  <si>
    <t>Subministrament caixa terminal de fibra òptica (CT) tipus 1 de 50 metres</t>
  </si>
  <si>
    <t>Subministrament caixa terminal de fibra òptica (CT) tipus 1 de 100 metres</t>
  </si>
  <si>
    <t>Subministrament caixa terminal de fibra òptica (CT) tipus 1 de 150 metres</t>
  </si>
  <si>
    <t>Subministrament caixa terminal de fibra òptica (CT) tipus 2 de 50 metres</t>
  </si>
  <si>
    <t>Subministrament caixa terminal de fibra òptica (CT) tipus 2 de 100 metres</t>
  </si>
  <si>
    <t>Subministrament caixa terminal de fibra òptica (CT) tipus 2 de 150 metres</t>
  </si>
  <si>
    <t>Subministrament caixa terminal de fibra òptica (CT) tipus 3</t>
  </si>
  <si>
    <t>Subministrament repartidor (RFO) 24 posicions</t>
  </si>
  <si>
    <t>Subministrament repartidor (RFO) 48 posicions</t>
  </si>
  <si>
    <t>Subministrament repartidor (RFO) 64 posicions</t>
  </si>
  <si>
    <t xml:space="preserve">Subministrament armari repartidor òptic interior (Indoor ODF) </t>
  </si>
  <si>
    <t>Subministrament mòdul empiulament armari òptic interior (Indoor ODF)</t>
  </si>
  <si>
    <t xml:space="preserve">Subministrament mòdul acabament armari òptic interior (Indoor ODF) </t>
  </si>
  <si>
    <t>Subministrament armari òptic distribució exterior (Outdoor ODF) tipus 1</t>
  </si>
  <si>
    <t>Subministrament armari òptic distribució exterior (Outdoor ODF) tipus 2</t>
  </si>
  <si>
    <t>Subministrament armari òptic distribució exterior (Outdoor ODF) tipus 3</t>
  </si>
  <si>
    <t>Subministrament armari òptic distribució exterior (Outdoor ODF) tipus 4</t>
  </si>
  <si>
    <t>Subministrament cable fibra òptica tipus 3 de 256 F.O.</t>
  </si>
  <si>
    <t>Subministrament cable fibra òptica tipus 3 de 192 F.O.</t>
  </si>
  <si>
    <t>Subministrament cable fibra òptica tipus 3 de 144 F.O.</t>
  </si>
  <si>
    <t>Subministrament cable fibra òptica tipus 3 de 128 F.O.</t>
  </si>
  <si>
    <t>SU-ST-CE-0003</t>
  </si>
  <si>
    <t>Subministrament caixa d'empalmament tipus 3</t>
  </si>
  <si>
    <t>SU-ST-CT-0011</t>
  </si>
  <si>
    <t>SU-ST-CT-0012</t>
  </si>
  <si>
    <t>SU-ST-CT-0013</t>
  </si>
  <si>
    <t>SU-ST-CT-0021</t>
  </si>
  <si>
    <t>SU-ST-CT-0022</t>
  </si>
  <si>
    <t>SU-ST-CT-0023</t>
  </si>
  <si>
    <t>SU-ST-CT-0003</t>
  </si>
  <si>
    <t>Posta de formigó fins a 10 m.</t>
  </si>
  <si>
    <t>Posta de formigó a partir de 10 m.</t>
  </si>
  <si>
    <t>Instal·lació repartidor de fibra òptica (RFO)</t>
  </si>
  <si>
    <t>OC-CA-SV-0200</t>
  </si>
  <si>
    <t>OC-CA-SC-0200</t>
  </si>
  <si>
    <t>OC-CA-ST-0200</t>
  </si>
  <si>
    <t>Suport a post existent per a ancoratge de cablejat.</t>
  </si>
  <si>
    <t>Canalització de 2 conductes de 125 mm en vorera.</t>
  </si>
  <si>
    <t>Subministrament caixa d'empalmament tipus 1</t>
  </si>
  <si>
    <t>Subministrament caixa d'empalmament tipus 2</t>
  </si>
  <si>
    <t>Perforació manual o mecànica.</t>
  </si>
  <si>
    <t>Subconductat de 40 mm en canalització.</t>
  </si>
  <si>
    <t>Ignifugat.</t>
  </si>
  <si>
    <t>Estesa grapejada a túnel o façana de cable de fibra òptica.</t>
  </si>
  <si>
    <t>Instal·lació caixa d'empalmament.</t>
  </si>
  <si>
    <t>Fusió entre 1 i 4 fusions.</t>
  </si>
  <si>
    <t>Fusió entre 5 i 16 fusions.</t>
  </si>
  <si>
    <t>Fusió entre 17 i 48 fusions.</t>
  </si>
  <si>
    <t>Mesures reflectomètriques entre 1 i 4 fibres.</t>
  </si>
  <si>
    <t>Mesures reflectomètriques entre 5 i 16 fibres.</t>
  </si>
  <si>
    <t>Mesures reflectomètriques entre 17 i 48 fibres.</t>
  </si>
  <si>
    <t>Mesures de potencia entre 1 i 4 fibres.</t>
  </si>
  <si>
    <t>Mesures de potencia entre 5 i 16 fibres.</t>
  </si>
  <si>
    <t>Mesures de potencia entre 17 i 48 fibres.</t>
  </si>
  <si>
    <t>Mandrilat i neteja de canalització existent.</t>
  </si>
  <si>
    <t>Canalització de 2 conductes de 125 mm en terres.</t>
  </si>
  <si>
    <t>Cala de localització i/o reparació de servei.</t>
  </si>
  <si>
    <t>Canalització de 2 conductes de 125 mm en calçada.</t>
  </si>
  <si>
    <t>Estesa a canal de formigó registrable de cable de fibra òptica.</t>
  </si>
  <si>
    <t>Estesa aèria horitzontal sobre cable fiador de cable de fibra òptica</t>
  </si>
  <si>
    <t>OC-CA-CA-0000</t>
  </si>
  <si>
    <t>OC-CA-ND-0000</t>
  </si>
  <si>
    <t>OC-CA-SA-0000</t>
  </si>
  <si>
    <t>OC-CA-MA-0000</t>
  </si>
  <si>
    <t>OC-CA-CF-0000</t>
  </si>
  <si>
    <t>OC-ER-AM-0000</t>
  </si>
  <si>
    <t>OC-ER-MU-0000</t>
  </si>
  <si>
    <t>OC-TA-MA-0206</t>
  </si>
  <si>
    <t>OC-TA-ME-0206</t>
  </si>
  <si>
    <t>OC-TA-TO-0006</t>
  </si>
  <si>
    <t>IN-IP-SB-0001</t>
  </si>
  <si>
    <t>IN-IP-TE-0001</t>
  </si>
  <si>
    <t>IN-IP-GR-0001</t>
  </si>
  <si>
    <t>IN-IP-IG-000N</t>
  </si>
  <si>
    <t>IN-IP-TU-0048</t>
  </si>
  <si>
    <t>IN-IP-CO-0063</t>
  </si>
  <si>
    <t>IN-IP-SA-0300</t>
  </si>
  <si>
    <t>IN-IP-ST-0300</t>
  </si>
  <si>
    <t>IN-IP-SA-0200</t>
  </si>
  <si>
    <t>IN-IP-ST-0200</t>
  </si>
  <si>
    <t>IN-IP-SA-0100</t>
  </si>
  <si>
    <t>IN-IP-ST-0100</t>
  </si>
  <si>
    <t>IN-IP-PF-0010</t>
  </si>
  <si>
    <t>IN-IP-PF-11XX</t>
  </si>
  <si>
    <t>IN-IP-AN-0001</t>
  </si>
  <si>
    <t>IN-EC-TR-0048</t>
  </si>
  <si>
    <t>IN-EC-BF-0048</t>
  </si>
  <si>
    <t>IN-EC-BF-49XX</t>
  </si>
  <si>
    <t>IN-EC-TU-00XX</t>
  </si>
  <si>
    <t>IN-EC-IN-00XX</t>
  </si>
  <si>
    <t>IN-EC-AE-0048</t>
  </si>
  <si>
    <t>IN-EC-AE-49XX</t>
  </si>
  <si>
    <t>IN-EC-CF-00XX</t>
  </si>
  <si>
    <t>IN-EC-HO-00XX</t>
  </si>
  <si>
    <t>IN-EC-VE-00XX</t>
  </si>
  <si>
    <t>IN-TC-CE-0000</t>
  </si>
  <si>
    <t>IN-TC-PT-0000</t>
  </si>
  <si>
    <t>IN-TC-JU-0000</t>
  </si>
  <si>
    <t>IN-TC-PU-0048</t>
  </si>
  <si>
    <t>IN-TC-SA-0048</t>
  </si>
  <si>
    <t>IN-TC-FU-0004</t>
  </si>
  <si>
    <t>IN-TC-FU-0016</t>
  </si>
  <si>
    <t>IN-TC-FU-0048</t>
  </si>
  <si>
    <t>IN-TC-RE-0004</t>
  </si>
  <si>
    <t>IN-TC-RE-0016</t>
  </si>
  <si>
    <t>IN-TC-RE-0048</t>
  </si>
  <si>
    <t>IN-TC-PO-0004</t>
  </si>
  <si>
    <t>IN-TC-PO-0016</t>
  </si>
  <si>
    <t>IN-TC-PO-0048</t>
  </si>
  <si>
    <t>SU-SP-AV-0000</t>
  </si>
  <si>
    <t>SU-SP-BV-0000</t>
  </si>
  <si>
    <t>SU-SP-BC-0000</t>
  </si>
  <si>
    <t>SU-SP-CX-0000</t>
  </si>
  <si>
    <t>SU-SP-XV-0000</t>
  </si>
  <si>
    <t>SU-SC-F1-0016</t>
  </si>
  <si>
    <t>SU-SC-F1-0024</t>
  </si>
  <si>
    <t>SU-SC-F1-0048</t>
  </si>
  <si>
    <t>SU-SC-F1-0096</t>
  </si>
  <si>
    <t>SU-SC-F1-0128</t>
  </si>
  <si>
    <t>SU-SC-F2-0096</t>
  </si>
  <si>
    <t>SU-SC-F3-0016</t>
  </si>
  <si>
    <t>SU-SC-F3-0024</t>
  </si>
  <si>
    <t>SU-SC-F3-0048</t>
  </si>
  <si>
    <t>SU-SC-F3-0096</t>
  </si>
  <si>
    <t>SU-SC-F4-0096</t>
  </si>
  <si>
    <t>SU-SC-F5-0096</t>
  </si>
  <si>
    <t>SU-ST-CE-0001</t>
  </si>
  <si>
    <t>SU-ST-CE-0002</t>
  </si>
  <si>
    <t>SU-ST-PT-0002</t>
  </si>
  <si>
    <t>SU-ST-JU-0002</t>
  </si>
  <si>
    <t>IN-TC-CT-0000</t>
  </si>
  <si>
    <t>IN-TC-AD-0000</t>
  </si>
  <si>
    <t>IN-TC-AR-0000</t>
  </si>
  <si>
    <t>IN-TC-MA-0000</t>
  </si>
  <si>
    <t>SU-SC-F1-0032</t>
  </si>
  <si>
    <t>Subministrament cable fibra òptica tipus 1 de 32 F.O.</t>
  </si>
  <si>
    <t>SU-SC-F1-0064</t>
  </si>
  <si>
    <t>Subministrament cable fibra òptica tipus 1 de 64 F.O.</t>
  </si>
  <si>
    <t>SU-SC-F1-0144</t>
  </si>
  <si>
    <t>SU-SC-F1-0192</t>
  </si>
  <si>
    <t>SU-SC-F1-0256</t>
  </si>
  <si>
    <t>Subministrament cable fibra òptica tipus 1 de 144 F.O.</t>
  </si>
  <si>
    <t>Subministrament cable fibra òptica tipus 1 de 192 F.O.</t>
  </si>
  <si>
    <t>Subministrament cable fibra òptica tipus 1 de 256 F.O.</t>
  </si>
  <si>
    <t>SU-SC-F3-0032</t>
  </si>
  <si>
    <t>Subministrament cable fibra òptica tipus 3 de 32F.O.</t>
  </si>
  <si>
    <t>SU-SC-F3-0064</t>
  </si>
  <si>
    <t>Subministrament cable fibra òptica tipus 3 de 64 F.O.</t>
  </si>
  <si>
    <t>SU-SC-F3-0128</t>
  </si>
  <si>
    <t>SU-SC-F3-0144</t>
  </si>
  <si>
    <t>SU-SC-F3-0192</t>
  </si>
  <si>
    <t>SU-SC-F3-0256</t>
  </si>
  <si>
    <t>Safata metàl·lica de dimensions 300 x 100.</t>
  </si>
  <si>
    <t>Estesa aèria vertical sobre cable fiador de cable de fibra òptica</t>
  </si>
  <si>
    <t>Perforació horitzontal dirigida de 160mm per a 6 conductes 40mm PEHD.</t>
  </si>
  <si>
    <t>Taladre mecànic.</t>
  </si>
  <si>
    <t>Mandrilat de canalització existent.</t>
  </si>
  <si>
    <t>Subministrament  i instal·lació de canal de formigó</t>
  </si>
  <si>
    <t>Estesa per interior d'edificacions de cable de fibra òptica.</t>
  </si>
  <si>
    <t>Subministrament tapa i marc de formigó de 800X800 mm</t>
  </si>
  <si>
    <t>Subministrament cable fibra òptica tipus 1 de 128 F.O.</t>
  </si>
  <si>
    <t>Subconductat geotèxtil en canalització 21 mm.</t>
  </si>
  <si>
    <t>IN-IP-TE-0002</t>
  </si>
  <si>
    <t>IN-IP-TE-0003</t>
  </si>
  <si>
    <t>Subconductat geotèxtil en canalització 16 mm.</t>
  </si>
  <si>
    <t>Subconductat geotèxtil en canalització 14 mm.</t>
  </si>
  <si>
    <t>IN-TC-RF-0000</t>
  </si>
  <si>
    <t>IN-TC-RA-0000</t>
  </si>
  <si>
    <t>IN-TC-RC-0000</t>
  </si>
  <si>
    <t>SU-ST-RA-SC08</t>
  </si>
  <si>
    <t>Subministrament repartidor òptic d’accés i usuari (RFA) Tipus 1</t>
  </si>
  <si>
    <t>SU-ST-RA-SC16</t>
  </si>
  <si>
    <t>SU-ST-RA-SC24</t>
  </si>
  <si>
    <t>Subministrament repartidor òptic d’accés i usuari (RFA) Tipus 2</t>
  </si>
  <si>
    <t>Subministrament repartidor òptic d’accés i usuari (RFA) Tipus 3</t>
  </si>
  <si>
    <t>SU-ST-RC-0001</t>
  </si>
  <si>
    <t xml:space="preserve">Subministrament armari bastidor (Rack) tipus 1 </t>
  </si>
  <si>
    <t>SU-ST-RC-0002</t>
  </si>
  <si>
    <t>SU-ST-RC-0003</t>
  </si>
  <si>
    <t>SU-ST-RC-0004</t>
  </si>
  <si>
    <t>SU-ST-RC-0005</t>
  </si>
  <si>
    <t>SU-ST-RC-0006</t>
  </si>
  <si>
    <t>Subministrament armari bastidor (Rack) tipus 2</t>
  </si>
  <si>
    <t>Subministrament armari bastidor (Rack) tipus 3</t>
  </si>
  <si>
    <t>Subministrament armari bastidor (Rack) tipus 4</t>
  </si>
  <si>
    <t>Subministrament armari bastidor (Rack) tipus 5</t>
  </si>
  <si>
    <t>Subministrament armari bastidor (Rack) tipus 6</t>
  </si>
  <si>
    <t>SU-SC-F1-T096</t>
  </si>
  <si>
    <t>SU-SC-F1-T128</t>
  </si>
  <si>
    <t>SU-SC-F3-T096</t>
  </si>
  <si>
    <t>Estesa aèria fins a 48 F.O.</t>
  </si>
  <si>
    <t>Estesa aèria a partir de 49 F.O.</t>
  </si>
  <si>
    <t>Preparació d'una punta fins a 48 F.O.</t>
  </si>
  <si>
    <t>Sagnat fins a 48 F.O.</t>
  </si>
  <si>
    <t>Subministrament cable fibra òptica tipus 1 de 16 F.O.</t>
  </si>
  <si>
    <t>Subministrament cable fibra òptica tipus 1 de 24 F.O.</t>
  </si>
  <si>
    <t>Subministrament cable fibra òptica tipus 1 de 48 F.O.</t>
  </si>
  <si>
    <t>Subministrament cable fibra òptica tipus 1 de 96 F.O.</t>
  </si>
  <si>
    <t>Subministrament cable fibra òptica tipus 3 de 16 F.O.</t>
  </si>
  <si>
    <t>Subministrament cable fibra òptica tipus 3 de 24 F.O.</t>
  </si>
  <si>
    <t>Subministrament cable fibra òptica tipus 3 de 48 F.O.</t>
  </si>
  <si>
    <t>Subministrament cable fibra òptica tipus 3 de 96 F.O.</t>
  </si>
  <si>
    <t>SU-ST-RF-SC24</t>
  </si>
  <si>
    <t>SU-ST-RF-SC48</t>
  </si>
  <si>
    <t>SU-ST-RF-SC64</t>
  </si>
  <si>
    <t>SU-ST-AR-0000</t>
  </si>
  <si>
    <t>SU-ST-MA-0000</t>
  </si>
  <si>
    <t>SU-ST-ME-0000</t>
  </si>
  <si>
    <t>SU-ST-AD-SC01</t>
  </si>
  <si>
    <t>SU-ST-AD-SC02</t>
  </si>
  <si>
    <t>SU-ST-AD-SC03</t>
  </si>
  <si>
    <t>SU-ST-AD-SC04</t>
  </si>
  <si>
    <t>Neteja i desbrossat de terreny.</t>
  </si>
  <si>
    <t>Suplement per obra de menor quantia</t>
  </si>
  <si>
    <t>Construcció mur de protecció de blocs de formigó.</t>
  </si>
  <si>
    <t>Safata metàl·lica de dimensions 300 x 100 amb tapa.</t>
  </si>
  <si>
    <t>Safata metàl·lica de dimensions 200 x 100.</t>
  </si>
  <si>
    <t>Safata metàl·lica de dimensions 200 x 100 amb tapa.</t>
  </si>
  <si>
    <t>Safata metàl·lica de dimensions 100 x 60 amb tapa.</t>
  </si>
  <si>
    <t>Safata metàl·lica de dimensions 100 x 60.</t>
  </si>
  <si>
    <t>Pericó tipus B en vorera.</t>
  </si>
  <si>
    <t>Pericó tipus B en terres.</t>
  </si>
  <si>
    <t>Pericó tipus B en calçada.</t>
  </si>
  <si>
    <t>Pericó tipus C en vorera.</t>
  </si>
  <si>
    <t>Pericó tipus C en terres.</t>
  </si>
  <si>
    <t>Pericó tipus C en calçada</t>
  </si>
  <si>
    <t>OC-CA-SU-0001</t>
  </si>
  <si>
    <t>SU-SC-F1-T016</t>
  </si>
  <si>
    <t>SU-SC-F1-T024</t>
  </si>
  <si>
    <t>SU-SC-F1-T032</t>
  </si>
  <si>
    <t>SU-SC-F1-T048</t>
  </si>
  <si>
    <t>SU-SC-F1-T064</t>
  </si>
  <si>
    <t>SU-SC-F1-T144</t>
  </si>
  <si>
    <t>SU-SC-F1-T192</t>
  </si>
  <si>
    <t>SU-SC-F1-T256</t>
  </si>
  <si>
    <t>SU-SC-F3-T016</t>
  </si>
  <si>
    <t>SU-SC-F3-T024</t>
  </si>
  <si>
    <t>SU-SC-F3-T032</t>
  </si>
  <si>
    <t>SU-SC-F3-T048</t>
  </si>
  <si>
    <t>SU-SC-F3-T064</t>
  </si>
  <si>
    <t>SU-SC-F3-T128</t>
  </si>
  <si>
    <t>SU-SC-F3-T144</t>
  </si>
  <si>
    <t>SU-SC-F3-T192</t>
  </si>
  <si>
    <t>SU-SC-F3-T256</t>
  </si>
  <si>
    <t>OC-CA-SV-T200</t>
  </si>
  <si>
    <t>Canalització de 2 tritubs de 40 mm en vorera.</t>
  </si>
  <si>
    <t>Canalització de 2 tritubs de 40 mm en Calçada.</t>
  </si>
  <si>
    <t>OC-CA-SC-T200</t>
  </si>
  <si>
    <t>OC-CA-ST-T200</t>
  </si>
  <si>
    <t>Canalització de 2 tritubs de 40 mm en Terres.</t>
  </si>
  <si>
    <t>Suplement reposició aglomerat asfàltic (m2)</t>
  </si>
  <si>
    <t>IN-IP-CT-0001</t>
  </si>
  <si>
    <t>IN-IP-CT-0002</t>
  </si>
  <si>
    <t>Grapejat de 1 tritub sobre infraestructura existent protegit amb canal "omega"</t>
  </si>
  <si>
    <t>Grapejat de 2 tritubs sobre infraestructura existent protegit amb canal "omega"</t>
  </si>
  <si>
    <t>OC-CA-SV-T100</t>
  </si>
  <si>
    <t>OC-CA-SC-T100</t>
  </si>
  <si>
    <t>OC-CA-ST-T100</t>
  </si>
  <si>
    <t>OC-ER-PE-00VA</t>
  </si>
  <si>
    <t>OC-ER-PE-00TA</t>
  </si>
  <si>
    <t>OC-ER-PE-00VB</t>
  </si>
  <si>
    <t>OC-ER-PE-00TB</t>
  </si>
  <si>
    <t>OC-ER-PE-00CB</t>
  </si>
  <si>
    <t>OC-ER-PE-00CC</t>
  </si>
  <si>
    <t>OC-ER-PE-00VC</t>
  </si>
  <si>
    <t>OC-ER-PE-00TC</t>
  </si>
  <si>
    <t>OC-CA-SU-0002</t>
  </si>
  <si>
    <t>IN-TC-MC-0000</t>
  </si>
  <si>
    <t>Instal·lació de Microbreackout de 12 fibres òptiques</t>
  </si>
  <si>
    <t>SU-ST-MC-0002</t>
  </si>
  <si>
    <t>Subministrament Microbreackout 12 F.O. de 14m i fanout de fins 2,5m</t>
  </si>
  <si>
    <t>Manipulació i instal·lació de Microbreackout  Multimode o Monomode de 12 fibres òptiques de 14 metres de longitud, fanout 2,5m. Inclou: replanteig previ a la instal·lació, adequació de la ubicació on ha de ser instal·lat. Manipulació dels repartidors, armaris, falsos terres, falsos sostres i qualsevol altre element necessari per a la seva correcta instal·lació, subministrament e instal·lació de petit material d'instal·lació (graper, brides,...), incloent etiquetat. Inclou també netejat, retirada i transport a abocador de la runa generada, incloent taxes i cànons de qualsevol tipus. Executat segons prescripcions tècniques.</t>
  </si>
  <si>
    <t>Subministrament de Microbreackout de 12 fibres òptiques Monomode o Multimode de 14 m de longitud i fanout A i B de fins a 2,5m  Inclou transport fins obra, assaigs i certificacions. Tot inclòs, segons especificacions tècniques.</t>
  </si>
  <si>
    <t>Codi</t>
  </si>
  <si>
    <t>Unitat</t>
  </si>
  <si>
    <t>OC-TA-TO-0006f</t>
  </si>
  <si>
    <t>Perforació horitzontal dirigida de 160mm per a 6 conductes 40mm PEHD. (part fixe)</t>
  </si>
  <si>
    <t>Subministrament cable fibra òptica tipus 7 de 96 F.O.</t>
  </si>
  <si>
    <t>SU-SC-F7-0096</t>
  </si>
  <si>
    <t>Subministrament cable fibra òptica tipus 7 de 96 F.O. mixte</t>
  </si>
  <si>
    <t>SU-SC-F7-T096</t>
  </si>
  <si>
    <t>OC-CA-SV-R600</t>
  </si>
  <si>
    <t>OC-CA-SC-R600</t>
  </si>
  <si>
    <t>OC-CA-SV-R6SA</t>
  </si>
  <si>
    <t>OC-CA-SC-R6SA</t>
  </si>
  <si>
    <t>OC-CA-ST-R6SA</t>
  </si>
  <si>
    <t>OC-CA-ST-R6SC</t>
  </si>
  <si>
    <t>Grapat de conductes</t>
  </si>
  <si>
    <t>Pressupost 
(IVA exclós)</t>
  </si>
  <si>
    <t>Pressupost 
(21% IVA inclós)</t>
  </si>
  <si>
    <t>Obra Civil i Instal.lacions</t>
  </si>
  <si>
    <t>Pressupost Execució Material</t>
  </si>
  <si>
    <t>Benefici Industrial (+6%*PEM)</t>
  </si>
  <si>
    <t>Despeses Generals (+13%*PEM)</t>
  </si>
  <si>
    <t>Pericó tipus B2 en vorera.</t>
  </si>
  <si>
    <t>Pericó tipus B2 en calçada.</t>
  </si>
  <si>
    <t>Pericó tipus C2 en vorera.</t>
  </si>
  <si>
    <t>Pericó tipus C2 en calçada</t>
  </si>
  <si>
    <t>Capítol</t>
  </si>
  <si>
    <t>Subcapítol</t>
  </si>
  <si>
    <t>Obra Civil</t>
  </si>
  <si>
    <t>Instal·lacions</t>
  </si>
  <si>
    <t>Canalització Soterrada</t>
  </si>
  <si>
    <t>Elements de Registre</t>
  </si>
  <si>
    <t>Perforacions i taladres</t>
  </si>
  <si>
    <t>Infraestructura pas de cable</t>
  </si>
  <si>
    <t>Estesa de Cable</t>
  </si>
  <si>
    <t>Terminacions de Cable</t>
  </si>
  <si>
    <t>Descripció Llarga</t>
  </si>
  <si>
    <t>Descripció Curta</t>
  </si>
  <si>
    <t>Amidament Projecte</t>
  </si>
  <si>
    <t>Total Projecte</t>
  </si>
  <si>
    <t>Total general</t>
  </si>
  <si>
    <t># Capítol</t>
  </si>
  <si>
    <t># Subcapítol</t>
  </si>
  <si>
    <t>1.1</t>
  </si>
  <si>
    <t>1.2</t>
  </si>
  <si>
    <t>1.3</t>
  </si>
  <si>
    <t>1.4</t>
  </si>
  <si>
    <t>2.1</t>
  </si>
  <si>
    <t>2.2</t>
  </si>
  <si>
    <t>2.3</t>
  </si>
  <si>
    <t>2.4</t>
  </si>
  <si>
    <t>2.5</t>
  </si>
  <si>
    <t>Subministrament Cable Fibra Òptica</t>
  </si>
  <si>
    <t>Subministrament Marcs i Tapes</t>
  </si>
  <si>
    <t>Subministrament Elements FO</t>
  </si>
  <si>
    <t>Preu Base</t>
  </si>
  <si>
    <t>Total</t>
  </si>
  <si>
    <t>Tub d'acer galvanitzat Ø48/63mm</t>
  </si>
  <si>
    <t>Subconductar amb 6c20</t>
  </si>
  <si>
    <t>m</t>
  </si>
  <si>
    <t>m2</t>
  </si>
  <si>
    <t>m3</t>
  </si>
  <si>
    <t>u.</t>
  </si>
  <si>
    <t>m3 suplement per sobre excavació, excés de profunditat.</t>
  </si>
  <si>
    <t>m3 suplement per sobre excavació de roca.</t>
  </si>
  <si>
    <t>OC-CA-SU-0003</t>
  </si>
  <si>
    <t>OC-CA-SU-0004</t>
  </si>
  <si>
    <t>OC-ER-PE-0CB2</t>
  </si>
  <si>
    <t>OC-ER-PE-0VB2</t>
  </si>
  <si>
    <t>OC-ER-PE-0CC2</t>
  </si>
  <si>
    <t>OC-ER-PE-0VC2</t>
  </si>
  <si>
    <t>Suplement per construcció de pericó interceptant canalització existent amb presència de cables en servei.</t>
  </si>
  <si>
    <t>SU-SP-BV-0001</t>
  </si>
  <si>
    <t>SU-SP-CX-0001</t>
  </si>
  <si>
    <t>IN-IP-TU-0090</t>
  </si>
  <si>
    <t>IN-IP-SB-0002</t>
  </si>
  <si>
    <t>Tub corrugat espirometàl·lic per unió de tub metàl·lic  Ø48/63mm</t>
  </si>
  <si>
    <t>OC-ER-SU-0001</t>
  </si>
  <si>
    <t>IN-IP-SU-0001</t>
  </si>
  <si>
    <t>IN-IP-SU-0002</t>
  </si>
  <si>
    <t>Suplement instal·lació de més de 3,5m d'alçada mitjançant maquinària específica per a treballs en positiu.</t>
  </si>
  <si>
    <t>Suplement instal·lació de més de 3,5m d'alçada mitjançant maquinària específica per a treballs en negatiu.</t>
  </si>
  <si>
    <t>Canalització de 6c20mm en vorera.</t>
  </si>
  <si>
    <t>Canalització de 6c20mm en Calçada.</t>
  </si>
  <si>
    <t>Canalització de 6c20mm en Terres.</t>
  </si>
  <si>
    <t>OC-CA-SV-MR60</t>
  </si>
  <si>
    <t>OC-CA-SC-MR60</t>
  </si>
  <si>
    <t>OC-CA-ST-MR60</t>
  </si>
  <si>
    <t>Subministrament i instal·lació de malla geotèxtil 1×3 per a cable de fins a un màxim de 21 mm en canalització existent o de nova construcció, incloent replanteig previ, transport i apilament del material a l’obra, el mandrinatge previ del conducte per on s’instal·larà, el bufat de la malla i tot el material necessari, neteja i retirada de restes i runa, i executat segons les prescripcions tècniques. Tot inclòs, totalment acabat.</t>
  </si>
  <si>
    <t>Subministrament i instal·lació de malla geotèxtil 1×3 per a cable de fins a 16 mm màxim en canalització existent o de nova construcció, incloent replanteig previ, transport i apilament del material a l’obra, el mandrinatge previ del conducte per on s’instal·larà, el bufat de la malla i tot el material necessari, neteja i retirada de restes i runa, i executat segons les prescripcions tècniques. Tot inclòs, totalment acabat.</t>
  </si>
  <si>
    <t>Subministrament i instal·lació de malla geotèxtil 1×3 per a cable de fins a 14 mm màxim en canalització existent o de nova construcció, incloent replanteig previ, transport i apilament del material a l’obra, el mandrinatge previ del conducte per on s’instal·larà, el bufat de la malla i tot el material necessari, neteja i retirada de restes i runa, i executat segons les prescripcions tècniques. Tot inclòs, totalment acabat.</t>
  </si>
  <si>
    <t>Subministrament i instal·lació de tub d’acer galvanitzat PG-48, PG-63 o similar, tant en parament vertical com horitzontal, incloent suports, elements i peces de fixació, maneguets d’unió i, en general, tot el material necessari per instal·lar-ho correctament, executat segons les prescripcions tècniques.</t>
  </si>
  <si>
    <t>Subministrament i instal·lació de tub flexible de paret interior llisa i exterior corrugada de Ø48 o 63 mm, incloent elements i peces de fixació, maneguets d’unió i, en general, tot el material necessari per instal·lar-ho correctament, executat segons les prescripcions tècniques.</t>
  </si>
  <si>
    <t>Subministrament i instal·lació de safata metàl·lica de dimensions 300×100 (amplada x alçada) o similar, tant en parament vertical com horitzontal, incloent suports i accessoris de fixació i, en general, tot el material necessari per instal·lar-ho correctament, executat segons les prescripcions tècniques.</t>
  </si>
  <si>
    <t xml:space="preserve">Subministrament i instal·lació de safata metàl·lica de dimensions 300×100 (amplada x alçada) o similar amb tapa, tant en parament vertical com horitzontal, incloent suports i accessoris de fixació i, en general, tot el material necessari per instal·lar-ho correctament, executat segons les prescripcions tècniques. </t>
  </si>
  <si>
    <t>Subministrament i instal·lació de safata metàl·lica de dimensions 200×100 (amplada × alçada) o similar, tant en parament vertical com horitzontal, incloent suports i accessoris de fixació i, en general, tot el material necessari per instal·lar-ho correctament, executat segons les prescripcions tècniques.</t>
  </si>
  <si>
    <t xml:space="preserve">Subministrament i instal·lació de safata metàl·lica de dimensions 200×100 (amplada × alçada) o similar amb tapa, tant en parament vertical com horitzontal, incloent suports i accessoris de fixació i, en general, tot el material necessari per instal·lar-ho correctament, executat segons les prescripcions tècniques. </t>
  </si>
  <si>
    <t>Subministrament i instal·lació de safata metàl·lica de dimensions 100×60 (amplada × alçada) o similar, tant en parament vertical com horitzontal, incloent suports i accessoris de fixació i, en general, tot el material necessari per instal·lar-ho correctament, executat segons les prescripcions tècniques.</t>
  </si>
  <si>
    <t xml:space="preserve">Subministrament i instal·lació de safata metàl·lica de dimensions 100×60 (amplada × alçada) o similar amb tapa, tant en parament vertical com horitzontal, incloent suports i accessoris de fixació i, en general, tot el material necessari per instal·lar-ho correctament, executat segons les prescripcions tècniques. </t>
  </si>
  <si>
    <t>Subministrament i instal·lació de qualsevol tipus de suport (que ha de definir la direcció de l’obra) a pal existent per ancoratge de cablejat en esteses aèries. Inclou tots els elements i peces de fixació necessaris per instal·lar-ho correctament, executat segons les prescripcions tècniques.</t>
  </si>
  <si>
    <t>Estesa tradicional manual engrapada a túnel o façana de cable de fibra òptica. Inclou: replanteig d’estesa, apilament i transports de les bobines fins a l’emplaçament de l’obra, subministrament i instal·lació de petit material d’instal·lació (grapes, brides i suports de qualsevol tipus. .), incloent sanejament de la paret, tall i segellament, etiquetatge i engrapada. Inclou també neteja, retirada i transport a l’abocador de la runa generada, incloent taxes i cànons de qualsevol tipus. Executat segons les prescripcions tècniques.</t>
  </si>
  <si>
    <t>Estesa tradicional manual per l’interior d’edificacions de cable de fibra òptica. Inclou: replanteig d’estesa, apilament i transports de les bobines fins a l’emplaçament de l’obra, subministrament i instal·lació de petit material d’instal·lació (grapes, brides i suports de qualsevol tipus. .), incloent sanejament de la paret, tall i segellament, etiquetatge i engrapada. Inclou també neteja, retirada i transport a l’abocador de la runa generada, incloent taxes i cànons de qualsevol tipus. Executat segons les prescripcions tècniques.</t>
  </si>
  <si>
    <t>Estesa aèria amb cable de fibra òptica fins a 48 FO autoportant entre línia de pals existents. Inclou: replanteig d’estesa, apilament i transports de les bobines fins a l’emplaçament de l’obra, subministrament i instal·lació de material d’instal·lació (grapes, brides, ancoratges, preformats, tensors, aïlladors, separadors, suports de qualsevol tipus, etc.), incloent tall, segellament i etiquetatge. Inclou també neteja, retirada i transport a l’abocador de la runa generada, incloent taxes i cànons de qualsevol tipus. Executat segons les prescripcions tècniques.</t>
  </si>
  <si>
    <t>Estesa aèria amb cable de fibra òptica a partir de 49 FO autoportant entre línia de pals existents. Inclou: replanteig d’estesa, apilament i transports de les bobines fins a l’emplaçament de l’obra, subministrament i instal·lació de material d’instal·lació (grapes, brides, preformats, tensors, aïlladors, separadors, suports de qualsevol tipus, i altres), incloent tall, segellament i etiquetatge. Inclou també neteja, retirada i transport a l’abocador de la runa generada, incloent taxes i cànons de qualsevol tipus. Executat segons les prescripcions tècniques.</t>
  </si>
  <si>
    <t>Estesa manual a canal de formigó registrable de cable de fibra òptica. Inclou: replanteig d’estesa, apilament i transports de les bobines fins a l’emplaçament de l’obra incloent totes les despeses derivades d’aquests fets, subministrament i instal·lació de petit material d’instal·lació, inclou obertura de la canal per trams, estesa i col·locació de nou de les tapes; incloent etiquetatge i neteja. Executat segons les prescripcions tècniques.</t>
  </si>
  <si>
    <t>Estesa aèria horitzontal fins a 20 m de longitud sobre cable fiador de cable de fibra òptica entre paraments verticals. Inclou: replanteig d’estesa, apilament i transports de les bobines fins a l’emplaçament de l’obra, subministrament i instal·lació de petit material d’instal·lació (cable fiador, grapes, brides i suports de qualsevol tipus. .), incloent tall i segellament, etiquetatge i engrapada. Inclou també neteja, retirada i transport a l’abocador de la runa generada, incloent taxes i cànons de qualsevol tipus. Executat segons les prescripcions tècniques.</t>
  </si>
  <si>
    <t>Estesa aèria vertical fins a 20 m de longitud sobre cable fiador de cable de fibra òptica. Inclou: replanteig d’estesa, apilament i transports de les bobines fins a l’emplaçament de l’obra, subministrament i instal·lació de petit material d’instal·lació (cable fiador, grapes, brides i suports de qualsevol tipus. .), incloent tall i segellament, etiquetatge i engrapada. Inclou també neteja, retirada i transport a l’abocador de la runa generada, incloent taxes i cànons de qualsevol tipus. Executat segons les prescripcions tècniques.</t>
  </si>
  <si>
    <t>Preparació, manipulació i instal·lació de caixa d’empalmament. Inclou: replanteig previ a la instal·lació, neteja i adequació de la ubicació on ha de ser instal·lada, instal·lació/manipulació de la caixa d’empalmament, mòduls de safates i qualsevol altre element inclòs en el material subministrat pel fabricant per instal·lar-ho correctament, subministrament i instal·lació de petit material d’instal·lació (grapes, brides. .), inclòs l’etiquetatge. Inclou també neteja, retirada i transport a l’abocador de la runa generada, incloent taxes i cànons de qualsevol tipus. Executat segons les prescripcions tècniques.</t>
  </si>
  <si>
    <t>Preparació, manipulació i instal·lació de caixa terminal multiport. Inclou: replanteig previ a la instal·lació, neteja i adequació de la ubicació on ha de ser instal·lada, instal·lació/manipulació de la caixa d’empalmament, mòduls de safates, ancoratge per fixar l’element de registre o façana, caixa protectora per disminuir l’impacte visual en els casos que calgui i qualsevol altre element inclòs en el material subministrat pel fabricant per instal·lar-ho correctament, subministrament i instal·lació de petit material d’instal·lació (grapes, brides. .), inclòs l’etiquetatge. Inclou també neteja, retirada i transport a l’abocador de la runa generada, incloent taxes i cànons de qualsevol tipus. Executat segons les prescripcions tècniques.</t>
  </si>
  <si>
    <t>Instal·lació caixa terminal de fibra òptica (CT)</t>
  </si>
  <si>
    <t>Preparació, manipulació i instal·lació d’armaris de repartidor òptic mural de baixa capacitat per a acabament d’accés i usuari. Inclou: replanteig previ a la instal·lació, neteja i adequació de la ubicació on ha de ser instal·lat, instal·lació/manipulació del repartidor, mòduls de safates i qualsevol altre element inclòs en el material subministrat pel fabricant per instal·lar-ho correctament, subministrament i instal·lació de petit material d’instal·lació (grapes, brides. .), inclòs l’etiquetatge. Inclou també neteja, retirada i transport a l’abocador de la runa generada, incloent taxes i cànons de qualsevol tipus. Executat segons les prescripcions tècniques.</t>
  </si>
  <si>
    <t>Instal·lació repartidor òptic d’accés i usuari (RFA)</t>
  </si>
  <si>
    <t>Transport, preparació, manipulació i instal·lació segons les prescripcions tècniques i del fabricant d’armari òptic de distribució fins a 864 posicions banda accés i basament. Inclou: basament per a armari de distribució de fins a 864 posicions banda accés, incloent replanteig previ a la instal·lació, neteja i adequació de la ubicació on ha de ser instal·lat, incloent demolició i reposició de paviment superficial i bases igual a l’existent, excavacions, retirades de terres, col·locació de colzes d’encofrat i desencofrat, i col·locació d’elements de subjecció i ancoratge. Comprovació que l’anivellament del basament i la posició dels tubs d’accés siguin correctes. Instal·lació de l’armari en el basament, fixació i comprovació de la subjecció. Connexió i comprovació de les connexions a terra. Connexió i comprovació de l’entrada dels cables a l’armari. Retolació, pintura i neteja, i retirada de restes i transport a l’abocador. Inclou tots els cànons. Instal·lació/manipulació de l’armari i qualsevol altre element inclòs en el material subministrat pel fabricant per instal·lar-ho correctament, subministrament i instal·lació de petit material d’instal·lació (grapes, brides. .), inclòs l’etiquetatge. Inclou també neteja, retirada i transport a l’abocador de la runa generada, incloent taxes i cànons de qualsevol tipus. Executat segons les prescripcions tècniques.</t>
  </si>
  <si>
    <t>Transport, preparació, manipulació i instal·lació de mòdul per a armari repartidor a l’interior de la sala de comunicacions segons les prescripcions tècniques i del fabricant incloent col·locació del mòdul en la posició indicada, instal·lació de safates i tubs per a l’administració de fibres, entrada del cable, pentinats de les fibres i etiquetatge dels diferents elements, segons les especificacions, i amb tots els complements i accessoris necessaris o convenients per a un correcte muntatge i un perfecte funcionament de la instal·lació. Executat segons les prescripcions tècniques.</t>
  </si>
  <si>
    <t>Preparació d’una punta d’un cable de fibra òptica fins a 48 FO per a instal·lació a caixa d’empalmament o repartidor de FO. Inclou: replanteig previ a la instal·lació, neteja i adequació de la ubicació on ha de ser instal·lada, pelada de cobertes, pelada de tubs, neteja i identificació de fibres, subministrament i instal·lació de petit material d’instal·lació (grapes, brides. .), inclòs l’etiquetatge. Inclou també neteja, retirada i transport a l’abocador de la runa generada, incloent taxes i cànons de qualsevol tipus. Executat segons les prescripcions tècniques.</t>
  </si>
  <si>
    <t>Preparació del sagnat d’un cable de fibra òptica fins a 48 FO. Inclou: replanteig previ a la instal·lació, neteja i adequació de la ubicació on ha de ser instal·lada, pelada de cobertes, pelada de tubs, neteja i identificació de fibres, subministrament i instal·lació de petit material d’instal·lació (grapes, brides. .), inclòs l’etiquetatge. Inclou també neteja, retirada i transport a l’abocador de la runa generada, incloent taxes i cànons de qualsevol tipus. Executat segons les prescripcions tècniques.</t>
  </si>
  <si>
    <t>Unitat de fusió de fibra òptica en caixa d’empalmament quan el total és entre 5 i 16 fusions. Inclou: subministrament i instal·lacions de maneguets termorretràctils de proteccions, obertura de caixa existent i tancament de la mateixa una vegada finalitzada l’execució, incloent proves d’estanqueïtat i segellament de mànegues, preparació de fibres i encaminament  d’aquestes, realització de les fusions segons les especificacions i mesura d’aquestes, neteja de la zona afectada i retirada dels materials sobrants i de rebuig, subministrament i instal·lació d’etiquetatge, i tots els materials i maquinària necessaris per a la correcta execució segons les prescripcions tècniques.</t>
  </si>
  <si>
    <t>Unitat de fusió de fibra òptica en caixa d’empalmament quan el total és entre 17 i 48 fusions. Inclou: subministrament i instal·lacions de maneguets termorretràctils de proteccions, obertura de caixa existent i tancament de la mateixa una vegada finalitzada l’execució, incloent proves d’estanqueïtat i segellament de mànegues, preparació de fibres i encaminament  d’aquestes, realització de les fusions segons les especificacions i mesura d’aquestes, neteja de la zona afectada i retirada dels materials sobrants i de rebuig, subministrament i instal·lació d’etiquetatge, i tots els materials i maquinària necessaris per a la correcta execució segons les prescripcions tècniques.</t>
  </si>
  <si>
    <t>Mesures reflectomètriques d’una fibra òptica en 2a i 3a finestra, en tots dos sentits, quan el total és entre 1 i 4 fibres, incloent maquinària, materials i lliurament documentació, executat segons les prescripcions tècniques.</t>
  </si>
  <si>
    <t>Mesures reflectomètriques d’una fibra òptica en 2a i 3a finestra, en tots dos sentits, quan el total és entre 5 i 16 fibres, incloent maquinària, materials i lliurament documentació, executat segons les prescripcions tècniques.</t>
  </si>
  <si>
    <t>Mesures reflectomètriques d’una fibra òptica en 2a i 3a finestra, en tots dos sentits, quan el total és entre 17 i 48 fibres, incloent maquinària, materials i lliurament documentació, executat segons les prescripcions tècniques.</t>
  </si>
  <si>
    <t>Mesures de potencia d’una fibra òptica en 2a i 3a finestra, en tots dos sentits, quan el total és entre 1 i 4 fibres, incloent maquinària, materials i lliurament documentació, executat segons les prescripcions tècniques.</t>
  </si>
  <si>
    <t>Mesures de potencia d’una fibra òptica en 2a i 3a finestra, en tots dos sentits, quan el total és entre 5 i 16 fibres, incloent maquinària, materials i lliurament documentació, executat segons les prescripcions tècniques.</t>
  </si>
  <si>
    <t>Mesures de potencia d’una fibra òptica en 2a i 3a finestra, en tots dos sentits, quan el total és entre 17 i 48 fibres, incloent maquinària, materials i lliurament documentació, executat segons les prescripcions tècniques.</t>
  </si>
  <si>
    <t>Subministrament de tapa i marc tipus A quadrat de dimensions interiors 400×400 mm en vorera. Inclou transport fins a l’obra, assaigs i certificacions. Tot inclòs, segons les especificacions tècniques.</t>
  </si>
  <si>
    <t>Subministrament de tapa i marc tipus B de doble fulla triangular de dimensions interiors 760×760 mm en vorera. Inclou transport fins a l’obra, assaigs i certificacions. Tot inclòs, segons les especificacions tècniques.</t>
  </si>
  <si>
    <t>Subministrament de tapa i marc de formigó de 2 fulles, quadrada, de dimensions totals 800×800 mm. Inclou transport fins a l’obra, assaigs i certificacions. Tot inclòs, segons les especificacions tècniques.</t>
  </si>
  <si>
    <t>Subministrament cable antirosegadors d’acer especificat per esteses canalitzades, engrapat per estesa manual de 96 FO (8 fibres G-655 i la resta G-652.D). Inclou transport fins a l’obra, assaigs i certificacions. Tot inclòs, segons les especificacions tècniques.</t>
  </si>
  <si>
    <t>Subministrament cable autoportant aeri anticaçadors de 96 FO (8 fibres G-655 i la resta G-652.D). Inclou transport fins a l’obra, assaigs i certificacions. Tot inclòs, segons les especificacions tècniques.</t>
  </si>
  <si>
    <t>Subministrament cable autoportant aeri anticaçadors ignífug de 96 FO (8 fibres G-655 i la resta G-652.D). Inclou transport fins a l’obra, assaigs i certificacions. Tot inclòs, segons les especificacions tècniques.</t>
  </si>
  <si>
    <t>Subministrament de caixa terminal de fibra òptica de capacitat per a 4 ports exteriors amb connectors de fàbrica formats per adaptadors híbrids preparats per a la connexió d’escomeses de cables monofibra i longitud del cable d’alimentació multifibra (4 fibres) no inferior a 50 metres. Inclou kit d’ancoratge per fixar l’element de registre o façana, caixa protectora per disminuir l’impacte visual en els casos que calgui així com qualsevol element auxiliar necessari, transport fins a l’obra, assaigs i certificacions. Tot inclòs, segons les especificacions tècniques</t>
  </si>
  <si>
    <t>Subministrament de caixa terminal de fibra òptica de capacitat per a 4 ports exteriors amb connectors de fàbrica formats per adaptadors híbrids preparats per a la connexió d’escomeses de cables monofibra i longitud del cable d’alimentació multifibra (4 fibres) no inferior a 100 metres. Inclou kit d’ancoratge per fixar l’element de registre o façana, caixa protectora per disminuir l’impacte visual en els casos que calgui així com qualsevol element auxiliar necessari, transport fins a l’obra, assaigs i certificacions. Tot inclòs, segons les especificacions tècniques</t>
  </si>
  <si>
    <t>Subministrament de caixa terminal de fibra òptica de capacitat per a 4 ports exteriors amb connectors de fàbrica formats per adaptadors híbrids preparats per a la connexió d’escomeses de cables monofibra i longitud del cable d’alimentació multifibra (4 fibres) no inferior a 150 metres. Inclou kit d’ancoratge per fixar l’element de registre o façana, caixa protectora per disminuir l’impacte visual en els casos que calgui així com qualsevol element auxiliar necessari, transport fins a l’obra, assaigs i certificacions. Tot inclòs, segons les especificacions tècniques</t>
  </si>
  <si>
    <t>Subministrament de caixa terminal de fibra òptica de capacitat per a 8 ports exteriors amb connectors de fàbrica formats per adaptadors híbrids preparats per a la connexió d’escomeses de cables monofibra i longitud del cable d’alimentació multifibra (8 fibres) no inferior a 50 metres. Inclou kit d’ancoratge per fixar l’element de registre o façana, caixa protectora per disminuir l’impacte visual en els casos que calgui així com qualsevol element auxiliar necessari, transport fins a l’obra, assaigs i certificacions. Tot inclòs, segons les especificacions tècniques</t>
  </si>
  <si>
    <t>Subministrament de caixa terminal de fibra òptica de capacitat per a 8 ports exteriors amb connectors de fàbrica formats per adaptadors híbrids preparats per a la connexió d’escomeses de cables monofibra i longitud del cable d’alimentació multifibra (8 fibres) no inferior a 100 metres. Inclou kit d’ancoratge per fixar l’element de registre o façana, caixa protectora per disminuir l’impacte visual en els casos que calgui així com qualsevol element auxiliar necessari, transport fins a l’obra, assaigs i certificacions. Tot inclòs, segons les especificacions tècniques</t>
  </si>
  <si>
    <t>Subministrament de caixa terminal de fibra òptica de capacitat per a 8 ports exteriors amb connectors de fàbrica formats per adaptadors híbrids preparats per a la connexió d’escomeses de cables monofibra i longitud del cable d’alimentació multifibra (8 fibres) no inferior a 150 metres. Inclou kit d’ancoratge per fixar l’element de registre o façana, caixa protectora per disminuir l’impacte visual en els casos que calgui així com qualsevol element auxiliar necessari, transport fins a l’obra, assaigs i certificacions. Tot inclòs, segons les especificacions tècniques</t>
  </si>
  <si>
    <t>Subministrament d’armari bastidor de dimensions màximes 800 mm×300 mm×2200 mm amb capacitat mínima de 512 FO acabades amb connectors SC/APC amb emmagatzematge de cables de xarxa, amb posicions pels mòduls d’ empalmament, d’acabament i de divisors òptics. Inclou accessoris d’instal·lació en sostre tècnic i tots els elements subministrats pel fabricant per a la correcta instal·lació. Inclou transport fins a l’obra, assaigs i certificacions. Tot inclòs, segons les especificacions tècniques.</t>
  </si>
  <si>
    <t>Subministrament de mòdul d’acabament per a armari repartidor òptic interior amb capacitat mínima de 96 adaptadors SC. Inclou tots els elements subministrats pel fabricant per a la correcta instal·lació. Inclou transport fins a l’obra, assaigs i certificacions. Tot inclòs, segons les especificacions tècniques.</t>
  </si>
  <si>
    <t>Subministrament de mòdul d’empalmament per a armari repartidor òptic interior amb capacitat mínima de 96 fusions. Inclou tots els elements subministrats pel fabricant per a la correcta instal·lació. Inclou transport fins a l’obra, assaigs i certificacions. Tot inclòs, segons les especificacions tècniques.</t>
  </si>
  <si>
    <t>Subministrament d’armari bastidor de 19” o ETSI autoportant amb porta davantera de cristall de superfície màxima 600 mm×600 mm i altura 47U. Inclou accessoris d’ancoratge a la paret i d’instal·lació en sostre tècnic i tots els elements subministrats pel fabricant per a la correcta instal·lació. Inclou transport fins a l’obra, assaigs i certificacions. Tot inclòs, segons les especificacions tècniques.</t>
  </si>
  <si>
    <t>Subministrament d’armari bastidor de 19” o ETSI autoportant amb porta davantera de cristall de superfície màxima 600 mm×600 mm i altura 24U. Inclou accessoris d’ancoratge a la paret i d’instal·lació en sostre tècnic i tots els elements subministrats pel fabricant per a la correcta instal·lació. Inclou transport fins a l’obra, assaigs i certificacions. Tot inclòs, segons les especificacions tècniques.</t>
  </si>
  <si>
    <t>Subministrament d’armari bastidor de 19” o ETSI mural amb porta davantera de cristall i doble cos de superfície màxima 600 mm×(400+100) mm i altura 15U. Inclou accessoris d’ancoratge a la paret i tots els elements subministrats pel fabricant per a la correcta instal·lació. Inclou transport fins a l’obra, assaigs i certificacions. Tot inclòs, segons les especificacions tècniques.</t>
  </si>
  <si>
    <t>Subministrament d’armari bastidor de 19” o ETSI mural amb porta davantera de cristall i doble cos de superfície màxima 600 mm×(400+100) mm i altura 12U. Inclou accessoris d’ancoratge a la paret i tots els elements subministrats pel fabricant per a la correcta instal·lació. Inclou transport fins a l’obra, assaigs i certificacions. Tot inclòs, segons les especificacions tècniques.</t>
  </si>
  <si>
    <t>Subministrament d’armari bastidor de 19” o ETSI mural amb porta davantera de cristall i doble cos de superfície màxima 600 mm×(400+100) mm i altura 9U. Inclou accessoris d’ancoratge a la paret i tots els elements subministrats pel fabricant per a la correcta instal·lació. Inclou transport fins a l’obra, assaigs i certificacions. Tot inclòs, segons les especificacions tècniques.</t>
  </si>
  <si>
    <t>Subministrament d’armari bastidor de 19” o ETSI mural amb porta davantera de cristall i doble cos de superfície màxima 600 mm×(400+100) mm i altura 6U. Inclou accessoris d’ancoratge a la paret i tots els elements subministrats pel fabricant per a la correcta instal·lació. Inclou transport fins a l’obra, assaigs i certificacions. Tot inclòs, segons les especificacions tècniques.</t>
  </si>
  <si>
    <t>Subministrament d’armari òptic de distribució d’exterior amb pedestal, amb panells d’adaptadors de com a mínim 48 posicions SC banda troncal, 288 posicions tipus SC banda accés, xassís per a divisors òptics amb connectors de fàbrica i espai d’allotjament de ports no assignats i tots els elements subministrats pel fabricant per a la correcta instal·lació. Inclou transport fins a l’obra, assaigs i certificacions. Tot inclòs, segons les especificacions tècniques.</t>
  </si>
  <si>
    <t>Subministrament d’armari òptic de distribució d’exterior amb pedestal, amb panells d’adaptadors de com a mínim 48 posicions SC banda troncal, 432 posicions tipus SC banda accés, xassís per a divisors òptics amb connectors de fàbrica i espai d’allotjament de ports no assignats i tots els elements subministrats pel fabricant per a la correcta instal·lació. Inclou transport fins a l’obra, assaigs i certificacions. Tot inclòs, segons les especificacions tècniques.</t>
  </si>
  <si>
    <t>Subministrament d’armari òptic de distribució d’exterior amb pedestal, amb panells d’adaptadors de com a mínim 48 posicions SC banda troncal, 576 posicions tipus SC banda accés, xassís per a divisors òptics amb connectors de fàbrica i espai d’allotjament de ports no assignats i tots els elements subministrats pel fabricant per a la correcta instal·lació. Inclou transport fins a l’obra, assaigs i certificacions. Tot inclòs, segons les especificacions tècniques.</t>
  </si>
  <si>
    <t>Subministrament d’armari òptic de distribució d’exterior amb pedestal, amb panells d’adaptadors de com a mínim 48 posicions SC banda troncal, 864 posicions tipus SC banda accés, xassís per a divisors òptics amb connectors de fàbrica i espai d’allotjament de ports no assignats i tots els elements subministrats pel fabricant per a la correcta instal·lació. Inclou transport fins a l’obra, assaigs i certificacions. Tot inclòs, segons les especificacions tècniques.</t>
  </si>
  <si>
    <t>SU-SC-F7-0128</t>
  </si>
  <si>
    <t>SU-SC-F7-T128</t>
  </si>
  <si>
    <t>Subministrament cable fibra òptica tipus 7 de 128 F.O.</t>
  </si>
  <si>
    <t>Subministrament cable fibra òptica tipus 7 de 128 F.O. mixte</t>
  </si>
  <si>
    <t>Neteja i desbrossada de terreny per mitjans mecànics.
Inclou el transport i desplaçament de la maquinària i eines necessàries per a realitzar la tasca segons el procés següent:
Neteja i desbrossada del terreny, càrrega sobre camió i transport a l’abocador del material de la desbrossada i neteja i cànon d’abocament.
Tot inclòs, totalment acabat.</t>
  </si>
  <si>
    <t>Verificació de continuïtat, mandrinatge i/o neteja de canalització existent, inclòs sanejament de trams obturats per qualsevol mitjà si calgués, neteja dels pericons, incloent subministrament i estesa de fil de guia de niló.
Segons les prescripcions tècniques. Tot inclòs, totalment acabat.</t>
  </si>
  <si>
    <t>Verificació de continuïtat i mandrinatge de canalització existent, inclòs neteja dels pericons, incloent subministrament i estesa de fil de guia de niló.
Segons les prescripcions tècniques. Tot inclòs, totalment acabat.</t>
  </si>
  <si>
    <t>Subministrament i instal·lació de canal de formigó de dos espais de mesures exteriors 250×130 mm (amplada×alçada) i amplades interiors de cada espai 110 mm i 70 mm, i tapa de mesures 350×50 mm (amplada×alçada). Incloent:
- Apilament i transport de tot tipus.
- Excavació i condicionament del terreny i preparació del llit per a l’anivellament i alineació de la canal, incloent sauló, morter i/o formigó si calgués i apuntalament de balast en cas necessari.
- La unió entre peces, segellaments i acabaments.
Segons les prescripcions tècniques. Tot inclòs, totalment acabat.</t>
  </si>
  <si>
    <t>Suplement per m3 de sobre excavació, excés de profunditat.
Tot inclòs, totalment acabat.</t>
  </si>
  <si>
    <t>Suplement per m3 de sobre excavació de roca.
Tot inclòs, totalment acabat.</t>
  </si>
  <si>
    <t>Trepant mecànic amb broca de diamants en forjats de tot tipus, de 30 cm a 100 cm de gruix incloent inclinacions de fins a 45º per a pas de la canalització, per a tubs de 125 mm, 40mm i 20mm, incloent reparació i acabats de la superfície, col·locació de taps als conductes, i protecció dels cables que hi hagi al pericó durant l’obra. El conjunt de feines serà executat segons les prescripcions tècniques.</t>
  </si>
  <si>
    <t xml:space="preserve">Protecció contra el foc de conjunts de N conductes de PEAD de diàmetre 40 mm o 20 mm engrapats a la capçalera dels túnels mitjançant l’aplicació d’un recobriment de gruix &gt;=1 cm de morter ignífug elaborat amb perlita i vermiculita expandida, amb aportació d’un certificat final respecte el procés d’instal·lació i certificats d’homologació dels materials emprats. Inclou tots els mitjans materials i humans necessaris per a la seva correcta instal·lació i posterior conservació. Executat segons les prescripcions tècniques. </t>
  </si>
  <si>
    <t>Subministrament i instal·lació de tubs de 40 mm o 20mm PEAD en paret de qualsevol tipus, engrapat sobre paràmetres verticals i/o horitzontals inclòs creuament de volta, amb tacs químics, brides metàl·liques i penjadors, incloent taps, empalmaments de tubs i tots els recursos humans i material necessaris, executat segons les prescripcions tècniques.</t>
  </si>
  <si>
    <t>Subministrament i instal·lació de 6 conductes 20 mm de PEAD en canalització existent o de nova construcció, incloent replanteig previ, transport i apilament del material a l’obra, el mandrinatge previ del conducte per on s’instal·larà, obturació dels conductes, taps i tot el material necessari, neteja i retirada de restes i runa, i executat segons les prescripcions tècniques. Tot inclòs, totalment acabat.</t>
  </si>
  <si>
    <t>Engrapat de 1 tritub sobre infraestructura existent protegit amb canal "omega" format per xapa d'espessor 1,5mm galvanitzada, amb desenvolupament de 400mm ( 40+60+200+60+40). Inclòs accesoris de fixació.</t>
  </si>
  <si>
    <t>Engrapat de 2 tritub sobre infraestructura existent protegit amb canal "omega" format per xapa d'espessor 1,5mm galvanitzada, amb desenvolupament de 500mm ( 50+100+200+100+50). Inclòs accesoris de fixació.</t>
  </si>
  <si>
    <t xml:space="preserve">Suplement instal·lació tub metàl·lic en paràmetres verticals de més de 3,5m d'alçada mitjançant maquinària específica per a treballs en positiu. Inclou senyalització amb elements verticals amb tall de carril.  </t>
  </si>
  <si>
    <t>Suplement instal·lació tub metàl·lic en paràmetres verticals de més de 3,5m d'alçada mitjançant maquinària específica per a treballs en negatiu. Inclou senyalització amb elements verticals amb tall de carril.</t>
  </si>
  <si>
    <t>Subministrament i instal·lació de posada de formigó fins a 10 m. Inclou execució de la fonamentació de formigó de dimensions que ha de definir la direcció de l’obra. Aquesta fonamentació inclou:
- Demolició, càrrega sobre camió i transport a l’abocador de peces de qualsevol tipus i gruix inclòs base de formigó i cànon d’abocament
- Excavació i/o demolició de pous, en qualsevol tipus de terreny deixant les restes i runes en contenidors, inclòs anivellament de fons de rasa i apuntalament necessari. 
- Construcció de dau de formigó reforçat amb mallat metàl·lic; càrrega de terres i deixalles sobrants de l’excavació i/o demolició de pous sobre camió i transport a l’abocador, contenidor i/o dúmper, inclòs qualsevol tipus de transport dins l’àmbit d’emplaçament de l’obra i cànon d’abocament.
- Reposició de paviment igual a l’existent i base de formigó amb sobreample segons la direcció de l’obra, reglejada i vibrada, inclòs acabats i lliuraments a elements superficials del vial, accessos a habitatges o qualsevol element de mobiliari urbà, perfectament quadrat i tallat, totalment acabat.
- Subministrament i instal·lació d’ancoratges, suports de cables.
Inclou tot el material necessari per instal·lar-ho correctament, executat segons les prescripcions tècniques.</t>
  </si>
  <si>
    <t>Subministrament i instal·lació de posada de formigó a partir de 10 m. Inclou execució de la fonamentació de formigó de dimensions que ha de definir la direcció de l’obra. Aquesta fonamentació inclou:
- Demolició, càrrega sobre camió i transport a l’abocador de peces de qualsevol tipus i gruix inclòs base de formigó i cànon d’abocament.
- Excavació i/o demolició de pous, en qualsevol tipus de terreny deixant les restes i runes en contenidors, inclòs anivellament de fons de rasa i apuntalament necessari.
- Construcció de dau de formigó reforçat amb mallat metàl·lic; càrrega de terres i deixalles sobrants de l’excavació i/o demolició de pous sobre camió i transport a l’abocador, contenidor i/o dúmper, inclòs qualsevol tipus de transport dins l’àmbit d’emplaçament de l’obra i cànon d’abocament.
- Reposició de paviment igual a l’existent i base de formigó amb sobreample segons la direcció de l’obra, reglejada i vibrada, inclòs acabats i lliuraments a elements superficials del vial, accessos a habitatges o qualsevol element de mobiliari urbà, perfectament quadrat i tallat, totalment acabat.
Subministrament i instal·lació d’ancoratges, suports de cables.
Inclou tot el material necessari per instal·lar-ho correctament, executat segons les prescripcions tècniques.</t>
  </si>
  <si>
    <t>Preparació, manipulació i instal·lació de repartidor de fibres de fins a 48 posicions per a bastidor (rack) o mural. Inclou: replanteig previ a la instal·lació, neteja i adequació de la ubicació on ha de ser instal·lat, instal·lació/manipulació del repartidor, mòduls de safates i qualsevol altre element inclòs en el material subministrat pel fabricant per instal·lar-ho correctament, subministrament i instal·lació de petit material d’instal·lació (grapes, brides. .), inclòs l’etiquetatge. Inclou també neteja, retirada i transport a l’abocador de la runa generada, incloent taxes i cànons de qualsevol tipus. Executat segons les prescripcions tècniques.</t>
  </si>
  <si>
    <t>Instal·lació armari òptic distribució exterior (Outdoor ODF) i basament</t>
  </si>
  <si>
    <t xml:space="preserve">Transport, preparació, manipulació i instal·lació a l’interior de la sala de comunicacions, segons les prescripcions tècniques i del fabricant, d’armari repartidor òptic amb estructura de bastidor tancat i d’accés frontal, contra la paret o en configuració d’esquena contra esquena, incloent muntatge de l’armari, bastidors interiors, administradors de cables horitzontals i verticals segons les especificacions i amb tots els accessoris necessaris. Inclou: replanteig previ a la instal·lació, neteja i adequació de la ubicació on ha de ser instal·lat, incloent col·locació d’elements de subjecció i ancoratge. Instal·lació de l’armari en sostre tècnic, fixació i comprovació de la subjecció. Connexió i comprovació de les connexions a terra. Connexió i comprovació de l’entrada dels cables a l’armari. Retolació, pintura i neteja, recollida de restes i transport a l’abocador. Inclou tots els cànons. Instal·lació/manipulació de l’armari i qualsevol altre element inclòs en el material subministrat pel fabricant per instal·lar-ho correctament, subministrament i instal·lació de petit material d’instal·lació (grapes, brides. .), inclòs l’etiquetatge. Inclou també neteja, retirada i transport a l’abocador de la runa generada, incloent taxes i cànons de qualsevol tipus. Executat segons les prescripcions tècniques.
</t>
  </si>
  <si>
    <t>Instal·lació armari repartidor òptic interior (Indoor ODF)</t>
  </si>
  <si>
    <t>Instal·lació de mòdul per a armari repartidor òptic interior (Indoor ODF)</t>
  </si>
  <si>
    <t>Transport, preparació, manipulació i instal·lació en interior de sala de comunicacions segons les prescripcions tècniques i del fabricant d’armari autoportant o mural d’accés frontal, incloent muntatge de l’armari, racks interiors, administradors de cables horitzontals i verticals segons les especificacions i amb tots els accessoris necessaris. Inclou: replanteig previ a la instal·lació, neteja i adequació de la ubicació on ha de ser instal·lat, incloent col·locació d’elements de subjecció i ancoratge. Instal·lació de l’armari en sostre tècnic, fixació i comprovació de la subjecció. Connexió i comprovació de les connexions a terra. Connexió i comprovació de l’entrada dels cables a l’armari. Retolació, pintura i neteja, recollida de restes i transport a l’abocador. Inclou tots els cànons. Instal·lació/manipulació de l’armari i qualsevol altre element inclòs en el material subministrat pel fabricant per instal·lar-ho correctament, subministrament i instal·lació de petit material d’instal·lació (grapes, brides. .), inclòs l’etiquetatge. Inclou també neteja, retirada i transport a l’abocador de la runa generada, incloent taxes i cànons de qualsevol tipus. Executat segons les prescripcions tècniques.</t>
  </si>
  <si>
    <t>Manipulació i instal·lació de fibra de connexió (pig-tail) monofibra de qualsevol longitud en repartidor de fibra. Inclou: replanteig previ a la instal·lació, adequació de la ubicació on ha de ser instal·lat, instal·lació/manipulació del repartidor, i qualsevol altre element necessari per instal·lar-ho correctament, subministrament i instal·lació de petit material d’instal·lació (grapes, brides. .), inclòs l’etiquetatge. Inclou també neteja, retirada i transport a l’abocador de la runa generada, incloent taxes i cànons de qualsevol tipus. Executat segons les prescripcions tècniques.</t>
  </si>
  <si>
    <t>Instal·lació d’armari bastidor (rack)</t>
  </si>
  <si>
    <t>Instal·lació de fibra de connexió (pig-tail)</t>
  </si>
  <si>
    <t>Instal·lació de pont (jumper)</t>
  </si>
  <si>
    <t>Manipulació i instal·lació de pont (jumper) monofibra de qualsevol longitud. Inclou: replanteig previ a la instal·lació, adequació de la ubicació on ha de ser instal·lat, instal·lació/manipulació dels repartidors, armaris, terres tècnics, sostres tècnics i qualsevol altre element necessari per instal·lar-ho correctament, subministrament i instal·lació de petit material d’instal·lació (grapes, brides. .), inclòs l’etiquetatge. Inclou també neteja, retirada i transport a l’abocador de la runa generada, incloent taxes i cànons de qualsevol tipus. Executat segons les prescripcions tècniques.</t>
  </si>
  <si>
    <t>Unitat de fusió de fibra òptica en caixa d’empalmament quan el total és entre 1 i 4 fusions. Inclou: subministrament i instal·lacions de maneguets termorretràctils de proteccions, obertura i tancament de la caixa existent una vegada finalitzada l’execució, incloent proves d’estanqueïtat i segellament de mànegues, preparació i encaminament  de fibres, realització de les fusions segons les especificacions i mesura d’aquestes, neteja de la zona afectada i retirada dels materials sobrants i de rebuig, subministrament i instal·lació d’etiquetatge, i tots els materials i maquinària necessaris per a la correcta execució segons les prescripcions tècniques.</t>
  </si>
  <si>
    <t>Subministrament cable fibra òptica antirosegadors de fils de vidre específic per a esteses canalitzades, engrapat a façana, aeri entre edificacions i per interiors d’edificacions, tant estesa manual, per bufament (blowing) com hidràulica (floating) de 16 FO (totes G-652.D). Inclou transport fins a l’obra, assaigs i certificacions. Tot inclòs, segons les especificacions tècniques.</t>
  </si>
  <si>
    <t>Subministrament cable fibra òptica antirosegadors de fils de vidre específic per a esteses canalitzades, engrapat a façana, aeri entre edificacions i per interiors d’edificacions, tant estesa manual, per bufament (blowing) com hidràulica (floating) de 16 FO (8 fibres G-655 i 8 G-652.D).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</si>
  <si>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24 FO (totes G-652.D).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</si>
  <si>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24 FO (8 fibres G-655 i la resta G-652.D).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</si>
  <si>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32 FO (totes G-652).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</si>
  <si>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32 FO (8 fibres G-655 i la resta G-652.D).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</si>
  <si>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48 FO (totes G-652).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</si>
  <si>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48 FO (8 fibres G-655 i la resta G-652.D).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</si>
  <si>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64 FO (totes G-652).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</si>
  <si>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64 FO (8 fibres G-655 i la resta G-652.D).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</si>
  <si>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96 FO (totes G-652).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</si>
  <si>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96 FO (8 fibres G-655 i la resta G-652.D).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</si>
  <si>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128 FO (8 fibres G-655 i la resta G-652.D). Inclou transport fins a l’obra, assaigs i certificacions. Tot inclòs, segons les especificacions tècniques.</t>
  </si>
  <si>
    <t>Subministrament cable fibra òptica tipus 1 de 16 F.O.mixt</t>
  </si>
  <si>
    <t>Subministrament cable fibra òptica tipus 1 de 24 F.O.mixt</t>
  </si>
  <si>
    <t>Subministrament cable fibra òptica tipus 1 de 32 F.O.mixt</t>
  </si>
  <si>
    <t>Subministrament cable fibra òptica tipus 1 de 48 F.O.mixt</t>
  </si>
  <si>
    <t>Subministrament cable fibra òptica tipus 1 de 64 F.O.mixt</t>
  </si>
  <si>
    <t>Subministrament cable fibra òptica tipus 1 de 96 F.O.mixt</t>
  </si>
  <si>
    <t>Subministrament cable fibra òptica tipus 1 de 128 F.O. mixt</t>
  </si>
  <si>
    <t>Subministrament cable fibra òptica tipus 1 de 144 F.O.mixt</t>
  </si>
  <si>
    <t>Subministrament cable fibra òptica tipus 1 de 192 F.O.mixt</t>
  </si>
  <si>
    <t>Subministrament cable fibra òptica tipus 1 de 256 F.O.mixt</t>
  </si>
  <si>
    <t>Subministrament cable fibra òptica antirosegadors de fils de vidre especificat per esteses canalitzades, engrapat a façana, aeri entre edificacions i per interiors edificacions, tant estesa manual, per bufament (blowing) com hidràulica (floating) de 144 FO (totes G-652).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</si>
  <si>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144 FO (8 fibres G-655 i la resta G-652.D).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</si>
  <si>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192 FO (totes G-652).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</si>
  <si>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192 FO (8 fibres G-655 i la resta G-652.D).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</si>
  <si>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256 FO (totes G-652).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</si>
  <si>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256 FO (8 fibres G-655 i la resta G-652.D). Inclou transport fins a l’obra, assaigs i certificacions. Tot inclòs, segons les especificacions tècniques.</t>
  </si>
  <si>
    <t>Subministrament cable fibra òptica tipus 2 de 96 F.O. mixt</t>
  </si>
  <si>
    <t>Subministrament cable antirosegadors de fils de vidre ignífug especificat per esteses canalitzades, engrapat a túnel, aeri entre edificacions i per interiors edificacions, tant estesa manual, per bufament (blowing) com hidràulica (floating) de 16 FO (totes G-652.D). Inclou transport fins a l’obra, assaigs i certificacions. Tot inclòs, segons les especificacions tècniques.</t>
  </si>
  <si>
    <t>Subministrament cable fibra òptica tipus 3 de 16 F.O.mixt</t>
  </si>
  <si>
    <t>Subministrament cable antirosegadors de fils de vidre ignífug especificat per esteses canalitzades, engrapat a túnel, aeri entre edificacions i per interiors edificacions, tant estesa manual, per bufament (blowing) com hidràulica (floating) de 16 FO (8 fibres G-655 i la resta G-652.D). Inclou transport fins a l’obra, assaigs i certificacions. Tot inclòs, segons les especificacions tècniques.</t>
  </si>
  <si>
    <t>Subministrament cable fibra òptica tipus 3 de 24 F.O.mixt</t>
  </si>
  <si>
    <t>Subministrament cable fibra òptica tipus 3 de 32 F.O.mixt</t>
  </si>
  <si>
    <t>Subministrament cable antirosegadors de fils de vidre ignífug especificat per esteses canalitzades, engrapat a túnel, aeri entre edificacions i per interiors edificacions, tant estesa manual, per bufament (blowing) com hidràulica (floating) de 24 FO (totes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</si>
  <si>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24 FO (8 fibres G-655 i la resta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</si>
  <si>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32 FO (totes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</si>
  <si>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32 FO (8 fibres G-655 i la resta G-652.D). Inclou transport fins a l’obra, assaigs i certificacions. Tot inclòs, segons les especificacions tècniques.</t>
  </si>
  <si>
    <t>Subministrament cable fibra òptica tipus 3 de 48 F.O.mixt</t>
  </si>
  <si>
    <t>Subministrament cable antirosegadors de fils de vidre ignífug especificat per esteses canalitzades, engrapat a túnel, aeri entre edificacions i per interiors edificacions, tant estesa manual, per bufament (blowing) com hidràulica (floating)  de 48 FO (totes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</si>
  <si>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48 FO (8 fibres G-655 i la resta G-652.D). Inclou transport fins a l’obra, assaigs i certificacions. Tot inclòs, segons les especificacions tècniques.</t>
  </si>
  <si>
    <t>Subministrament cable fibra òptica tipus 3 de 64 F.O.mixt</t>
  </si>
  <si>
    <t>Subministrament cable fibra òptica tipus 3 de 96 F.O. mixt</t>
  </si>
  <si>
    <t>Subministrament cable antirosegadors de fils de vidre ignífug especificat per esteses canalitzades, engrapat a túnel, aeri entre edificacions i per interiors edificacions, tant estesa manual, per bufament (blowing) com hidràulica (floating)  de 64 FO (totes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</si>
  <si>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96 FO (8 fibres G-655 i la resta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</si>
  <si>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64 FO (8 fibres G-655 i la resta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</si>
  <si>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96 FO (totes G-652.D). Inclou transport fins a l’obra, assaigs i certificacions. Tot inclòs, segons les especificacions tècniques.</t>
  </si>
  <si>
    <t>Subministrament cable fibra òptica tipus 3 de 128 F.O.mixt</t>
  </si>
  <si>
    <t>Subministrament cable fibra òptica tipus 3 de 144 F.O.mixt</t>
  </si>
  <si>
    <t>Subministrament cable antirosegadors de fils de vidre ignífug especificat per esteses canalitzades, engrapat a túnel, aeri entre edificacions i per interiors edificacions, tant estesa manual, per bufament (blowing) com hidràulica (floating) de 128 FO (totes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</si>
  <si>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128 FO (8 fibres G-655 i la resta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</si>
  <si>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144 FO (totes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</si>
  <si>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144 FO (8 fibres G-655 i la resta G-652.D). Inclou transport fins a l’obra, assaigs i certificacions. Tot inclòs, segons les especificacions tècniques.</t>
  </si>
  <si>
    <t>Subministrament cable fibra òptica tipus 3 de 192 F.O.mixt</t>
  </si>
  <si>
    <t>Subministrament cable fibra òptica tipus 3 de 256 F.O.mixt</t>
  </si>
  <si>
    <t>Subministrament cable antirosegadors de fils de vidre ignífug especificat per esteses canalitzades, engrapat a túnel, aeri entre edificacions i per interiors edificacions, tant estesa manual, per bufament (blowing) com hidràulica (floating) de 192 FO (totes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</si>
  <si>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256 FO (totes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</si>
  <si>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192 FO (8 fibres G-655 i la resta G-652.D). Inclou transport fins a l’obra, assaigs i certificacions. Tot inclòs, segons les especificacions tècniques.</t>
  </si>
  <si>
    <t>Subministrament cable antirosegadors de fils de vidre ignífug especificat per esteses canalitzades, engrapat a túnel, aeri entre edificacions i per interiors edificacions, tant estesa manual, per bufament (blowing) com hidràulica (floating) de 256 FO (8 fibres G-655 i la resta G-652.D). Inclou transport fins a l’obra, assaigs i certificacions. Tot inclòs, segons les especificacions tècniques.</t>
  </si>
  <si>
    <t>Subministrament cable fibra òptica tipus 4 de 96 F.O. mixt</t>
  </si>
  <si>
    <t>Subministrament cable fibra òptica tipus 5 de 96 F.O. mixt</t>
  </si>
  <si>
    <t>Subministrament de caixa terminal de fibra òptica de capacitat per a 16 ports exteriors amb connectors de fàbrica formats per adaptadors híbrids preparats per a la connexió d’escomeses de cables monofibra i empalmament en línia d’alimentació. Inclou 4 safates MFT per a empalmaments termo-retràctils,1 kit premsaestopa per als cables principals, 1 kit premsaestopa per a 2 cables d’escomesa i 1 kit premsaestopa per als cables de derivació. Inclou 16 fibres de connexió (pig-tails) SC/APC. Inclou abraçadora de cables de connexió de servei. Inclou kit d’ancoratge per fixar l’element de registre o façana, caixa protectora per disminuir l’impacte visual en els casos que calgui així com qualsevol element auxiliar necessari, transport fins a l’obra, assaigs i certificacions. Tot inclòs, segons les especificacions tècniques</t>
  </si>
  <si>
    <t>Subministrament repartidor de fibres òptiques de fins a 24 posicions tipus SC, de dimensions per a instal·lar en bastidor (rack) de 19” o ETSI. Inclou fibres de connexió (pig-tails), 24 maniguets SC, safates de protecció d’empalmaments, conductes portafibra, i tots els elements subministrats pel fabricant per a la correcta instal·lació. Inclou transport fins a l’obra, assaigs i certificacions. Tot inclòs, segons les especificacions tècniques.</t>
  </si>
  <si>
    <t>Subministrament repartidor de fibres òptiques de fins a 48 posicions tipus SC, de dimensions per a instal·lar en bastidor (rack) de 19” o ETSI. Inclou fibres de connexió (pig-tails), 48 maniguets SC, safates de protecció d’empalmaments, conductes portafibra, i tots els elements subministrats pel fabricant per a la correcta instal·lació. Inclou transport fins a l’obra, assaigs i certificacions. Tot inclòs, segons les especificacions tècniques.</t>
  </si>
  <si>
    <t>Subministrament repartidor de fibres òptiques de fins a 64 posicions tipus SC, de dimensions per a instal·lar en bastidor (rack) de 19” o ETSI. Inclou fibres de connexió (pig-tails), 64 maniguets SC, safates de protecció d’empalmaments, conductes portafibra, i tots els elements subministrats pel fabricant per a la correcta instal·lació. Inclou transport fins a l’obra, assaigs i certificacions. Tot inclòs, segons les especificacions tècniques.</t>
  </si>
  <si>
    <t>Subministrament d’armari repartidor òptic de baixa capacitat per a acabament d’accés i usuari de fins a 8 posicions tipus SC, de planta interior i mural. Inclou fibres de connexió (pig-tails), maniguets SC, safates de protecció d’empalmaments, conductes portafibra, i tots els elements subministrats pel fabricant per a la correcta instal·lació. Inclou transport fins a l’obra, assaigs i certificacions. Tot inclòs, segons les especificacions tècniques.</t>
  </si>
  <si>
    <t>Subministrament d’armari repartidor òptic de baixa capacitat per a acabament d’accés i usuari de fins a 16 posicions tipus SC, de planta interior i mural. Inclou fibres de connexió (pig-tails), maniguets SC, safates de protecció d’empalmaments, conductes portafibra, i tots els elements subministrats pel fabricant per a la correcta instal·lació. Inclou transport fins a l’obra, assaigs i certificacions. Tot inclòs, segons les especificacions tècniques.</t>
  </si>
  <si>
    <t>Subministrament d’armari repartidor òptic de baixa capacitat per a acabament d’accés i usuari de fins a 24 posicions tipus SC, de planta interior i mural. Inclou fibres de connexió (pig-tails), maniguets SC, safates de protecció d’empalmaments, conductes portafibra, i tots els elements subministrats pel fabricant per a la correcta instal·lació. Inclou transport fins a l’obra, assaigs i certificacions. Tot inclòs, segons les especificacions tècniques.</t>
  </si>
  <si>
    <t>Subministrament fibra de connexió (pig-tail) 2 m SC/APC</t>
  </si>
  <si>
    <t>Subministrament pont (jumper) 2 m SC/APC-SC/APC</t>
  </si>
  <si>
    <t>Subministrament de fibra de connexió (pig-tail) monofibra de 2 m de longitud amb connector SC/APC, amb coberta de poliamida. Inclou transport fins a l’obra, assaigs i certificacions. Tot inclòs, segons les especificacions tècniques.</t>
  </si>
  <si>
    <t>Subministrament de pont (jumper) monofibra de 2 m de longitud amb connectors SC/APC en els 2 extrems, amb coberta de poliamida. Inclou transport fins a l’obra, assaigs i certificacions. Tot inclòs, segons les especificacions tècniques.</t>
  </si>
  <si>
    <t>OC-CA-VP-R600</t>
  </si>
  <si>
    <t>OC-CA-VP-R6SA</t>
  </si>
  <si>
    <t>OC-CA-SU-0005</t>
  </si>
  <si>
    <t>Suplement reposició vorera (m2)</t>
  </si>
  <si>
    <t>Suplement per m2 per a la reposició de la vorera. Aquest suplement serà aplicable als trams de canalitzacions on per raons alienes al projecte es tingui que realitzar una reposició de major superfície que la contemplada a la secció tipus i prèvia autorització de la direcció d’obra.
Inclou:
- Retirada de paviment de qualsevol tipus (lloseta, panot, llamborda, etc) 
- Retirada i acopi de qualsevol element superficial del vial, qualsevol element de mobiliari urbà i de qualsevol element que necessiti de ser retirat per a la execució de la obra.
- Recollida de runes i restes per mitjans mecànics o manuals i acopi en contenidors per a posterior transport a l’abocador, inclòs cànon d’abocament.
- Reposició de paviment igual a l’existent i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t>
  </si>
  <si>
    <t>Preu Base (€)</t>
  </si>
  <si>
    <t>Pericó tipus B2 en terres.</t>
  </si>
  <si>
    <t>OC-ER-PE-0TB2</t>
  </si>
  <si>
    <t>OC-ER-PE-0TC2</t>
  </si>
  <si>
    <t>OC-CA-ST2-600</t>
  </si>
  <si>
    <t>OC-CA-ST3-600</t>
  </si>
  <si>
    <t>OC-CA-ST4-600</t>
  </si>
  <si>
    <t>OC-CA-ST5-600</t>
  </si>
  <si>
    <t>Pericó tipus C2 en terres.</t>
  </si>
  <si>
    <t>Pericó tipus A en vorera</t>
  </si>
  <si>
    <t>Pericó tipus A en terres</t>
  </si>
  <si>
    <t>Aglomerat microrasa</t>
  </si>
  <si>
    <t>OC-CA-SU-0006</t>
  </si>
  <si>
    <t>Microrasa 6c20 mm Vorera formigonada amb recollida de runes automatitzada.</t>
  </si>
  <si>
    <t>Microrasa 6c20 mm Vorera formigonada.</t>
  </si>
  <si>
    <t>Microrasa 6c20 mm Terres sense cota lliure.</t>
  </si>
  <si>
    <t>Microrasa 6c20 mm Vorera amb recollida de runes automatitzada. (ST8)</t>
  </si>
  <si>
    <t>Microrasa 6c20 mm Vorera. (ST8)</t>
  </si>
  <si>
    <t>Microrasa 6c20 mm Calçada amb recollida de runes automatitzada. (ST1-ST2b)</t>
  </si>
  <si>
    <t>Microrasa 6c20 mm Calçada. (ST1-ST2b)</t>
  </si>
  <si>
    <t>Microrasa 6c20 mm Terres. (ST3b)</t>
  </si>
  <si>
    <t>Microrasa 6c20mm en cuneta transitable de formigó. (ST2a)</t>
  </si>
  <si>
    <t>OC-CA-ST2-6SA</t>
  </si>
  <si>
    <t>Microrasa 6c20mm en cuneta transitable de formigó amb recollida de runes automatitzada. (ST2a)</t>
  </si>
  <si>
    <t>Microrasa 6c20mm en berma plana. (ST3a)</t>
  </si>
  <si>
    <t>Microrasa 6c20mm en berma plana amb recollida de runes automatitzada. (ST3a)</t>
  </si>
  <si>
    <t>OC-CA-ST3-6SA</t>
  </si>
  <si>
    <t>Microrasa 6c20mm voral estret amb obstacle amb recollida de runes automatitzada. (ST4)</t>
  </si>
  <si>
    <t>OC-CA-ST4-6SA</t>
  </si>
  <si>
    <t>Microrasa 6c20mm voral estret amb obstacle. (ST4)</t>
  </si>
  <si>
    <t>Microrasa 6c20mm en talús pronunciat. (ST5)</t>
  </si>
  <si>
    <t>Subministrament de tapa i marc tipus B rodona amb marc aparent de pas 700 mm. Inclou transport fins a l’obra, assaigs i certificacions. Tot inclòs, segons les especificacions tècniques.</t>
  </si>
  <si>
    <t>Subministrament tapa i marc Tipus A (tapa quadrada).</t>
  </si>
  <si>
    <t>Subministrament tapa i marc Tipus B (tapa doble fulla triangular).</t>
  </si>
  <si>
    <t>Subministrament tapa i marc Tipus B2 (tapa doble fulla triangular).</t>
  </si>
  <si>
    <t>Subministrament tapa i marc Tipus B (tapa rodona).</t>
  </si>
  <si>
    <t>Subministrament tapa i marc Tipus C (tapa de quatre fulles triangulars).</t>
  </si>
  <si>
    <t>Subministrament tapa i marc Tipus C2 (tapa de quatre fulles triangulars).</t>
  </si>
  <si>
    <t>SU-ST-CE-0PDI</t>
  </si>
  <si>
    <t>Tub d'acer inox. Ø90mm</t>
  </si>
  <si>
    <t>Subministrament i instal·lació de tub d’acer inoxidable Ø90, tant en parament vertical com horitzontal, incloent suports, elements i peces de fixació, maneguets d’unió i, en general, tot el material necessari per instal·lar-ho correctament, executat segons les prescripcions tècniques.</t>
  </si>
  <si>
    <t>Subministrament de tapa i marc tipus C2 de quatre fulles triangulars, de dimensions interiors 1200×600 mm. Inclou transport fins a l’obra, assaigs i certificacions. Tot inclòs, segons les especificacions tècniques.</t>
  </si>
  <si>
    <t>Subministrament de tapa i marc tipus C de quatre fulles triangulars, de dimensions interiors 1200×760 mm. Inclou transport fins a l’obra, assaigs i certificacions. Tot inclòs, segons les especificacions tècniques.</t>
  </si>
  <si>
    <t>Subministrament de tapa i marc tipus B2 de doble fulla triangular de dimensions interiors 600×600 mm en vorera. Inclou transport fins a l’obra, assaigs i certificacions. Tot inclòs, segons les especificacions tècniques.</t>
  </si>
  <si>
    <t>Subministrament cable fibra òptica antirosegadors de fils de vidre especificat per esteses canalitzades, engrapat a façana, aeri entre edificacions i per interiors edificacions, tant estesa manual, per bufament (blowing) com hidràulica (floating) de 128 FO (totes G-652). Inclou transport fins a l’obra, assaigs i certificacions. Tot inclòs, segons les especificacions tècniques.</t>
  </si>
  <si>
    <t>Subministrament caixa d'empalmament tipus 0</t>
  </si>
  <si>
    <t>Caixes de com a màxim 96 fusions. S’utilitzen per donar continuïtat a cables de 96 fibres o menys. Capacitat fins a 96 fusions. Inclou safates amb capacitat màxima de 8 fibres, suport per a fixació a pericó, elements de segellament tèrmic dels ports d’entrada i mòduls de fusió fins a 96 FO, així com qualsevol element auxiliar necessari, transport fins a l’obra, assaigs i certificacions. Tot inclòs, segons les especificacions tècniques.</t>
  </si>
  <si>
    <t>Subministrament de caixa d’empalmament orientada a gran volum d’empalmaments tant de pas com segregacions. Capacitat més de 288 fusions. Inclou safates amb capacitat màxima de 8 fibres, suport per a fixació a pericó, elements de segellament tèrmic dels ports d’entrada i mòduls de fusió fins a 432 FO, així com qualsevol element auxiliar necessari, transport fins a l’obra, assaigs i certificacions. Tot inclòs, segons les especificacions tècniques.</t>
  </si>
  <si>
    <t>SU-SC-F7-T144</t>
  </si>
  <si>
    <t>SU-SC-F7-0144</t>
  </si>
  <si>
    <t>Subministrament cable fibra òptica tipus 7 de 144 F.O.</t>
  </si>
  <si>
    <t>Subministrament cable fibra òptica tipus 7 de 144 F.O. mixte</t>
  </si>
  <si>
    <t>IN-EC-TR-257X</t>
  </si>
  <si>
    <t>IN-EC-RE-257X</t>
  </si>
  <si>
    <t>IN-EC-DE-257X</t>
  </si>
  <si>
    <t>IN-EC-DP-257X</t>
  </si>
  <si>
    <t>Desmuntatge de cable per canalització, de forma manual o mecànica, en qualsevol tipus de conducte, per qualsevol tipus de cable a partir de 257FO, sense aprofitament 
Inclou: replanteig i retirada del cable i altres elements auxiliars sense la necessitat d'aprofitament del cable. Inclou també netejat, retirada i transport a abocador dels elements generats, incloent taxes i cànons de qualsevol tipus. Tot inclòs, totalment acabat i d'acord amb la direcció d'obra.</t>
  </si>
  <si>
    <t>Retirada de cable a partir de 257 F.O. sense aprofitament en canalització.</t>
  </si>
  <si>
    <t xml:space="preserve">Desmuntatge de cable per canalització, de forma manual o mecànica, en qualsevol tipus de conducte, per qualsevol tipus de cable a partir de 257 FO, pel seu reaprofitament.
 Inclou: replanteig i retirada del cable pel seu reaprofitament amb el corresponent bobinatge i transport. Inclou la retirada d'altres elements auxiliars. Inclou també neteja, retirada i transport a abocador dels elements generats, incloent taxes i cànons de qualsevol tipus. Tot inclòs, totalment acabat i d'acord amb la direcció d'obra. </t>
  </si>
  <si>
    <t>Retirada de cable a partir 257 F.O. per a posterior reutilització en canalització</t>
  </si>
  <si>
    <t>IN-TC-PU-257X</t>
  </si>
  <si>
    <t>IN-TC-SA-257X</t>
  </si>
  <si>
    <t>IN-TC-FU-02XX</t>
  </si>
  <si>
    <t>IN-TC-RE-02XX</t>
  </si>
  <si>
    <t>IN-TC-PO-02XX</t>
  </si>
  <si>
    <t>Preparació d’una punta d’un cable de fibra òptica a partir de 257 FO per a instal·lació a caixa d’empalmament o repartidor de FO. Inclou: replanteig previ a la instal·lació, neteja i adequació de la ubicació on ha de ser instal·lada, pelada de cobertes, pelada de tubs, neteja i identificació de fibres, subministrament i instal·lació de petit material d’instal·lació (grapes, brides. .), inclòs l’etiquetatge. Inclou també neteja, retirada i transport a l’abocador de la runa generada, incloent taxes i cànons de qualsevol tipus. Executat segons les prescripcions tècniques.</t>
  </si>
  <si>
    <t>Preparació d'una punta a partir de 257 F.O.</t>
  </si>
  <si>
    <t>Preparació d’un sagnat d’un cable de fibra òptica a partir de 257 FO. Inclou: replanteig previ a la instal·lació, neteja i adequació de la ubicació on ha de ser instal·lada, pelada de cobertes, pelada de tubs, neteja i identificació de fibres, subministrament i instal·lació de petit material d’instal·lació (grapes, brides. .), inclòs l’etiquetatge. Inclou també neteja, retirada i transport a l’abocador de la runa generada, incloent taxes i cànons de qualsevol tipus. Executat segons les prescripcions tècniques.</t>
  </si>
  <si>
    <t>Sagnat a partir de 257 F.O.</t>
  </si>
  <si>
    <t>IN-TC-FU-0256</t>
  </si>
  <si>
    <t>Unitat de fusió de fibra òptica en caixa d’empalmament quan el total és més de 257 fusions. Inclou: subministrament i instal·lacions de maneguets termorretràctils de proteccions, obertura de caixa existent i tancament de la mateixa una vegada finalitzada l’execució, incloent proves d’estanqueïtat i segellament de mànegues, preparació de fibres i encaminament  d’aquestes, realització de les fusions segons les especificacions i mesura de les mateixes, neteja de la zona afectada i retirada dels materials sobrants i de rebuig, subministrament i instal·lació d’etiquetatge, i tots els materials i maquinària necessaris per a la correcta execució segons les prescripcions tècniques.</t>
  </si>
  <si>
    <t>Fusió major de 257 fusions.</t>
  </si>
  <si>
    <t>IN-TC-RE-0256</t>
  </si>
  <si>
    <t>Mesures reflectomètriques d’una fibra òptica en 2a i 3a finestra, en tots dos sentits, quan el total és superior a 257 fibres, incloent maquinària, materials i lliurament documentació, executat segons les prescripcions tècniques.</t>
  </si>
  <si>
    <t>Mesures reflectomètriques major de 257 fibres.</t>
  </si>
  <si>
    <t>IN-TC-PO-0256</t>
  </si>
  <si>
    <t>Mesures de potencia d’una fibra òptica en 2a i 3a finestra, en tots dos sentits, quan el total és superior a 257 fibres, incloent maquinària, materials i lliurament documentació, executat segons les prescripcions tècniques.</t>
  </si>
  <si>
    <t>Mesures de potencia major de 257 fibres.</t>
  </si>
  <si>
    <t>S&amp;S</t>
  </si>
  <si>
    <t>Seguretat i Salut</t>
  </si>
  <si>
    <t>GR</t>
  </si>
  <si>
    <t>Gestió de Residus</t>
  </si>
  <si>
    <t>AC</t>
  </si>
  <si>
    <t>Partida alçada d'abonament íntegre en concepte de Seguretat i Salut</t>
  </si>
  <si>
    <t>3.1</t>
  </si>
  <si>
    <t>4.1</t>
  </si>
  <si>
    <t>5.1</t>
  </si>
  <si>
    <t>Acció Cultural</t>
  </si>
  <si>
    <t>Partida alçada d'abonament íntegre en concepte d'Acció cultural. Segons Decret 175/1994 de 28 de juny.</t>
  </si>
  <si>
    <t>Partida alçada d'abonament íntegre en concepte de Gestió residus</t>
  </si>
  <si>
    <t>PA</t>
  </si>
  <si>
    <t>Mesures de potencia entre 145 i 256 fibres.</t>
  </si>
  <si>
    <t>Mesures de potencia entre 49 i 144 fibres.</t>
  </si>
  <si>
    <t>Mesures de potencia d’una fibra òptica en 2a i 3a finestra, en tots dos sentits, quan el total és entre 145 i 256 fibres, incloent maquinària, materials i lliurament documentació, executat segons les prescripcions tècniques.</t>
  </si>
  <si>
    <t>Mesures de potencia d’una fibra òptica en 2a i 3a finestra, en tots dos sentits, quan el total és entre 49 i 144 fibres, incloent maquinària, materials i lliurament documentació, executat segons les prescripcions tècniques.</t>
  </si>
  <si>
    <t>Mesures reflectomètriques d’una fibra òptica en 2a i 3a finestra, en tots dos sentits, quan el total és entre 145 i 256 fibres, incloent maquinària, materials i lliurament documentació, executat segons les prescripcions tècniques.</t>
  </si>
  <si>
    <t>Mesures reflectomètriques d’una fibra òptica en 2a i 3a finestra, en tots dos sentits, quan el total és entre 49 i 144 fibres, incloent maquinària, materials i lliurament documentació, executat segons les prescripcions tècniques.</t>
  </si>
  <si>
    <t>Mesures reflectomètriques entre 49 i 144 fibres.</t>
  </si>
  <si>
    <t>Mesures reflectomètriques entre 145 i 256 fibres.</t>
  </si>
  <si>
    <t>Fusió entre 145 i 256 fusions.</t>
  </si>
  <si>
    <t>Fusió entre 49 i 144 fusions.</t>
  </si>
  <si>
    <t>Unitat de fusió de fibra òptica en caixa d’empalmament quan el total és entre 48 i 144 fusions. Inclou: subministrament i instal·lacions de maneguets termorretràctils de proteccions, obertura de caixa existent i tancament de la mateixa una vegada finalitzada l’execució, incloent proves d’estanqueïtat i segellament de mànegues, preparació de fibres i encaminament  d’aquestes, realització de les fusions segons les especificacions i mesura de les mateixes, neteja de la zona afectada i retirada dels materials sobrants i de rebuig, subministrament i instal·lació d’etiquetatge, i tots els materials i maquinària necessaris per a la correcta execució segons les prescripcions tècniques.</t>
  </si>
  <si>
    <t>Unitat de fusió de fibra òptica en caixa d’empalmament quan el total és entre 145 i 256 fusions. Inclou: subministrament i instal·lacions de maneguets termorretràctils de proteccions, obertura de caixa existent i tancament de la mateixa una vegada finalitzada l’execució, incloent proves d’estanqueïtat i segellament de mànegues, preparació de fibres i encaminament  d’aquestes, realització de les fusions segons les especificacions i mesura de les mateixes, neteja de la zona afectada i retirada dels materials sobrants i de rebuig, subministrament i instal·lació d’etiquetatge, i tots els materials i maquinària necessaris per a la correcta execució segons les prescripcions tècniques.</t>
  </si>
  <si>
    <t>Sagnat a partir de 49 F.O. fins a 144 F.O.</t>
  </si>
  <si>
    <t>Sagnat a partir de 145 F.O. fins a 256 F.O.</t>
  </si>
  <si>
    <t>Preparació d’un sagnat d’un cable de fibra òptica a partir de 49 FO fins a 144 FO. Inclou: replanteig previ a la instal·lació, neteja i adequació de la ubicació on ha de ser instal·lada, pelada de cobertes, pelada de tubs, neteja i identificació de fibres, subministrament i instal·lació de petit material d’instal·lació (grapes, brides. .), inclòs l’etiquetatge. Inclou també neteja, retirada i transport a l’abocador de la runa generada, incloent taxes i cànons de qualsevol tipus. Executat segons les prescripcions tècniques.</t>
  </si>
  <si>
    <t>Preparació d’un sagnat d’un cable de fibra òptica a partir de 145 FO fins a 256 FO. Inclou: replanteig previ a la instal·lació, neteja i adequació de la ubicació on ha de ser instal·lada, pelada de cobertes, pelada de tubs, neteja i identificació de fibres, subministrament i instal·lació de petit material d’instal·lació (grapes, brides. .), inclòs l’etiquetatge. Inclou també neteja, retirada i transport a l’abocador de la runa generada, incloent taxes i cànons de qualsevol tipus. Executat segons les prescripcions tècniques.</t>
  </si>
  <si>
    <t>Preparació d’una punta d’un cable de fibra òptica a partir de 49 FO fins a 144 FO per a instal·lació a caixa d’empalmament o repartidor de FO. Inclou: replanteig previ a la instal·lació, neteja i adequació de la ubicació on ha de ser instal·lada, pelada de cobertes, pelada de tubs, neteja i identificació de fibres, subministrament i instal·lació de petit material d’instal·lació (grapes, brides. .), inclòs l’etiquetatge. Inclou també neteja, retirada i transport a l’abocador de la runa generada, incloent taxes i cànons de qualsevol tipus. Executat segons les prescripcions tècniques.</t>
  </si>
  <si>
    <t>Preparació d’una punta d’un cable de fibra òptica a partir de 145 FO fins a 256 per a instal·lació a caixa d’empalmament o repartidor de FO. Inclou: replanteig previ a la instal·lació, neteja i adequació de la ubicació on ha de ser instal·lada, pelada de cobertes, pelada de tubs, neteja i identificació de fibres, subministrament i instal·lació de petit material d’instal·lació (grapes, brides. .), inclòs l’etiquetatge. Inclou també neteja, retirada i transport a l’abocador de la runa generada, incloent taxes i cànons de qualsevol tipus. Executat segons les prescripcions tècniques.</t>
  </si>
  <si>
    <t>Preparació d'una punta a partir de 49 F.O. fins a 144 F.O.</t>
  </si>
  <si>
    <t>Preparació d'una punta a partir de 145 F.O. fins a 256 F.O.</t>
  </si>
  <si>
    <t>IN-TC-PU-X144</t>
  </si>
  <si>
    <t>IN-TC-PU-145X</t>
  </si>
  <si>
    <t>IN-TC-SA-X144</t>
  </si>
  <si>
    <t>IN-TC-SA-145X</t>
  </si>
  <si>
    <t>IN-TC-FU-0144</t>
  </si>
  <si>
    <t>IN-TC-RE-0144</t>
  </si>
  <si>
    <t>IN-TC-PO-0144</t>
  </si>
  <si>
    <t>Retirada de cable de entre 145 i 256FO. per a posterior reutilització en canalització</t>
  </si>
  <si>
    <t>Retirada de cable de fins 144 F.O. per a posterior reutilització en canalització</t>
  </si>
  <si>
    <t>IN-EC-DE-X144</t>
  </si>
  <si>
    <t>IN-EC-DE-145X</t>
  </si>
  <si>
    <t>IN-EC-DP-X144</t>
  </si>
  <si>
    <t>IN-EC-DP-145X</t>
  </si>
  <si>
    <t xml:space="preserve">Desmuntatge de cable per canalització, de forma manual o mecànica, en qualsevol tipus de conducte, per qualsevol tipus de cable fins 144 FO pel seu reaprofitament. 
Inclou: replanteig i retirada del cable pel seu reaprofitament amb el corresponent bobinatge i transport. Inclou la retirada d'altres elements auxiliars. Inclou també neteja, retirada i transport a abocador dels elements generats, incloent taxes i cànons de qualsevol tipus. Tot inclòs, totalment acabat i d'acord amb la direcció d'obra. 
</t>
  </si>
  <si>
    <t xml:space="preserve">Desmuntatge de cable per canalització, de forma manual o mecànica, en qualsevol tipus de conducte, per qualsevol tipus de cable de entre 145 i 256FO, pel seu reaprofitament.
 Inclou: replanteig i retirada del cable pel seu reaprofitament amb el corresponent bobinatge i transport. Inclou la retirada d'altres elements auxiliars. Inclou també neteja, retirada i transport a abocador dels elements generats, incloent taxes i cànons de qualsevol tipus. Tot inclòs, totalment acabat i d'acord amb la direcció d'obra. 
</t>
  </si>
  <si>
    <t>Retirada de cable de fins 144 F.O. sense aprofitament en canalització .</t>
  </si>
  <si>
    <t>Retirada de cable de entre 145 i 256FO sense aprofitament en canalització.</t>
  </si>
  <si>
    <t xml:space="preserve">Desmuntatge de cable per canalització, de forma manual o mecànica, en qualsevol tipus de conducte, per qualsevol tipus de cable fins 144FO, sense aprofitament.
Inclou: replanteig i retirada del cable i altres elements auxiliars sense la necessitat d'aprofitament del cable. Inclou també netejat, retirada i transport a abocador dels elements generats, incloent taxes i cànons de qualsevol tipus. Tot inclòs, totalment acabat i d'acord amb la direcció d'obra.
</t>
  </si>
  <si>
    <t xml:space="preserve">Desmuntatge de cable per canalització, de forma manual o mecànica, en qualsevol tipus de conducte, per qualsevol tipus de cable de entre 145 i 256FO, sense aprofitament 
Inclou: replanteig i retirada del cable i altres elements auxiliars sense la necessitat d'aprofitament del cable. Inclou també netejat, retirada i transport a abocador dels elements generats, incloent taxes i cànons de qualsevol tipus. Tot inclòs, totalment acabat i d'acord amb la direcció d'obra.
</t>
  </si>
  <si>
    <t>IN-EC-RE-X144</t>
  </si>
  <si>
    <t>IN-EC-RE-145X</t>
  </si>
  <si>
    <t>IN-EC-TR-0144</t>
  </si>
  <si>
    <t>IN-EC-TR-145X</t>
  </si>
  <si>
    <t>Canalització de 1 conducte 125mm o 1 tritub de 40 mm en Terres.</t>
  </si>
  <si>
    <t>Canalització de 1 conducte 125mm o 1 tritub de 40 mm en Calçada.</t>
  </si>
  <si>
    <t>Canalització de 1 conducte 125mm o 1 tritub de 40 mm en vorera.</t>
  </si>
  <si>
    <t>Canalització convencional  6c20 en terres en la base de cuneta natural de terres (ST5b)</t>
  </si>
  <si>
    <t>Canalització convencional  1c125 en terres en la base de cuneta natural de terres (ST5c)</t>
  </si>
  <si>
    <t>OC-CA-ST5b-60</t>
  </si>
  <si>
    <t>OC-CA-ST5c-60</t>
  </si>
  <si>
    <t>OC-CA-ST9bm-6</t>
  </si>
  <si>
    <t>Microrasa 6c20mm en cuneta V de formigó en muntanya [ST9bm]. Recollida manual. Reconstrucció cara cuneta complerta.</t>
  </si>
  <si>
    <t>Microrasa 6c20mm en cuneta V de formigó en muntanya [ST9am]. Recollida manual. Reconstrucció cara cuneta parcial.</t>
  </si>
  <si>
    <t>OC-CA-ST9am-6</t>
  </si>
  <si>
    <t>OC-CA-ST9am-6a</t>
  </si>
  <si>
    <t>OC-CA-ST9bm-6a</t>
  </si>
  <si>
    <t>Microrasa 6c20mm en cuneta V de formigó en muntanya [ST9bm]. Recollida automatitzada. Reconstrucció cara cuneta complerta.</t>
  </si>
  <si>
    <t>Microrasa 6c20mm en cuneta V de formigó en muntanya [ST9am]. Recollida automatitzada. Reconstrucció cara cuneta parcial.</t>
  </si>
  <si>
    <t>OC-CA-SC-2ST6</t>
  </si>
  <si>
    <t>Subministrament prefabricat pericó</t>
  </si>
  <si>
    <t>Subministrament del prefabricat del pericó tipus B2 de dimensions exteriors 80x80x85 cm. Inclou transport fins a l’obra, assaigs i certificacions. Tot inclòs, segons les especificacions tècniques.</t>
  </si>
  <si>
    <t>Subministrament del prefabricat del pericó tipus A de dimensions exteriors 52×52×60 cm. Inclou transport fins a l’obra, assaigs i certificacions. Tot inclòs, segons les especificacions tècniques.</t>
  </si>
  <si>
    <t>Subministrament del prefabricat del pericó tipus C2 de dimensions exteriors 140x80x100 cm. Inclou transport fins a l’obra, assaigs i certificacions. Tot inclòs, segons les especificacions tècniques.</t>
  </si>
  <si>
    <t>Subministrament del prefabricat del pericó tipus B de dimensions exteriors 95x95x105 cm. Inclou transport fins a l’obra, assaigs i certificacions. Tot inclòs, segons les especificacions tècniques.</t>
  </si>
  <si>
    <t>Subministrament del prefabricat del pericó tipus A</t>
  </si>
  <si>
    <t>Subministrament del prefabricat del pericó tipus B</t>
  </si>
  <si>
    <t>Subministrament del prefabricat del pericó tipus B2</t>
  </si>
  <si>
    <t>Subministrament del prefabricat del pericó tipus C2</t>
  </si>
  <si>
    <t>SU-SP-B2-0001</t>
  </si>
  <si>
    <t>SU-SP-B1-0001</t>
  </si>
  <si>
    <t>SU-SP-A1-0001</t>
  </si>
  <si>
    <t>SU-SP-C2-0001</t>
  </si>
  <si>
    <t>Subministrament de conductes</t>
  </si>
  <si>
    <t>SU-CO-MR-6c20</t>
  </si>
  <si>
    <t>Subministrament de microductes de 6 conductes de PEAD de 20 mm de diàmetre exterior i 16 mm de diàmetre interior.Inclòs separadors, taps i maneguets d’unió (empiulament de conductes) si fos necessari. Tot inclòs, segons les prescripcions tècniques.</t>
  </si>
  <si>
    <t>Subministrament microductes (6c20mm)</t>
  </si>
  <si>
    <t>Subministrament del prefabricat del pericó tipus C</t>
  </si>
  <si>
    <t>SU-SP-C1-0001</t>
  </si>
  <si>
    <t>Subministrament del prefabricat del pericó tipus C de dimensions exteriors 167x97x105 cm. Inclou transport fins a l’obra, assaigs i certificacions. Tot inclòs, segons les especificacions tècniques.</t>
  </si>
  <si>
    <t>m3 suplement rebliment de formigó / morter.</t>
  </si>
  <si>
    <t>Subministrament de caixa d’empalmament orientada a gran volum d’empalmaments tant de pas com segregacions. Capacitat fins a 288 fusions. Inclou safates amb capacitat màxima de 8 fibres, suport per a fixació a pericó, elements de segellament tèrmic dels ports d’entrada i mòduls de fusió fins a 288 FO, així com qualsevol element auxiliar necessari, transport fins a l’obra, assaigs i certificacions. Tot inclòs, segons les especificacions tècniques.</t>
  </si>
  <si>
    <t>Caixes preparades per fer 144 fusions però amb possibilitat d’ampliar les safates fins a les 288 fusions. Capacitat fins a 144 fins a 288 fusions. Inclou safates amb capacitat màxima de 8 fibres, suport per a fixació a pericó, elements de segellament tèrmic dels ports d’entrada i mòduls de fusió fins a 144 FO, així com qualsevol element auxiliar necessari, transport fins a l’obra, assaigs i certificacions. Tot inclòs, segons les especificacions tècniques.</t>
  </si>
  <si>
    <t>Pintura línea blanca de la carretera.</t>
  </si>
  <si>
    <t>OC-CA-Blanca</t>
  </si>
  <si>
    <t>OC-CA-SC-F600</t>
  </si>
  <si>
    <t>OC-CA-SC-F6SA</t>
  </si>
  <si>
    <t>Microrasa formigonada 6c20 mm Calçada amb recollida de runes automatitzada. (ST1f)</t>
  </si>
  <si>
    <t>Microrasa formigonada 6c20 mm Calçada. (ST1f)</t>
  </si>
  <si>
    <t>OC-CA-ST2-F60</t>
  </si>
  <si>
    <t>OC-CA-ST2-F6S</t>
  </si>
  <si>
    <t>Microrasa formigonada 6c20mm en cuneta transitable de formigó amb recollida de runes automatitzada. (ST2f)</t>
  </si>
  <si>
    <t>Microrasa formigonada 6c20mm en cuneta transitable de formigó. (ST2f)</t>
  </si>
  <si>
    <t>OC-CA-ST3-F60</t>
  </si>
  <si>
    <t>OC-CA-ST3-F6S</t>
  </si>
  <si>
    <t>Microrasa formigonada 6c20mm en berma plana amb recollida de runes automatitzada. (ST3f)</t>
  </si>
  <si>
    <t>Microrasa formigonada 6c20mm en berma plana. (ST3f)</t>
  </si>
  <si>
    <t>OC-CA-ST4-F60</t>
  </si>
  <si>
    <t>OC-CA-ST4-F6S</t>
  </si>
  <si>
    <t>Microrasa formigonada 6c20mm voral estret amb obstacle amb recollida de runes automatitzada. (ST4f)</t>
  </si>
  <si>
    <t>Microrasa formigonada 6c20mm voral estret amb obstacle. (ST4f)</t>
  </si>
  <si>
    <t>Aglomerat microrasa en fred</t>
  </si>
  <si>
    <t>Suplement aglomerat en fred (m2)</t>
  </si>
  <si>
    <t>Metre lineal de pintura blanca de senyalització de la carretera. Segons procediment descrit al document d’especificacions tècniques i especificacions del titular del domini, incloent:
Pintat sobre paviment de marca vial longitudinal continua per a ús permanent i retrorreflectant en sec, de entre 10 i 15 cm d’amplària, amb plàstic d’aplicació en fred de dos components de color blanc i microesferes de vidre, aplicada amb mitjans mecànics. Incloent:
- Pintat, neteja prèvia de la superfície, premarcatges en cas de ser necessari.
- Transport a l’abocador de runes i restes, inclòs qualsevol tipus de transport i cànon d’abocament.
- Senyalització, estrenyiments de carrils, talls de carrils, passos per a vianants, accessos a habitatges i guals i tota la senyalització necessària per a la realització de la tasca.
- Control de qualitat.
Tot inclòs, totalment acabada i d’acord amb les prescripcions tècniques.</t>
  </si>
  <si>
    <t>OC-CA-SU-0009</t>
  </si>
  <si>
    <t>SU-ST-CE-Safata</t>
  </si>
  <si>
    <t>Canalització formigonada de 2 conductes de 125 mm per encreuaments en calçada. (ST6)</t>
  </si>
  <si>
    <t>Subministrament safata i accessoris per a caixa d'empiulaments existent</t>
  </si>
  <si>
    <t>Subministrament i instal·lació de safata i accessoris per a caixa d’empalmament existent. Inclou qualsevol element auxiliar necessari per a la instal·lació de safates addicionals en caixes d’empiulament existents, transport fins a l’obra, assaigs i certificacions. Tot inclòs, segons les especificacions tècniques.</t>
  </si>
  <si>
    <t>Complement per dispersió superior a 50m d'actuació d'aglomerat</t>
  </si>
  <si>
    <t>Suplement per m3 de rebliment de formigó / morter, incloent additius i acolorit o no segons indicacions de la direcció d'obra.
Tot inclòs, totalment acabat.</t>
  </si>
  <si>
    <t>OC-CA-ST-2C63</t>
  </si>
  <si>
    <t>OC-CA-SV-2C63</t>
  </si>
  <si>
    <t>OC-CA-SC-2C63</t>
  </si>
  <si>
    <t>Canalització d'escomesa de 2c63mm en Terres.</t>
  </si>
  <si>
    <t>Canalització d'escomesa de 2c63mm en Vorera.</t>
  </si>
  <si>
    <t>Canalització d'escomesa de 2c63mm en Calçada.</t>
  </si>
  <si>
    <t>OC-CA-MC-0000</t>
  </si>
  <si>
    <t>OC-CA-MC-0001</t>
  </si>
  <si>
    <t>Minicala 0,3x0,5x1</t>
  </si>
  <si>
    <t>Minicala 0,3x0,5x1 amb minat</t>
  </si>
  <si>
    <t>Estesa tradicional, manual o mecànica, en conducte de fins a 125 mm, de cable de fibra òptica fins a 48 FO. Inclou: replanteig d’estesa, apilament i transports de les bobines fins a l’emplaçament de l’obra, subministrament i instal·lació dels suports de cables i/o grapes als pericons, col·locació de bobines en posició de tir, incloent lubricació, tall i segellament, subministrament i instal·lació d’obturadors, etiquetatge i engrapada. Inclou també neteja, retirada i transport a l’abocador de la runa generada, incloent taxes i cànons de qualsevol tipus. Executat segons les prescripcions tècniques.</t>
  </si>
  <si>
    <t>Estesa tradicional, manual o mecànica, en conducte de fins a 125 mm, de cable de fibra òptica entre 49 i 144 FO. Inclou: replanteig d’estesa, apilament i transports de les bobines fins a l’emplaçament de l’obra, subministrament i instal·lació dels suports de cables i/o grapes als pericons, col·locació de bobines en posició de tir, incloent lubricació, tall i segellament, subministrament i instal·lació d’obturadors, etiquetatge i engrapada. Inclou també neteja, retirada i transport a l’abocador de la runa generada, incloent taxes i cànons de qualsevol tipus. Executat segons les prescripcions tècniques.</t>
  </si>
  <si>
    <t>Estesa tradicional, manual o mecànica, en conducte de fins a 125 mm, de cable de fibra òptica entre 145 i 256 FO. Inclou: replanteig d’estesa, apilament i transports de les bobines fins a l’emplaçament de l’obra, subministrament i instal·lació dels suports de cables i/o grapes als pericons, col·locació de bobines en posició de tir, incloent lubricació, tall i segellament, subministrament i instal·lació d’obturadors, etiquetatge i engrapada. Inclou també neteja, retirada i transport a l’abocador de la runa generada, incloent taxes i cànons de qualsevol tipus. Executat segons les prescripcions tècniques.</t>
  </si>
  <si>
    <t>Estesa tradicional, manual o mecànica, en conducte de fins a 125 mm, de cable de fibra òptica a partir de 257 FO. Inclou: replanteig d’estesa, apilament i transports de les bobines fins a l’emplaçament de l’obra, subministrament i instal·lació dels suports de cables i/o grapes als pericons, col·locació de bobines en posició de tir, incloent lubricació, tall i segellament, subministrament i instal·lació d’obturadors, etiquetatge i engrapada. Inclou també neteja, retirada i transport a l’abocador de la runa generada, incloent taxes i cànons de qualsevol tipus. Executat segons les prescripcions tècniques.</t>
  </si>
  <si>
    <t>Estesa tradicional en conducte de fins a 125mm i cable de fins a 48 F.O.</t>
  </si>
  <si>
    <t>Estesa tradicional en conducte de fins a 125mm i cable de entre 49 i 144 F.O.</t>
  </si>
  <si>
    <t>Estesa tradicional en conducte de fins 125mm i cable de entre 145 i 256 F.O.</t>
  </si>
  <si>
    <t>Estesa tradicional en conducte de fins a 125mm i cable a partir de 257 F.O.</t>
  </si>
  <si>
    <t>Estesa per el mètode 'blowing' o 'floating' en conducte de fins a 40mm i cable de fins a 48 F.O.</t>
  </si>
  <si>
    <t>Estesa per el mètode 'blowing' o 'floating' en conducte de 40mm i cable de a partir de 49 F.O.</t>
  </si>
  <si>
    <t>Estesa per bufament (blowing) o estesa hidràulica (floating), en conducte de fins a 40 mm, de cable de fibra òptica fins a 48 FO. Inclou: replanteig d’estesa, apilament i transports de les bobines fins a l’emplaçament de l’obra, subministrament i instal·lació dels suports de cables i/o grapes als pericons, col·locació de bobines en posició de tir, incloent lubricació, tall i segellament, subministrament i instal·lació d’obturadors, etiquetatge i engrapada. Inclou també neteja, retirada i transport a l’abocador de la runa generada, incloent taxes i cànons de qualsevol tipus. Executat segons les prescripcions tècniques.</t>
  </si>
  <si>
    <t>Estesa per bufament (blowing) o estesa hidràulica (floating), en conducte de fins a 40 mm, de cable de fibra òptica a partir de 49 FO. Inclou: replanteig d’estesa, apilament i transports de les bobines fins a l’emplaçament de l’obra, subministrament i instal·lació dels suports de cables i/o grapes als pericons, col·locació de bobines en posició de tir, incloent lubricació, tall i segellament, subministrament i instal·lació d’obturadors, etiquetatge i engrapada. Inclou també neteja, retirada i transport a l’abocador de la runa generada, incloent taxes i cànons de qualsevol tipus. Executat segons les prescripcions tècniques.</t>
  </si>
  <si>
    <t>Desplaçament de cable fins 144 F.O. per metre desplaçat.</t>
  </si>
  <si>
    <t>Desplaçament de cable de entre 145 i 256FO. per metre desplaçat</t>
  </si>
  <si>
    <t>Desplaçament de cable a partir de 257 F.O. per metre desplaçat</t>
  </si>
  <si>
    <t xml:space="preserve">Recuperació o desplaçament, de forma manual o mecànica, de cable de fins 144 F.O. al llarg d’una canalització . 
Inclou subministrament i instal·lació dels suports de cables i/o grapes als pericons, incloent lubricació, tall i segellament, subministrament e instal·lació d'obturadors, etiquetat i grapejat. Inclou també netejat, retirada i transport a abocador de la runa generada, incloent taxes i cànons de qualsevol tipus. Executat segons prescripcions tècniques.
</t>
  </si>
  <si>
    <t>Recuperació o desplaçament, de forma manual o mecànica, de cable a partir de 257 F.O. al llarg d’una canalització. 
Inclou subministrament i instal·lació dels suports de cables i/o grapes als pericons, incloent lubricació, tall i segellament, subministrament e instal·lació d'obturadors, etiquetat i grapejat. Inclou també netejat, retirada i transport a abocador de la runa generada, incloent taxes i cànons de qualsevol tipus. Executat segons prescripcions tècniques.</t>
  </si>
  <si>
    <t xml:space="preserve">Recuperació o desplaçament, de forma manual o mecànica, de cable de entre 145 i 256FO. al llarg d’una canalització 
Inclou subministrament i instal·lació dels suports de cables i/o grapes als pericons, incloent lubricació, tall i segellament, subministrament e instal·lació d'obturadors, etiquetat i grapejat. Inclou també netejat, retirada i transport a abocador de la runa generada, incloent taxes i cànons de qualsevol tipus. Executat segons prescripcions tècniques.
</t>
  </si>
  <si>
    <t>OC-CA-SC-U600</t>
  </si>
  <si>
    <t>Etiquetes de fila</t>
  </si>
  <si>
    <t>(en blanc)</t>
  </si>
  <si>
    <t>Subministrament de detector de balises</t>
  </si>
  <si>
    <t>Detector de Balises</t>
  </si>
  <si>
    <t>Subministraments  OTDR</t>
  </si>
  <si>
    <t>2.6</t>
  </si>
  <si>
    <t>Nodes / Aire acondicionat</t>
  </si>
  <si>
    <t>Nodes / Electricitat</t>
  </si>
  <si>
    <t>Nodes / Centraleta</t>
  </si>
  <si>
    <t>Nodes / Accés</t>
  </si>
  <si>
    <t>Nodes / Sensors</t>
  </si>
  <si>
    <t>Subministrament i instal·lació equip de climatització / Aire acondicionat</t>
  </si>
  <si>
    <t>Subministrament i instal·lació descarregador sobretensió</t>
  </si>
  <si>
    <t>Subministrament i instal·lació màgneto 16A</t>
  </si>
  <si>
    <t>Subministrament i instal·lació màgneto rearmable 25A-40A</t>
  </si>
  <si>
    <t>Subministrament i instal·lació circutor</t>
  </si>
  <si>
    <t>Subministrament i instal·lació detector trifàsica / Detector fases</t>
  </si>
  <si>
    <t>Subministrament i instal·lació Interruptor màgneto rearmable línia serveis (10A o 20A)</t>
  </si>
  <si>
    <t>Subministrament i instal·lació Rearmable centraleta</t>
  </si>
  <si>
    <t>Subministrament i instal·lació  sistemes centraleta</t>
  </si>
  <si>
    <t>Subministrament i instal·lació marcador</t>
  </si>
  <si>
    <t>Subministrament i instal·lació central d'alarmes</t>
  </si>
  <si>
    <t>Subministrament i instal·lació targeta central d'alarmes TS1R/TS2R</t>
  </si>
  <si>
    <t>Subministrament i instal·lació sensor presència</t>
  </si>
  <si>
    <t>Subministrament i instal·lació sensor fum</t>
  </si>
  <si>
    <t>Subministrament i instal·lació sensor foc</t>
  </si>
  <si>
    <t>Subministrament i instal·lació cilindre electrònic accés porta</t>
  </si>
  <si>
    <t>Subministrament i instal·lació pany accés quadre elèctric</t>
  </si>
  <si>
    <t>SU-NO-CL-0001</t>
  </si>
  <si>
    <t>SU-NO-SE-0001</t>
  </si>
  <si>
    <t>SU-NO-EL-0001</t>
  </si>
  <si>
    <t>SU-NO-CE-0001</t>
  </si>
  <si>
    <t>SU-NO-EL-0002</t>
  </si>
  <si>
    <t>SU-NO-EL-0003</t>
  </si>
  <si>
    <t>SU-NO-EL-0004</t>
  </si>
  <si>
    <t>SU-NO-EL-0005</t>
  </si>
  <si>
    <t>SU-NO-EL-0006</t>
  </si>
  <si>
    <t>SU-NO-AC-0001</t>
  </si>
  <si>
    <t>SU-NO-CE-0002</t>
  </si>
  <si>
    <t>SU-NO-AC-0002</t>
  </si>
  <si>
    <t>SU-NO-SE-0002</t>
  </si>
  <si>
    <t>SU-NO-SE-0003</t>
  </si>
  <si>
    <t>SU-NO-SE-0004</t>
  </si>
  <si>
    <t>SU-NO-SE-0005</t>
  </si>
  <si>
    <t>SU-NO-SE-0006</t>
  </si>
  <si>
    <t>Pretall de formigó</t>
  </si>
  <si>
    <t>Microrasa 6c20 mm Calçada en zona urbana (ST1u)</t>
  </si>
  <si>
    <t>Canalització Soterrada (convencional)</t>
  </si>
  <si>
    <t>Canalització Soterrada (microrasa)</t>
  </si>
  <si>
    <t>Canalització Soterrada (escomesa)</t>
  </si>
  <si>
    <t>#N/D</t>
  </si>
  <si>
    <t>Construcció de mur de formigó per a contenció de terres i protecció de pericó a talús. Construcció de mur de blocs buits de formigó gris de 40×20×20, per a posterior acabament, incloent part proporcional de llosa d’anivellament, armadura vertical formada per 4 rodons de D=12 mm per cada metre lineal, i armadura horitzontal formada per dos rodons de D=6mm. Per cada fila de blocs, omplert amb formigó H-200/20 Tmax.20 mm i rebut amb morter de ciment i sorra de riu 1/6, abocat, col·locat, vibrat i rejuntat. Inclou senyalització, estrenyiments de carrils, talls de carrils, passos per a vianants, accessos a habitatges i guals i tota la senyalització necessària.Tot inclòs.</t>
  </si>
  <si>
    <t>Subministrament i instal·lació:
 1- Tapa i marc tipus B rodona amb marc aparent de pas 700 mm. Inclou transport fins a l’obra, assaigs i certificacions.
 2- Pericó prefabricat o d’obra in situ tipus B de dimensions exteriors 95x95x105 cm, instal·lat en calçada. Inclou transport fins a l’obra, assaigs i certificacions.
    Inclou:
- Tall de qualsevol tipus paviment, inclòs part proporcional de disc de tall.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 Acreixement i enrasament fins a paviment, instal·lació de marc i tapa perfectament anivellat i arrebossat de les parets interiors.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</si>
  <si>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B de doble fulla triangular de dimensions interiors 760×760 mm. Inclou transport fins a l’obra, assaigs i certificacions.
 2- Pericó prefabricat o d’obra in situ tipus B de dimensions exteriors 95x95x105 cm, instal·lat en calçada. Inclou transport fins a l’obra, assaigs i certificacions.
    Inclou:
- Tall de qualsevol tipus paviment, inclòs part proporcional de disc de tall.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 Acreixement i enrasament fins a paviment, instal·lació de marc i tapa perfectament anivellat i arrebossat de les parets interiors.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</si>
  <si>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B2 de doble fulla triangular de dimensions interiors 600×600 mm. Inclou transport fins a l’obra, assaigs i certificacions.
 2-  Pericó prefabricat o d’obra in situ tipus B2 de dimensions exteriors 80x80x85 cm, instal·lat en calçada. Inclou transport fins a l’obra, assaigs i certificacions.
    Inclou:
- Tall de qualsevol tipus paviment, inclòs part proporcional de disc de tall.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 Acreixement i enrasament fins a paviment, instal·lació de marc i tapa perfectament anivellat i arrebossat de les parets interiors.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</si>
  <si>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B de doble fulla triangular de dimensions interiors 760×760 mm. Inclou transport fins a l’obra, assaigs i certificacions.
 2- Pericó prefabricat o d’obra in situ tipus B de dimensions exteriors 95x95x105 cm, instal·lat en vorera. Inclou transport fins a l’obra, assaigs i certificacions.
    Inclou:
- Tall de qualsevol tipus paviment, inclòs part proporcional de disc de tall.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Inclou suplement d’excavació i formigonat en compensació a les transicions de canalitzacions en calçada i pericons en vorera.
- Acreixement i enrasament fins a paviment, instal·lació de marc i tapa perfectament anivellat  i arrebossat de les parets interiors.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Suplement compensatori per baix rendiment, excessos d’excavació provocat pels serveis existents, excessos de rebliment i formigonat, excessos de reposició i/o elevat nombre de cales, així com qualsevol altre excés que s’hi pugui donar.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</si>
  <si>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B2 de doble fulla triangular de dimensions interiors 600×600 mm. Inclou transport fins a l’obra, assaigs i certificacions.
 2-  Pericó prefabricat o d’obra in situ tipus B2 de dimensions exteriors 80x80x85 cm, instal·lat en vorera. Inclou transport fins a l’obra, assaigs i certificacions.
- Tall de qualsevol tipus paviment, inclòs part proporcional de disc de tall.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Inclou suplement d’excavació i formigonat en compensació a les transicions de canalitzacions en calçada i pericons en vorera.
- Acreixement i enrasament fins a paviment, instal·lació de marc i tapa perfectament anivellat  i arrebossat de les parets interiors.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Suplement compensatori per baix rendiment, excessos d’excavació provocat pels serveis existents, excessos de rebliment i formigonat, excessos de reposició i/o elevat nombre de cales, així com qualsevol altre excés que s’hi pugui donar.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</si>
  <si>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C de quatre fulles triangulars, de dimensions interiors 1200×760 mm. Inclou transport fins a l’obra, assaigs i certificacions.
 2- Pericó prefabricat o d'obra in situ tipus C de dimensions exteriors 167x97x105 cm, instal·lat en calçada. Inclou transport fins a l’obra, assaigs i certificacions.
    Inclou:
- Demolició, càrrega sobre camió i transport a l’abocador de paviment existent de qualsevol tipus i gruix inclòs base de formigó i cànon d’abocament.
- Tall de qualsevol tipus paviment, inclòs part proporcional de disc de tall.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 Acreixement i enrasament fins a paviment, instal·lació de marc i tapa perfectament anivellat i arrebossat de les parets interiors.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</si>
  <si>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C2 de quatre fulles triangulars, de dimensions interiors 1200×600 mm. Inclou transport fins a l’obra, assaigs i certificacions.
 2- Pericó prefabricat o d'obra in situ tipus C2 de dimensions exteriors 140x80x100 cm, instal·lat en calçada. Inclou transport fins a l’obra, assaigs i certificacions.
   Inclou:
- Demolició, càrrega sobre camió i transport a l’abocador de paviment existent de qualsevol tipus i gruix inclòs base de formigó i cànon d’abocament.
- Tall de qualsevol tipus paviment, inclòs part proporcional de disc de tall.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 Acreixement i enrasament fins a paviment, instal·lació de marc i tapa perfectament anivellat i arrebossat de les parets interiors.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</si>
  <si>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C de quatre fulles triangulars, de dimensions interiors 1200×760 mm. Inclou transport fins a l’obra, assaigs i certificacions.
 2- Pericó prefabricat o d'obra in situ tipus C de dimensions exteriors 167x97x105 cm, instal·lat en vorera. Inclou transport fins a l’obra, assaigs i certificacions.
    Inclou: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Inclou suplement d’excavació i formigonat en compensació a les transicions de canalitzacions en calçada i pericons en vorera.
- Acreixement i enrasament fins a paviment, instal·lació de marc i tapa perfectament anivellat i arrebossat de les parets interiors.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Suplement compensatori per baix rendiment, excessos d’excavació provocat pels serveis existents, excessos de rebliment i formigonat, excessos de reposició i/o elevat nombre de cales, així com qualsevol altre excés que s’hi pugui donar.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</si>
  <si>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C2 de quatre fulles triangulars, de dimensions interiors 1200×600 mm. Inclou transport fins a l’obra, assaigs i certificacions.
 2- Pericó prefabricat o d'obra in situ tipus C2 de dimensions exteriors 140x80x100 cm, instal·lat en vorera. Inclou transport fins a l’obra, assaigs i certificacions.
   Inclou: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Inclou suplement d’excavació i formigonat en compensació a les transicions de canalitzacions en calçada i pericons en vorera.
- Acreixement i enrasament fins a paviment, instal·lació de marc i tapa perfectament anivellat i arrebossat de les parets interiors.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Suplement compensatori per baix rendiment, excessos d’excavació provocat pels serveis existents, excessos de rebliment i formigonat, excessos de reposició i/o elevat nombre de cales, així com qualsevol altre excés que s’hi pugui donar.
- Inclou senyalització, estrenyiments de carrils, talls de carrils, passos per a vianants, accessos a habitatges i guals i tota la senyalització necessària.
Tot inclòs, totalment acabada i d’acord amb les prescripcions tècniques.</t>
  </si>
  <si>
    <t>Ampliació i/o reforma de pericó existent de qualsevol mida amb o sense servei, incloent l’ampliació i instal·lació d’un nou marc i tapa. Inclou:
- Demolició, càrrega sobre camió i transport a l’abocador de paviment existent de qualsevol tipus i gruix inclòs base de formigó i cànon d’abocament.
- Excavació i/o demolició necessària per a la execució del pericó en qualsevol tipus de terreny deixant les restes i runes en contenidors, inclòs anivellament de fons.
- Càrrega de terres i deixalles sobrants de l’excavació i/o demolició necessària per a la execució del pericó, sobre camió i transport a l’abocador, contenidor i/o dúmper, inclòs qualsevol tipus de transport dins l’àmbit d’emplaçament de l’obra i cànon d’abocament.
- Rebliment i piconatge amb terres per a la execució del pericó, en tongades de 25 cm com a màxim, amb compactació del 95% de Proctor modificat (PM).
- Acreixement i enrasament fins a paviment, instal·lació de marc i tapa perfectament anivellat.
- Pavimentació i base de formigó de resistència característica idèntica a l’existent, inclòs acabats i lliuraments a elements superficials del vial, accessos a habitatges o qualsevol element de mobiliari urbà, perfectament quadrat i tallat. Inclòs neteja de ferm, subministrament i execució de treballs de pintura.
- Inclou senyalització, estrenyiments de carrils, talls de carrils, passos per a vianants, accessos a habitatges i guals i tota la senyalització necessària.
Tot inclòs, totalment acabada i d’acord amb les prescripcions tècniques.</t>
  </si>
  <si>
    <t>OC-ER-PE-0CBR</t>
  </si>
  <si>
    <t>Pericó tipus B Rodona en calçada.</t>
  </si>
  <si>
    <t>Metre lineal de canalització amb mitjans convencionals formada per 2 conductes de 125 mm en vorera,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Demolició, càrrega sobre camió i transport a l’abocador de peces de qualsevol tipus i gruix inclòs base de formigó i cànon d’abocament.
- Excavació i/o demolició de rases i pous, d’amplada entre 0,40 m fins a 0,60 m i profunditat entre 0,60 m fins a 0,80 m (de la part superior del dau de formigó fins al paviment). Executada en qualsevol tipus de terreny, deixant les restes i runes en contenidors, inclòs neteja per aspiració, anivellament de fons de rasa i apuntalament necessari.
- Construcció de prisma tubular format per 2 conductes de 125 mm de diàmetre exterior i 107 mm de diàmetre interior disposats segons secció, format per tubs de polietilè d’alta densitat de doble paret, corrugada exterior i llisa interior, lligats progressivament amb els conductes de la base amb una cinta de plàstic, amb separadors instal·lats cada 2m i protegit amb un dau de formigó, inclòs col·locació de cinta de senyalització, separadors, maneguets d’unió i fil guia en els 2 conductes.
- Balises de detecció ubicades segons document d’especificacions tècniques.
- Rebliment i piconatge de rases i pous amb formigó o amb material seleccionat d’aportació, en tongades de 25 cm com a màxim, amb compactació del 95% de Proctor modificat (PM), subbase de formigó de 0,10m de sobreample per cada costat i 0,10m de gruix.
- Reposició de paviment igual a l’existent de fins 0,80m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</si>
  <si>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 xml:space="preserve">Metre lineal de microrasa de 6 conductes de 20mm en vorera, construït segons procediment descrit al document d’especificacions tècniques i incloent:
- Estudi del subsòl amb georadar per a la localització i identificació dels serveis existents.
- Retirada de paviment de qualsevol tipus (lloseta, panot, llamborda, etc) fins a una amplada de 40 cm.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deixant les runes i restes al marge, inclòs anivellament i neteja de fons de rasa.
- Recollida de runes i restes per mitjans mecànics o manuals i acopi en contenidors per a posterior transport a l’abocador, inclòs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subbase amb morter d'alta compressió, inclòs additius, vibrat si fos necessari. 
- Reposició de paviment igual a l’existent i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Inclou subministrament i instal·lació de empiulaments de conductes i taps
- Control de qualitat dels conductes (proves de presió, continuïtat, etc).
Tot inclòs, totalment acabada i d’acord amb les prescripcions tècniques.
</t>
  </si>
  <si>
    <t>Metre lineal de microrasa de 6 conductes de 20mm en vorera formigonada amb recollida de runes automatitzada,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inclòs anivellament i neteja de fons de rasa amb recollida de runes automatitzada i restes i recollida en camió tipus banyera per a posterior transport a l'abocador, inclòs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inclòs additius, vibrat si fos necessari. 
- Reposició de paviment igual a l’existent i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</si>
  <si>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en vorera formigonada,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deixant les runes i restes al marge, inclòs anivellament i neteja de fons de rasa.
- Recollida de runes i restes per mitjans mecànics o manuals i acopi en contenidors per a posterior transport a l’abocador, inclòs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inclòs additius, vibrat si fos necessari. 
- Reposició de paviment igual a l’existent i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</si>
  <si>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sota calçada amb recollida de runes automatitzada,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inclòs anivellament i neteja de fons de rasa amb aspiració simultània de runes i restes i recollida en camió tipus banyera per a posterior transport a l'abocador, inclòs cànon d'abocament.
- Arrencada de peça de rigola i base de formigó de qualsevol tipus, càrrega sobre camió tipus banyera.
- Arrencada de vorada i base de formigó de qualsevol tipus, càrrega sobre camió tipus banyera.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incloent additius, acolorit o no segons indicacions de la direcció d'obra i vibrat si fos necessari. 
- Reposició de qualsevol element superficial del vial o qualsevol element de mobiliari urbà, perfectament quadrat i tallat, totalment acabat.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Inclou senyalització, estrenyiments de carrils, talls de carrils, passos per a vianants, accessos a habitatges i guals i tota la senyalització necessària per a la realització de la microrasa.
- Pintar la línea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</si>
  <si>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sota calçada,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deixant les runes i restes al marge, inclòs anivellament i neteja de fons de rasa.
- Recollida de runes i restes per mitjans mecànics o manuals i acopi en contenidors per a posterior transport a l’abocador, inclòs cànon d’abocament.
- Arrencada de peça de rigola i base de formigó de qualsevol tipus.
- Arrencada de vorada i base de formigó de qualsevol tipus.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incloent additius, acolorit o no segons indicacions de la direcció d'obra i vibrat si fos necessari. 
- Reposició de qualsevol element superficial del vial o qualsevol element de mobiliari urbà, perfectament quadrat i tallat, totalment acabat.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Inclou senyalització, estrenyiments de carrils, talls de carrils, passos per a vianants, accessos a habitatges i guals i tota la senyalització necessària per a la realització de la microrasa.
- Pintar la línea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</si>
  <si>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sota calçada urbana amb recollida de runes automatitzada,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inclòs anivellament i neteja de fons de rasa amb aspiració simultània de runes i restes i recollida en camió tipus banyera per a posterior transport a l'abocador, inclòs cànon d'abocament.
- Arrencada de peça de rigola i base de formigó de qualsevol tipus, càrrega sobre camió tipus banyera.
- Arrencada de vorada i base de formigó de qualsevol tipus, càrrega sobre camió tipus banyera.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o morter d'alta compressió, incloent additius, acolorit o no segons indicacions de la direcció d'obra i vibrat si fos necessari. 
- Reposició de qualsevol element superficial del vial o qualsevol element de mobiliari urbà, perfectament quadrat i tallat, totalment acabat.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Inclou senyalització, estrenyiments de carrils, talls de carrils, passos per a vianants, accessos a habitatges i guals i tota la senyalització necessària per a la realització de la microrasa.
- Pintar la línea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</si>
  <si>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sota calçada amb recollida de runes manual o automatitzada,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inclòs anivellament i neteja de fons de rasa amb aspiració simultània de runes i restes i recollida en camió tipus banyera per a posterior transport a l'abocador, inclòs cànon d'abocament.
- Arrencada de peça de rigola i base de formigó de qualsevol tipus, càrrega sobre camió tipus banyera.
- Arrencada de vorada i base de formigó de qualsevol tipus, càrrega sobre camió tipus banyera.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incloent additius, acolorit o no segons indicacions de la direcció d'obra i vibrat si fos necessari. 
- Reposició de qualsevol element superficial del vial o qualsevol element de mobiliari urbà, perfectament quadrat i tallat, totalment acabat.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Inclou senyalització, estrenyiments de carrils, talls de carrils, passos per a vianants, accessos a habitatges i guals i tota la senyalització necessària per a la realització de la microrasa.
- Pintar la línea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</si>
  <si>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sota calçada,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deixant les runes i restes al marge, inclòs anivellament i neteja de fons de rasa.
- Recollida de runes i restes per mitjans mecànics o manuals i acopi en contenidors per a posterior transport a l’abocador, inclòs cànon d’abocament.
- Arrencada de peça de rigola i base de formigó de qualsevol tipus.
- Arrencada de vorada i base de formigó de qualsevol tipus.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incloent additius, acolorit o no segons indicacions de la direcció d'obra i vibrat si fos necessari. 
- Reposició de qualsevol element superficial del vial o qualsevol element de mobiliari urbà, perfectament quadrat i tallat, totalment acabat.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Inclou senyalització, estrenyiments de carrils, talls de carrils, passos per a vianants, accessos a habitatges i guals i tota la senyalització necessària per a la realització de la microrasa.
- Pintar la línea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</si>
  <si>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en terres,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deixant les runes i restes al marge, inclòs anivellament i neteja de fons de rasa.
- Recollida de runes i restes per mitjans mecànics o manuals i acopi en contenidors per a posterior transport a l’abocador, inclòs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amb morter fins a la part superior del prisma i amb terres d’aportació fins a la superfície, inclòs additius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Inclou subministrament i instal·lació de empiulaments de conductes i taps
- Control de qualitat dels conductes (proves de presió, continuïtat, etc).
Tot inclòs, totalment acabada i d’acord amb les prescripcions tècniques.</t>
  </si>
  <si>
    <t>Metre lineal de microrasa de 6 conductes de 20mm en terres sense cota lliure,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15 i 25 cm de fondària. Executada en qualsevol tipus de terreny, deixant les runes i restes al marge, inclòs anivellament i neteja de fons de rasa.
- Recollida de runes i restes per mitjans mecànics o manuals i acopi en contenidors per a posterior transport a l’abocador, inclòs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amb morter fins a la part superior del prisma i amb terres d’aportació fins a la superfície, inclòs additius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Inclou subministrament i instal·lació de empiulaments de conductes i taps
- Control de qualitat dels conductes (proves de presió, continuïtat, etc).
Tot inclòs, totalment acabada i d’acord amb les prescripcions tècniques.</t>
  </si>
  <si>
    <t>Metre lineal de microrasa de 6 conductes de 20mm amb recollida de runes automatitzada, solució constructiva aplicable en trams de carretera amb voral inferior a 50 centímetres amb presència de cuneta de formigó. La microrasa s’executarà al a junta d'unió entre la cuneta de formigó i la plataforma.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amb recollida de runes automatitzada, restes i recollida en camió tipus banyera per a posterior transport a l'abocador, inclòs cànon d'abocament. El braç de la microrasadora ha de tenir la possibilitat de desplaçar el disc fora de la màquina i/o ha de permetre una inclinació del disc suficient perquè la rasa s'executi perpendicular a la plataforma.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</si>
  <si>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solució constructiva aplicable en trams de carretera amb voral inferior a 50 centímetres amb presència de cuneta de formigó. La microrasa s’executarà al a junta d'unió entre la cuneta de formigó i la plataforma.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El braç de la microrasadora ha de tenir la possibilitat de desplaçar el disc fora de la màquina i/o ha de permetre una inclinació del disc suficient perquè la rasa s'executi perpendicular a la plataforma.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</si>
  <si>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amb recollida de runes automatitzada, solució constructiva aplicable en trams de carretera amb voral inferior a 50 centímetres amb presència de cuneta de formigó. La microrasa s’executarà al a junta d'unió entre la cuneta de formigó i la plataforma.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amb recollida de runes automatitzada, restes i recollida en camió tipus banyera per a posterior transport a l'abocador, inclòs cànon d'abocament. El braç de la microrasadora ha de tenir la possibilitat de desplaçar el disc fora de la màquina i/o ha de permetre una inclinació del disc suficient perquè la rasa s'executi perpendicular a la plataforma.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</si>
  <si>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solució constructiva aplicable en trams de carretera amb voral inferior a 50 centímetres amb presència de cuneta de formigó. La microrasa s’executarà al a junta d'unió entre la cuneta de formigó i la plataforma.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El braç de la microrasadora ha de tenir la possibilitat de desplaçar el disc fora de la màquina i/o ha de permetre una inclinació del disc suficient perquè la rasa s'executi perpendicular a la plataforma.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</si>
  <si>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amb recollida de runes automatitzada, solució constructiva aplicable en trams de carretera amb voral inferior a 50 centímetres on es cumpleixin unes bones condicions d'amplitud i executives. La microrasa s’executarà a terres a tocar de la plataforma.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amb recollida de runes automatitzada, restes i recollida en camió tipus banyera per a posterior transport a l'abocador, inclòs cànon d'abocament. En els casos on hi hagi requeriment d'espai per presència de talús molt pronunciat, el braç de la microrasadora ha de tenir la possibilitat de desplaçar el disc fora de la màquina.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</si>
  <si>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solució constructiva aplicable en trams de carretera amb voral inferior a 50 centímetres on es cumpleixin unes bones condicions d'amplitud i executives. La microrasa s’executarà a terres a tocar de la plataforma.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En els casos on hi hagi requeriment d'espai per presència de talús molt pronunciat, el braç de la microrasadora ha de tenir la possibilitat de desplaçar el disc fora de la màquina.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</si>
  <si>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amb recollida de runes automatitzada, solució constructiva aplicable en trams de carretera amb voral inferior a 50 centímetres on es cumpleixin unes bones condicions d'amplitud i executives. La microrasa s’executarà a terres a tocar de la plataforma.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amb recollida de runes automatitzada, restes i recollida en camió tipus banyera per a posterior transport a l'abocador, inclòs cànon d'abocament. En els casos on hi hagi requeriment d'espai per presència de talús molt pronunciat, el braç de la microrasadora ha de tenir la possibilitat de desplaçar el disc fora de la màquina.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</si>
  <si>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solució constructiva aplicable en trams de carretera amb voral inferior a 50 centímetres on es cumpleixin unes bones condicions d'amplitud i executives. La microrasa s’executarà a terres a tocar de la plataforma.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En els casos on hi hagi requeriment d'espai per presència de talús molt pronunciat, el braç de la microrasadora ha de tenir la possibilitat de desplaçar el disc fora de la màquina.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</si>
  <si>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amb recollida de runes automatitzada, solució constructiva aplicable en trams de carretera amb voral inferior a 50 centímetres quan la presència d'un obstacle estreta el pas.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amb recollida de runes automatitzada, restes i recollida en camió tipus banyera per a posterior transport a l'abocador, inclòs cànon d'abocament. El braç de la microrasadora ha de tenir la possibilitat de desplaçar el disc fora de la maquinària hi ha de permetre un cert marge d'inclinació del disc. Serà imprescindible que la màquina es pugui apropoar a una distància de &lt;10cm de l'obstacle.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</si>
  <si>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solució constructiva aplicable en trams de carretera amb voral inferior a 50 centímetres quan la presència d'un obstacle estreta el pas.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El braç de la microrasadora ha de tenir la possibilitat de desplaçar el disc fora de la maquinària hi ha de permetre un cert marge d'inclinació del disc. Serà imprescindible que la màquina es pugui apropoar a una distància de &lt;10cm de l'obstacle.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morter d'alta compressió,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</si>
  <si>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amb recollida de runes automatitzada, solució constructiva aplicable en trams de carretera amb voral inferior a 50 centímetres quan la presència d'un obstacle estreta el pas.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amb recollida de runes automatitzada, restes i recollida en camió tipus banyera per a posterior transport a l'abocador, inclòs cànon d'abocament. El braç de la microrasadora ha de tenir la possibilitat de desplaçar el disc fora de la maquinària hi ha de permetre un cert marge d'inclinació del disc. Serà imprescindible que la màquina es pugui apropoar a una distància de &lt;10cm de l'obstacle.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</si>
  <si>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solució constructiva aplicable en trams de carretera amb voral inferior a 50 centímetres quan la presència d'un obstacle estreta el pas. Es pintarà una línia blava a la cota superior de la reposició per senyalitzar la posició de la microrasa.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El braç de la microrasadora ha de tenir la possibilitat de desplaçar el disc fora de la maquinària hi ha de permetre un cert marge d'inclinació del disc. Serà imprescindible que la màquina es pugui apropoar a una distància de &lt;10cm de l'obstacle.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incloent additius, acolorit o no segons indicacions de la direcció d'obra i vibrat si fos necessari.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línea blava per marcar la microrasa, segons indicacions del titular del domini o de la direcció d’obra. 
- Inclou subministrament i instal·lació de empiulaments de conductes i taps
- Control de qualitat dels conductes (proves de presió, continuïtat, etc).
Tot inclòs, totalment acabada i d’acord amb les prescripcions tècniques.</t>
  </si>
  <si>
    <t>Metre lineal de microrasa de 6 conductes de 20mm en terres,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canalització.
- Neteja i desbrossada de la cuneta per mitjans mecànics, càrrega sobre camió i transport a l'abocador del material de la desbrossada i neteja i cànon d'abocament.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El braç de la microrasadora ha de tenir la possibilitat de desplaçar el disc fora de la maquinària hi ha de permetre un cert marge d'inclinació del disc. 
- Recollida de runes i restes per mitjans mecànics o manuals i acopi en contenidors per a posterior transport a l'abocador, inclòs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Construcció d'un calaix de formigó de consistencia especial (amb microdibres o similar), arriostrat si fos necessari, amb els conductes encastats en ell.
- En presencia de Biona, l'eventual calaix de formigó de reforç, es construirà tot fent un encofrat independent dels suports de la biona.
- Reposició de qualsevol element superficial del vial o qualsevol element de mobiliari urbà, perfectament quadrat i tallat, totalment acabat.
- Pintar la línea blava per marcar la microrasa, segons indicacions del titular del domini o de la direcció d’obra. 
- Inclou senyalització, estrenyiments de carrils, talls de carrils, equip de senyalistes, passos per a vianants, accessos a habitatges i guals i tota la senyalització necessària per a la realització de la canalització.
- Inclou subministrament i instal·lació de empiulaments de conductes i taps
- Control de qualitat dels conductes (proves de presió, continuïtat, etc).
Tot inclòs, totalment acabada i d'acord amb les prescripcions tècniques.</t>
  </si>
  <si>
    <t>Metre lineal de canalització convencional de 6 conductes de 20mm en terres,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canalització.
- Neteja i desbrossada de la cuneta per mitjans mecànics, càrrega sobre camió i transport a l'abocador del material de la desbrossada i neteja i cànon d'abocament.
- Excavació i/o demolició de rases i pous, d'amplada 30 cm i profunditat 40 cm. Executada en qualsevol tipus de terreny, deixant les restes i runes en contenidors, inclòs neteja per aspiració, anivellament de fons de rasa i apuntalament necessari.
- Execució de la canalització mitjançant maquinària retroexcavadora o mitjans manuals, de 30 cm d'amplada i 40 cm de fondària. Executada en qualsevol tipus de terreny, deixant les runes i restes al marge, inclòs anivellament i neteja de fons de rasa.
- Recollida de runes i restes per mitjans mecànics o manuals i acopi en contenidors per a posterior transport a l'abocador, inclòs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amb formigó HM-25 fins a la part superior del prisma de 30 cm de fondària i reomplert de terres de 10 cm aproximadament d'alçada amb terres procedents de l'excavació fins a la superfície, inclòs vibrat si fos necessari. 
- Reposició de qualsevol element superficial del vial o qualsevol element de mobiliari urbà, perfectament quadrat i tallat, totalment acabat.
- Inclou senyalització, estrenyiments de carrils, talls de carrils, equip de senyalistes, passos per a vianants, accessos a habitatges i guals i tota la senyalització necessària per a la realització de la canalització.
- Inclou subministrament i instal·lació de empiulaments de conductes i taps
- Control de qualitat dels conductes (proves de presió, continuïtat, etc).
Tot inclòs, totalment acabada i d'acord amb les prescripcions tècniques.</t>
  </si>
  <si>
    <t>Metre lineal de canalització convencional de 1 conducte de 125mm en terres,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canalització.
- Neteja i desbrossada de la cuneta per mitjans mecànics, càrrega sobre camió i transport a l'abocador del material de la desbrossada i neteja i cànon d'abocament.
- Excavació i/o demolició de rases i pous, d'amplada 30 cm i profunditat 40 cm. Executada en qualsevol tipus de terreny, deixant les restes i runes en contenidors, inclòs neteja per aspiració, anivellament de fons de rasa i apuntalament necessari.
- Execució de la canalització mitjançant maquinària retroexcavadora o mitjans manuals, de 30 cm d'amplada i 40 cm de fondària. Executada en qualsevol tipus de terreny, deixant les runes i restes al marge, inclòs anivellament i neteja de fons de rasa.
- Recollida de runes i restes per mitjans mecànics o manuals i acopi en contenidors per a posterior transport a l'abocador, inclòs cànon d'abocament.
-  Construcció de prisma tubular format per 1 conducte de 125 mm de diàmetre exterior i 107 mm de diàmetre interior disposats segons secció, format per tubs de polietilè d’alta densitat de doble paret, corrugada exterior i llisa interior, lligats progressivament amb els conductes de la base amb una cinta de plàstic, amb separadors instal·lats cada 2m i protegit amb un dau de formigó, inclòs col·locació de cinta de senyalització, separadors, maneguets d’unió i fil guia en el conducte.
- Rebliment de rases amb formigó HM-25 fins a la part superior del prisma de 30 cm de fondària i reomplert de terres de 10 cm aproximadament d'alçada amb terres procedents de l'excavació fins a la superfície, inclòs vibrat si fos necessari. 
- Balises de detecció ubicades segons document d’especificacions tècniques.
- Reposició de qualsevol element superficial del vial o qualsevol element de mobiliari urbà, perfectament quadrat i tallat, totalment acabat.
- Inclou senyalització, estrenyiments de carrils, talls de carrils, equip de senyalistes, passos per a vianants, accessos a habitatges i guals i tota la senyalització necessària per a la realització de la canalització.
- Inclou subministrament i instal·lació de empiulaments de conductes i taps
- Control de qualitat dels conductes (proves de presió, continuïtat, etc).
Tot inclòs, totalment acabada i d'acord amb les prescripcions tècniques.</t>
  </si>
  <si>
    <t>Metre lineal de microrasa de 6 conductes de 20mm, solució constructiva aplicable en trams de carretera amb voral inferior a 50 centímetres amb presència de cuneta de formigó en v no transitable. La microrasa s’executarà a una distància mínima de 10 cm de la junta d'unió entre la cuneta de formigó i la plataforma. Es pintarà una línia blava a la cota superior de la reposició per senyalitzar la posició de la microrasa. Recollida manual. Reconstrucció cara cuneta parcial.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El braç de la microrasadora ha de tenir la possibilitat de desplaçar el disc fora de la màquina i/o ha de permetre una inclinació del disc suficient perquè la rasa s'executi perpendicular a la plataforma.
- Demolició i retirada de la tota la cara de la cuneta rasada des del fons de la rasa fins a la plataforma, inclou demolició per mitjans mecànics, tall amb disc, carrega i transport a l'abocador.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HM-30 de consistència plàstica i granulat 20m (HM-30/P/20/IV+F o HA-30/P/20/IV+F), inclòs additius i vibrat.
- Reconstrucció de la tota la cara de la cuneta rasada des del fons de la rasa fins a la plataforma formigó HM-30 de consistència plàstica i granulat 20m (HM-30/P/20/IV+F o HA-30/P/20/IV+F). Tot inclòs, totalment acabada i d'acord amb les prescripcions tècniques del Servei Territorial de Carreteres.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linia blava per marcar la microrasa, segons indicacions del titular del domini o de la direcció d’obra.
- Inclou subministrament i instal·lació de empiulaments de conductes i taps.
- Control de qualitat dels conductes (proves de pressió, continuïtat, etc).
Tot inclòs, totalment acabada i d’acord amb les prescripcions tècniques.</t>
  </si>
  <si>
    <t>Metre lineal de microrasa de 6 conductes de 20mm, solució constructiva aplicable en trams de carretera amb voral inferior a 50 centímetres amb presència de cuneta de formigó en v no transitable. La microrasa s’executarà a una distància mínima de 10 cm de la junta d'unió entre la cuneta de formigó i la plataforma. Es pintarà una línia blava a la cota superior de la reposició per senyalitzar la posició de la microrasa. Recollida manual. Reconstrucció cara cuneta complerta.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El braç de la microrasadora ha de tenir la possibilitat de desplaçar el disc fora de la màquina i/o ha de permetre una inclinació del disc suficient perquè la rasa s'executi perpendicular a la plataforma.
- Demolició i retirada de la tota la cara de la cuneta rasada des del fons de la rasa fins a la plataforma, inclou demolició per mitjans mecànics, tall amb disc, carrega i transport a l'abocador.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HM-30 de consistència plàstica i granulat 20m (HM-30/P/20/IV+F o HA-30/P/20/IV+F), inclòs additius i vibrat.
- Reconstrucció de la tota la cara de la cuneta rasada des del fons de la rasa fins a la plataforma formigó HM-30 de consistència plàstica i granulat 20m (HM-30/P/20/IV+F o HA-30/P/20/IV+F). Tot inclòs, totalment acabada i d'acord amb les prescripcions tècniques del Servei Territorial de Carreteres.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linia blava per marcar la microrasa, segons indicacions del titular del domini o de la direcció d’obra.
- Inclou subministrament i instal·lació de empiulaments de conductes i taps.
- Control de qualitat dels conductes (proves de pressió, continuïtat, etc).
Tot inclòs, totalment acabada i d’acord amb les prescripcions tècniques.</t>
  </si>
  <si>
    <t>Metre lineal de microrasa de 6 conductes de 20mm, solució constructiva aplicable en trams de carretera amb voral inferior a 50 centímetres amb presència de cuneta de formigó en v no transitable. La microrasa s’executarà a una distància mínima de 10 cm de la junta d'unió entre la cuneta de formigó i la plataforma. Es pintarà una línia blava a la cota superior de la reposició per senyalitzar la posició de la microrasa. Recollida automatitzada. Reconstrucció cara cuneta parcial.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El braç de la microrasadora ha de tenir la possibilitat de desplaçar el disc fora de la màquina i/o ha de permetre una inclinació del disc suficient perquè la rasa s'executi perpendicular a la plataforma.
- Demolició i retirada de la tota la cara de la cuneta rasada des del fons de la rasa fins a la plataforma, inclou demolició per mitjans mecànics, tall amb disc, carrega i transport a l'abocador.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HM-30 de consistència plàstica i granulat 20m (HM-30/P/20/IV+F o HA-30/P/20/IV+F), inclòs additius i vibrat.
- Reconstrucció de la tota la cara de la cuneta rasada des del fons de la rasa fins a la plataforma formigó HM-30 de consistència plàstica i granulat 20m (HM-30/P/20/IV+F o HA-30/P/20/IV+F). Tot inclòs, totalment acabada i d'acord amb les prescripcions tècniques del Servei Territorial de Carreteres.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linia blava per marcar la microrasa, segons indicacions del titular del domini o de la direcció d’obra.
- Inclou subministrament i instal·lació de empiulaments de conductes i taps.
- Control de qualitat dels conductes (proves de pressió, continuïtat, etc).
Tot inclòs, totalment acabada i d’acord amb les prescripcions tècniques.</t>
  </si>
  <si>
    <t>Metre lineal de microrasa de 6 conductes de 20mm, solució constructiva aplicable en trams de carretera amb voral inferior a 50 centímetres amb presència de cuneta de formigó en v no transitable. La microrasa s’executarà a una distància mínima de 10 cm de la junta d'unió entre la cuneta de formigó i la plataforma. Es pintarà una línia blava a la cota superior de la reposició per senyalitzar la posició de la microrasa. Recollida automatitzada. Reconstrucció cara cuneta complerta. Construït segons procediment descrit al document d’especificacions tècniques i incloent:
- Estudi del subsòl amb georadar per a la localització i identificació dels serveis existents.
- Retirada i acopi de qualsevol element superficial del vial, qualsevol element de mobiliari urbà i de qualsevol element que necessiti de ser retirat per a la execució de la microrasa.
- Execució de la canalització mitjançant maquinària microrasadora especialitzada, amb un disc amb la capacitat  de perforar entre 5,5 i 10 cm d'amplada i 35 i 45 cm de fondària. Executada en qualsevol tipus de terreny, inclòs anivellament i neteja de fons de rasa, restes i recollida en camió tipus banyera per a posterior transport a l'abocador, inclòs cànon d'abocament. El braç de la microrasadora ha de tenir la possibilitat de desplaçar el disc fora de la màquina i/o ha de permetre una inclinació del disc suficient perquè la rasa s'executi perpendicular a la plataforma.
- Demolició i retirada de la tota la cara de la cuneta rasada des del fons de la rasa fins a la plataforma, inclou demolició per mitjans mecànics, tall amb disc, carrega i transport a l'abocador.
- Transport a l’abocador de runes i restes, inclòs qualsevol tipus de transport i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superfície amb formigó HM-30 de consistència plàstica i granulat 20m (HM-30/P/20/IV+F o HA-30/P/20/IV+F), inclòs additius i vibrat.
- Reconstrucció de la tota la cara de la cuneta rasada des del fons de la rasa fins a la plataforma formigó HM-30 de consistència plàstica i granulat 20m (HM-30/P/20/IV+F o HA-30/P/20/IV+F). Tot inclòs, totalment acabada i d'acord amb les prescripcions tècniques del Servei Territorial de Carreteres.
-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 per a la realització de la microrasa.
- Pintar la linia blava per marcar la microrasa, segons indicacions del titular del domini o de la direcció d’obra.
- Inclou subministrament i instal·lació de empiulaments de conductes i taps.
- Control de qualitat dels conductes (proves de pressió, continuïtat, etc).
Tot inclòs, totalment acabada i d’acord amb les prescripcions tècniques.</t>
  </si>
  <si>
    <t>Realització de cala, en excavació en qualsevol tipus de terreny i de fins a 30 cm d’amplada, 50 cm de profunditat i 100 cm de llargària, segons direcció d’obra. 
Inclou: 
- Tall de qualsevol tipus de paviment, inclòs part proporcional de disc de tall.
- Demolició, càrrega sobre camió i transport a l’abocador de paviment de qualsevol tipus, inclòs cànon d’abocament.
- Demolició, càrrega sobre camió i transport a l’abocador de formigó en massa de qualsevol resistència o altre tipus de bases per a paviments, inclòs cànon d’abocament.
- Arrencada de peça de rigola i base de formigó de qualsevol tipus, càrrega sobre camió i transport a l’abocador, inclòs cànon d’abocament.
- Arrencada de vorada i base de formigó de qualsevol tipus, càrrega sobre camió i transport a l’abocador, inclòs cànon d’abocament.
- Excavació i/o demolició de rases i pous, en qualsevol tipus de terreny deixant les restes i runes en contenidors, inclòs apuntalament necessari.
- Balises de detecció ubicades segons document d’especificacions tècniques.
- Rebliment i piconatge de rases i pous amb material seleccionat d’aportació, en tongades de 25 cm com a màxim, amb compactació del 95% de Proctor modificat (PM).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Reposició de paviment existent; base de formigó amb sobreample segons la direcció de l’obra, estesa i vibrada amb regle vibratori i reglejada
- Col·locació a l’obra i compactació al 98% de l’assaig Marshall d’aglomerat asfàltic en calent d’estructura densa D-12, inclòs fabricació i transport a l’obra, inclòs segellament de juntes i estesa d’aglomerat en fred provisional en cas de la no reposició immediata de l’anterior.
- Col·locació a l’obra i compactació al 98% de l’assaig Marshall rasa segons direcció d’obra en calent d’estructura semidensa, inclòs fabricació i transport a l’obra, inclòs segellament de juntes i estesa d’aglomerat en fred provisional en cas de la no reposició immediata de l’anterior
- Rec d’adherència amb emulsió aniònica tipus EAR-1, inclòs neteja de ferm; rec d’emprimació amb emulsió catiònica ECL-1, inclòs neteja de ferm.
- Reposició de paviment exactament igual a l’existent amb sobreamples segons direcció d’obra, inclou treballs de pintura. 
- Càrrega de terres i deixalles sobrants de l’excavació i/o demolició de rases i pous sobre camió i transport a l’abocador, contenidor i/o dúmper i transport a l’abocador, inclòs qualsevol tipus de transport dins l’àmbit d’emplaçament de l’obra i cànon d’abocament.
- Inclou senyalització, estrenyiments de carrils, talls de carrils, passos per a vianants, accessos a habitatges i guals i tota la senyalització necessària per a la realització de la cala.
Tot inclòs, totalment acabada i d’acord amb les prescripcions tècniques.</t>
  </si>
  <si>
    <t>Realització de cala consistent en la localització de serveis i/o reparació de conductes i/o subconductes, ocupats o no en excavació en qualsevol tipus de fins a 60 cm d’amplada i fins a 200 cm de llargària i la fondària necessària fins a trobar el punt d’actuació, segons direcció d’obra. 
Inclou: 
- Tall de qualsevol tipus de paviment, inclòs part proporcional de disc de tall.
- Demolició, càrrega sobre camió i transport a l’abocador de paviment de qualsevol tipus, inclòs cànon d’abocament.
- Demolició, càrrega sobre camió i transport a l’abocador de formigó en massa de qualsevol resistència o altre tipus de bases per a paviments, inclòs cànon d’abocament.
- Arrencada de peça de rigola i base de formigó de qualsevol tipus, càrrega sobre camió i transport a l’abocador, inclòs cànon d’abocament.
- Arrencada de vorada i base de formigó de qualsevol tipus, càrrega sobre camió i transport a l’abocador, inclòs cànon d’abocament.
- Excavació i/o demolició de rases i pous, en qualsevol tipus de terreny deixant les restes i runes en contenidors, inclòs apuntalament necessari.
- Balises de detecció ubicades segons document d’especificacions tècniques.
- Rebliment i piconatge de rases i pous amb material seleccionat d’aportació, en tongades de 25 cm com a màxim, amb compactació del 95% de Proctor modificat (PM).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Reposició de paviment existent; base de formigó amb sobreample segons la direcció de l’obra, estesa i vibrada amb regle vibratori i reglejada
- Col·locació a l’obra i compactació al 98% de l’assaig Marshall d’aglomerat asfàltic en calent d’estructura densa D-12, inclòs fabricació i transport a l’obra, inclòs segellament de juntes i estesa d’aglomerat en fred provisional en cas de la no reposició immediata de l’anterior.
- Col·locació a l’obra i compactació al 98% de l’assaig Marshall rasa segons direcció d’obra en calent d’estructura semidensa, inclòs fabricació i transport a l’obra, inclòs segellament de juntes i estesa d’aglomerat en fred provisional en cas de la no reposició immediata de l’anterior
- Rec d’adherència amb emulsió aniònica tipus EAR-1, inclòs neteja de ferm; rec d’emprimació amb emulsió catiònica ECL-1, inclòs neteja de ferm.
- Reposició de paviment exactament igual a l’existent amb sobreamples segons direcció d’obra, inclou treballs de pintura. 
- Càrrega de terres i deixalles sobrants de l’excavació i/o demolició de rases i pous sobre camió i transport a l’abocador, contenidor i/o dúmper i transport a l’abocador, inclòs qualsevol tipus de transport dins l’àmbit d’emplaçament de l’obra i cànon d’abocament.
- Inclou senyalització, estrenyiments de carrils, talls de carrils, passos per a vianants, accessos a habitatges i guals i tota la senyalització necessària per a la realització de la cala.
Tot inclòs, totalment acabada i d’acord amb les prescripcions tècniques.</t>
  </si>
  <si>
    <t>Realització de cala, en excavació en qualsevol tipus de terreny i de fins a 30 cm d’amplada, 50 cm de profunditat i 100 cm de llargària, segons direcció d’obra. 
Inclou: 
- Tall de qualsevol tipus de paviment, inclòs part proporcional de disc de tall.
- Demolició, càrrega sobre camió i transport a l’abocador de paviment de qualsevol tipus, inclòs cànon d’abocament.
- Demolició, càrrega sobre camió i transport a l’abocador de formigó en massa de qualsevol resistència o altre tipus de bases per a paviments, inclòs cànon d’abocament.
- Arrencada de peça de rigola i base de formigó de qualsevol tipus, càrrega sobre camió i transport a l’abocador, inclòs cànon d’abocament.
- Arrencada de vorada i base de formigó de qualsevol tipus, càrrega sobre camió i transport a l’abocador, inclòs cànon d’abocament.
- Excavació i/o demolició de rases i pous, en qualsevol tipus de terreny deixant les restes i runes en contenidors, inclòs apuntalament necessari.
- Minat del servei existent.
- Balises de detecció ubicades segons document d’especificacions tècniques.
- Rebliment i piconatge de rases i pous amb material seleccionat d’aportació, en tongades de 25 cm com a màxim, amb compactació del 95% de Proctor modificat (PM).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Reposició de paviment existent; base de formigó amb sobreample segons la direcció de l’obra, estesa i vibrada amb regle vibratori i reglejada
- Col·locació a l’obra i compactació al 98% de l’assaig Marshall d’aglomerat asfàltic en calent d’estructura densa D-12, inclòs fabricació i transport a l’obra, inclòs segellament de juntes i estesa d’aglomerat en fred provisional en cas de la no reposició immediata de l’anterior.
- Col·locació a l’obra i compactació al 98% de l’assaig Marshall rasa segons direcció d’obra en calent d’estructura semidensa, inclòs fabricació i transport a l’obra, inclòs segellament de juntes i estesa d’aglomerat en fred provisional en cas de la no reposició immediata de l’anterior
- Rec d’adherència amb emulsió aniònica tipus EAR-1, inclòs neteja de ferm; rec d’emprimació amb emulsió catiònica ECL-1, inclòs neteja de ferm.
- Reposició de paviment exactament igual a l’existent amb sobreamples segons direcció d’obra, inclou treballs de pintura. 
- Càrrega de terres i deixalles sobrants de l’excavació i/o demolició de rases i pous sobre camió i transport a l’abocador, contenidor i/o dúmper i transport a l’abocador, inclòs qualsevol tipus de transport dins l’àmbit d’emplaçament de l’obra i cànon d’abocament.
- Inclou senyalització, estrenyiments de carrils, talls de carrils, passos per a vianants, accessos a habitatges i guals i tota la senyalització necessària per a la realització de la cala.
Tot inclòs, totalment acabada i d’acord amb les prescripcions tècniques.</t>
  </si>
  <si>
    <t>Subministrament i instal·lació:
 1- Tapa i marc tipus A quadrat de dimensions interiors 400×400 mm. Inclou transport fins a l’obra, assaigs i certificacions.
 2- Pericó prefabricat o d’obra in situ tipus A de dimensions exteriors 52×52×60 cm instal·lat en terres, amb marc perimetral de formigó. Inclou transport fins a l’obra, assaigs i certificacions.
    Inclou: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 Suplement d’excavació i formigonat en compensació a les transicions de canalitzacions en calçada i pericons en vorera.
- Acreixement i construcció de marc perimetral de formigó de 30cm d’amplada i 30cm de gruix, mitjançant un encofrat i posterior reblert de formigó i instal·lació de marc i tapa perfectament anivellat.
- Balises de detecció ubicades segons document d’especificacions tècniques.
-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</si>
  <si>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B de doble fulla triangular de dimensions interiors 760×760 mm. Inclou transport fins a l’obra, assaigs i certificacions.
 2- Pericó prefabricat o d’obra in situ tipus B de dimensions exteriors 95x95x105 cm, instal·lat en terres. Inclou transport fins a l’obra, assaigs i certificacions.
    Inclou: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i piconatge de pous amb terres, en tongades de 25 cm com a màxim, amb compactació del 95% de Proctor modificat (PM).
- Acreixement i construcció de marc perimetral de formigó de 40cm d’amplada i 30cm de gruix, mitjançant un encofrat i posterior reblert de formigó i instal·lació de marc i tapa perfectament anivellat i arrebossat de les parets interiors.
- Balises de detecció ubicades segons document d’especificacions tècniques.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</si>
  <si>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B2 de doble fulla triangular de dimensions interiors 600×600 mm. Inclou transport fins a l’obra, assaigs i certificacions.
 2-  Pericó prefabricat o d’obra in situ tipus B2 de dimensions exteriors 80x80x85 cm, instal·lat en terres. Inclou transport fins a l’obra, assaigs i certificacions.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i piconatge de pous amb terres, en tongades de 25 cm com a màxim, amb compactació del 95% de Proctor modificat (PM).
- Acreixement i construcció de marc perimetral de formigó de 40cm d’amplada i 30cm de gruix, mitjançant un encofrat i posterior reblert de formigó i instal·lació de marc i tapa perfectament anivellat i arrebossat de les parets interiors.
- Balises de detecció ubicades segons document d’especificacions tècniques.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</si>
  <si>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C de quatre fulles triangulars, de dimensions interiors 1200×760 mm. Inclou transport fins a l’obra, assaigs i certificacions.
 2- Pericó prefabricat o d'obra in situ tipus C de dimensions exteriors 167x97x105 cm, instal·lat en terres. Inclou transport fins a l’obra, assaigs i certificacions.
    Inclou: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i piconatge de pous amb terres, en tongades de 25 cm com a màxim, amb compactació del 95% de Proctor modificat (PM).
- Acreixement i construcció de marc perimetral de formigó de 40cm d’amplada i 30cm de gruix, mitjançant un encofrat i posterior reblert de formigó i instal·lació de marc i tapa perfectament anivellat i arrebossat de les parets interiors.
- Balises de detecció ubicades segons document d’especificacions tècniques.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</si>
  <si>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Subministrament i instal·lació:
 1- Tapa i marc tipus C2 de quatre fulles triangulars, de dimensions interiors 1200×600 mm. Inclou transport fins a l’obra, assaigs i certificacions.
 2- Pericó prefabricat o d'obra in situ tipus C2 de dimensions exteriors 140x80x100 cm, instal·lat en terres. Inclou transport fins a l’obra, assaigs i certificacions.
   Inclou: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i piconatge de pous amb terres, en tongades de 25 cm com a màxim, amb compactació del 95% de Proctor modificat (PM). 
- Acreixement i construcció de marc perimetral de formigó de 40cm d’amplada i 30cm de gruix, mitjançant un encofrat i posterior reblert de formigó i instal·lació de marc i tapa perfectament anivellat i arrebossat de les parets interiors.
- Balises de detecció ubicades segons document d’especificacions tècniques.
-  Reposició i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</si>
  <si>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Metre lineal de canalització amb mitjans convencionals formada per 2 conductes de 125 mm en terres,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Excavació i/o demolició de rases i pous, d’amplada entre 0,40 m fins a 0,60 m i profunditat entre 0,60 m fins a 0,80 m (de la part superior del dau de formigó fins al paviment). Executada en qualsevol tipus de terreny, deixant les restes i runes en contenidors, inclòs neteja per aspiració, anivellament de fons de rasa i apuntalament necessari.
- Construcció de prisma tubular format per 2 conductes de 125 mm de diàmetre exterior i 107 mm de diàmetre interior disposats segons secció, format per tubs de polietilè d’alta densitat de doble paret, corrugada exterior i llisa interior, lligats progressivament amb els conductes de la base amb una cinta de plàstic, amb separadors instal·lats cada 2m i protegit amb un dau de formigó, inclòs col·locació de cinta de senyalització, separadors, maneguets d’unió i fil guia en els 2 conductes.
- Balises de detecció ubicades segons document d’especificacions tècniques.
- Rebliment i piconatge de rases i pous amb terres d’aportació, en tongades de 25 cm com a màxim, amb compactació del 95% de Proctor modificat (PM).
- Reposició de paviment igual a l’existent,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</si>
  <si>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Metre lineal de canalització amb mitjans convencionals formada per 1 conducte de 125 mm o 1 tritub de 40mm en vorera,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Demolició, càrrega sobre camió i transport a l’abocador de peces de qualsevol tipus i gruix inclòs base de formigó i cànon d’abocament.
- Excavació i/o demolició de rases i pous, d’amplada entre 0,20 m fins a 0,40 m i profunditat entre 0,45 m fins a 0,70 m (de la part superior del dau de formigó fins al paviment). Executada en qualsevol tipus de terreny, deixant les restes i runes en contenidors, inclòs neteja per aspiració, anivellament de fons de rasa i apuntalament necessari.
- Construcció de prisma tubular format per:
          - 1 conducte de 125 mm de diàmetre exterior i 107 mm de diàmetre interior disposat segons secció, format per tub de polietilè d’alta densitat de doble paret, corrugada exterior i llisa interior, amb separadors instal·lats cada 2m i protegit amb un
            dau de formigó, inclòs col·locació de cinta de senyalització, separadors, maneguets d’unió i fil guia en el conducte.
          - 1 tritub de 40 mm de diàmetre exterior i 36 mm de diàmetre interior disposats segons secció per tubs de polietilè d'alta densitat, amb separadors instal·lats cada 2m i protegit amb un dau de formigó, inclòs col·locació de cinta de senyalització,
             separadors, maneguets d'unió i fil guia en els 3 conductes.
- Balises de detecció ubicades segons document d’especificacions tècniques.
- Rebliment i piconatge de rases i pous amb formigó o amb material seleccionat d’aportació, en tongades de 25 cm com a màxim, amb compactació del 95% de Proctor modificat (PM), subbase de formigó de 0,10m de sobreample per cada costat i 0,10m de gruix.
- Reposició de paviment igual a l’existent de fins 0,60m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</si>
  <si>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Metre lineal de canalització amb mitjans convencionals de 1 tritub de 40mm o 1 conducte de 125mm en terres,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Excavació i/o demolició de rases i pous, d’amplada entre 0,20 m fins a 0,40 m i profunditat entre 0,45 m fins a 0,70 m (de la part superior del dau de formigó fins al paviment). Executada en qualsevol tipus de terreny, deixant les restes i runes en contenidors, inclòs neteja per aspiració, anivellament de fons de rasa i apuntalament necessari.
- Construcció de prisma tubular format per:
          - 1 conducte de 125 mm de diàmetre exterior i 107 mm de diàmetre interior disposat segons secció, format per tub de polietilè d’alta densitat de doble paret, corrugada exterior i llisa interior, amb separadors instal·lats cada 2m i protegit amb un
            dau de formigó, inclòs col·locació de cinta de senyalització, separadors, maneguets d’unió i fil guia en el conducte.
          - 1 tritub de 40 mm de diàmetre exterior i 36 mm de diàmetre interior disposats segons secció per tubs de polietilè d'alta densitat, amb separadors instal·lats cada 2m i protegit amb un dau de formigó, inclòs col·locació de cinta de senyalització,
             separadors, maneguets d'unió i fil guia en els 3 conductes.
- Balises de detecció ubicades segons document d’especificacions tècniques.
- Rebliment i piconatge de rases i pous amb terres d’aportació, en tongades de 25 cm com a màxim, amb compactació del 95% de Proctor modificat (PM).
- Reposició de paviment igual a l’existent,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</si>
  <si>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Metre lineal de canalització amb mitjans convencionals formada per 2 tritubs de 40mm en vorera,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Demolició, càrrega sobre camió i transport a l’abocador de peces de qualsevol tipus i gruix inclòs base de formigó i cànon d’abocament.
- Excavació i/o demolició de rases i pous, d’amplada entre 0,20 m fins a 0,40 m i profunditat entre 0,45 m fins a 0,70 m (de la part superior del dau de formigó fins al paviment). Executada en qualsevol tipus de terreny, deixant les restes i runes en contenidors, inclòs neteja per aspiració, anivellament de fons de rasa i apuntalament necessari.
- Construcció de prisma format per 2 tritubs de 40 mm de diàmetre exterior i 36 mm de diàmetre interior disposats segons secció per tubs de polietilè d'alta densitat, amb separadors instal·lats cada 2m i protegit amb un dau de formigó, inclòs col·locació de cinta de senyalització, separadors, maneguets d'unió i fil guia en els 6 conductes.
- Balises de detecció ubicades segons document d’especificacions tècniques.
- Rebliment i piconatge de rases i pous amb formigó o amb material seleccionat d’aportació, en tongades de 25 cm com a màxim, amb compactació del 95% de Proctor modificat (PM), subbase de formigó de 0,10m de sobreample per cada costat i 0,10m de gruix.
- Reposició de paviment igual a l’existent de fins 0,60m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</si>
  <si>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Metre lineal de canalització amb mitjans convencionals de 2 tritubs de 40mm en terres,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Excavació i/o demolició de rases i pous, d’amplada entre 0,20 m fins a 0,40 m i profunditat entre 0,45 m fins a 0,70 m (de la part superior del dau de formigó fins al paviment). Executada en qualsevol tipus de terreny, deixant les restes i runes en contenidors, inclòs neteja per aspiració, anivellament de fons de rasa i apuntalament necessari.
- Construcció de prisma tubular format per 2 tritubs de 40 mm de diàmetre exterior i 36 mm de diàmetre interior disposats segons secció per tubs de polietilè d'alta densitat, amb separadors instal·lats cada 2m i protegit amb un dau de formigó, inclòs col·locació de cinta de senyalització,  separadors, maneguets d'unió i fil guia en els 6 conductes.
- Balises de detecció ubicades segons document d’especificacions tècniques.
- Rebliment i piconatge de rases i pous amb terres d’aportació, en tongades de 25 cm com a màxim, amb compactació del 95% de Proctor modificat (PM).
- Reposició de paviment igual a l’existent,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</si>
  <si>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Metre lineal de canalització amb mitjans convencionals formada per 6 conductes de 20 mm en vorera,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Demolició, càrrega sobre camió i transport a l’abocador de peces de qualsevol tipus i gruix inclòs base de formigó i cànon d’abocament.
- Excavació i/o demolició de rases i pous, d’amplada entre 0,10 m fins a 0,30 m i profunditat entre 0,45 m fins a 0,70 m (de la part superior del dau de formigó fins al paviment). Executada en qualsevol tipus de terreny, deixant les restes i runes en contenidors, inclòs neteja per aspiració, anivellament de fons de rasa i apuntalament necessari.
- Construcció de prisma format per 6 conductes de 20 mm de diàmetre exterior i 16 mm de diàmetre interior disposats segons secció, format per tubs de polietilè d’alta densitat, amb separadors instal·lats cada 2m i protegit amb un dau de formigó, inclòs col·locació de cinta de senyalització, separadors i maneguets d’unió.
- Balises de detecció ubicades segons document d’especificacions tècniques.
- Rebliment i piconatge de rases i pous amb formigó o amb material seleccionat d’aportació, en tongades de 25 cm com a màxim, amb compactació del 95% de Proctor modificat (PM), subbase de formigó de 0,10m de sobreample per cada costat i 0,10m de gruix.
- Reposició de paviment igual a l’existent de fins 0,60m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</si>
  <si>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Metre lineal de canalització amb mitjans convencionals de 6 conductes de 20mm en terres,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Excavació i/o demolició de rases i pous, d’amplada entre 0,10 m fins a 0,30 m i profunditat entre 0,45 m fins a 0,70 m (de la part superior del dau de formigó fins al paviment). Executada en qualsevol tipus de terreny, deixant les restes i runes en contenidors, inclòs neteja per aspiració, anivellament de fons de rasa i apuntalament necessari.
- Construcció de prisma tubular format per 6 conductes de 20 mm de diàmetre exterior i 16 mm de diàmetre interior disposats segons secció per tubs de polietilè d'alta densitat, amb separadors instal·lats cada 2m i protegit amb un dau de formigó, inclòs col·locació de cinta de senyalització, separadors i maneguets d'unió.
- Balises de detecció ubicades segons document d’especificacions tècniques.
- Rebliment i piconatge de rases i pous amb terres d’aportació, en tongades de 25 cm com a màxim, amb compactació del 95% de Proctor modificat (PM).
- Reposició de paviment igual a l’existent,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</si>
  <si>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"Metre lineal de canalització d’escomesa formada per 2 conductes de 63 mm en terres,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Excavació i/o demolició de rases i pous, d’amplada fins a 0,40 m i profunditat entre 0,30 m fins a 0,50 m (de la part superior del dau de formigó fins al paviment). Executada en qualsevol tipus de terreny, deixant les restes i runes en contenidors, inclòs neteja per aspiració, anivellament de fons de rasa i apuntalament necessari.
- Construcció de prisma tubular format per 2 conductes de 63 mm de diàmetre disposats segons secció, format per tubs de polietilè d’alta densitat de doble paret, corrugada exterior i llisa interior, lligats progressivament amb els conductes de la base amb una cinta de plàstic, amb separadors instal·lats cada 2m i protegit amb un dau de formigó, inclòs col·locació de cinta de senyalització, separadors, maneguets d’unió i fil guia en els 2 conductes.
- Balises de detecció ubicades segons document d’especificacions tècniques.
- Rebliment i piconatge de rases i pous amb terres d’aportació, en tongades de 25 cm com a màxim, amb compactació del 95% de Proctor modificat (PM).
- Reposició de paviment igual a l’existent,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</si>
  <si>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"Metre lineal de canalització per escomesa formada per 2 conductes de 63 mm en vorera,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Demolició, càrrega sobre camió i transport a l’abocador de peces de qualsevol tipus i gruix inclòs base de formigó i cànon d’abocament.
- Excavació i/o demolició de rases i pous, d’amplada fins a 0,40 m i profunditat entre 0,30 m fins a 0,50 m (de la part superior del dau de formigó fins al paviment). Executada en qualsevol tipus de terreny, deixant les restes i runes en contenidors, inclòs neteja per aspiració, anivellament de fons de rasa i apuntalament necessari.
- Construcció de prisma tubular format per 2 conductes de 63 mm de diàmetre disposats segons secció, format per tubs de polietilè d’alta densitat de doble paret, corrugada exterior i llisa interior, lligats progressivament amb els conductes de la base amb una cinta de plàstic, amb separadors instal·lats cada 2m i protegit amb un dau de formigó, inclòs col·locació de cinta de senyalització, separadors, maneguets d’unió i fil guia en els 2 conductes.
- Balises de detecció ubicades segons document d’especificacions tècniques.
- Rebliment i piconatge de rases i pous amb formigó o amb material seleccionat d’aportació, en tongades de 25 cm com a màxim, amb compactació del 95% de Proctor modificat (PM), subbase de formigó de 0,10m de sobreample per cada costat i 0,10m de gruix.
- Reposició de paviment igual a l’existent de fins 0,80m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inclòs qualsevol tipus de transport dins l’àmbit d’emplaçament de l’obra i cànon d’abocament.
- Mandrinatge, treballs de pintura i subministrament i instal·lació de taps.
Tot inclòs, totalment acabada i d’acord amb les prescripcions tècniques.</t>
  </si>
  <si>
    <t>OC-CA-PT-0001</t>
  </si>
  <si>
    <t xml:space="preserve">
Descripció: (ml) Tall i demolició de paviment de formigó de fins a 0,20 m d’amplada i de 5 a 7 cm de fondària complementari a la execució de la canalització de microrasa en formigó. Incloent:
-	Execució del tall en ambdós costats de la microrasa executada/a executar.
-	Demolició del paviment existent.
-	Càrrega dels residus generats en l’excavació i/o demolició sobre contenidor i/o dúmper, inclòs qualsevol tipus de transport dins l’àmbit d’emplaçament de l’obra.
-	Rebliment de formigó vibrat fins a 20 centímetres d’amplada. Totalment reposat igual a l’existent i fins a la cota de superfície.
-	Mà d’obra, maquinària i material auxiliar.
-	Inclou senyalització, estrenyiments de carrils, talls de carrils, passos per a vianants, accessos a habitatges i guals i tota la senyalització necessària per a la realització dels treballs.</t>
  </si>
  <si>
    <t>OC-CA-SU-0010</t>
  </si>
  <si>
    <t>OC-CA-GR-0001</t>
  </si>
  <si>
    <t>Tram d'estudi de Georadar no executat</t>
  </si>
  <si>
    <t>Tram d'estudi de Georadar a aplicar en els trams on s'ha executat l'estudi del georadar però finalment no s'ha executat la canalització.</t>
  </si>
  <si>
    <t>Subministrament i instal·lació equip de climatització / Aire acondicionat Inclou:
Adequació de la paret per la instal·lació del nou equip i instal·lar l'equip (adequat a les necessitats del centre emissor en concret). Reparar, pintar les superfícies que s'hagin malmès en el procediment d'instal·lació del nou equip. Col·locació de les reixetes de ventilació a l'interior de la caseta.</t>
  </si>
  <si>
    <t>Subministrament i instal·lació circutor (diferencials i motoritzats de qualsevol capacitat.)</t>
  </si>
  <si>
    <t>Subministrament i instal·lació Rearmable centraleta inclou:
Instal·lar nou diferencial auto re-armable alimentat des de la fase SN però fora de la línia de serveis comuns, fent-la independent. Instal·lar nou magnetotèrmic per alimentar la centraleta, protegit per aquest nou diferencial auto re-armable.</t>
  </si>
  <si>
    <t>Subministrament i instal·lació cilindre electrònic accés porta de la caseta o a la del tancat perimetral de la torre, comprovant el seu bon funcionament.</t>
  </si>
  <si>
    <t>Subministrament i instal·lació pany accés quadre elèctric on s'ubica el comptador i l'armari perimetral de la torre. Si es veuen defectes, a la porta, a les parets com oxidacions, filtracions, goteres, desviaments  o es detecta la falta d'algun element, portes, cilindres, cadenats, frontisses es faran els treballs necessaris per tornar l'armari al seu correcte funcionament (treballs de paleta, pintura, tractaments per l'oxidació, impermeabilitzacions, tancaments JIS).</t>
  </si>
  <si>
    <t>Subministrament i instal·lació targeta central d'alarmes TS1R/TS2R i les seves bateries.</t>
  </si>
  <si>
    <t>Aglomerat</t>
  </si>
  <si>
    <t xml:space="preserve">Suplement per m2 d’aglomerat asfàltic de 5cm a 10cm de gruix. Aquest suplement serà aplicable als trams de canalitzacions on per raons alienes al projecte es tingui que realitzar una reposició de major superfície que la contemplada a la secció tipus i prèvia autorització de la direcció d’obra.
Inclou:
- Tall de paviment de qualsevol tipus amb disc de diamant, demolició i retirada dels talls de sobreamples, i/o fresatge mecànic de paviment asfàltic.
- Retirada i acopi de qualsevol element superficial del vial, qualsevol element de mobiliari urbà i de qualsevol element que necessiti de ser retirat per a la execució de la obra.
- Reposició de paviment igual a l’existent i base de formigó, reglejada i vibrada, inclòs acabats i lliuraments a elements superficials del vial, accessos a habitatges o qualsevol element de mobiliari urbà, perfectament quadrat i tallat, totalment acabat.
- Col·locació a l’obra i compactació al 98% de l’assaig Marshall d’aglomerat asfàltic en calent d’estructura densa D-12, inclòs fabricació i transport a l’obra, inclòs segellament de juntes i estesa d’aglomerat en fred provisional en cas de la no reposició immediata de l’anterior.
- Rec d’adherència amb emulsió aniònica tipus EAR-1, inclòs neteja de ferm, rec d’emprimació amb emulsió catiònica ECL-1, inclòs neteja de ferm. Inclosa també reposició de paviment exactament igual a l’existent amb sobreamples segons direcció d’obra.
- Recollida de runes i restes per mitjans mecànics o manuals i acopi en contenidors per a posterior transport a l’abocador, inclòs cànon d’abocament.
- Inclou senyalització, estrenyiments de carrils, talls de carrils, passos per a vianants, accessos a habitatges i guals i tota la senyalització necessària per a la realització d'aglomerat.
Tot inclòs, totalment acabat.
</t>
  </si>
  <si>
    <t xml:space="preserve">Aglomerat asfàltic de 5cm a 10cm de gruix i 50cm a 100cm d'amplada. 
Inclou:
- Tall de paviment de qualsevol tipus amb disc de diamant, demolició i retirada dels talls de sobreamples, i/o fresatge mecànic de paviment asfàltic.
- Retirada i acopi de qualsevol element superficial del vial, qualsevol element de mobiliari urbà i de qualsevol element que necessiti de ser retirat per a la execució de la obra.
- Reposició de paviment igual a l’existent i base de formigó, reglejada i vibrada, inclòs acabats i lliuraments a elements superficials del vial, accessos a habitatges o qualsevol element de mobiliari urbà, perfectament quadrat i tallat, totalment acabat.
- Col·locació a l’obra i compactació al 98% de l’assaig Marshall d’aglomerat asfàltic en calent d’estructura densa D-12, inclòs fabricació i transport a l’obra, inclòs segellament de juntes i estesa d’aglomerat en fred provisional en cas de la no reposició immediata de l’anterior.
- Rec d’adherència amb emulsió aniònica tipus EAR-1, inclòs neteja de ferm, rec d’emprimació amb emulsió catiònica ECL-1, inclòs neteja de ferm. Inclosa també reposició de paviment exactament igual a l’existent amb sobreamples segons direcció d’obra.
- Recollida de runes i restes per mitjans mecànics o manuals i acopi en contenidors per a posterior transport a l’abocador, inclòs cànon d’abocament.
- Inclou senyalització, estrenyiments de carrils, talls de carrils, passos per a vianants, accessos a habitatges i guals i tota la senyalització necessària per a la realització d'aglomerat.
Tot inclòs, totalment acabat.
</t>
  </si>
  <si>
    <t>Metre lineal de canalització amb mitjans convencionals formada per 2 conductes de 125 mm en calçada,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Tall de qualsevol tipus de paviment, inclòs part proporcional de disc de tall.
- Demolició, càrrega sobre camió i transport a l’abocador de paviment de qualsevol tipus, inclòs cànon d’abocament.
- Demolició, càrrega sobre camió i transport a l’abocador de formigó en massa de qualsevol resistència o altre tipus de bases per a paviments, inclòs cànon d’abocament.
- Arrencada de peça de rigola i base de formigó de qualsevol tipus, càrrega sobre camió i transport a l’abocador, inclòs cànon d’abocament
- Arrencada de vorada i base de formigó de qualsevol tipus, càrrega sobre camió i transport a l’abocador, inclòs cànon d’abocament.
- Excavació i/o demolició de rases i pous, d’amplada entre 0,40 m fins a 0,60 m i profunditat entre 0,80 m fins a 1,20 m (de la part superior del dau de formigó fins al paviment). Executada en qualsevol tipus de terreny, deixant les restes i runes en contenidors, inclòs neteja per aspiració, anivellament de fons de rasa i apuntalament necessari.
- Construcció de prisma tubular format per 2 conductes de 125 mm de diàmetre exterior i 107 mm de diàmetre interior disposats segons secció, amb tubs de polietilè d’alta densitat de doble paret, corrugada exterior i llisa interior, amb separadors instal·lats cada 2m i protegit amb un dau de formigó, inclòs col·locació de cinta de senyalització, separadors i maneguets d’unió i fil guia en els 2 conductes.
- Balises de detecció ubicades segons document d’especificacions tècniques.
- Rebliment i piconatge de rases i pous amb material seleccionat d’aportació, en tongades de 25 cm com a màxim, amb compactació del 95% de Proctor modificat (PM), subbase de formigó de 0,20m de sobreample per cada costat i 0,20m de gruix.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Reposició de paviment igual a l’existent de fins 1,00m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 transport a l’abocador, inclòs qualsevol tipus de transport dins l’àmbit d’emplaçament de l’obra i cànon d’abocament.
- Inclou mandrinatge, treballs de pintura i subministrament i instal·lació de taps.
Tot inclòs, totalment acabada i d’acord amb les prescripcions tècniques.</t>
  </si>
  <si>
    <t>Metre lineal de canalització amb mitjans convencionals formada per 2 conductes de 125 mm en calçada,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Tall de qualsevol tipus de paviment, inclòs part proporcional de disc de tall.
- Demolició, càrrega sobre camió i transport a l’abocador de paviment de qualsevol tipus, inclòs cànon d’abocament.
- Demolició, càrrega sobre camió i transport a l’abocador de formigó en massa de qualsevol resistència o altre tipus de bases per a paviments, inclòs cànon d’abocament.
- Arrencada de peça de rigola i base de formigó de qualsevol tipus, càrrega sobre camió i transport a l’abocador, inclòs cànon d’abocament
- Arrencada de vorada i base de formigó de qualsevol tipus, càrrega sobre camió i transport a l’abocador, inclòs cànon d’abocament.
- Excavació i/o demolició de rases i pous, d’amplada entre 0,40 m fins a 0,60 m i profunditat entre 0,80 m fins a 1,20 m (de la part superior del dau de formigó fins al paviment). Executada en qualsevol tipus de terreny, deixant les restes i runes en contenidors, inclòs neteja per aspiració, anivellament de fons de rasa i apuntalament necessari.
- Construcció de prisma tubular format per 2 conductes de 125 mm de diàmetre exterior i 107 mm de diàmetre interior disposats segons secció, amb tubs de polietilè d’alta densitat de doble paret, corrugada exterior i llisa interior, amb separadors instal·lats cada 2m i protegit amb un dau de formigó, inclòs col·locació de cinta de senyalització, separadors i maneguets d’unió i fil guia en els 2 conductes.
- Balises de detecció ubicades segons document d’especificacions tècniques.
- Rebliment i piconatge de rases i pous amb formigó, subbase de formigó de 0,20m de sobreample per cada costat i 0,20m de gruix.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Reposició de paviment igual a l’existent de fins 1,00m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 transport a l’abocador, inclòs qualsevol tipus de transport dins l’àmbit d’emplaçament de l’obra i cànon d’abocament.
- Inclou mandrinatge, treballs de pintura i subministrament i instal·lació de taps.
Tot inclòs, totalment acabada i d’acord amb les prescripcions tècniques.</t>
  </si>
  <si>
    <t>Metre lineal de canalització amb mitjans convencionals formada per 1 tritub de 40mm o 1 conducte de 125mm en calçada,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Tall de qualsevol tipus de paviment, inclòs part proporcional de disc de tall.
- Demolició, càrrega sobre camió i transport a l’abocador de paviment de qualsevol tipus, inclòs cànon d’abocament.
- Demolició, càrrega sobre camió i transport a l’abocador de formigó en massa de qualsevol resistència o altre tipus de bases per a paviments, inclòs cànon d’abocament.
- Arrencada de peça de rigola i base de formigó de qualsevol tipus, càrrega sobre camió i transport a l’abocador, inclòs cànon d’abocament
- Arrencada de vorada i base de formigó de qualsevol tipus, càrrega sobre camió i transport a l’abocador, inclòs cànon d’abocament.
- Excavació i/o demolició de rases i pous, d’amplada entre 0,20 m fins a 0,40 m i profunditat entre 0,45 m fins a 0,70 m (de la part superior del dau de formigó fins al paviment). Executada en qualsevol tipus de terreny, deixant les restes i runes en contenidors, inclòs neteja per aspiració, anivellament de fons de rasa i apuntalament necessari.
- Construcció de prisma tubular format per:
          - 1 conducte de 125 mm de diàmetre exterior i 107 mm de diàmetre interior disposat segons secció, format per tub de polietilè d’alta densitat de doble paret, corrugada exterior i llisa interior, amb separadors instal·lats cada 2m i protegit amb un
            dau de formigó, inclòs col·locació de cinta de senyalització, separadors, maneguets d’unió i fil guia en el conducte.
          - 1 tritub de 40 mm de diàmetre exterior i 36 mm de diàmetre interior disposats segons secció per tubs de polietilè d'alta densitat, amb separadors instal·lats cada 2m i protegit amb un dau de formigó, inclòs col·locació de cinta de senyalització,
             separadors, maneguets d'unió i fil guia en els 3 conductes.
- Balises de detecció ubicades segons document d’especificacions tècniques.
- Rebliment i piconatge de rases i pous amb material seleccionat d’aportació, en tongades de 25 cm com a màxim, amb compactació del 95% de Proctor modificat (PM), subbase de formigó de 0,10m de sobreample per cada costat i 0,20m de gruix.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Reposició de paviment igual a l’existent de fins 0,60m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 transport a l’abocador, inclòs qualsevol tipus de transport dins l’àmbit d’emplaçament de l’obra i cànon d’abocament.
- Inclou mandrinatge, treballs de pintura i subministrament i instal·lació de taps.
Tot inclòs, totalment acabada i d’acord amb les prescripcions tècniques.</t>
  </si>
  <si>
    <t>Metre lineal de canalització amb mitjans convencionals formada per 2 tritubs de 40mm en calçada,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Tall de qualsevol tipus de paviment, inclòs part proporcional de disc de tall.
- Demolició, càrrega sobre camió i transport a l’abocador de paviment de qualsevol tipus, inclòs cànon d’abocament.
- Demolició, càrrega sobre camió i transport a l’abocador de formigó en massa de qualsevol resistència o altre tipus de bases per a paviments, inclòs cànon d’abocament.
- Arrencada de peça de rigola i base de formigó de qualsevol tipus, càrrega sobre camió i transport a l’abocador, inclòs cànon d’abocament
- Arrencada de vorada i base de formigó de qualsevol tipus, càrrega sobre camió i transport a l’abocador, inclòs cànon d’abocament.
- Excavació i/o demolició de rases i pous, d’amplada entre 0,20 m fins a 0,40 m i profunditat entre 0,45 m fins a 0,70 m (de la part superior del dau de formigó fins al paviment). Executada en qualsevol tipus de terreny, deixant les restes i runes en contenidors, inclòs neteja per aspiració, anivellament de fons de rasa i apuntalament necessari.
- Construcció de prisma tubular format per 2 tritubs de 40 mm de diàmetre exterior i 36 mm de diàmetre interior disposats segons secció per tubs de polietilè d'alta densitat, amb separadors instal·lats cada 2m i protegit amb un dau de formigó, inclòs col·locació de cinta de senyalització,  separadors, maneguets d'unió i fil guia en els 6 conductes.
- Balises de detecció ubicades segons document d’especificacions tècniques.
- Rebliment i piconatge de rases i pous amb material seleccionat d’aportació, en tongades de 25 cm com a màxim, amb compactació del 95% de Proctor modificat (PM), subbase de formigó de 0,10m de sobreample per cada costat i 0,20m de gruix.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Reposició de paviment igual a l’existent de fins 0,60m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 transport a l’abocador, inclòs qualsevol tipus de transport dins l’àmbit d’emplaçament de l’obra i cànon d’abocament.
- Inclou mandrinatge, treballs de pintura i subministrament i instal·lació de taps.
Tot inclòs, totalment acabada i d’acord amb les prescripcions tècniques.</t>
  </si>
  <si>
    <t>"Metre lineal de canalització d’escomesa formada per 2 conductes de 63 mm en calçada,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Tall de qualsevol tipus de paviment, inclòs part proporcional de disc de tall.
- Demolició, càrrega sobre camió i transport a l’abocador de paviment de qualsevol tipus, inclòs cànon d’abocament.
- Demolició, càrrega sobre camió i transport a l’abocador de formigó en massa de qualsevol resistència o altre tipus de bases per a paviments, inclòs cànon d’abocament.
- Arrencada de peça de rigola i base de formigó de qualsevol tipus, càrrega sobre camió i transport a l’abocador, inclòs cànon d’abocament
- Arrencada de vorada i base de formigó de qualsevol tipus, càrrega sobre camió i transport a l’abocador, inclòs cànon d’abocament.
- Excavació i/o demolició de rases i pous, d’amplada fins a 0,40 m i profunditat entre 0,50 m fins a 1,00 m (de la part superior del dau de formigó fins al paviment). Executada en qualsevol tipus de terreny, deixant les restes i runes en contenidors, inclòs neteja per aspiració, anivellament de fons de rasa i apuntalament necessari.
- Construcció de prisma tubular format per 2 conductes de 63 mm de diàmetre disposats segons secció, amb tubs de polietilè d’alta densitat de doble paret, corrugada exterior i llisa interior, amb separadors instal·lats cada 2m i protegit amb un dau de formigó, inclòs col·locació de cinta de senyalització, separadors i maneguets d’unió i fil guia en els 2 conductes.
- Balises de detecció ubicades segons document d’especificacions tècniques.
- Rebliment i piconatge de rases i pous amb material seleccionat d’aportació, en tongades de 25 cm com a màxim, amb compactació del 95% de Proctor modificat (PM), subbase de formigó de 0,20m de sobreample per cada costat i 0,20m de gruix.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Reposició de paviment igual a l’existent de fins 1,00m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 transport a l’abocador, inclòs qualsevol tipus de transport dins l’àmbit d’emplaçament de l’obra i cànon d’abocament.
- Inclou mandrinatge, treballs de pintura i subministrament i instal·lació de taps.
Tot inclòs, totalment acabada i d’acord amb les prescripcions tècniques.</t>
  </si>
  <si>
    <t>Subministrament i instal·lació:
 1- Tapa i marc tipus A quadrat de dimensions interiors 400×400 mm. Inclou transport fins a l’obra, assaigs i certificacions.
 2- Pericó prefabricat o d’obra in situ tipus A de dimensions exteriors 52×52×60 cm en qualsevol tipus de terreny i paviment. Inclou transport fins a l’obra, assaigs i certificacions.
    Inclou: 
- Demolició, càrrega sobre camió i transport a l’abocador de paviment existent de qualsevol tipus i gruix inclòs base de formigó i cànon d’abocament.
- Excavació i/o demolició de pous, en qualsevol tipus de terreny deixant les restes i runes en contenidors, inclòs anivellament de fons de pou.
- Càrrega de terres i deixalles sobrants de l’excavació i/o demolició de pous sobre camió i transport a l’abocador, contenidor i/o dúmper, inclòs qualsevol tipus de transport dins l’àmbit d’emplaçament de l’obra i cànon d’abocament.
- Col·locació (sota del pericó) d’una capa de grava (granulometria 30/40) protegida per una làmina de filtre geotèxtil, col·locació de pericó prefabricat amb finestres per connexions, perforacions d’entrada dels conductes i acabament de la superfície.
- Rebliment de rases i pous amb formigó, inclòs l’entorn del pericó instal·lat, fins a la cota de rasant del paviment.
- Suplement d’excavació i formigonat en compensació a les transicions de canalitzacions en calçada i pericons en vorera.
- Acreixement i enrasat fins a paviment i instal·lació de marc i tapa perfectament anivellat i arrebossat de les parets interiors.
- Pavimentació i base de formigó de resistència característica idèntica a l’existent, inclòs acabats i lliuraments a elements superficials del vial, accessos a habitatges o qualsevol element de mobiliari urbà, perfectament quadrat i tallat.
- Detecció de serveis existents mitjançant la utilització de cales o georadar, per a la selecció de l'emplaçament.
- Inclou senyalització, estrenyiments de carrils, talls de carrils, passos per a vianants, accessos a habitatges i guals i tota la senyalització necessària.
Tot inclòs, totalment acabada i d’acord amb les prescripcions tècniques.</t>
  </si>
  <si>
    <t>Connexió d'accés a camara de registre</t>
  </si>
  <si>
    <t>OC-TA-MA-0207</t>
  </si>
  <si>
    <t>Realització de perforació horitzontal dirigida per a la col·locació de 6 conductes de 40 mm o 6 conductes de 20mm de diàmetre exterior de característiques segons plec de prescripcions tècniques del CTTI amb un total de producte de fins 160 mm en qualsevol tipus de terreny.
Inclou:
- Trasllats i emplaçaments de maquinària i material d’execució de la perforació dirigida.
- Operacions d’eixamplament fins al diàmetre requerit
- Subministrament i introducció de la beina.
- Subministrament i instal·lació de tubs de polietilè d’alta densitat (PEAD)
- Balises de detecció ubicades segons document d’especificacions tècniques.
- Platina-adaptador per estirar els tubs dins de la perforació
- Adequació del camí d’accés i de la superfície necessària per a ubicar la màquina i els materials.
- Confecció dels forats d’inici i acabament, reposició de paviment de qualsevol tipus igual a l’existent.
- Excavació de terres i transport a l’abocador  i cànon d’abocament.
- Rebliment del terreny amb terres d’aportació, eliminació de fangs amb cub de neteja autoaspirant o contenidor estanc, abastament d’aigua, totalment acabat.
- Desplaçament d’equip de georadar, confecció d’informe, perfil i planimetria, estudi topogràfic, lectura i interpretació del terreny i serveis per saber la viabilitat de la perforació, i informe final de l’obra.
Tot inclòs, totalment acabada.</t>
  </si>
  <si>
    <t>Realització de perforació horitzontal dirigida per a la col·locació de 6 conductes de 40 mm o 6 conductes de 20mm de diàmetre exterior de característiques segons plec de prescripcions tècniques del CTTI amb un total de producte de fins a160 mm en qualsevol tipus de terreny.
Inclou:
- Trasllats i emplaçaments de maquinària i material d’execució de la perforació dirigida.
- Operacions d’eixamplament fins al diàmetre requerit
- Subministrament i introducció de la beina.
- Subministrament i instal·lació de tubs de polietilè d’alta densitat (PEAD)
- Balises de detecció ubicades segons document d’especificacions tècniques.
- Platina-adaptador per estirar els tubs dins de la perforació
- Adequació del camí d’accés i de la superfície necessària per a ubicar la màquina i els materials.
- Confecció dels forats d’inici i acabament, reposició de paviment de qualsevol tipus igual a l’existent.
- Excavació de terres i transport a l’abocador  i cànon d’abocament.
- Rebliment del terreny amb terres d’aportació, eliminació de fangs amb cub de neteja autoaspirant o contenidor estanc, abastament d’aigua, totalment acabat.
- Desplaçament d’equip de georadar, confecció d’informe, perfil i planimetria, estudi topogràfic, lectura i interpretació del terreny i serveis per saber la viabilitat de la perforació, i informe final de l’obra.
Tot inclòs, totalment acabada.</t>
  </si>
  <si>
    <t>Perforació horitzontal dirigida de fins Ø160mm per pas de conductes.</t>
  </si>
  <si>
    <t>Perforació horitzontal dirigida de fins Ø160mm per pas de conductes.. (part fixe)</t>
  </si>
  <si>
    <t>Subministrament i instal·lació d’un subconducte de 40 mm de PEAD en canalització existent o de nova construcció, incloent replanteig previ, transport i apilament del material a l’obra, el mandrinatge previ del conducte per on s’instal·larà, obturació dels conductes, taps i tot el material necessari, neteja i retirada de restes i runa, i executat segons les prescripcions tècniques. Tot inclòs, totalment acabat.</t>
  </si>
  <si>
    <t>Complement a aplicar on la facturació per aglomerar sigui inferior a 2.000€ (PEM), amb un import variable entre 0€ i 2.000€, amb el que sempre s'asseguri una facturació mínima en aglomerat de 2.000€ (PEM).</t>
  </si>
  <si>
    <t>Complement de compensació d'obres de menor quantia en aglomerat &lt;2.000€</t>
  </si>
  <si>
    <t>Complement a l’emplaçament d’un tall d’obra.</t>
  </si>
  <si>
    <t>Canalització formigonada de 2 conductes de 125 mm per encreuaments en calçada en entorn de carreteres. (ST6)</t>
  </si>
  <si>
    <t>Metre lineal de canalització amb mitjans convencionals formada per 6 conductes de 20mm en calçada, construït segons procediment descrit al document d’especificacions tècniques i incloent:
- Detecció de serveis existents mitjançant la utilització de cales o georadar, inclòs part proporcional de realització de cala d'exploració d'acord a la direcció d'obra.
- Retirada i acopi de qualsevol element superficial del vial, qualsevol element de mobiliari urbà i de qualsevol element que necessiti de ser retirat per a la execució de la canalització.
- Tall de qualsevol tipus de paviment, inclòs part proporcional de disc de tall.
- Demolició, càrrega sobre camió i transport a l’abocador de paviment de qualsevol tipus, inclòs cànon d’abocament.
- Demolició, càrrega sobre camió i transport a l’abocador de formigó en massa de qualsevol resistència o altre tipus de bases per a paviments, inclòs cànon d’abocament.
- Arrencada de peça de rigola i base de formigó de qualsevol tipus, càrrega sobre camió i transport a l’abocador, inclòs cànon d’abocament
- Arrencada de vorada i base de formigó de qualsevol tipus, càrrega sobre camió i transport a l’abocador, inclòs cànon d’abocament.
- Excavació i/o demolició de rases i pous, d’amplada entre 0,20 m fins a 0,40 m i profunditat entre 0,45 m fins a 0,70 m (de la part superior del dau de formigó fins al paviment). Executada en qualsevol tipus de terreny, deixant les restes i runes en contenidors, inclòs neteja per aspiració, anivellament de fons de rasa i apuntalament necessari.
- Construcció de prisma tubular format per 6 conductes de 20 mm de diàmetre exterior i 16 mm de diàmetre interior disposats segons secció per tubs de polietilè d'alta densitat, amb separadors instal·lats cada 2m i protegit amb un dau de formigó, inclòs col·locació de cinta de senyalització i separadors, maneguets d'unió.
- Balises de detecció ubicades segons document d’especificacions tècniques.
- Rebliment i piconatge de rases i pous amb material seleccionat d’aportació, en tongades de 25 cm com a màxim, amb compactació del 95% de Proctor modificat (PM), subbase de formigó de 0,10m de sobreample per cada costat i 0,20m de gruix.
- Subministrament i col·locació de vorada de granit segons la direcció de l’obra, inclòs base de formigó, perfectament alineada i anivellada, totalment acabada.
- Subministrament i col·locació de rigola segons direcció d’obra sobre base de formigó, perfectament alineada i anivellada inclòs beurada, totalment acabada.
- Reposició de paviment igual a l’existent de fins 0,60m d’amplada i base de formigó amb sobreample segons la direcció de l’obra, reglejada i vibrada, inclòs acabats i lliuraments a elements superficials del vial, accessos a habitatges o qualsevol element de mobiliari urbà, perfectament quadrat i tallat, totalment acabat.
- Inclou senyalització, estrenyiments de carrils, talls de carrils, passos per a vianants, accessos a habitatges i guals i tota la senyalització necessària per a la realització de la canalització.
- Càrrega de terres i deixalles sobrants de l’excavació i/o demolició de rases i pous sobre camió i transport a l’abocador, contenidor i/o dúmper i transport a l’abocador, inclòs qualsevol tipus de transport dins l’àmbit d’emplaçament de l’obra i cànon d’abocament.
- Inclou mandrinatge, treballs de pintura i subministrament i instal·lació de taps.
Tot inclòs, totalment acabada i d’acord amb les prescripcions tècniques.</t>
  </si>
  <si>
    <t xml:space="preserve">Connexió a cambra de registre / Galeries de servei amb profunditat entre 1m i 3m. Inclou:
- Demolició, càrrega sobre camió i transport a l’abocador de paviment existent de qualsevol tipus i gruix inclòs base de formigó i cànon d’abocament.
- Excavació i/o demolició necessària per a la execució de la connexió en qualsevol tipus de terreny deixant les restes i runes en contenidors, inclòs anivellament de fons.
- Entivat de l'excavació.
- Taladre amb broca de diamants en forjats de tot tipus, de 30 cm a 100 cm de gruix incloent inclinacions de fins a 45º per a pas de la canalització, per a tubs de fins a 125 mm de diàmetre, incloent reparació i acabats de la superfície, col·locació de taps als conductes, i protecció dels cables que hi hagi a la cambra.
- Càrrega de terres i deixalles sobrants de l’excavació i/o demolició necessària per a la execució de la connexió, sobre camió i transport a l’abocador, contenidor i/o dúmper, inclòs qualsevol tipus de transport dins l’àmbit d’emplaçament de l’obra i cànon d’abocament.
- Rebliment i piconatge amb terres per a la execució de la connexió.
- Pavimentació i base de formigó de resistència característica idèntica a l’existent, inclòs acabats i lliuraments a elements superficials del vial, accessos a habitatges o qualsevol element de mobiliari urbà, perfectament quadrat i tallat. Inclòs neteja de ferm, subministrament i execució de treballs de pintura.
- Inclou senyalització, estrenyiments de carrils, talls de carrils, passos per a vianants, accessos a habitatges i guals i tota la senyalització necessària.
Tot inclòs, totalment acabada i d’acord amb les prescripcions tècniques.
</t>
  </si>
  <si>
    <t>Perforació manual o mecànica en envans, murs de tot tipus, elements prefabricats, etc., fins a 1m de profunditat , per a basament de pas de la canalització, per a tubs de fins a 125 mm, incloent reparació i acabats de la superfície, col·locació de taps als conductes, i protecció dels cables que hi hagi al pericó durant l’obra. El conjunt de feines serà executat segons les prescripcions tècniques.</t>
  </si>
  <si>
    <t>Microrasa 6c20 mm Vorera / Rigola amb recollida de runes automatitzada. (ST8)</t>
  </si>
  <si>
    <t>Microrasa 6c20 mm Vorera / Rigola. (ST8)</t>
  </si>
  <si>
    <t>OC-CA-SU-0007</t>
  </si>
  <si>
    <t xml:space="preserve">Metre lineal de microrasa de 6 conductes de 20mm amb en vorera amb recollida de runes automatitzada, construït segons procediment descrit al document d’especificacions tècniques i incloent:
- Estudi del subsòl amb georadar per a la localització i identificació dels serveis existents.
- Retirada de paviment de qualsevol tipus (lloseta, panot, llamborda, etc) fins a una amplada de 40 cm.
- Retirada i acopi de qualsevol element superficial del vial, qualsevol element de mobiliari urbà i de qualsevol element que necessiti de ser retirat per a la execució de la microrasa.
- Execució de la canalització mitjançant maquinària microrasadora especialitzada, d'entre 5,5 i 10 cm d'amplada i 35 i 45 cm de fondària. Executada en qualsevol tipus de terreny, inclòs anivellament i neteja de fons de rasa amb recollida de runes automatitzada i restes i recollida en camió tipus banyera per a posterior transport a l'abocador, inclòs cànon d'abocament.
- Col·locació de microductes formant un prisma de 6 conductes de PEAD de 20 mm de diàmetre exterior i 16 mm de diàmetre interior, disposats segons secció indicada a les especificacions tècniques, inclòs separadors i maneguets d’unió si fos necessari.
- Balises de detecció ubicades segons document d’especificacions tècniques.
- Rebliment de rases fins a cota de subbase amb morter d'alta compressió, inclòs additius, vibrat si fos necessari. 
- Reposició de paviment igual a l’existent i reposició de qualsevol element superficial del vial o qualsevol element de mobiliari urbà, perfectament quadrat i tallat, totalment acabat. (OC-CA-SU-0007)
- Inclou senyalització, estrenyiments de carrils, talls de carrils, passos per a vianants, accessos a habitatges i guals i tota la senyalització necessària per a la realització de la microrasa.
- Inclou subministrament i instal·lació de empiulaments de conductes i taps
- Control de qualitat dels conductes (proves de presió, continuïtat, etc).
Tot inclòs, totalment acabada i d’acord amb les prescripcions tècniques.
</t>
  </si>
  <si>
    <t>Reposició de vorera / rigola de la microrasa (ST8)</t>
  </si>
  <si>
    <t>Metre lineal per a la reposició de la vorera en Microrases en Vorera / Rigola  (ST8).
Inclou:
- Retirada de paviment de qualsevol tipus (lloseta, panot, llamborda, rigola, etc) 
- Retirada i acopi de qualsevol element superficial del vial, qualsevol element de mobiliari urbà i de qualsevol element que necessiti de ser retirat per a la execució de la obra.
- Recollida de runes i restes per mitjans mecànics o manuals i acopi en contenidors per a posterior transport a l’abocador, inclòs cànon d’abocament.
- Reposició de paviment igual a l’existent i reposició de qualsevol element superficial del vial o qualsevol element de mobiliari urbà, perfectament quadrat i tallat, totalment acabat.
- Inclou senyalització, estrenyiments de carrils, talls de carrils, passos per a vianants, accessos a habitatges i guals i tota la senyalització necessària.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</si>
</sst>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4">
    <numFmt numFmtId="41" formatCode="_-* #,##0_-;\-* #,##0_-;_-* &quot;-&quot;_-;_-@_-"/>
    <numFmt numFmtId="44" formatCode="_-* #,##0.00\ &quot;€&quot;_-;\-* #,##0.00\ &quot;€&quot;_-;_-* &quot;-&quot;??\ &quot;€&quot;_-;_-@_-"/>
    <numFmt numFmtId="43" formatCode="_-* #,##0.00_-;\-* #,##0.00_-;_-* &quot;-&quot;??_-;_-@_-"/>
    <numFmt numFmtId="164" formatCode="_-* #,##0.00\ _€_-;\-* #,##0.00\ _€_-;_-* &quot;-&quot;??\ _€_-;_-@_-"/>
    <numFmt numFmtId="165" formatCode="_-&quot;€&quot;\ * #,##0.00_-;\-&quot;€&quot;\ * #,##0.00_-;_-&quot;€&quot;\ * &quot;-&quot;??_-;_-@_-"/>
    <numFmt numFmtId="166" formatCode="[$€-413]\ #,##0_-"/>
    <numFmt numFmtId="167" formatCode="_-* #,##0\ [$€]_-;\-* #,##0\ [$€]_-;_-* &quot;-&quot;??\ [$€]_-;_-@_-"/>
    <numFmt numFmtId="168" formatCode="_(* #,##0.00_);_(* \(#,##0.00\);_(* &quot;-&quot;??_);_(@_)"/>
    <numFmt numFmtId="169" formatCode="[$$-409]#,##0_);\([$$-409]#,##0\)"/>
    <numFmt numFmtId="170" formatCode="[$-409]mmm\-yy;@"/>
    <numFmt numFmtId="171" formatCode="#,##0.0_);\(#,##0.0\)"/>
    <numFmt numFmtId="172" formatCode="&quot;$&quot;_(#,##0.00_);&quot;$&quot;\(#,##0.00\)"/>
    <numFmt numFmtId="173" formatCode="#,##0.0_)\x;\(#,##0.0\)\x"/>
    <numFmt numFmtId="174" formatCode="#,##0.0_)_x;\(#,##0.0\)_x"/>
    <numFmt numFmtId="175" formatCode="0.0_)\%;\(0.0\)\%"/>
    <numFmt numFmtId="176" formatCode="#,##0.0_)_%;\(#,##0.0\)_%"/>
    <numFmt numFmtId="177" formatCode="_ &quot;\&quot;* #,##0_ ;_ &quot;\&quot;* \-#,##0_ ;_ &quot;\&quot;* &quot;-&quot;_ ;_ @_ "/>
    <numFmt numFmtId="178" formatCode="_ &quot;\&quot;* #,##0.00_ ;_ &quot;\&quot;* \-#,##0.00_ ;_ &quot;\&quot;* &quot;-&quot;??_ ;_ @_ "/>
    <numFmt numFmtId="179" formatCode="_ * #,##0_ ;_ * \(#,##0\)_ ;_ * &quot;-&quot;??_ ;_ @_ "/>
    <numFmt numFmtId="180" formatCode="&quot;$&quot;#,##0_);[Red]\(&quot;$&quot;#,##0\)"/>
    <numFmt numFmtId="181" formatCode="_ * #,##0_ ;_ * \-#,##0_ ;_ * &quot;-&quot;_ ;_ @_ "/>
    <numFmt numFmtId="182" formatCode="_ * #,##0.00_ ;_ * \-#,##0.00_ ;_ * &quot;-&quot;??_ ;_ @_ "/>
    <numFmt numFmtId="183" formatCode="&quot;$&quot;#,##0_);\(&quot;$&quot;#,##0\)"/>
    <numFmt numFmtId="184" formatCode="#,##0;\-#,##0;&quot;-&quot;"/>
    <numFmt numFmtId="185" formatCode="&quot;开&quot;;&quot;开&quot;;&quot;关&quot;"/>
    <numFmt numFmtId="186" formatCode="#,##0.00&quot;£&quot;_);[Red]\(#,##0.00&quot;£&quot;\)"/>
    <numFmt numFmtId="187" formatCode="&quot;£&quot;#,##0.00;\-&quot;£&quot;#,##0.00"/>
    <numFmt numFmtId="188" formatCode="#,##0.00;[Red]\-#,##0.00;\ "/>
    <numFmt numFmtId="189" formatCode="#,##0.0"/>
    <numFmt numFmtId="190" formatCode="#.##000"/>
    <numFmt numFmtId="191" formatCode="0.000_)"/>
    <numFmt numFmtId="192" formatCode="_ * #,##0.00_)&quot;L&quot;_ ;_ * \(#,##0.00\)&quot;L&quot;_ ;_ * &quot;-&quot;??_)&quot;L&quot;_ ;_ @_ "/>
    <numFmt numFmtId="193" formatCode="_(* #,##0_);_(* \(#,##0\);_(* &quot;-&quot;_);_(@_)"/>
    <numFmt numFmtId="194" formatCode="_-* #,##0\ _D_M_-;\-* #,##0\ _D_M_-;_-* &quot;-&quot;\ _D_M_-;_-@_-"/>
    <numFmt numFmtId="195" formatCode="_-* #,##0.00\ _D_M_-;\-* #,##0.00\ _D_M_-;_-* &quot;-&quot;??\ _D_M_-;_-@_-"/>
    <numFmt numFmtId="196" formatCode="_(&quot;$&quot;* #,##0.0_);_(&quot;$&quot;* \(#,##0.0\);_(&quot;$&quot;* &quot;-&quot;??_);_(@_)"/>
    <numFmt numFmtId="197" formatCode="\$#,#00"/>
    <numFmt numFmtId="198" formatCode="_-* #,##0\ &quot;DM&quot;_-;\-* #,##0\ &quot;DM&quot;_-;_-* &quot;-&quot;\ &quot;DM&quot;_-;_-@_-"/>
    <numFmt numFmtId="199" formatCode="_(&quot;$&quot;* #,##0.00_);_(&quot;$&quot;* \(#,##0.00\);_(&quot;$&quot;* &quot;-&quot;??_);_(@_)"/>
    <numFmt numFmtId="200" formatCode="_-&quot;£&quot;* #,##0.00_-;\-&quot;£&quot;* #,##0.00_-;_-&quot;£&quot;* &quot;-&quot;??_-;_-@_-"/>
    <numFmt numFmtId="201" formatCode="_-* #,##0.00\ &quot;DM&quot;_-;\-* #,##0.00\ &quot;DM&quot;_-;_-* &quot;-&quot;??\ &quot;DM&quot;_-;_-@_-"/>
    <numFmt numFmtId="202" formatCode="\$#,##0\ ;\(\$#,##0\)"/>
    <numFmt numFmtId="203" formatCode="_-* #,##0.00\ [$€]_-;\-* #,##0.00\ [$€]_-;_-* &quot;-&quot;??\ [$€]_-;_-@_-"/>
    <numFmt numFmtId="204" formatCode="_-* #,##0.00\ [$€]_-;\-* #,##0.00\ [$€]_-;_-* \-??\ [$€]_-;_-@_-"/>
    <numFmt numFmtId="205" formatCode="#.0"/>
    <numFmt numFmtId="206" formatCode="#,##0,&quot;k&quot;"/>
    <numFmt numFmtId="207" formatCode="_-* #,##0,&quot;k&quot;_-;\-* #,##0,&quot;k&quot;_-;_-* &quot;-&quot;_-;_-@_-"/>
    <numFmt numFmtId="208" formatCode="_-&quot;£&quot;* #,##0.00000000_-;\-&quot;£&quot;* #,##0.00000000_-;_-&quot;£&quot;* &quot;-&quot;??_-;_-@_-"/>
    <numFmt numFmtId="209" formatCode="#,##0,_);\(#,##0,\);"/>
    <numFmt numFmtId="210" formatCode="0000"/>
    <numFmt numFmtId="211" formatCode="_(&quot;$&quot;* #,##0_);_(&quot;$&quot;* \(#,##0\);_(&quot;$&quot;* &quot;-&quot;_);_(@_)"/>
    <numFmt numFmtId="212" formatCode="_-* #,##0\ &quot;pta&quot;_-;\-* #,##0\ &quot;pta&quot;_-;_-* &quot;-&quot;\ &quot;pta&quot;_-;_-@_-"/>
    <numFmt numFmtId="213" formatCode="0.0%"/>
    <numFmt numFmtId="214" formatCode="#,##0\ &quot;F&quot;;[Red]\-#,##0\ &quot;F&quot;"/>
    <numFmt numFmtId="215" formatCode="#,##0.00\ &quot;F&quot;;[Red]\-#,##0.00\ &quot;F&quot;"/>
    <numFmt numFmtId="216" formatCode="#,##0.0\x_)_);\(#,##0.0\x\)_);#,##0.0\x_)_);@_%_)"/>
    <numFmt numFmtId="217" formatCode="0,000"/>
    <numFmt numFmtId="218" formatCode="_-[$$-409]* #,##0.00_ ;_-[$$-409]* \-#,##0.00\ ;_-[$$-409]* &quot;-&quot;??_ ;_-@_ "/>
    <numFmt numFmtId="219" formatCode="[$€-2]\ #,##0.00"/>
    <numFmt numFmtId="220" formatCode="_([$$-409]* #,##0_);_([$$-409]* \(#,##0\);_([$$-409]* &quot;-&quot;??_);_(@_)"/>
    <numFmt numFmtId="221" formatCode="#,##0.0\ [$€-40C]"/>
    <numFmt numFmtId="222" formatCode="[$€-410]\ #,##0;\-[$€-410]\ #,##0"/>
    <numFmt numFmtId="223" formatCode="#,##0.0\ \ ;[Red]\(#,##0.0\)"/>
    <numFmt numFmtId="224" formatCode="#,##0.00\ \ ;[Red]\(#,##0.00\)"/>
    <numFmt numFmtId="225" formatCode="0.0"/>
    <numFmt numFmtId="226" formatCode=";;;"/>
    <numFmt numFmtId="227" formatCode="&quot;$&quot;#,##0.0000000_);[Red]\(&quot;$&quot;#,##0.0000000\)"/>
    <numFmt numFmtId="228" formatCode="%#,#00"/>
    <numFmt numFmtId="229" formatCode="_-* #,##0.0_-;\-* #,##0.0_-;_-* &quot;-&quot;??_-;_-@_-"/>
    <numFmt numFmtId="230" formatCode="#,##0.0\%_);\(#,##0.0\%\);#,##0.0\%_);@_%_)"/>
    <numFmt numFmtId="231" formatCode="0.0%;;"/>
    <numFmt numFmtId="232" formatCode="0.00%;[Red]\-0.00%;\ "/>
    <numFmt numFmtId="233" formatCode="&quot;$&quot;#,##0;\-&quot;$&quot;#,##0"/>
    <numFmt numFmtId="234" formatCode="_-* #,##0\ _m_k_-;\-* #,##0\ _m_k_-;_-* &quot;-&quot;\ _m_k_-;_-@_-"/>
    <numFmt numFmtId="235" formatCode="_-* #,##0\ &quot;mk&quot;_-;\-* #,##0\ &quot;mk&quot;_-;_-* &quot;-&quot;\ &quot;mk&quot;_-;_-@_-"/>
    <numFmt numFmtId="236" formatCode="0_);[Red]\-0_);\ "/>
    <numFmt numFmtId="237" formatCode="mm/dd/yy"/>
    <numFmt numFmtId="238" formatCode="&quot;$&quot;#,##0.000000_);[Red]\(&quot;$&quot;#,##0.000000\)"/>
    <numFmt numFmtId="239" formatCode="\€\ #,##0.00;\(\€\ #,##0.00\)"/>
    <numFmt numFmtId="240" formatCode="#,##0\ &quot;DM&quot;;[Red]\-#,##0\ &quot;DM&quot;"/>
    <numFmt numFmtId="241" formatCode="&quot;£&quot;\ #,##0.00;\(&quot;£&quot;\ #,##0.00\)"/>
    <numFmt numFmtId="242" formatCode="\$\ #,##0.00;\(\$\ #,##0.00\)"/>
    <numFmt numFmtId="243" formatCode="\ #,##0.00;\(\ #,##0.00\)"/>
    <numFmt numFmtId="244" formatCode="[$SEK]\ #,##0.00;\([$SEK]\ #,##0.00\)"/>
    <numFmt numFmtId="245" formatCode="[$NOK]\ #,##0.00;\([$NOK]\ #,##0.00\)"/>
    <numFmt numFmtId="246" formatCode="[$DKK]\ #,##0.00;\([$DKK]\ #,##0.00\)"/>
    <numFmt numFmtId="247" formatCode="#,##0.00;\(#,##0.00\)"/>
    <numFmt numFmtId="248" formatCode="&quot;£&quot;\ #,##0.00;\(\€\ #,##0.00\)"/>
    <numFmt numFmtId="249" formatCode="\$\ #,##0.00;\(\€\ #,##0.00\)"/>
    <numFmt numFmtId="250" formatCode="#,##0.00&quot;£&quot;_);\(#,##0.00&quot;£&quot;\)"/>
    <numFmt numFmtId="251" formatCode="\$#,##0.00\ ;\(\$#,##0.00\)"/>
    <numFmt numFmtId="252" formatCode="&quot;L.&quot;\ #,##0;[Red]\-&quot;L.&quot;\ #,##0"/>
    <numFmt numFmtId="253" formatCode="#,##0.00\ &quot;DM&quot;;[Red]\-#,##0.00\ &quot;DM&quot;"/>
    <numFmt numFmtId="254" formatCode="_-&quot;$&quot;* #,##0.00_-;\-&quot;$&quot;* #,##0.00_-;_-&quot;$&quot;* &quot;-&quot;??_-;_-@_-"/>
  </numFmts>
  <fonts count="16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b/>
      <sz val="12"/>
      <name val="Arial"/>
      <family val="2"/>
    </font>
    <font>
      <b/>
      <i/>
      <sz val="10"/>
      <name val="Arial"/>
      <family val="2"/>
    </font>
    <font>
      <b/>
      <sz val="11"/>
      <color theme="1"/>
      <name val="Calibri"/>
      <family val="2"/>
      <scheme val="minor"/>
    </font>
    <font>
      <sz val="10"/>
      <name val="Arial"/>
      <family val="2"/>
    </font>
    <font>
      <b/>
      <sz val="16"/>
      <name val="Arial"/>
      <family val="2"/>
    </font>
    <font>
      <b/>
      <sz val="12"/>
      <color theme="0"/>
      <name val="Arial"/>
      <family val="2"/>
    </font>
    <font>
      <sz val="10"/>
      <name val="Arial"/>
      <family val="2"/>
    </font>
    <font>
      <sz val="11"/>
      <color rgb="FF9C6500"/>
      <name val="Calibri"/>
      <family val="2"/>
      <scheme val="minor"/>
    </font>
    <font>
      <sz val="10"/>
      <color indexed="8"/>
      <name val="Arial"/>
      <family val="2"/>
    </font>
    <font>
      <b/>
      <sz val="10"/>
      <color indexed="8"/>
      <name val="Arial"/>
      <family val="2"/>
    </font>
    <font>
      <sz val="10"/>
      <color theme="1"/>
      <name val="Calibri"/>
      <family val="2"/>
      <scheme val="minor"/>
    </font>
    <font>
      <sz val="12"/>
      <color theme="1"/>
      <name val="Calibri"/>
      <family val="2"/>
      <scheme val="minor"/>
    </font>
    <font>
      <sz val="10"/>
      <name val="Helv"/>
      <charset val="204"/>
    </font>
    <font>
      <sz val="11"/>
      <name val="Arial"/>
      <family val="1"/>
    </font>
    <font>
      <sz val="10"/>
      <name val="Geneva"/>
    </font>
    <font>
      <sz val="12"/>
      <name val="Times New Roman"/>
      <family val="1"/>
    </font>
    <font>
      <sz val="10"/>
      <name val="Helv"/>
      <family val="2"/>
    </font>
    <font>
      <sz val="10"/>
      <name val="Helv"/>
    </font>
    <font>
      <sz val="10"/>
      <color indexed="8"/>
      <name val="MS Sans Serif"/>
      <family val="2"/>
    </font>
    <font>
      <sz val="10"/>
      <name val="Times New Roman"/>
      <family val="1"/>
    </font>
    <font>
      <sz val="11"/>
      <color indexed="8"/>
      <name val="Calibri"/>
      <family val="2"/>
    </font>
    <font>
      <sz val="11"/>
      <color indexed="9"/>
      <name val="Calibri"/>
      <family val="2"/>
    </font>
    <font>
      <sz val="9"/>
      <name val="Helv"/>
    </font>
    <font>
      <sz val="11"/>
      <name val="µ¸¿ò"/>
      <family val="3"/>
    </font>
    <font>
      <sz val="8"/>
      <name val="Times New Roman"/>
      <family val="1"/>
    </font>
    <font>
      <sz val="10"/>
      <color indexed="10"/>
      <name val="Times New Roman"/>
      <family val="1"/>
    </font>
    <font>
      <sz val="11"/>
      <color indexed="20"/>
      <name val="Calibri"/>
      <family val="2"/>
    </font>
    <font>
      <sz val="12"/>
      <color indexed="8"/>
      <name val="Arial"/>
      <family val="2"/>
    </font>
    <font>
      <sz val="8"/>
      <name val="Arial"/>
      <family val="2"/>
    </font>
    <font>
      <sz val="12"/>
      <name val="Tms Rmn"/>
    </font>
    <font>
      <sz val="12"/>
      <name val="Tms Rmn"/>
      <family val="1"/>
    </font>
    <font>
      <b/>
      <sz val="10"/>
      <name val="MS Sans Serif"/>
      <family val="2"/>
    </font>
    <font>
      <sz val="12"/>
      <name val="¹ÙÅÁÃ¼"/>
      <family val="1"/>
    </font>
    <font>
      <sz val="10"/>
      <name val="MS Sans Serif"/>
      <family val="2"/>
    </font>
    <font>
      <sz val="12"/>
      <name val="宋体"/>
      <charset val="134"/>
    </font>
    <font>
      <b/>
      <sz val="11"/>
      <color indexed="52"/>
      <name val="Calibri"/>
      <family val="2"/>
    </font>
    <font>
      <sz val="9"/>
      <color indexed="10"/>
      <name val="Geneva"/>
    </font>
    <font>
      <b/>
      <sz val="10"/>
      <name val="Helv"/>
    </font>
    <font>
      <b/>
      <u/>
      <sz val="10"/>
      <name val="Arial"/>
      <family val="2"/>
    </font>
    <font>
      <b/>
      <sz val="11"/>
      <color indexed="9"/>
      <name val="Calibri"/>
      <family val="2"/>
    </font>
    <font>
      <u/>
      <sz val="10"/>
      <color indexed="12"/>
      <name val="Arial"/>
      <family val="2"/>
    </font>
    <font>
      <sz val="10"/>
      <name val="Calibri"/>
      <family val="2"/>
    </font>
    <font>
      <b/>
      <sz val="10"/>
      <name val="Times New Roman"/>
      <family val="1"/>
    </font>
    <font>
      <sz val="10"/>
      <color indexed="24"/>
      <name val="Arial"/>
      <family val="2"/>
    </font>
    <font>
      <sz val="1"/>
      <color indexed="8"/>
      <name val="Courier"/>
      <family val="3"/>
    </font>
    <font>
      <sz val="11"/>
      <name val="Tms Rmn"/>
    </font>
    <font>
      <b/>
      <sz val="12"/>
      <name val="Helv"/>
    </font>
    <font>
      <b/>
      <sz val="10"/>
      <color indexed="9"/>
      <name val="Arial"/>
      <family val="2"/>
    </font>
    <font>
      <sz val="10"/>
      <name val="MS Serif"/>
      <family val="1"/>
    </font>
    <font>
      <sz val="12"/>
      <color indexed="24"/>
      <name val="Arial"/>
      <family val="2"/>
    </font>
    <font>
      <sz val="10"/>
      <color indexed="8"/>
      <name val="Arial"/>
      <family val="2"/>
      <charset val="177"/>
    </font>
    <font>
      <b/>
      <sz val="8"/>
      <name val="Tms Rmn"/>
    </font>
    <font>
      <sz val="10"/>
      <color indexed="16"/>
      <name val="MS Serif"/>
      <family val="1"/>
    </font>
    <font>
      <i/>
      <sz val="11"/>
      <color indexed="23"/>
      <name val="Calibri"/>
      <family val="2"/>
    </font>
    <font>
      <u/>
      <sz val="10"/>
      <color indexed="36"/>
      <name val="Arial"/>
      <family val="2"/>
    </font>
    <font>
      <b/>
      <sz val="12"/>
      <color indexed="24"/>
      <name val="Arial"/>
      <family val="2"/>
    </font>
    <font>
      <b/>
      <sz val="14"/>
      <color indexed="24"/>
      <name val="Arial"/>
      <family val="2"/>
    </font>
    <font>
      <sz val="11"/>
      <color indexed="17"/>
      <name val="Calibri"/>
      <family val="2"/>
    </font>
    <font>
      <sz val="8"/>
      <name val="Arial"/>
      <family val="2"/>
      <charset val="178"/>
    </font>
    <font>
      <sz val="9"/>
      <name val="Arial"/>
      <family val="2"/>
    </font>
    <font>
      <b/>
      <sz val="9"/>
      <name val="Arial"/>
      <family val="2"/>
    </font>
    <font>
      <b/>
      <u/>
      <sz val="11"/>
      <color indexed="37"/>
      <name val="Arial"/>
      <family val="2"/>
    </font>
    <font>
      <b/>
      <sz val="12"/>
      <name val="Arial"/>
      <family val="2"/>
      <charset val="178"/>
    </font>
    <font>
      <b/>
      <sz val="18"/>
      <color indexed="24"/>
      <name val="Arial"/>
      <family val="2"/>
    </font>
    <font>
      <b/>
      <sz val="15"/>
      <color indexed="56"/>
      <name val="Calibri"/>
      <family val="2"/>
    </font>
    <font>
      <b/>
      <sz val="13"/>
      <color indexed="56"/>
      <name val="Calibri"/>
      <family val="2"/>
    </font>
    <font>
      <b/>
      <sz val="11"/>
      <color indexed="56"/>
      <name val="Calibri"/>
      <family val="2"/>
    </font>
    <font>
      <b/>
      <sz val="14"/>
      <name val="Arial"/>
      <family val="2"/>
    </font>
    <font>
      <i/>
      <sz val="12"/>
      <name val="Arial"/>
      <family val="2"/>
    </font>
    <font>
      <sz val="12"/>
      <name val="Arial"/>
      <family val="2"/>
    </font>
    <font>
      <b/>
      <sz val="8"/>
      <name val="MS Sans Serif"/>
      <family val="2"/>
    </font>
    <font>
      <sz val="10"/>
      <color indexed="12"/>
      <name val="Arial"/>
      <family val="2"/>
    </font>
    <font>
      <u/>
      <sz val="11"/>
      <color theme="10"/>
      <name val="Calibri"/>
      <family val="2"/>
    </font>
    <font>
      <u/>
      <sz val="9"/>
      <color theme="10"/>
      <name val="Arial"/>
      <family val="2"/>
    </font>
    <font>
      <sz val="11"/>
      <color indexed="62"/>
      <name val="Calibri"/>
      <family val="2"/>
    </font>
    <font>
      <sz val="10"/>
      <color indexed="12"/>
      <name val="Times New Roman"/>
      <family val="1"/>
    </font>
    <font>
      <b/>
      <sz val="10"/>
      <name val="Book Antiqua"/>
      <family val="1"/>
    </font>
    <font>
      <b/>
      <sz val="8"/>
      <name val="Arial Narrow"/>
      <family val="2"/>
    </font>
    <font>
      <sz val="10"/>
      <name val="Tms Rmn"/>
    </font>
    <font>
      <sz val="11"/>
      <color indexed="52"/>
      <name val="Calibri"/>
      <family val="2"/>
    </font>
    <font>
      <b/>
      <sz val="11"/>
      <name val="Helv"/>
    </font>
    <font>
      <sz val="10"/>
      <color rgb="FF000000"/>
      <name val="Times New Roman"/>
      <family val="1"/>
    </font>
    <font>
      <sz val="10"/>
      <color theme="1"/>
      <name val="Arial"/>
      <family val="2"/>
    </font>
    <font>
      <sz val="8"/>
      <name val="Palatino"/>
      <family val="1"/>
    </font>
    <font>
      <sz val="11"/>
      <color indexed="60"/>
      <name val="Calibri"/>
      <family val="2"/>
    </font>
    <font>
      <sz val="7"/>
      <name val="Small Fonts"/>
      <family val="2"/>
    </font>
    <font>
      <sz val="11"/>
      <color rgb="FF000000"/>
      <name val="Calibri"/>
      <family val="2"/>
      <scheme val="minor"/>
    </font>
    <font>
      <sz val="10"/>
      <name val="Verdana"/>
      <family val="2"/>
    </font>
    <font>
      <sz val="9"/>
      <name val="Arial CE"/>
      <family val="2"/>
      <charset val="238"/>
    </font>
    <font>
      <i/>
      <sz val="9"/>
      <color indexed="12"/>
      <name val="Helv"/>
    </font>
    <font>
      <sz val="11"/>
      <name val="–¾’©"/>
      <charset val="178"/>
    </font>
    <font>
      <sz val="8"/>
      <color indexed="12"/>
      <name val="Helv"/>
    </font>
    <font>
      <b/>
      <sz val="10"/>
      <color indexed="9"/>
      <name val="Book Antiqua"/>
      <family val="1"/>
    </font>
    <font>
      <b/>
      <sz val="11"/>
      <color indexed="63"/>
      <name val="Calibri"/>
      <family val="2"/>
    </font>
    <font>
      <b/>
      <i/>
      <sz val="10"/>
      <color indexed="8"/>
      <name val="Arial"/>
      <family val="2"/>
    </font>
    <font>
      <b/>
      <sz val="11"/>
      <color indexed="21"/>
      <name val="Arial"/>
      <family val="2"/>
    </font>
    <font>
      <b/>
      <sz val="22"/>
      <color indexed="21"/>
      <name val="Times New Roman"/>
      <family val="1"/>
    </font>
    <font>
      <b/>
      <sz val="26"/>
      <name val="Times New Roman"/>
      <family val="1"/>
    </font>
    <font>
      <b/>
      <sz val="18"/>
      <name val="Times New Roman"/>
      <family val="1"/>
    </font>
    <font>
      <sz val="12"/>
      <color indexed="10"/>
      <name val="Arial MT"/>
      <family val="2"/>
    </font>
    <font>
      <sz val="10"/>
      <name val="Tms Rmn"/>
      <charset val="178"/>
    </font>
    <font>
      <sz val="8"/>
      <name val="Wingdings"/>
      <charset val="2"/>
    </font>
    <font>
      <b/>
      <sz val="10"/>
      <color indexed="24"/>
      <name val="Arial"/>
      <family val="2"/>
    </font>
    <font>
      <sz val="8"/>
      <name val="Helv"/>
    </font>
    <font>
      <sz val="7"/>
      <name val="Arial"/>
      <family val="2"/>
    </font>
    <font>
      <sz val="10"/>
      <color indexed="10"/>
      <name val="Helv"/>
    </font>
    <font>
      <sz val="10"/>
      <name val="Times New Roman"/>
      <family val="1"/>
      <charset val="162"/>
    </font>
    <font>
      <b/>
      <sz val="14"/>
      <name val="Arial Narrow"/>
      <family val="2"/>
    </font>
    <font>
      <b/>
      <sz val="14"/>
      <name val="Times New Roman"/>
      <family val="1"/>
    </font>
    <font>
      <sz val="10"/>
      <name val="Palatino"/>
      <family val="1"/>
    </font>
    <font>
      <sz val="10"/>
      <name val="Palatino"/>
    </font>
    <font>
      <sz val="8"/>
      <name val="MS Sans Serif"/>
      <family val="2"/>
    </font>
    <font>
      <u/>
      <sz val="7"/>
      <name val="Arial"/>
      <family val="2"/>
    </font>
    <font>
      <b/>
      <sz val="8"/>
      <name val="Arial"/>
      <family val="2"/>
    </font>
    <font>
      <b/>
      <sz val="20"/>
      <name val="Arial"/>
      <family val="2"/>
    </font>
    <font>
      <b/>
      <sz val="16"/>
      <name val="Times New Roman"/>
      <family val="1"/>
    </font>
    <font>
      <u/>
      <sz val="8"/>
      <name val="Arial"/>
      <family val="2"/>
    </font>
    <font>
      <u/>
      <sz val="8"/>
      <name val="Times New Roman"/>
      <family val="1"/>
    </font>
    <font>
      <i/>
      <u/>
      <sz val="8"/>
      <name val="Times New Roman"/>
      <family val="1"/>
    </font>
    <font>
      <sz val="5"/>
      <name val="Verdana"/>
      <family val="2"/>
    </font>
    <font>
      <b/>
      <sz val="8"/>
      <name val="Times New Roman"/>
      <family val="1"/>
    </font>
    <font>
      <b/>
      <i/>
      <u/>
      <sz val="10"/>
      <name val="Times New Roman"/>
      <family val="1"/>
    </font>
    <font>
      <b/>
      <i/>
      <u/>
      <sz val="10"/>
      <name val="Arial"/>
      <family val="2"/>
    </font>
    <font>
      <b/>
      <sz val="8"/>
      <color indexed="9"/>
      <name val="Times New Roman"/>
      <family val="1"/>
    </font>
    <font>
      <b/>
      <sz val="8"/>
      <color indexed="9"/>
      <name val="Arial"/>
      <family val="2"/>
    </font>
    <font>
      <b/>
      <sz val="10"/>
      <color indexed="9"/>
      <name val="Times New Roman"/>
      <family val="1"/>
    </font>
    <font>
      <b/>
      <sz val="24"/>
      <name val="Arial"/>
      <family val="2"/>
    </font>
    <font>
      <u/>
      <sz val="12"/>
      <name val="Arial"/>
      <family val="2"/>
    </font>
    <font>
      <b/>
      <u/>
      <sz val="12"/>
      <name val="Arial"/>
      <family val="2"/>
    </font>
    <font>
      <u/>
      <sz val="10"/>
      <name val="Arial"/>
      <family val="2"/>
    </font>
    <font>
      <b/>
      <sz val="12"/>
      <color indexed="9"/>
      <name val="Arial"/>
      <family val="2"/>
    </font>
    <font>
      <b/>
      <u/>
      <sz val="9"/>
      <name val="Arial"/>
      <family val="2"/>
    </font>
    <font>
      <b/>
      <sz val="9"/>
      <name val="Times New Roman"/>
      <family val="1"/>
    </font>
    <font>
      <sz val="18"/>
      <name val="Arial"/>
      <family val="2"/>
    </font>
    <font>
      <b/>
      <sz val="18"/>
      <name val="Arial"/>
      <family val="2"/>
    </font>
    <font>
      <b/>
      <i/>
      <sz val="18"/>
      <name val="Arial"/>
      <family val="2"/>
    </font>
    <font>
      <b/>
      <sz val="34"/>
      <name val="Arial"/>
      <family val="2"/>
    </font>
    <font>
      <b/>
      <sz val="11"/>
      <color indexed="12"/>
      <name val="MS Sans Serif"/>
      <family val="2"/>
    </font>
    <font>
      <sz val="7"/>
      <name val="Times New Roman"/>
      <family val="1"/>
    </font>
    <font>
      <b/>
      <sz val="11"/>
      <name val="Times New Roman"/>
      <family val="1"/>
    </font>
    <font>
      <b/>
      <sz val="18"/>
      <color indexed="56"/>
      <name val="Cambria"/>
      <family val="2"/>
    </font>
    <font>
      <sz val="22"/>
      <color indexed="18"/>
      <name val="Abadi MT Condensed Extra Bold"/>
      <family val="2"/>
    </font>
    <font>
      <b/>
      <sz val="11"/>
      <color indexed="8"/>
      <name val="Calibri"/>
      <family val="2"/>
    </font>
    <font>
      <sz val="8"/>
      <color indexed="12"/>
      <name val="Arial"/>
      <family val="2"/>
    </font>
    <font>
      <sz val="11"/>
      <color indexed="10"/>
      <name val="Calibri"/>
      <family val="2"/>
    </font>
    <font>
      <b/>
      <sz val="8"/>
      <color indexed="10"/>
      <name val="FrankfurtGothicHeavy"/>
    </font>
    <font>
      <sz val="12"/>
      <name val="Arial Cyr"/>
      <charset val="204"/>
    </font>
    <font>
      <sz val="12"/>
      <name val="新細明體"/>
      <family val="1"/>
      <charset val="136"/>
    </font>
    <font>
      <u/>
      <sz val="12"/>
      <color indexed="36"/>
      <name val="宋体"/>
      <charset val="134"/>
    </font>
    <font>
      <u/>
      <sz val="12"/>
      <color indexed="12"/>
      <name val="宋体"/>
      <charset val="134"/>
    </font>
    <font>
      <b/>
      <sz val="10"/>
      <color theme="0"/>
      <name val="Arial"/>
      <family val="2"/>
    </font>
    <font>
      <sz val="10"/>
      <color rgb="FF00B050"/>
      <name val="Arial"/>
      <family val="2"/>
    </font>
    <font>
      <sz val="10"/>
      <color rgb="FFFF0000"/>
      <name val="Arial"/>
      <family val="2"/>
    </font>
  </fonts>
  <fills count="58">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1"/>
        <bgColor indexed="64"/>
      </patternFill>
    </fill>
    <fill>
      <patternFill patternType="solid">
        <fgColor indexed="49"/>
        <bgColor indexed="64"/>
      </patternFill>
    </fill>
    <fill>
      <patternFill patternType="solid">
        <fgColor indexed="55"/>
      </patternFill>
    </fill>
    <fill>
      <patternFill patternType="gray0625">
        <fgColor indexed="15"/>
      </patternFill>
    </fill>
    <fill>
      <patternFill patternType="solid">
        <fgColor indexed="10"/>
        <bgColor indexed="60"/>
      </patternFill>
    </fill>
    <fill>
      <patternFill patternType="solid">
        <fgColor indexed="13"/>
        <bgColor indexed="64"/>
      </patternFill>
    </fill>
    <fill>
      <patternFill patternType="solid">
        <fgColor indexed="22"/>
        <bgColor indexed="64"/>
      </patternFill>
    </fill>
    <fill>
      <patternFill patternType="solid">
        <fgColor indexed="34"/>
        <bgColor indexed="64"/>
      </patternFill>
    </fill>
    <fill>
      <patternFill patternType="solid">
        <fgColor indexed="26"/>
        <bgColor indexed="64"/>
      </patternFill>
    </fill>
    <fill>
      <patternFill patternType="solid">
        <fgColor indexed="15"/>
      </patternFill>
    </fill>
    <fill>
      <patternFill patternType="solid">
        <fgColor indexed="26"/>
      </patternFill>
    </fill>
    <fill>
      <patternFill patternType="solid">
        <fgColor indexed="43"/>
      </patternFill>
    </fill>
    <fill>
      <patternFill patternType="gray0625">
        <fgColor indexed="13"/>
      </patternFill>
    </fill>
    <fill>
      <patternFill patternType="solid">
        <fgColor indexed="16"/>
        <bgColor indexed="64"/>
      </patternFill>
    </fill>
    <fill>
      <patternFill patternType="solid">
        <fgColor indexed="9"/>
        <bgColor indexed="64"/>
      </patternFill>
    </fill>
    <fill>
      <patternFill patternType="solid">
        <fgColor indexed="9"/>
        <bgColor indexed="9"/>
      </patternFill>
    </fill>
    <fill>
      <patternFill patternType="darkVertical"/>
    </fill>
    <fill>
      <patternFill patternType="gray125">
        <fgColor indexed="15"/>
        <bgColor indexed="9"/>
      </patternFill>
    </fill>
    <fill>
      <patternFill patternType="solid">
        <fgColor indexed="63"/>
        <bgColor indexed="64"/>
      </patternFill>
    </fill>
    <fill>
      <patternFill patternType="solid">
        <fgColor indexed="62"/>
        <bgColor indexed="64"/>
      </patternFill>
    </fill>
    <fill>
      <patternFill patternType="solid">
        <fgColor indexed="8"/>
        <bgColor indexed="64"/>
      </patternFill>
    </fill>
    <fill>
      <patternFill patternType="solid">
        <fgColor indexed="61"/>
        <bgColor indexed="64"/>
      </patternFill>
    </fill>
    <fill>
      <patternFill patternType="solid">
        <fgColor indexed="60"/>
        <bgColor indexed="64"/>
      </patternFill>
    </fill>
    <fill>
      <patternFill patternType="solid">
        <fgColor indexed="21"/>
        <bgColor indexed="64"/>
      </patternFill>
    </fill>
    <fill>
      <patternFill patternType="solid">
        <fgColor indexed="59"/>
        <bgColor indexed="64"/>
      </patternFill>
    </fill>
    <fill>
      <patternFill patternType="solid">
        <fgColor indexed="58"/>
        <bgColor indexed="64"/>
      </patternFill>
    </fill>
    <fill>
      <patternFill patternType="solid">
        <fgColor indexed="57"/>
        <bgColor indexed="64"/>
      </patternFill>
    </fill>
    <fill>
      <patternFill patternType="gray125">
        <fgColor indexed="8"/>
      </patternFill>
    </fill>
    <fill>
      <patternFill patternType="solid">
        <fgColor indexed="4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12"/>
      </left>
      <right style="medium">
        <color indexed="12"/>
      </right>
      <top style="medium">
        <color indexed="12"/>
      </top>
      <bottom style="medium">
        <color indexed="12"/>
      </bottom>
      <diagonal/>
    </border>
    <border>
      <left style="hair">
        <color indexed="64"/>
      </left>
      <right style="hair">
        <color indexed="64"/>
      </right>
      <top/>
      <bottom style="hair">
        <color indexed="64"/>
      </bottom>
      <diagonal/>
    </border>
    <border>
      <left/>
      <right/>
      <top style="thin">
        <color indexed="64"/>
      </top>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diagonal/>
    </border>
    <border>
      <left/>
      <right/>
      <top/>
      <bottom style="double">
        <color indexed="52"/>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ck">
        <color indexed="64"/>
      </left>
      <right/>
      <top/>
      <bottom/>
      <diagonal/>
    </border>
    <border>
      <left/>
      <right/>
      <top style="thin">
        <color auto="1"/>
      </top>
      <bottom style="thin">
        <color auto="1"/>
      </bottom>
      <diagonal/>
    </border>
    <border>
      <left/>
      <right/>
      <top/>
      <bottom style="medium">
        <color indexed="8"/>
      </bottom>
      <diagonal/>
    </border>
    <border>
      <left/>
      <right/>
      <top/>
      <bottom style="thin">
        <color indexed="64"/>
      </bottom>
      <diagonal/>
    </border>
    <border>
      <left/>
      <right/>
      <top/>
      <bottom style="double">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9"/>
      </left>
      <right style="thin">
        <color indexed="9"/>
      </right>
      <top style="thin">
        <color indexed="9"/>
      </top>
      <bottom style="thin">
        <color indexed="9"/>
      </bottom>
      <diagonal/>
    </border>
    <border>
      <left/>
      <right/>
      <top style="medium">
        <color indexed="64"/>
      </top>
      <bottom style="thin">
        <color indexed="64"/>
      </bottom>
      <diagonal/>
    </border>
    <border>
      <left/>
      <right/>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ck">
        <color indexed="64"/>
      </bottom>
      <diagonal/>
    </border>
    <border>
      <left/>
      <right/>
      <top style="double">
        <color indexed="64"/>
      </top>
      <bottom/>
      <diagonal/>
    </border>
    <border>
      <left/>
      <right/>
      <top style="thin">
        <color indexed="62"/>
      </top>
      <bottom style="double">
        <color indexed="6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
      <left style="thin">
        <color theme="5" tint="-0.2499465926084170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5" tint="-0.2499465926084170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5" tint="-0.24994659260841701"/>
      </bottom>
      <diagonal/>
    </border>
    <border>
      <left style="thin">
        <color theme="0" tint="-0.14996795556505021"/>
      </left>
      <right style="thin">
        <color theme="5" tint="-0.24994659260841701"/>
      </right>
      <top style="thin">
        <color theme="0" tint="-0.14996795556505021"/>
      </top>
      <bottom style="thin">
        <color theme="5" tint="-0.24994659260841701"/>
      </bottom>
      <diagonal/>
    </border>
    <border>
      <left style="thin">
        <color theme="5" tint="-0.24994659260841701"/>
      </left>
      <right/>
      <top style="thin">
        <color theme="5" tint="-0.24994659260841701"/>
      </top>
      <bottom style="thin">
        <color theme="0" tint="-0.14996795556505021"/>
      </bottom>
      <diagonal/>
    </border>
    <border>
      <left/>
      <right/>
      <top style="thin">
        <color theme="5" tint="-0.24994659260841701"/>
      </top>
      <bottom style="thin">
        <color theme="0" tint="-0.14996795556505021"/>
      </bottom>
      <diagonal/>
    </border>
    <border>
      <left/>
      <right style="thin">
        <color theme="5" tint="-0.24994659260841701"/>
      </right>
      <top style="thin">
        <color theme="5" tint="-0.24994659260841701"/>
      </top>
      <bottom style="thin">
        <color theme="0" tint="-0.1499679555650502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diagonal/>
    </border>
    <border>
      <left/>
      <right/>
      <top style="thin">
        <color indexed="64"/>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theme="5" tint="-0.24994659260841701"/>
      </left>
      <right style="thin">
        <color theme="0" tint="-0.14996795556505021"/>
      </right>
      <top/>
      <bottom style="thin">
        <color theme="5" tint="-0.24994659260841701"/>
      </bottom>
      <diagonal/>
    </border>
  </borders>
  <cellStyleXfs count="6388">
    <xf numFmtId="0" fontId="0"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44" fontId="12" fillId="0" borderId="0" applyFont="0" applyFill="0" applyBorder="0" applyAlignment="0" applyProtection="0"/>
    <xf numFmtId="0" fontId="6" fillId="0" borderId="0"/>
    <xf numFmtId="0" fontId="4" fillId="0" borderId="0"/>
    <xf numFmtId="0" fontId="2" fillId="0" borderId="0"/>
    <xf numFmtId="0" fontId="6" fillId="0" borderId="0"/>
    <xf numFmtId="44" fontId="2" fillId="0" borderId="0" applyFont="0" applyFill="0" applyBorder="0" applyAlignment="0" applyProtection="0"/>
    <xf numFmtId="0" fontId="20" fillId="0" borderId="0"/>
    <xf numFmtId="165" fontId="20" fillId="0" borderId="0" applyFont="0" applyFill="0" applyBorder="0" applyAlignment="0" applyProtection="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0" fontId="6" fillId="0" borderId="0"/>
    <xf numFmtId="0" fontId="6" fillId="0" borderId="0"/>
    <xf numFmtId="38" fontId="22" fillId="0" borderId="0" applyProtection="0"/>
    <xf numFmtId="38" fontId="22" fillId="0" borderId="0" applyProtection="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38" fontId="22" fillId="0" borderId="0" applyProtection="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24" fillId="0" borderId="0"/>
    <xf numFmtId="166" fontId="6" fillId="0" borderId="0"/>
    <xf numFmtId="0" fontId="6" fillId="0" borderId="0"/>
    <xf numFmtId="167" fontId="6" fillId="0" borderId="0"/>
    <xf numFmtId="0" fontId="21"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21" fillId="0" borderId="0"/>
    <xf numFmtId="0" fontId="21" fillId="0" borderId="0"/>
    <xf numFmtId="0" fontId="21"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21" fillId="0" borderId="0"/>
    <xf numFmtId="0" fontId="26" fillId="0" borderId="0"/>
    <xf numFmtId="0" fontId="26" fillId="0" borderId="0"/>
    <xf numFmtId="0" fontId="2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9" fontId="25"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26"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9" fontId="2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170" fontId="6" fillId="0" borderId="0" applyNumberFormat="0" applyFill="0" applyBorder="0" applyAlignment="0" applyProtection="0"/>
    <xf numFmtId="0" fontId="21" fillId="0" borderId="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0" fontId="21" fillId="0" borderId="0"/>
    <xf numFmtId="0" fontId="21" fillId="0" borderId="0"/>
    <xf numFmtId="0" fontId="25" fillId="0" borderId="0"/>
    <xf numFmtId="0" fontId="28" fillId="0" borderId="0" applyAlignment="0"/>
    <xf numFmtId="0" fontId="25" fillId="0" borderId="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2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23" fillId="0" borderId="0"/>
    <xf numFmtId="0" fontId="23" fillId="0" borderId="0"/>
    <xf numFmtId="0" fontId="26" fillId="0" borderId="0"/>
    <xf numFmtId="170" fontId="6" fillId="0" borderId="0" applyNumberFormat="0" applyFill="0" applyBorder="0" applyAlignment="0" applyProtection="0"/>
    <xf numFmtId="17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21" fillId="0" borderId="0"/>
    <xf numFmtId="0" fontId="21" fillId="0" borderId="0"/>
    <xf numFmtId="0" fontId="24" fillId="0" borderId="0"/>
    <xf numFmtId="0" fontId="24" fillId="0" borderId="0"/>
    <xf numFmtId="166"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5" fillId="0" borderId="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0" fontId="25" fillId="0" borderId="0"/>
    <xf numFmtId="0" fontId="25" fillId="0" borderId="0"/>
    <xf numFmtId="0" fontId="21" fillId="0" borderId="0"/>
    <xf numFmtId="169" fontId="25"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70" fontId="6" fillId="0" borderId="0" applyNumberForma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69" fontId="25" fillId="0" borderId="0"/>
    <xf numFmtId="0" fontId="24" fillId="0" borderId="0"/>
    <xf numFmtId="0" fontId="28" fillId="0" borderId="0" applyAlignment="0"/>
    <xf numFmtId="0" fontId="26" fillId="0" borderId="0"/>
    <xf numFmtId="0" fontId="24" fillId="0" borderId="0"/>
    <xf numFmtId="170" fontId="6" fillId="0" borderId="0" applyNumberFormat="0" applyFill="0" applyBorder="0" applyAlignment="0" applyProtection="0"/>
    <xf numFmtId="0" fontId="26" fillId="0" borderId="0"/>
    <xf numFmtId="0" fontId="26" fillId="0" borderId="0"/>
    <xf numFmtId="0" fontId="21" fillId="0" borderId="0"/>
    <xf numFmtId="0" fontId="25" fillId="0" borderId="0"/>
    <xf numFmtId="0" fontId="26"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24"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21" fillId="0" borderId="0"/>
    <xf numFmtId="166" fontId="24" fillId="0" borderId="0"/>
    <xf numFmtId="0" fontId="6" fillId="0" borderId="0"/>
    <xf numFmtId="0" fontId="6" fillId="0" borderId="0"/>
    <xf numFmtId="0" fontId="6" fillId="0" borderId="0"/>
    <xf numFmtId="0" fontId="6" fillId="0" borderId="0"/>
    <xf numFmtId="0" fontId="6" fillId="0" borderId="0"/>
    <xf numFmtId="169" fontId="6" fillId="0" borderId="0"/>
    <xf numFmtId="0" fontId="6" fillId="0" borderId="0"/>
    <xf numFmtId="167" fontId="24" fillId="0" borderId="0"/>
    <xf numFmtId="0" fontId="24" fillId="0" borderId="0"/>
    <xf numFmtId="0" fontId="24" fillId="0" borderId="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7"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30" fillId="14"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170" fontId="31" fillId="0" borderId="0" applyNumberFormat="0" applyFill="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21" borderId="0" applyNumberFormat="0" applyBorder="0" applyAlignment="0" applyProtection="0"/>
    <xf numFmtId="177" fontId="32" fillId="0" borderId="0" applyFont="0" applyFill="0" applyBorder="0" applyAlignment="0" applyProtection="0"/>
    <xf numFmtId="178" fontId="32" fillId="0" borderId="0" applyFont="0" applyFill="0" applyBorder="0" applyAlignment="0" applyProtection="0"/>
    <xf numFmtId="179" fontId="6" fillId="0" borderId="0"/>
    <xf numFmtId="179" fontId="6" fillId="0" borderId="0"/>
    <xf numFmtId="170" fontId="6" fillId="0" borderId="0"/>
    <xf numFmtId="179" fontId="6" fillId="0" borderId="0"/>
    <xf numFmtId="179" fontId="6" fillId="0" borderId="0"/>
    <xf numFmtId="179" fontId="6" fillId="0" borderId="0"/>
    <xf numFmtId="170" fontId="6" fillId="0" borderId="0"/>
    <xf numFmtId="180" fontId="6" fillId="0" borderId="0"/>
    <xf numFmtId="180" fontId="6" fillId="0" borderId="0"/>
    <xf numFmtId="180" fontId="6" fillId="0" borderId="0"/>
    <xf numFmtId="180" fontId="6" fillId="0" borderId="0"/>
    <xf numFmtId="180" fontId="6" fillId="0" borderId="0"/>
    <xf numFmtId="0" fontId="33" fillId="0" borderId="0">
      <alignment horizontal="center" wrapText="1"/>
      <protection locked="0"/>
    </xf>
    <xf numFmtId="0" fontId="33" fillId="0" borderId="0">
      <alignment horizontal="center" wrapText="1"/>
      <protection locked="0"/>
    </xf>
    <xf numFmtId="0" fontId="33" fillId="0" borderId="0">
      <alignment horizontal="center" wrapText="1"/>
      <protection locked="0"/>
    </xf>
    <xf numFmtId="0" fontId="33" fillId="0" borderId="0">
      <alignment horizontal="center" wrapText="1"/>
      <protection locked="0"/>
    </xf>
    <xf numFmtId="0" fontId="33" fillId="0" borderId="0">
      <alignment horizontal="center" wrapText="1"/>
      <protection locked="0"/>
    </xf>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181" fontId="32" fillId="0" borderId="0" applyFont="0" applyFill="0" applyBorder="0" applyAlignment="0" applyProtection="0"/>
    <xf numFmtId="182" fontId="32" fillId="0" borderId="0" applyFont="0" applyFill="0" applyBorder="0" applyAlignment="0" applyProtection="0"/>
    <xf numFmtId="170" fontId="6" fillId="22" borderId="0"/>
    <xf numFmtId="0" fontId="35" fillId="5" borderId="0" applyNumberFormat="0" applyBorder="0" applyAlignment="0" applyProtection="0"/>
    <xf numFmtId="0" fontId="36" fillId="23" borderId="16">
      <protection locked="0"/>
    </xf>
    <xf numFmtId="167" fontId="37" fillId="0" borderId="0" applyFill="0" applyBorder="0">
      <alignment wrapText="1"/>
    </xf>
    <xf numFmtId="0" fontId="38" fillId="0" borderId="0" applyNumberFormat="0" applyFill="0" applyBorder="0" applyAlignment="0" applyProtection="0"/>
    <xf numFmtId="166" fontId="39" fillId="0" borderId="0" applyNumberFormat="0" applyFill="0" applyBorder="0" applyAlignment="0" applyProtection="0"/>
    <xf numFmtId="167" fontId="7" fillId="0" borderId="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0" fontId="33" fillId="0" borderId="11" applyNumberFormat="0" applyFont="0" applyFill="0" applyAlignment="0" applyProtection="0"/>
    <xf numFmtId="0" fontId="33" fillId="0" borderId="11" applyNumberFormat="0" applyFont="0" applyFill="0" applyAlignment="0" applyProtection="0"/>
    <xf numFmtId="0" fontId="33" fillId="0" borderId="11" applyNumberFormat="0" applyFont="0" applyFill="0" applyAlignment="0" applyProtection="0"/>
    <xf numFmtId="0" fontId="33" fillId="0" borderId="11" applyNumberFormat="0" applyFont="0" applyFill="0" applyAlignment="0" applyProtection="0"/>
    <xf numFmtId="0" fontId="33" fillId="0" borderId="11" applyNumberFormat="0" applyFont="0" applyFill="0" applyAlignment="0" applyProtection="0"/>
    <xf numFmtId="0" fontId="33" fillId="0" borderId="18" applyNumberFormat="0" applyFont="0" applyFill="0" applyAlignment="0" applyProtection="0"/>
    <xf numFmtId="0" fontId="33" fillId="0" borderId="18" applyNumberFormat="0" applyFont="0" applyFill="0" applyAlignment="0" applyProtection="0"/>
    <xf numFmtId="0" fontId="33" fillId="0" borderId="18" applyNumberFormat="0" applyFont="0" applyFill="0" applyAlignment="0" applyProtection="0"/>
    <xf numFmtId="0" fontId="33" fillId="0" borderId="18" applyNumberFormat="0" applyFont="0" applyFill="0" applyAlignment="0" applyProtection="0"/>
    <xf numFmtId="0" fontId="33" fillId="0" borderId="18" applyNumberFormat="0" applyFont="0" applyFill="0" applyAlignment="0" applyProtection="0"/>
    <xf numFmtId="183" fontId="40" fillId="0" borderId="17" applyAlignment="0" applyProtection="0"/>
    <xf numFmtId="166" fontId="41" fillId="0" borderId="0"/>
    <xf numFmtId="0" fontId="42" fillId="0" borderId="0"/>
    <xf numFmtId="0" fontId="42" fillId="0" borderId="0"/>
    <xf numFmtId="0" fontId="42" fillId="0" borderId="0"/>
    <xf numFmtId="0" fontId="42" fillId="0" borderId="0"/>
    <xf numFmtId="0" fontId="42" fillId="0" borderId="0"/>
    <xf numFmtId="184" fontId="17" fillId="0" borderId="0" applyFill="0" applyBorder="0" applyAlignment="0"/>
    <xf numFmtId="185" fontId="43"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187" fontId="6" fillId="24" borderId="19" applyNumberFormat="0" applyFont="0" applyBorder="0" applyAlignment="0">
      <alignment horizontal="center"/>
    </xf>
    <xf numFmtId="187" fontId="6" fillId="24" borderId="19" applyNumberFormat="0" applyFont="0" applyBorder="0" applyAlignment="0">
      <alignment horizontal="center"/>
    </xf>
    <xf numFmtId="187" fontId="6" fillId="24" borderId="19" applyNumberFormat="0" applyFont="0" applyBorder="0" applyAlignment="0">
      <alignment horizontal="center"/>
    </xf>
    <xf numFmtId="187" fontId="6" fillId="24" borderId="19" applyNumberFormat="0" applyFont="0" applyBorder="0" applyAlignment="0">
      <alignment horizontal="center"/>
    </xf>
    <xf numFmtId="187" fontId="6" fillId="24" borderId="19" applyNumberFormat="0" applyFont="0" applyBorder="0" applyAlignment="0">
      <alignment horizontal="center"/>
    </xf>
    <xf numFmtId="0" fontId="44" fillId="22" borderId="20" applyNumberFormat="0" applyAlignment="0" applyProtection="0"/>
    <xf numFmtId="0" fontId="44" fillId="22" borderId="20" applyNumberFormat="0" applyAlignment="0" applyProtection="0"/>
    <xf numFmtId="0" fontId="45" fillId="0" borderId="0"/>
    <xf numFmtId="0" fontId="46" fillId="0" borderId="0"/>
    <xf numFmtId="188" fontId="47" fillId="0" borderId="0"/>
    <xf numFmtId="188" fontId="7" fillId="0" borderId="0"/>
    <xf numFmtId="0" fontId="48" fillId="25" borderId="21" applyNumberFormat="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xf numFmtId="0" fontId="51" fillId="26" borderId="11" applyNumberFormat="0" applyProtection="0">
      <alignment horizontal="center" vertical="center" wrapText="1"/>
    </xf>
    <xf numFmtId="0" fontId="51" fillId="26" borderId="11" applyNumberFormat="0" applyProtection="0">
      <alignment horizontal="center" vertical="center" wrapText="1"/>
    </xf>
    <xf numFmtId="0" fontId="51" fillId="26" borderId="11" applyNumberFormat="0" applyProtection="0">
      <alignment horizontal="center" vertical="center" wrapText="1"/>
    </xf>
    <xf numFmtId="0" fontId="51" fillId="26" borderId="11" applyNumberFormat="0" applyProtection="0">
      <alignment horizontal="center" vertical="center" wrapText="1"/>
    </xf>
    <xf numFmtId="0" fontId="51" fillId="26" borderId="11" applyNumberFormat="0" applyProtection="0">
      <alignment horizontal="center" vertical="center" wrapText="1"/>
    </xf>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189" fontId="52" fillId="0" borderId="0" applyFont="0" applyFill="0" applyBorder="0" applyAlignment="0" applyProtection="0"/>
    <xf numFmtId="189" fontId="52" fillId="0" borderId="0" applyFont="0" applyFill="0" applyBorder="0" applyAlignment="0" applyProtection="0"/>
    <xf numFmtId="189" fontId="52" fillId="0" borderId="0" applyFont="0" applyFill="0" applyBorder="0" applyAlignment="0" applyProtection="0"/>
    <xf numFmtId="189" fontId="52" fillId="0" borderId="0" applyFont="0" applyFill="0" applyBorder="0" applyAlignment="0" applyProtection="0"/>
    <xf numFmtId="189" fontId="52" fillId="0" borderId="0" applyFont="0" applyFill="0" applyBorder="0" applyAlignment="0" applyProtection="0"/>
    <xf numFmtId="190" fontId="53" fillId="0" borderId="0">
      <protection locked="0"/>
    </xf>
    <xf numFmtId="191" fontId="54" fillId="0" borderId="0"/>
    <xf numFmtId="192" fontId="43" fillId="0" borderId="0"/>
    <xf numFmtId="191" fontId="54" fillId="0" borderId="0"/>
    <xf numFmtId="192" fontId="43" fillId="0" borderId="0"/>
    <xf numFmtId="191" fontId="54" fillId="0" borderId="0"/>
    <xf numFmtId="192" fontId="43" fillId="0" borderId="0"/>
    <xf numFmtId="191" fontId="54" fillId="0" borderId="0"/>
    <xf numFmtId="192" fontId="43" fillId="0" borderId="0"/>
    <xf numFmtId="191" fontId="54" fillId="0" borderId="0"/>
    <xf numFmtId="192" fontId="43" fillId="0" borderId="0"/>
    <xf numFmtId="191" fontId="54" fillId="0" borderId="0"/>
    <xf numFmtId="192" fontId="43" fillId="0" borderId="0"/>
    <xf numFmtId="191" fontId="54" fillId="0" borderId="0"/>
    <xf numFmtId="192" fontId="43" fillId="0" borderId="0"/>
    <xf numFmtId="191" fontId="54" fillId="0" borderId="0"/>
    <xf numFmtId="192" fontId="43" fillId="0" borderId="0"/>
    <xf numFmtId="193" fontId="6" fillId="0" borderId="0" applyFont="0" applyFill="0" applyBorder="0" applyAlignment="0" applyProtection="0"/>
    <xf numFmtId="194"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38" fontId="55" fillId="0" borderId="0">
      <alignment horizontal="right"/>
    </xf>
    <xf numFmtId="190" fontId="53" fillId="0" borderId="0">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6" fillId="0" borderId="0" applyFont="0" applyFill="0" applyBorder="0" applyAlignment="0" applyProtection="0"/>
    <xf numFmtId="190" fontId="53" fillId="0" borderId="0">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90" fontId="53" fillId="0" borderId="0">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90" fontId="53" fillId="0" borderId="0">
      <protection locked="0"/>
    </xf>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95" fontId="6"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169" fontId="56" fillId="27" borderId="0" applyNumberFormat="0" applyBorder="0" applyAlignment="0" applyProtection="0"/>
    <xf numFmtId="0" fontId="57" fillId="0" borderId="0" applyNumberFormat="0" applyAlignment="0">
      <alignment horizontal="left"/>
    </xf>
    <xf numFmtId="0" fontId="57" fillId="0" borderId="0" applyNumberFormat="0" applyAlignment="0">
      <alignment horizontal="left"/>
    </xf>
    <xf numFmtId="0" fontId="57" fillId="0" borderId="0" applyNumberFormat="0" applyAlignment="0">
      <alignment horizontal="left"/>
    </xf>
    <xf numFmtId="0" fontId="57" fillId="0" borderId="0" applyNumberFormat="0" applyAlignment="0">
      <alignment horizontal="left"/>
    </xf>
    <xf numFmtId="0" fontId="57" fillId="0" borderId="0" applyNumberFormat="0" applyAlignment="0">
      <alignment horizontal="left"/>
    </xf>
    <xf numFmtId="196" fontId="6" fillId="0" borderId="0" applyFill="0" applyBorder="0"/>
    <xf numFmtId="197" fontId="53" fillId="0" borderId="0">
      <protection locked="0"/>
    </xf>
    <xf numFmtId="19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7" fontId="53" fillId="0" borderId="0">
      <protection locked="0"/>
    </xf>
    <xf numFmtId="199" fontId="6"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6" fillId="0" borderId="0" applyFont="0" applyFill="0" applyBorder="0" applyAlignment="0" applyProtection="0"/>
    <xf numFmtId="197" fontId="53" fillId="0" borderId="0">
      <protection locked="0"/>
    </xf>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7" fontId="53" fillId="0" borderId="0">
      <protection locked="0"/>
    </xf>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200" fontId="6" fillId="0" borderId="0" applyNumberFormat="0" applyFont="0" applyFill="0" applyBorder="0" applyAlignment="0" applyProtection="0"/>
    <xf numFmtId="197" fontId="53" fillId="0" borderId="0">
      <protection locked="0"/>
    </xf>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6"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201" fontId="6" fillId="0" borderId="0" applyFont="0" applyFill="0" applyBorder="0" applyAlignment="0" applyProtection="0"/>
    <xf numFmtId="202" fontId="52" fillId="0" borderId="0" applyFont="0" applyFill="0" applyBorder="0" applyAlignment="0" applyProtection="0"/>
    <xf numFmtId="202" fontId="52" fillId="0" borderId="0" applyFont="0" applyFill="0" applyBorder="0" applyAlignment="0" applyProtection="0"/>
    <xf numFmtId="202" fontId="52" fillId="0" borderId="0" applyFont="0" applyFill="0" applyBorder="0" applyAlignment="0" applyProtection="0"/>
    <xf numFmtId="202" fontId="52" fillId="0" borderId="0" applyFont="0" applyFill="0" applyBorder="0" applyAlignment="0" applyProtection="0"/>
    <xf numFmtId="202" fontId="52"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14" fontId="59" fillId="0" borderId="0" applyFill="0" applyBorder="0" applyAlignment="0"/>
    <xf numFmtId="38" fontId="42" fillId="0" borderId="22">
      <alignment vertical="center"/>
    </xf>
    <xf numFmtId="38" fontId="42" fillId="0" borderId="22">
      <alignment vertical="center"/>
    </xf>
    <xf numFmtId="38" fontId="42" fillId="0" borderId="22">
      <alignment vertical="center"/>
    </xf>
    <xf numFmtId="38" fontId="42" fillId="0" borderId="22">
      <alignment vertical="center"/>
    </xf>
    <xf numFmtId="38" fontId="42" fillId="0" borderId="22">
      <alignment vertical="center"/>
    </xf>
    <xf numFmtId="0" fontId="37" fillId="0" borderId="1">
      <alignment horizontal="left" vertical="top" wrapText="1"/>
    </xf>
    <xf numFmtId="0" fontId="37" fillId="0" borderId="1">
      <alignment horizontal="left" vertical="top" wrapText="1"/>
    </xf>
    <xf numFmtId="0" fontId="37" fillId="0" borderId="1">
      <alignment horizontal="left" vertical="top" wrapText="1"/>
    </xf>
    <xf numFmtId="0" fontId="37" fillId="0" borderId="1">
      <alignment horizontal="left" vertical="top" wrapText="1"/>
    </xf>
    <xf numFmtId="0" fontId="37" fillId="0" borderId="1">
      <alignment horizontal="left" vertical="top" wrapText="1"/>
    </xf>
    <xf numFmtId="38" fontId="26" fillId="0" borderId="0" applyFont="0" applyFill="0" applyBorder="0" applyAlignment="0" applyProtection="0"/>
    <xf numFmtId="40" fontId="26" fillId="0" borderId="0" applyFont="0" applyFill="0" applyBorder="0" applyAlignment="0" applyProtection="0"/>
    <xf numFmtId="1" fontId="60" fillId="0" borderId="0" applyFont="0" applyFill="0" applyBorder="0" applyAlignment="0" applyProtection="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1" fillId="0" borderId="0" applyNumberFormat="0" applyAlignment="0">
      <alignment horizontal="left"/>
    </xf>
    <xf numFmtId="0" fontId="61" fillId="0" borderId="0" applyNumberFormat="0" applyAlignment="0">
      <alignment horizontal="left"/>
    </xf>
    <xf numFmtId="0" fontId="61" fillId="0" borderId="0" applyNumberFormat="0" applyAlignment="0">
      <alignment horizontal="left"/>
    </xf>
    <xf numFmtId="0" fontId="61" fillId="0" borderId="0" applyNumberFormat="0" applyAlignment="0">
      <alignment horizontal="left"/>
    </xf>
    <xf numFmtId="0" fontId="61" fillId="0" borderId="0" applyNumberFormat="0" applyAlignment="0">
      <alignment horizontal="left"/>
    </xf>
    <xf numFmtId="166" fontId="37" fillId="28" borderId="1"/>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03" fontId="6" fillId="0" borderId="0" applyFont="0" applyFill="0" applyBorder="0" applyAlignment="0" applyProtection="0"/>
    <xf numFmtId="44" fontId="6" fillId="0" borderId="0" applyFont="0" applyFill="0" applyBorder="0" applyAlignment="0" applyProtection="0"/>
    <xf numFmtId="197" fontId="24" fillId="0" borderId="0" applyFont="0" applyFill="0" applyBorder="0" applyAlignment="0" applyProtection="0"/>
    <xf numFmtId="203" fontId="24" fillId="0" borderId="0" applyFont="0" applyFill="0" applyBorder="0" applyAlignment="0" applyProtection="0"/>
    <xf numFmtId="197" fontId="24" fillId="0" borderId="0" applyFont="0" applyFill="0" applyBorder="0" applyAlignment="0" applyProtection="0"/>
    <xf numFmtId="203" fontId="24" fillId="0" borderId="0" applyFont="0" applyFill="0" applyBorder="0" applyAlignment="0" applyProtection="0"/>
    <xf numFmtId="44" fontId="6" fillId="0" borderId="0" applyFont="0" applyFill="0" applyBorder="0" applyAlignment="0" applyProtection="0"/>
    <xf numFmtId="203" fontId="24" fillId="0" borderId="0" applyFont="0" applyFill="0" applyBorder="0" applyAlignment="0" applyProtection="0"/>
    <xf numFmtId="203" fontId="24" fillId="0" borderId="0" applyFont="0" applyFill="0" applyBorder="0" applyAlignment="0" applyProtection="0"/>
    <xf numFmtId="44" fontId="6" fillId="0" borderId="0" applyFont="0" applyFill="0" applyBorder="0" applyAlignment="0" applyProtection="0"/>
    <xf numFmtId="203" fontId="24" fillId="0" borderId="0" applyFont="0" applyFill="0" applyBorder="0" applyAlignment="0" applyProtection="0"/>
    <xf numFmtId="203" fontId="24" fillId="0" borderId="0" applyFont="0" applyFill="0" applyBorder="0" applyAlignment="0" applyProtection="0"/>
    <xf numFmtId="44" fontId="6" fillId="0" borderId="0" applyFont="0" applyFill="0" applyBorder="0" applyAlignment="0" applyProtection="0"/>
    <xf numFmtId="203" fontId="24" fillId="0" borderId="0" applyFont="0" applyFill="0" applyBorder="0" applyAlignment="0" applyProtection="0"/>
    <xf numFmtId="203" fontId="24" fillId="0" borderId="0" applyFont="0" applyFill="0" applyBorder="0" applyAlignment="0" applyProtection="0"/>
    <xf numFmtId="203" fontId="24" fillId="0" borderId="0" applyFont="0" applyFill="0" applyBorder="0" applyAlignment="0" applyProtection="0"/>
    <xf numFmtId="203" fontId="6" fillId="0" borderId="0" applyFont="0" applyFill="0" applyBorder="0" applyAlignment="0" applyProtection="0"/>
    <xf numFmtId="44" fontId="6" fillId="0" borderId="0" applyFont="0" applyFill="0" applyBorder="0" applyAlignment="0" applyProtection="0"/>
    <xf numFmtId="204" fontId="6" fillId="0" borderId="0" applyFill="0" applyBorder="0" applyAlignment="0" applyProtection="0"/>
    <xf numFmtId="4" fontId="37" fillId="0" borderId="1" applyFill="0">
      <alignment horizontal="right" vertical="top"/>
    </xf>
    <xf numFmtId="4" fontId="37" fillId="0" borderId="1" applyFill="0">
      <alignment horizontal="right" vertical="top"/>
    </xf>
    <xf numFmtId="4" fontId="37" fillId="0" borderId="1" applyFill="0">
      <alignment horizontal="right" vertical="top"/>
    </xf>
    <xf numFmtId="4" fontId="37" fillId="0" borderId="1" applyFill="0">
      <alignment horizontal="right" vertical="top"/>
    </xf>
    <xf numFmtId="4" fontId="37" fillId="0" borderId="1" applyFill="0">
      <alignment horizontal="right" vertical="top"/>
    </xf>
    <xf numFmtId="169" fontId="29" fillId="0" borderId="0"/>
    <xf numFmtId="9" fontId="29" fillId="0" borderId="0"/>
    <xf numFmtId="0" fontId="62" fillId="0" borderId="0" applyNumberFormat="0" applyFill="0" applyBorder="0" applyAlignment="0" applyProtection="0"/>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205" fontId="53" fillId="0" borderId="0">
      <protection locked="0"/>
    </xf>
    <xf numFmtId="167" fontId="6" fillId="0" borderId="0" applyFill="0" applyBorder="0"/>
    <xf numFmtId="167" fontId="37" fillId="0" borderId="0" applyFill="0" applyBorder="0"/>
    <xf numFmtId="196" fontId="6" fillId="0" borderId="23" applyFill="0" applyBorder="0">
      <protection locked="0"/>
    </xf>
    <xf numFmtId="2" fontId="58" fillId="0" borderId="0" applyFill="0" applyBorder="0" applyAlignment="0" applyProtection="0"/>
    <xf numFmtId="2" fontId="58" fillId="0" borderId="0" applyFill="0" applyBorder="0" applyAlignment="0" applyProtection="0"/>
    <xf numFmtId="2" fontId="58" fillId="0" borderId="0" applyFill="0" applyBorder="0" applyAlignment="0" applyProtection="0"/>
    <xf numFmtId="2" fontId="58" fillId="0" borderId="0" applyFill="0" applyBorder="0" applyAlignment="0" applyProtection="0"/>
    <xf numFmtId="2" fontId="58" fillId="0" borderId="0" applyFill="0" applyBorder="0" applyAlignment="0" applyProtection="0"/>
    <xf numFmtId="2" fontId="52" fillId="0" borderId="0" applyFont="0" applyFill="0" applyBorder="0" applyAlignment="0" applyProtection="0"/>
    <xf numFmtId="2" fontId="52" fillId="0" borderId="0" applyFont="0" applyFill="0" applyBorder="0" applyAlignment="0" applyProtection="0"/>
    <xf numFmtId="2" fontId="52" fillId="0" borderId="0" applyFont="0" applyFill="0" applyBorder="0" applyAlignment="0" applyProtection="0"/>
    <xf numFmtId="2" fontId="52" fillId="0" borderId="0" applyFont="0" applyFill="0" applyBorder="0" applyAlignment="0" applyProtection="0"/>
    <xf numFmtId="2" fontId="5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3" fillId="0" borderId="0" applyNumberFormat="0" applyFill="0" applyBorder="0" applyAlignment="0" applyProtection="0">
      <alignment vertical="top"/>
      <protection locked="0"/>
    </xf>
    <xf numFmtId="0" fontId="64" fillId="0" borderId="0" applyFill="0" applyBorder="0" applyAlignment="0" applyProtection="0"/>
    <xf numFmtId="0" fontId="64" fillId="0" borderId="0" applyFill="0" applyBorder="0" applyAlignment="0" applyProtection="0"/>
    <xf numFmtId="0" fontId="64" fillId="0" borderId="0" applyFill="0" applyBorder="0" applyAlignment="0" applyProtection="0"/>
    <xf numFmtId="0" fontId="64" fillId="0" borderId="0" applyFill="0" applyBorder="0" applyAlignment="0" applyProtection="0"/>
    <xf numFmtId="0" fontId="64" fillId="0" borderId="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6" borderId="0" applyNumberFormat="0" applyBorder="0" applyAlignment="0" applyProtection="0"/>
    <xf numFmtId="38" fontId="67" fillId="29" borderId="0" applyNumberFormat="0" applyBorder="0" applyAlignment="0" applyProtection="0"/>
    <xf numFmtId="38" fontId="37" fillId="29" borderId="0" applyNumberFormat="0" applyBorder="0" applyAlignment="0" applyProtection="0"/>
    <xf numFmtId="0" fontId="7" fillId="0" borderId="23">
      <alignment vertical="center" wrapText="1"/>
    </xf>
    <xf numFmtId="0" fontId="68" fillId="0" borderId="24">
      <alignment vertical="center"/>
    </xf>
    <xf numFmtId="0" fontId="69" fillId="0" borderId="25">
      <alignment vertical="center" wrapText="1"/>
    </xf>
    <xf numFmtId="0" fontId="69" fillId="0" borderId="25">
      <alignment vertical="center" wrapText="1"/>
    </xf>
    <xf numFmtId="0" fontId="70" fillId="0" borderId="0" applyNumberFormat="0" applyFill="0" applyBorder="0" applyAlignment="0" applyProtection="0"/>
    <xf numFmtId="0" fontId="71" fillId="0" borderId="26" applyNumberFormat="0" applyAlignment="0" applyProtection="0">
      <alignment horizontal="left" vertical="center"/>
    </xf>
    <xf numFmtId="167" fontId="9" fillId="0" borderId="26" applyNumberFormat="0" applyAlignment="0" applyProtection="0">
      <alignment horizontal="left" vertical="center"/>
    </xf>
    <xf numFmtId="0" fontId="71" fillId="0" borderId="4">
      <alignment horizontal="left" vertical="center"/>
    </xf>
    <xf numFmtId="167" fontId="9" fillId="0" borderId="4">
      <alignment horizontal="left" vertical="center"/>
    </xf>
    <xf numFmtId="167" fontId="9" fillId="0" borderId="4">
      <alignment horizontal="left" vertical="center"/>
    </xf>
    <xf numFmtId="0" fontId="71" fillId="0" borderId="4">
      <alignment horizontal="left" vertical="center"/>
    </xf>
    <xf numFmtId="0" fontId="69" fillId="0" borderId="0">
      <alignment horizontal="center" vertical="center"/>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27"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74" fillId="0" borderId="28" applyNumberFormat="0" applyFill="0" applyAlignment="0" applyProtection="0"/>
    <xf numFmtId="0" fontId="75" fillId="0" borderId="29" applyNumberFormat="0" applyFill="0" applyAlignment="0" applyProtection="0"/>
    <xf numFmtId="0" fontId="75" fillId="0" borderId="0" applyNumberFormat="0" applyFill="0" applyBorder="0" applyAlignment="0" applyProtection="0"/>
    <xf numFmtId="0" fontId="76" fillId="0" borderId="0"/>
    <xf numFmtId="0" fontId="76" fillId="0" borderId="0"/>
    <xf numFmtId="0" fontId="76" fillId="0" borderId="0"/>
    <xf numFmtId="0" fontId="76" fillId="0" borderId="0"/>
    <xf numFmtId="0" fontId="76" fillId="0" borderId="0"/>
    <xf numFmtId="0" fontId="9" fillId="0" borderId="0"/>
    <xf numFmtId="0" fontId="9" fillId="0" borderId="0"/>
    <xf numFmtId="0" fontId="9" fillId="0" borderId="0"/>
    <xf numFmtId="0" fontId="9" fillId="0" borderId="0"/>
    <xf numFmtId="0" fontId="9" fillId="0" borderId="0"/>
    <xf numFmtId="0" fontId="77" fillId="0" borderId="0"/>
    <xf numFmtId="0" fontId="77" fillId="0" borderId="0"/>
    <xf numFmtId="0" fontId="77" fillId="0" borderId="0"/>
    <xf numFmtId="0" fontId="77" fillId="0" borderId="0"/>
    <xf numFmtId="0" fontId="77" fillId="0" borderId="0"/>
    <xf numFmtId="0" fontId="78" fillId="0" borderId="0"/>
    <xf numFmtId="0" fontId="78" fillId="0" borderId="0"/>
    <xf numFmtId="0" fontId="78" fillId="0" borderId="0"/>
    <xf numFmtId="0" fontId="78" fillId="0" borderId="0"/>
    <xf numFmtId="0" fontId="78" fillId="0" borderId="0"/>
    <xf numFmtId="0" fontId="79" fillId="0" borderId="11">
      <alignment horizontal="center"/>
    </xf>
    <xf numFmtId="0" fontId="79" fillId="0" borderId="11">
      <alignment horizontal="center"/>
    </xf>
    <xf numFmtId="0" fontId="79" fillId="0" borderId="11">
      <alignment horizontal="center"/>
    </xf>
    <xf numFmtId="0" fontId="79" fillId="0" borderId="11">
      <alignment horizontal="center"/>
    </xf>
    <xf numFmtId="0" fontId="79" fillId="0" borderId="11">
      <alignment horizontal="center"/>
    </xf>
    <xf numFmtId="0" fontId="79" fillId="0" borderId="0">
      <alignment horizontal="center"/>
    </xf>
    <xf numFmtId="0" fontId="79" fillId="0" borderId="0">
      <alignment horizontal="center"/>
    </xf>
    <xf numFmtId="0" fontId="79" fillId="0" borderId="0">
      <alignment horizontal="center"/>
    </xf>
    <xf numFmtId="0" fontId="79" fillId="0" borderId="0">
      <alignment horizontal="center"/>
    </xf>
    <xf numFmtId="0" fontId="79" fillId="0" borderId="0">
      <alignment horizontal="center"/>
    </xf>
    <xf numFmtId="0" fontId="80" fillId="0" borderId="30" applyNumberFormat="0" applyFill="0" applyAlignment="0" applyProtection="0"/>
    <xf numFmtId="167"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169"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166"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49" fontId="37" fillId="0" borderId="0" applyFill="0" applyBorder="0"/>
    <xf numFmtId="0" fontId="6" fillId="30" borderId="0" applyNumberFormat="0" applyFont="0" applyBorder="0" applyAlignment="0">
      <protection locked="0"/>
    </xf>
    <xf numFmtId="10" fontId="67" fillId="31" borderId="1" applyNumberFormat="0" applyBorder="0" applyAlignment="0" applyProtection="0"/>
    <xf numFmtId="10" fontId="37" fillId="31" borderId="1" applyNumberFormat="0" applyBorder="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6" fillId="30" borderId="0" applyNumberFormat="0" applyFont="0" applyBorder="0" applyAlignment="0">
      <protection locked="0"/>
    </xf>
    <xf numFmtId="0" fontId="6" fillId="30" borderId="0" applyNumberFormat="0" applyFont="0" applyBorder="0" applyAlignment="0">
      <protection locked="0"/>
    </xf>
    <xf numFmtId="0" fontId="6" fillId="30" borderId="0" applyNumberFormat="0" applyFont="0" applyBorder="0" applyAlignment="0">
      <protection locked="0"/>
    </xf>
    <xf numFmtId="0" fontId="6" fillId="30" borderId="0" applyNumberFormat="0" applyFont="0" applyBorder="0" applyAlignment="0">
      <protection locked="0"/>
    </xf>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3" fillId="9" borderId="20" applyNumberFormat="0" applyAlignment="0" applyProtection="0"/>
    <xf numFmtId="0" fontId="85" fillId="0" borderId="0"/>
    <xf numFmtId="0" fontId="85" fillId="0" borderId="0"/>
    <xf numFmtId="0" fontId="85" fillId="0" borderId="0"/>
    <xf numFmtId="0" fontId="85" fillId="0" borderId="0"/>
    <xf numFmtId="0" fontId="85" fillId="0" borderId="0"/>
    <xf numFmtId="0" fontId="86" fillId="0" borderId="0">
      <alignment horizontal="center" vertical="center" wrapText="1"/>
    </xf>
    <xf numFmtId="0" fontId="85" fillId="0" borderId="0"/>
    <xf numFmtId="0" fontId="87" fillId="0" borderId="0" applyNumberFormat="0" applyFill="0" applyBorder="0" applyAlignment="0"/>
    <xf numFmtId="206" fontId="6" fillId="0" borderId="0" applyFont="0" applyFill="0" applyBorder="0" applyAlignment="0"/>
    <xf numFmtId="207" fontId="28" fillId="0" borderId="0" applyFont="0" applyFill="0" applyBorder="0" applyAlignment="0"/>
    <xf numFmtId="206" fontId="6" fillId="0" borderId="0" applyFont="0" applyFill="0" applyBorder="0" applyAlignment="0"/>
    <xf numFmtId="206" fontId="6" fillId="0" borderId="0" applyFont="0" applyFill="0" applyBorder="0" applyAlignment="0"/>
    <xf numFmtId="206" fontId="6" fillId="0" borderId="0" applyFont="0" applyFill="0" applyBorder="0" applyAlignment="0"/>
    <xf numFmtId="206" fontId="6" fillId="0" borderId="0" applyFont="0" applyFill="0" applyBorder="0" applyAlignment="0"/>
    <xf numFmtId="208" fontId="6" fillId="0" borderId="0" applyFont="0" applyFill="0" applyBorder="0" applyAlignment="0"/>
    <xf numFmtId="208" fontId="6" fillId="0" borderId="0" applyFont="0" applyFill="0" applyBorder="0" applyAlignment="0"/>
    <xf numFmtId="208" fontId="6" fillId="0" borderId="0" applyFont="0" applyFill="0" applyBorder="0" applyAlignment="0"/>
    <xf numFmtId="208" fontId="6" fillId="0" borderId="0" applyFont="0" applyFill="0" applyBorder="0" applyAlignment="0"/>
    <xf numFmtId="208" fontId="6" fillId="0" borderId="0" applyFont="0" applyFill="0" applyBorder="0" applyAlignment="0"/>
    <xf numFmtId="209" fontId="6" fillId="31" borderId="31" applyFont="0" applyFill="0" applyBorder="0" applyAlignment="0">
      <alignment vertical="top" wrapText="1"/>
    </xf>
    <xf numFmtId="209" fontId="6" fillId="31" borderId="31" applyFont="0" applyFill="0" applyBorder="0" applyAlignment="0">
      <alignment vertical="top" wrapText="1"/>
    </xf>
    <xf numFmtId="209" fontId="6" fillId="31" borderId="31" applyFont="0" applyFill="0" applyBorder="0" applyAlignment="0">
      <alignment vertical="top" wrapText="1"/>
    </xf>
    <xf numFmtId="209" fontId="6" fillId="31" borderId="31" applyFont="0" applyFill="0" applyBorder="0" applyAlignment="0">
      <alignment vertical="top" wrapText="1"/>
    </xf>
    <xf numFmtId="209" fontId="6" fillId="31" borderId="31" applyFont="0" applyFill="0" applyBorder="0" applyAlignment="0">
      <alignment vertical="top" wrapText="1"/>
    </xf>
    <xf numFmtId="0" fontId="6" fillId="0" borderId="0"/>
    <xf numFmtId="0" fontId="6" fillId="0" borderId="0"/>
    <xf numFmtId="0" fontId="6" fillId="0" borderId="0"/>
    <xf numFmtId="0" fontId="6" fillId="0" borderId="0"/>
    <xf numFmtId="0" fontId="6" fillId="0" borderId="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88" fillId="0" borderId="32" applyNumberFormat="0" applyFill="0" applyAlignment="0" applyProtection="0"/>
    <xf numFmtId="210" fontId="6" fillId="32" borderId="1" applyNumberFormat="0" applyFont="0" applyBorder="0" applyAlignment="0" applyProtection="0">
      <alignment horizontal="left" vertical="center"/>
      <protection locked="0"/>
    </xf>
    <xf numFmtId="193" fontId="6" fillId="0" borderId="0" applyFont="0" applyFill="0" applyBorder="0" applyAlignment="0" applyProtection="0"/>
    <xf numFmtId="41" fontId="6" fillId="0" borderId="0" applyFont="0" applyFill="0" applyBorder="0" applyAlignment="0" applyProtection="0"/>
    <xf numFmtId="193" fontId="6" fillId="0" borderId="0" applyFont="0" applyFill="0" applyBorder="0" applyAlignment="0" applyProtection="0"/>
    <xf numFmtId="43" fontId="6" fillId="0" borderId="0" applyFont="0" applyFill="0" applyBorder="0" applyAlignment="0" applyProtection="0"/>
    <xf numFmtId="40" fontId="42" fillId="0" borderId="0" applyFont="0" applyFill="0" applyBorder="0" applyAlignment="0" applyProtection="0"/>
    <xf numFmtId="38" fontId="28" fillId="0" borderId="25">
      <alignment vertical="center"/>
    </xf>
    <xf numFmtId="38" fontId="28" fillId="0" borderId="25">
      <alignment vertical="center"/>
    </xf>
    <xf numFmtId="40" fontId="28" fillId="0" borderId="25">
      <alignment vertical="center"/>
    </xf>
    <xf numFmtId="40" fontId="28" fillId="0" borderId="25">
      <alignment vertical="center"/>
    </xf>
    <xf numFmtId="38" fontId="28" fillId="0" borderId="25">
      <alignment vertical="center"/>
    </xf>
    <xf numFmtId="38" fontId="28" fillId="0" borderId="25">
      <alignment vertical="center"/>
    </xf>
    <xf numFmtId="211" fontId="6" fillId="0" borderId="0" applyFont="0" applyFill="0" applyBorder="0" applyAlignment="0" applyProtection="0"/>
    <xf numFmtId="40" fontId="28" fillId="0" borderId="33" applyBorder="0">
      <alignment vertical="center"/>
    </xf>
    <xf numFmtId="40" fontId="28" fillId="0" borderId="33" applyBorder="0">
      <alignment vertical="center"/>
    </xf>
    <xf numFmtId="40" fontId="28" fillId="0" borderId="25">
      <alignment vertical="center"/>
    </xf>
    <xf numFmtId="40" fontId="28" fillId="0" borderId="25">
      <alignment vertical="center"/>
    </xf>
    <xf numFmtId="40" fontId="28" fillId="0" borderId="25">
      <alignment vertical="center"/>
    </xf>
    <xf numFmtId="40" fontId="28" fillId="0" borderId="25">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0" fontId="28" fillId="0" borderId="33" applyBorder="0">
      <alignment vertical="center"/>
    </xf>
    <xf numFmtId="40" fontId="28" fillId="0" borderId="33" applyBorder="0">
      <alignment vertical="center"/>
    </xf>
    <xf numFmtId="40" fontId="28" fillId="0" borderId="33" applyBorder="0">
      <alignment vertical="center"/>
    </xf>
    <xf numFmtId="40" fontId="28" fillId="0" borderId="33" applyBorder="0">
      <alignment vertical="center"/>
    </xf>
    <xf numFmtId="40" fontId="28" fillId="0" borderId="33" applyBorder="0">
      <alignment vertical="center"/>
    </xf>
    <xf numFmtId="40" fontId="28" fillId="0" borderId="33" applyBorder="0">
      <alignment vertical="center"/>
    </xf>
    <xf numFmtId="38" fontId="42" fillId="0" borderId="0" applyFont="0" applyFill="0" applyBorder="0" applyAlignment="0" applyProtection="0"/>
    <xf numFmtId="168" fontId="6" fillId="0" borderId="0" applyFont="0" applyFill="0" applyBorder="0" applyAlignment="0" applyProtection="0"/>
    <xf numFmtId="40" fontId="42" fillId="0" borderId="0" applyFont="0" applyFill="0" applyBorder="0" applyAlignment="0" applyProtection="0"/>
    <xf numFmtId="0" fontId="89" fillId="0" borderId="11"/>
    <xf numFmtId="0" fontId="37" fillId="0" borderId="1">
      <alignment horizontal="center" vertical="top" wrapText="1"/>
    </xf>
    <xf numFmtId="0" fontId="37" fillId="0" borderId="1">
      <alignment horizontal="center" vertical="top" wrapText="1"/>
    </xf>
    <xf numFmtId="0" fontId="37" fillId="0" borderId="1">
      <alignment horizontal="center" vertical="top" wrapText="1"/>
    </xf>
    <xf numFmtId="0" fontId="37" fillId="0" borderId="1">
      <alignment horizontal="center" vertical="top" wrapText="1"/>
    </xf>
    <xf numFmtId="0" fontId="37" fillId="0" borderId="1">
      <alignment horizontal="center" vertical="top" wrapText="1"/>
    </xf>
    <xf numFmtId="212" fontId="6"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1" fillId="0" borderId="0" applyFont="0" applyFill="0" applyBorder="0" applyAlignment="0" applyProtection="0"/>
    <xf numFmtId="213" fontId="2" fillId="0" borderId="0" applyFont="0" applyFill="0" applyBorder="0" applyAlignment="0" applyProtection="0"/>
    <xf numFmtId="44" fontId="91"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44" fontId="6"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214" fontId="42" fillId="0" borderId="0" applyFont="0" applyFill="0" applyBorder="0" applyAlignment="0" applyProtection="0"/>
    <xf numFmtId="215" fontId="42" fillId="0" borderId="0" applyFont="0" applyFill="0" applyBorder="0" applyAlignment="0" applyProtection="0"/>
    <xf numFmtId="216" fontId="92" fillId="0" borderId="0" applyFont="0" applyFill="0" applyBorder="0" applyProtection="0">
      <alignment horizontal="right"/>
    </xf>
    <xf numFmtId="0" fontId="16" fillId="33" borderId="0" applyNumberFormat="0" applyBorder="0" applyAlignment="0" applyProtection="0"/>
    <xf numFmtId="0" fontId="93" fillId="34" borderId="0" applyNumberFormat="0" applyBorder="0" applyAlignment="0" applyProtection="0"/>
    <xf numFmtId="3" fontId="37" fillId="0" borderId="0">
      <alignment horizontal="left" vertical="center" wrapText="1"/>
    </xf>
    <xf numFmtId="3" fontId="37" fillId="0" borderId="0">
      <alignment horizontal="left" vertical="center" wrapText="1"/>
    </xf>
    <xf numFmtId="3" fontId="37" fillId="0" borderId="0">
      <alignment horizontal="left" vertical="center" wrapText="1"/>
    </xf>
    <xf numFmtId="3" fontId="37" fillId="0" borderId="0">
      <alignment horizontal="left" vertical="center" wrapText="1"/>
    </xf>
    <xf numFmtId="3" fontId="37" fillId="0" borderId="0">
      <alignment horizontal="left" vertical="center" wrapText="1"/>
    </xf>
    <xf numFmtId="37" fontId="94" fillId="0" borderId="0"/>
    <xf numFmtId="37" fontId="94" fillId="0" borderId="0"/>
    <xf numFmtId="37" fontId="94" fillId="0" borderId="0"/>
    <xf numFmtId="37" fontId="94" fillId="0" borderId="0"/>
    <xf numFmtId="37" fontId="94" fillId="0" borderId="0"/>
    <xf numFmtId="0" fontId="42" fillId="0" borderId="0"/>
    <xf numFmtId="0" fontId="42" fillId="0" borderId="0"/>
    <xf numFmtId="0" fontId="42" fillId="0" borderId="0"/>
    <xf numFmtId="0" fontId="42" fillId="0" borderId="0"/>
    <xf numFmtId="0" fontId="42" fillId="0" borderId="0"/>
    <xf numFmtId="0" fontId="94" fillId="0" borderId="0"/>
    <xf numFmtId="0" fontId="94" fillId="0" borderId="0"/>
    <xf numFmtId="0" fontId="94" fillId="0" borderId="0"/>
    <xf numFmtId="0" fontId="94" fillId="0" borderId="0"/>
    <xf numFmtId="0" fontId="94" fillId="0" borderId="0"/>
    <xf numFmtId="0" fontId="6" fillId="0" borderId="0"/>
    <xf numFmtId="0" fontId="6" fillId="0" borderId="0"/>
    <xf numFmtId="0" fontId="6" fillId="0" borderId="0"/>
    <xf numFmtId="0" fontId="6" fillId="0" borderId="0"/>
    <xf numFmtId="0" fontId="6" fillId="0" borderId="0"/>
    <xf numFmtId="217" fontId="6" fillId="0" borderId="0"/>
    <xf numFmtId="0" fontId="6" fillId="0" borderId="0"/>
    <xf numFmtId="0" fontId="6" fillId="0" borderId="0" applyNumberFormat="0" applyFont="0" applyFill="0" applyBorder="0" applyAlignment="0" applyProtection="0"/>
    <xf numFmtId="166" fontId="6" fillId="0" borderId="0"/>
    <xf numFmtId="0" fontId="6" fillId="0" borderId="0"/>
    <xf numFmtId="167"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6" fontId="6" fillId="0" borderId="0" applyNumberFormat="0" applyFont="0" applyFill="0" applyBorder="0" applyAlignment="0" applyProtection="0"/>
    <xf numFmtId="167"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6" fontId="2" fillId="0" borderId="0"/>
    <xf numFmtId="166" fontId="2" fillId="0" borderId="0"/>
    <xf numFmtId="166" fontId="2" fillId="0" borderId="0"/>
    <xf numFmtId="167"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167"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7"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7"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7"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167" fontId="6" fillId="0" borderId="0"/>
    <xf numFmtId="0" fontId="6" fillId="0" borderId="0"/>
    <xf numFmtId="167" fontId="6" fillId="0" borderId="0"/>
    <xf numFmtId="0" fontId="95"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7" fontId="2" fillId="0" borderId="0"/>
    <xf numFmtId="167" fontId="2" fillId="0" borderId="0"/>
    <xf numFmtId="167" fontId="2" fillId="0" borderId="0"/>
    <xf numFmtId="0" fontId="2" fillId="0" borderId="0"/>
    <xf numFmtId="0" fontId="2" fillId="0" borderId="0"/>
    <xf numFmtId="0" fontId="2" fillId="0" borderId="0"/>
    <xf numFmtId="0" fontId="20" fillId="0" borderId="0"/>
    <xf numFmtId="218" fontId="6" fillId="0" borderId="0"/>
    <xf numFmtId="0" fontId="6" fillId="0" borderId="0"/>
    <xf numFmtId="0" fontId="24" fillId="0" borderId="0"/>
    <xf numFmtId="219" fontId="6" fillId="0" borderId="0"/>
    <xf numFmtId="169" fontId="6" fillId="0" borderId="0"/>
    <xf numFmtId="166" fontId="6" fillId="0" borderId="0"/>
    <xf numFmtId="0" fontId="24" fillId="0" borderId="0"/>
    <xf numFmtId="169" fontId="29" fillId="0" borderId="0"/>
    <xf numFmtId="0" fontId="2" fillId="0" borderId="0"/>
    <xf numFmtId="0" fontId="24" fillId="0" borderId="0"/>
    <xf numFmtId="220" fontId="6" fillId="0" borderId="0" applyNumberFormat="0" applyFont="0" applyFill="0" applyBorder="0" applyAlignment="0" applyProtection="0"/>
    <xf numFmtId="166" fontId="6" fillId="0" borderId="0" applyNumberFormat="0" applyFont="0" applyFill="0" applyBorder="0" applyAlignment="0" applyProtection="0"/>
    <xf numFmtId="0" fontId="24"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167" fontId="2" fillId="0" borderId="0"/>
    <xf numFmtId="218" fontId="6"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0" fontId="24" fillId="0" borderId="0"/>
    <xf numFmtId="0" fontId="20" fillId="0" borderId="0"/>
    <xf numFmtId="218" fontId="6" fillId="0" borderId="0"/>
    <xf numFmtId="0" fontId="95"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5" fillId="0" borderId="0"/>
    <xf numFmtId="0" fontId="2" fillId="0" borderId="0"/>
    <xf numFmtId="0" fontId="2" fillId="0" borderId="0"/>
    <xf numFmtId="0" fontId="2" fillId="0" borderId="0"/>
    <xf numFmtId="0" fontId="2" fillId="0" borderId="0"/>
    <xf numFmtId="0" fontId="2" fillId="0" borderId="0"/>
    <xf numFmtId="0" fontId="2" fillId="0" borderId="0"/>
    <xf numFmtId="221" fontId="2" fillId="0" borderId="0"/>
    <xf numFmtId="221" fontId="2" fillId="0" borderId="0"/>
    <xf numFmtId="221" fontId="2" fillId="0" borderId="0"/>
    <xf numFmtId="0" fontId="95" fillId="0" borderId="0"/>
    <xf numFmtId="170" fontId="2" fillId="0" borderId="0"/>
    <xf numFmtId="170" fontId="2" fillId="0" borderId="0"/>
    <xf numFmtId="170" fontId="2" fillId="0" borderId="0"/>
    <xf numFmtId="0" fontId="95" fillId="0" borderId="0"/>
    <xf numFmtId="0" fontId="2" fillId="0" borderId="0"/>
    <xf numFmtId="0" fontId="2" fillId="0" borderId="0"/>
    <xf numFmtId="0" fontId="2" fillId="0" borderId="0"/>
    <xf numFmtId="0" fontId="95" fillId="0" borderId="0"/>
    <xf numFmtId="0" fontId="6" fillId="0" borderId="0"/>
    <xf numFmtId="0" fontId="95" fillId="0" borderId="0"/>
    <xf numFmtId="0" fontId="6" fillId="0" borderId="0" applyNumberFormat="0" applyFont="0" applyFill="0" applyBorder="0" applyAlignment="0" applyProtection="0"/>
    <xf numFmtId="0" fontId="95" fillId="0" borderId="0"/>
    <xf numFmtId="0" fontId="2" fillId="0" borderId="0"/>
    <xf numFmtId="0" fontId="2" fillId="0" borderId="0"/>
    <xf numFmtId="0" fontId="2" fillId="0" borderId="0"/>
    <xf numFmtId="0" fontId="2" fillId="0" borderId="0"/>
    <xf numFmtId="0" fontId="2" fillId="0" borderId="0"/>
    <xf numFmtId="0" fontId="2" fillId="0" borderId="0"/>
    <xf numFmtId="0" fontId="95" fillId="0" borderId="0"/>
    <xf numFmtId="0" fontId="91" fillId="0" borderId="0"/>
    <xf numFmtId="0" fontId="6" fillId="0" borderId="0"/>
    <xf numFmtId="0" fontId="6" fillId="0" borderId="0"/>
    <xf numFmtId="0" fontId="6" fillId="0" borderId="0"/>
    <xf numFmtId="0" fontId="6"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0" fontId="6" fillId="0" borderId="0" applyNumberFormat="0" applyFont="0" applyFill="0" applyBorder="0" applyAlignment="0" applyProtection="0"/>
    <xf numFmtId="167" fontId="2" fillId="0" borderId="0"/>
    <xf numFmtId="167" fontId="2" fillId="0" borderId="0"/>
    <xf numFmtId="167" fontId="2" fillId="0" borderId="0"/>
    <xf numFmtId="0" fontId="2" fillId="0" borderId="0"/>
    <xf numFmtId="166"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pplyNumberFormat="0" applyFont="0" applyFill="0" applyBorder="0" applyAlignment="0" applyProtection="0"/>
    <xf numFmtId="167" fontId="24"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6" fillId="0" borderId="0" applyNumberFormat="0" applyFont="0" applyFill="0" applyBorder="0" applyAlignment="0" applyProtection="0"/>
    <xf numFmtId="166" fontId="6" fillId="0" borderId="0" applyNumberFormat="0" applyFont="0" applyFill="0" applyBorder="0" applyAlignment="0" applyProtection="0"/>
    <xf numFmtId="166" fontId="6" fillId="0" borderId="0" applyNumberFormat="0" applyFont="0" applyFill="0" applyBorder="0" applyAlignment="0" applyProtection="0"/>
    <xf numFmtId="0" fontId="24" fillId="0" borderId="0"/>
    <xf numFmtId="166" fontId="6" fillId="0" borderId="0" applyNumberFormat="0" applyFont="0" applyFill="0" applyBorder="0" applyAlignment="0" applyProtection="0"/>
    <xf numFmtId="166" fontId="6" fillId="0" borderId="0" applyNumberFormat="0" applyFont="0" applyFill="0" applyBorder="0" applyAlignment="0" applyProtection="0"/>
    <xf numFmtId="166" fontId="6" fillId="0" borderId="0" applyNumberFormat="0" applyFont="0" applyFill="0" applyBorder="0" applyAlignment="0" applyProtection="0"/>
    <xf numFmtId="167"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6" fillId="0" borderId="0"/>
    <xf numFmtId="167" fontId="6" fillId="0" borderId="0"/>
    <xf numFmtId="166" fontId="6" fillId="0" borderId="0"/>
    <xf numFmtId="220" fontId="2" fillId="0" borderId="0"/>
    <xf numFmtId="0" fontId="2" fillId="0" borderId="0"/>
    <xf numFmtId="0" fontId="2" fillId="0" borderId="0"/>
    <xf numFmtId="0" fontId="2" fillId="0" borderId="0"/>
    <xf numFmtId="220" fontId="2" fillId="0" borderId="0"/>
    <xf numFmtId="220" fontId="2" fillId="0" borderId="0"/>
    <xf numFmtId="220" fontId="2" fillId="0" borderId="0"/>
    <xf numFmtId="220" fontId="2" fillId="0" borderId="0"/>
    <xf numFmtId="220" fontId="2" fillId="0" borderId="0"/>
    <xf numFmtId="167" fontId="2" fillId="0" borderId="0"/>
    <xf numFmtId="167" fontId="2" fillId="0" borderId="0"/>
    <xf numFmtId="167" fontId="2" fillId="0" borderId="0"/>
    <xf numFmtId="169" fontId="2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22" fontId="6" fillId="0" borderId="0" applyNumberFormat="0" applyFont="0" applyFill="0" applyBorder="0" applyAlignment="0" applyProtection="0"/>
    <xf numFmtId="167" fontId="6" fillId="0" borderId="0" applyNumberFormat="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0" fillId="0" borderId="0"/>
    <xf numFmtId="0" fontId="20" fillId="0" borderId="0"/>
    <xf numFmtId="0" fontId="20"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6" fillId="0" borderId="0" applyNumberFormat="0" applyFont="0" applyFill="0" applyBorder="0" applyAlignment="0" applyProtection="0"/>
    <xf numFmtId="0" fontId="2" fillId="0" borderId="0"/>
    <xf numFmtId="0" fontId="2" fillId="0" borderId="0"/>
    <xf numFmtId="0" fontId="2" fillId="0" borderId="0"/>
    <xf numFmtId="0" fontId="90" fillId="0" borderId="0"/>
    <xf numFmtId="0" fontId="90" fillId="0" borderId="0"/>
    <xf numFmtId="0" fontId="90"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167"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6" fontId="6" fillId="0" borderId="0"/>
    <xf numFmtId="167" fontId="6"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9" fontId="6" fillId="0" borderId="0"/>
    <xf numFmtId="0" fontId="6" fillId="0" borderId="0"/>
    <xf numFmtId="0" fontId="19" fillId="0" borderId="0"/>
    <xf numFmtId="0" fontId="6" fillId="0" borderId="0"/>
    <xf numFmtId="37" fontId="97" fillId="0" borderId="0"/>
    <xf numFmtId="166" fontId="27" fillId="0" borderId="0"/>
    <xf numFmtId="0" fontId="68" fillId="0" borderId="24" applyBorder="0">
      <alignment vertical="center" wrapText="1"/>
    </xf>
    <xf numFmtId="0" fontId="6" fillId="0" borderId="0"/>
    <xf numFmtId="0" fontId="6" fillId="0" borderId="0"/>
    <xf numFmtId="0" fontId="6" fillId="33" borderId="34" applyNumberFormat="0" applyFont="0" applyAlignment="0" applyProtection="0"/>
    <xf numFmtId="0" fontId="6" fillId="33" borderId="34" applyNumberFormat="0" applyFont="0" applyAlignment="0" applyProtection="0"/>
    <xf numFmtId="0" fontId="6" fillId="0" borderId="0"/>
    <xf numFmtId="0" fontId="6" fillId="33" borderId="34" applyNumberFormat="0" applyFont="0" applyAlignment="0" applyProtection="0"/>
    <xf numFmtId="0" fontId="6" fillId="33" borderId="34" applyNumberFormat="0" applyFont="0" applyAlignment="0" applyProtection="0"/>
    <xf numFmtId="0" fontId="6" fillId="0" borderId="0"/>
    <xf numFmtId="0" fontId="6" fillId="33" borderId="34" applyNumberFormat="0" applyFont="0" applyAlignment="0" applyProtection="0"/>
    <xf numFmtId="0" fontId="6" fillId="33" borderId="34" applyNumberFormat="0" applyFont="0" applyAlignment="0" applyProtection="0"/>
    <xf numFmtId="0" fontId="6" fillId="0" borderId="0"/>
    <xf numFmtId="0" fontId="6" fillId="33" borderId="34" applyNumberFormat="0" applyFont="0" applyAlignment="0" applyProtection="0"/>
    <xf numFmtId="0" fontId="6" fillId="33" borderId="34" applyNumberFormat="0" applyFont="0" applyAlignment="0" applyProtection="0"/>
    <xf numFmtId="223" fontId="23" fillId="0" borderId="0" applyFont="0" applyFill="0" applyBorder="0" applyAlignment="0" applyProtection="0">
      <alignment horizontal="right"/>
    </xf>
    <xf numFmtId="224" fontId="23" fillId="35" borderId="0" applyFont="0" applyFill="0" applyBorder="0" applyAlignment="0" applyProtection="0">
      <protection locked="0"/>
    </xf>
    <xf numFmtId="169" fontId="98" fillId="0" borderId="0" applyNumberFormat="0" applyAlignment="0">
      <alignment vertical="top"/>
    </xf>
    <xf numFmtId="0" fontId="99" fillId="0" borderId="0" applyFont="0" applyFill="0" applyBorder="0" applyAlignment="0" applyProtection="0"/>
    <xf numFmtId="0" fontId="99" fillId="0" borderId="0" applyFont="0" applyFill="0" applyBorder="0" applyAlignment="0" applyProtection="0"/>
    <xf numFmtId="225" fontId="100"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101" fillId="36" borderId="35" applyNumberFormat="0" applyFont="0" applyFill="0" applyBorder="0" applyAlignment="0"/>
    <xf numFmtId="0" fontId="101" fillId="36" borderId="35" applyNumberFormat="0" applyFont="0" applyFill="0" applyBorder="0" applyAlignment="0"/>
    <xf numFmtId="0" fontId="102" fillId="22" borderId="36" applyNumberFormat="0" applyAlignment="0" applyProtection="0"/>
    <xf numFmtId="0" fontId="102" fillId="22" borderId="36" applyNumberFormat="0" applyAlignment="0" applyProtection="0"/>
    <xf numFmtId="40" fontId="17" fillId="37" borderId="0">
      <alignment horizontal="right"/>
    </xf>
    <xf numFmtId="0" fontId="103" fillId="31" borderId="0">
      <alignment horizontal="center"/>
    </xf>
    <xf numFmtId="0" fontId="18" fillId="37" borderId="0"/>
    <xf numFmtId="0" fontId="104" fillId="0" borderId="0" applyBorder="0">
      <alignment horizontal="centerContinuous"/>
    </xf>
    <xf numFmtId="0" fontId="105" fillId="0" borderId="0" applyBorder="0">
      <alignment horizontal="centerContinuous"/>
    </xf>
    <xf numFmtId="0" fontId="102" fillId="22" borderId="36" applyNumberFormat="0" applyAlignment="0" applyProtection="0"/>
    <xf numFmtId="0" fontId="106" fillId="0" borderId="0" applyFill="0" applyBorder="0" applyProtection="0">
      <alignment horizontal="left"/>
    </xf>
    <xf numFmtId="0" fontId="107" fillId="0" borderId="0" applyFill="0" applyBorder="0" applyProtection="0">
      <alignment horizontal="left"/>
    </xf>
    <xf numFmtId="226" fontId="108" fillId="38" borderId="0">
      <alignment horizontal="centerContinuous" vertical="center"/>
    </xf>
    <xf numFmtId="227" fontId="6" fillId="0" borderId="0" applyFill="0" applyBorder="0">
      <alignment horizontal="right"/>
    </xf>
    <xf numFmtId="14" fontId="33" fillId="0" borderId="0">
      <alignment horizontal="center" wrapText="1"/>
      <protection locked="0"/>
    </xf>
    <xf numFmtId="14" fontId="33" fillId="0" borderId="0">
      <alignment horizontal="center" wrapText="1"/>
      <protection locked="0"/>
    </xf>
    <xf numFmtId="14" fontId="33" fillId="0" borderId="0">
      <alignment horizontal="center" wrapText="1"/>
      <protection locked="0"/>
    </xf>
    <xf numFmtId="14" fontId="33" fillId="0" borderId="0">
      <alignment horizontal="center" wrapText="1"/>
      <protection locked="0"/>
    </xf>
    <xf numFmtId="14" fontId="33" fillId="0" borderId="0">
      <alignment horizontal="center" wrapText="1"/>
      <protection locked="0"/>
    </xf>
    <xf numFmtId="228" fontId="53" fillId="0" borderId="0">
      <protection locked="0"/>
    </xf>
    <xf numFmtId="9" fontId="42" fillId="0" borderId="5" applyBorder="0"/>
    <xf numFmtId="9" fontId="42" fillId="0" borderId="5" applyBorder="0"/>
    <xf numFmtId="9" fontId="42" fillId="0" borderId="5" applyBorder="0"/>
    <xf numFmtId="9" fontId="42" fillId="0" borderId="5" applyBorder="0"/>
    <xf numFmtId="9" fontId="42" fillId="0" borderId="5" applyBorder="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29" fontId="6" fillId="0" borderId="0" applyFont="0" applyFill="0" applyBorder="0" applyAlignment="0" applyProtection="0"/>
    <xf numFmtId="229" fontId="6" fillId="0" borderId="0" applyFont="0" applyFill="0" applyBorder="0" applyAlignment="0" applyProtection="0"/>
    <xf numFmtId="229" fontId="6" fillId="0" borderId="0" applyFont="0" applyFill="0" applyBorder="0" applyAlignment="0" applyProtection="0"/>
    <xf numFmtId="229" fontId="6" fillId="0" borderId="0" applyFont="0" applyFill="0" applyBorder="0" applyAlignment="0" applyProtection="0"/>
    <xf numFmtId="229"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228" fontId="53" fillId="0" borderId="0">
      <protection locked="0"/>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228" fontId="53" fillId="0" borderId="0">
      <protection locked="0"/>
    </xf>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228" fontId="53" fillId="0" borderId="0">
      <protection locked="0"/>
    </xf>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228" fontId="53"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0" fontId="33" fillId="0" borderId="0" applyFont="0" applyFill="0" applyBorder="0" applyProtection="0">
      <alignment horizontal="right"/>
    </xf>
    <xf numFmtId="230" fontId="33" fillId="0" borderId="0" applyFont="0" applyFill="0" applyBorder="0" applyProtection="0">
      <alignment horizontal="right"/>
    </xf>
    <xf numFmtId="230" fontId="33" fillId="0" borderId="0" applyFont="0" applyFill="0" applyBorder="0" applyProtection="0">
      <alignment horizontal="right"/>
    </xf>
    <xf numFmtId="230" fontId="33" fillId="0" borderId="0" applyFont="0" applyFill="0" applyBorder="0" applyProtection="0">
      <alignment horizontal="right"/>
    </xf>
    <xf numFmtId="230" fontId="33" fillId="0" borderId="0" applyFont="0" applyFill="0" applyBorder="0" applyProtection="0">
      <alignment horizontal="right"/>
    </xf>
    <xf numFmtId="9" fontId="42" fillId="0" borderId="5" applyBorder="0"/>
    <xf numFmtId="9" fontId="42" fillId="0" borderId="5" applyBorder="0"/>
    <xf numFmtId="9" fontId="42" fillId="0" borderId="5" applyBorder="0"/>
    <xf numFmtId="9" fontId="42" fillId="0" borderId="5" applyBorder="0"/>
    <xf numFmtId="9" fontId="42" fillId="0" borderId="5" applyBorder="0"/>
    <xf numFmtId="231" fontId="6" fillId="0" borderId="9" applyFont="0" applyFill="0" applyBorder="0" applyAlignment="0"/>
    <xf numFmtId="231" fontId="6" fillId="0" borderId="9" applyFont="0" applyFill="0" applyBorder="0" applyAlignment="0"/>
    <xf numFmtId="231" fontId="6" fillId="0" borderId="9" applyFont="0" applyFill="0" applyBorder="0" applyAlignment="0"/>
    <xf numFmtId="231" fontId="6" fillId="0" borderId="9" applyFont="0" applyFill="0" applyBorder="0" applyAlignment="0"/>
    <xf numFmtId="231" fontId="6" fillId="0" borderId="9" applyFont="0" applyFill="0" applyBorder="0" applyAlignment="0"/>
    <xf numFmtId="10" fontId="78" fillId="0" borderId="0" applyFill="0" applyBorder="0" applyAlignment="0" applyProtection="0"/>
    <xf numFmtId="232" fontId="37" fillId="0" borderId="0"/>
    <xf numFmtId="232" fontId="37" fillId="0" borderId="0"/>
    <xf numFmtId="232" fontId="37" fillId="0" borderId="0"/>
    <xf numFmtId="232" fontId="37" fillId="0" borderId="0"/>
    <xf numFmtId="232" fontId="37"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166" fontId="37" fillId="29" borderId="1"/>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applyFill="0" applyBorder="0" applyAlignment="0"/>
    <xf numFmtId="0" fontId="6" fillId="0" borderId="0"/>
    <xf numFmtId="0" fontId="6" fillId="0" borderId="0"/>
    <xf numFmtId="0" fontId="6" fillId="0" borderId="0"/>
    <xf numFmtId="0" fontId="6" fillId="0" borderId="0"/>
    <xf numFmtId="0" fontId="6" fillId="0" borderId="0"/>
    <xf numFmtId="233" fontId="109" fillId="0" borderId="0"/>
    <xf numFmtId="4" fontId="58" fillId="0" borderId="0" applyFill="0" applyBorder="0" applyAlignment="0" applyProtection="0"/>
    <xf numFmtId="4" fontId="58" fillId="0" borderId="0" applyFill="0" applyBorder="0" applyAlignment="0" applyProtection="0"/>
    <xf numFmtId="4" fontId="58" fillId="0" borderId="0" applyFill="0" applyBorder="0" applyAlignment="0" applyProtection="0"/>
    <xf numFmtId="4" fontId="58" fillId="0" borderId="0" applyFill="0" applyBorder="0" applyAlignment="0" applyProtection="0"/>
    <xf numFmtId="4" fontId="58" fillId="0" borderId="0" applyFill="0" applyBorder="0" applyAlignment="0" applyProtection="0"/>
    <xf numFmtId="234" fontId="6" fillId="0" borderId="0" applyFont="0" applyFill="0" applyBorder="0" applyAlignment="0" applyProtection="0"/>
    <xf numFmtId="234" fontId="6" fillId="0" borderId="0" applyFont="0" applyFill="0" applyBorder="0" applyAlignment="0" applyProtection="0"/>
    <xf numFmtId="234" fontId="6" fillId="0" borderId="0" applyFont="0" applyFill="0" applyBorder="0" applyAlignment="0" applyProtection="0"/>
    <xf numFmtId="234" fontId="6" fillId="0" borderId="0" applyFont="0" applyFill="0" applyBorder="0" applyAlignment="0" applyProtection="0"/>
    <xf numFmtId="234" fontId="6" fillId="0" borderId="0" applyFont="0" applyFill="0" applyBorder="0" applyAlignment="0" applyProtection="0"/>
    <xf numFmtId="235" fontId="6" fillId="0" borderId="0" applyFont="0" applyFill="0" applyBorder="0" applyAlignment="0" applyProtection="0"/>
    <xf numFmtId="235" fontId="6" fillId="0" borderId="0" applyFont="0" applyFill="0" applyBorder="0" applyAlignment="0" applyProtection="0"/>
    <xf numFmtId="235" fontId="6" fillId="0" borderId="0" applyFont="0" applyFill="0" applyBorder="0" applyAlignment="0" applyProtection="0"/>
    <xf numFmtId="235" fontId="6" fillId="0" borderId="0" applyFont="0" applyFill="0" applyBorder="0" applyAlignment="0" applyProtection="0"/>
    <xf numFmtId="235" fontId="6" fillId="0" borderId="0" applyFont="0" applyFill="0" applyBorder="0" applyAlignment="0" applyProtection="0"/>
    <xf numFmtId="236" fontId="37" fillId="0" borderId="0" applyFont="0" applyFill="0" applyBorder="0" applyAlignment="0" applyProtection="0"/>
    <xf numFmtId="0" fontId="110" fillId="39" borderId="0" applyNumberFormat="0" applyFont="0" applyBorder="0" applyAlignment="0">
      <alignment horizontal="center"/>
    </xf>
    <xf numFmtId="0" fontId="110" fillId="39" borderId="0" applyNumberFormat="0" applyFont="0" applyBorder="0" applyAlignment="0">
      <alignment horizontal="center"/>
    </xf>
    <xf numFmtId="0" fontId="110" fillId="39" borderId="0" applyNumberFormat="0" applyFont="0" applyBorder="0" applyAlignment="0">
      <alignment horizontal="center"/>
    </xf>
    <xf numFmtId="0" fontId="110" fillId="39" borderId="0" applyNumberFormat="0" applyFont="0" applyBorder="0" applyAlignment="0">
      <alignment horizontal="center"/>
    </xf>
    <xf numFmtId="0" fontId="110" fillId="39" borderId="0" applyNumberFormat="0" applyFont="0" applyBorder="0" applyAlignment="0">
      <alignment horizontal="center"/>
    </xf>
    <xf numFmtId="0" fontId="111" fillId="0" borderId="0" applyNumberFormat="0" applyBorder="0" applyAlignment="0" applyProtection="0"/>
    <xf numFmtId="0" fontId="111" fillId="0" borderId="0" applyNumberFormat="0" applyBorder="0" applyAlignment="0" applyProtection="0"/>
    <xf numFmtId="0" fontId="111" fillId="0" borderId="0" applyNumberFormat="0" applyBorder="0" applyAlignment="0" applyProtection="0"/>
    <xf numFmtId="0" fontId="111" fillId="0" borderId="0" applyNumberFormat="0" applyBorder="0" applyAlignment="0" applyProtection="0"/>
    <xf numFmtId="0" fontId="111" fillId="0" borderId="0" applyNumberFormat="0" applyBorder="0" applyAlignment="0" applyProtection="0"/>
    <xf numFmtId="0" fontId="111" fillId="0" borderId="0" applyNumberFormat="0" applyAlignment="0" applyProtection="0"/>
    <xf numFmtId="0" fontId="111" fillId="0" borderId="0" applyNumberFormat="0" applyAlignment="0" applyProtection="0"/>
    <xf numFmtId="0" fontId="111" fillId="0" borderId="0" applyNumberFormat="0" applyAlignment="0" applyProtection="0"/>
    <xf numFmtId="0" fontId="111" fillId="0" borderId="0" applyNumberFormat="0" applyAlignment="0" applyProtection="0"/>
    <xf numFmtId="0" fontId="111" fillId="0" borderId="0" applyNumberFormat="0" applyAlignment="0" applyProtection="0"/>
    <xf numFmtId="237" fontId="112" fillId="0" borderId="0" applyNumberFormat="0" applyFill="0" applyBorder="0" applyAlignment="0" applyProtection="0">
      <alignment horizontal="left"/>
    </xf>
    <xf numFmtId="167" fontId="113" fillId="0" borderId="0" applyFill="0" applyBorder="0">
      <alignment horizontal="left"/>
    </xf>
    <xf numFmtId="238" fontId="6" fillId="0" borderId="23" applyFill="0" applyBorder="0">
      <protection locked="0"/>
    </xf>
    <xf numFmtId="1" fontId="114" fillId="0" borderId="0" applyNumberFormat="0" applyFill="0" applyBorder="0" applyAlignment="0" applyProtection="0"/>
    <xf numFmtId="0" fontId="51" fillId="26" borderId="9" applyNumberFormat="0" applyBorder="0" applyProtection="0">
      <alignment horizontal="left" wrapText="1"/>
    </xf>
    <xf numFmtId="0" fontId="51" fillId="26" borderId="9" applyNumberFormat="0" applyBorder="0" applyProtection="0">
      <alignment horizontal="left" wrapText="1"/>
    </xf>
    <xf numFmtId="0" fontId="51" fillId="26" borderId="9" applyNumberFormat="0" applyBorder="0" applyProtection="0">
      <alignment horizontal="left" wrapText="1"/>
    </xf>
    <xf numFmtId="0" fontId="51" fillId="26" borderId="9" applyNumberFormat="0" applyBorder="0" applyProtection="0">
      <alignment horizontal="left" wrapText="1"/>
    </xf>
    <xf numFmtId="0" fontId="51" fillId="26" borderId="9" applyNumberFormat="0" applyBorder="0" applyProtection="0">
      <alignment horizontal="left" wrapText="1"/>
    </xf>
    <xf numFmtId="167" fontId="7" fillId="0" borderId="0" applyNumberFormat="0" applyFill="0" applyBorder="0" applyAlignment="0" applyProtection="0"/>
    <xf numFmtId="0" fontId="115" fillId="0" borderId="0"/>
    <xf numFmtId="0" fontId="115" fillId="0" borderId="0"/>
    <xf numFmtId="0" fontId="116" fillId="0" borderId="37"/>
    <xf numFmtId="0" fontId="116" fillId="0" borderId="37"/>
    <xf numFmtId="0" fontId="116" fillId="0" borderId="37"/>
    <xf numFmtId="0" fontId="116" fillId="0" borderId="37"/>
    <xf numFmtId="0" fontId="116" fillId="0" borderId="37"/>
    <xf numFmtId="0" fontId="117" fillId="0" borderId="0" applyNumberFormat="0" applyFill="0" applyBorder="0" applyProtection="0">
      <alignment horizontal="left" vertical="center"/>
    </xf>
    <xf numFmtId="0" fontId="117" fillId="0" borderId="0" applyNumberFormat="0" applyFill="0" applyBorder="0" applyProtection="0">
      <alignment horizontal="left" vertical="center"/>
    </xf>
    <xf numFmtId="0" fontId="117" fillId="0" borderId="0" applyNumberFormat="0" applyFill="0" applyBorder="0" applyProtection="0">
      <alignment horizontal="left" vertical="center"/>
    </xf>
    <xf numFmtId="0" fontId="117" fillId="0" borderId="0" applyNumberFormat="0" applyFill="0" applyBorder="0" applyProtection="0">
      <alignment horizontal="left" vertical="center"/>
    </xf>
    <xf numFmtId="0" fontId="117" fillId="0" borderId="0" applyNumberFormat="0" applyFill="0" applyBorder="0" applyProtection="0">
      <alignment horizontal="left" vertical="center"/>
    </xf>
    <xf numFmtId="0" fontId="116" fillId="0" borderId="37"/>
    <xf numFmtId="0" fontId="118" fillId="40" borderId="0" applyNumberFormat="0" applyFont="0" applyBorder="0" applyAlignment="0">
      <protection locked="0"/>
    </xf>
    <xf numFmtId="0" fontId="119" fillId="40" borderId="0" applyNumberFormat="0" applyFont="0" applyBorder="0" applyAlignment="0">
      <protection locked="0"/>
    </xf>
    <xf numFmtId="0" fontId="119" fillId="40" borderId="0" applyNumberFormat="0" applyFont="0" applyBorder="0" applyAlignment="0">
      <protection locked="0"/>
    </xf>
    <xf numFmtId="0" fontId="119" fillId="40" borderId="0" applyNumberFormat="0" applyFont="0" applyBorder="0" applyAlignment="0">
      <protection locked="0"/>
    </xf>
    <xf numFmtId="0" fontId="119" fillId="40" borderId="0" applyNumberFormat="0" applyFont="0" applyBorder="0" applyAlignment="0">
      <protection locked="0"/>
    </xf>
    <xf numFmtId="0" fontId="28" fillId="41" borderId="0" applyNumberFormat="0" applyFont="0" applyBorder="0" applyAlignment="0" applyProtection="0"/>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20" fillId="0" borderId="0" applyNumberFormat="0" applyFill="0" applyBorder="0" applyAlignment="0">
      <alignment horizontal="center"/>
    </xf>
    <xf numFmtId="0" fontId="120" fillId="0" borderId="0" applyNumberFormat="0" applyFill="0" applyBorder="0" applyAlignment="0">
      <alignment horizontal="center"/>
    </xf>
    <xf numFmtId="0" fontId="120" fillId="0" borderId="0" applyNumberFormat="0" applyFill="0" applyBorder="0" applyAlignment="0">
      <alignment horizontal="center"/>
    </xf>
    <xf numFmtId="0" fontId="120" fillId="0" borderId="0" applyNumberFormat="0" applyFill="0" applyBorder="0" applyAlignment="0">
      <alignment horizontal="center"/>
    </xf>
    <xf numFmtId="0" fontId="120" fillId="0" borderId="0" applyNumberFormat="0" applyFill="0" applyBorder="0" applyAlignment="0">
      <alignment horizontal="center"/>
    </xf>
    <xf numFmtId="0" fontId="24" fillId="0" borderId="0"/>
    <xf numFmtId="215" fontId="42" fillId="0" borderId="0">
      <alignment horizontal="center"/>
    </xf>
    <xf numFmtId="215" fontId="42" fillId="0" borderId="0">
      <alignment horizontal="center"/>
    </xf>
    <xf numFmtId="215" fontId="42" fillId="0" borderId="0">
      <alignment horizontal="center"/>
    </xf>
    <xf numFmtId="215" fontId="42" fillId="0" borderId="0">
      <alignment horizontal="center"/>
    </xf>
    <xf numFmtId="215" fontId="42" fillId="0" borderId="0">
      <alignment horizontal="center"/>
    </xf>
    <xf numFmtId="170" fontId="42" fillId="0" borderId="0"/>
    <xf numFmtId="0" fontId="55" fillId="0" borderId="39"/>
    <xf numFmtId="18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0" fontId="6" fillId="0" borderId="0"/>
    <xf numFmtId="0" fontId="6" fillId="0" borderId="0"/>
    <xf numFmtId="38" fontId="22" fillId="0" borderId="0" applyProtection="0"/>
    <xf numFmtId="38" fontId="22" fillId="0" borderId="0" applyProtection="0"/>
    <xf numFmtId="0" fontId="6" fillId="0" borderId="0"/>
    <xf numFmtId="0" fontId="6" fillId="0" borderId="0"/>
    <xf numFmtId="0" fontId="6" fillId="0" borderId="0"/>
    <xf numFmtId="0" fontId="6" fillId="0" borderId="0"/>
    <xf numFmtId="0" fontId="6" fillId="0" borderId="0"/>
    <xf numFmtId="38" fontId="22"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9" fontId="27" fillId="0" borderId="0" applyNumberFormat="0" applyFill="0" applyBorder="0" applyAlignment="0" applyProtection="0"/>
    <xf numFmtId="0" fontId="113" fillId="0" borderId="0" applyNumberFormat="0" applyBorder="0">
      <alignment horizontal="center" vertical="top"/>
    </xf>
    <xf numFmtId="0" fontId="121" fillId="0" borderId="0" applyNumberFormat="0" applyBorder="0">
      <alignment horizontal="center" vertical="top"/>
    </xf>
    <xf numFmtId="0" fontId="113" fillId="41" borderId="0" applyNumberFormat="0" applyBorder="0">
      <alignment horizontal="center" vertical="top"/>
    </xf>
    <xf numFmtId="0" fontId="37" fillId="0" borderId="0" applyNumberFormat="0" applyBorder="0">
      <alignment vertical="top"/>
    </xf>
    <xf numFmtId="0" fontId="37" fillId="0" borderId="0" applyNumberFormat="0" applyBorder="0">
      <alignment vertical="top"/>
      <protection locked="0"/>
    </xf>
    <xf numFmtId="0" fontId="122" fillId="0" borderId="0" applyNumberFormat="0" applyBorder="0"/>
    <xf numFmtId="0" fontId="37" fillId="0" borderId="40" applyNumberFormat="0"/>
    <xf numFmtId="0" fontId="122" fillId="0" borderId="40" applyNumberFormat="0"/>
    <xf numFmtId="0" fontId="123" fillId="0" borderId="1" applyNumberFormat="0"/>
    <xf numFmtId="0" fontId="123" fillId="0" borderId="0" applyNumberFormat="0" applyBorder="0"/>
    <xf numFmtId="0" fontId="13" fillId="0" borderId="0" applyNumberFormat="0" applyBorder="0"/>
    <xf numFmtId="0" fontId="124" fillId="0" borderId="0" applyNumberFormat="0" applyBorder="0"/>
    <xf numFmtId="0" fontId="125" fillId="0" borderId="0" applyNumberFormat="0" applyBorder="0"/>
    <xf numFmtId="0" fontId="33" fillId="0" borderId="0" applyNumberFormat="0" applyBorder="0">
      <alignment vertical="top"/>
    </xf>
    <xf numFmtId="0" fontId="33" fillId="0" borderId="40" applyNumberFormat="0">
      <alignment vertical="top"/>
    </xf>
    <xf numFmtId="0" fontId="126" fillId="0" borderId="0" applyNumberFormat="0" applyBorder="0">
      <alignment vertical="top"/>
    </xf>
    <xf numFmtId="0" fontId="127" fillId="0" borderId="0" applyNumberFormat="0" applyBorder="0">
      <alignment vertical="top"/>
    </xf>
    <xf numFmtId="0" fontId="127" fillId="0" borderId="17" applyNumberFormat="0">
      <alignment vertical="top"/>
    </xf>
    <xf numFmtId="0" fontId="127" fillId="0" borderId="17" applyNumberFormat="0">
      <alignment vertical="top"/>
    </xf>
    <xf numFmtId="0" fontId="128" fillId="0" borderId="40" applyNumberFormat="0">
      <alignment vertical="top"/>
    </xf>
    <xf numFmtId="0" fontId="37" fillId="41" borderId="0" applyNumberFormat="0" applyBorder="0">
      <alignment vertical="top"/>
    </xf>
    <xf numFmtId="0" fontId="37" fillId="41" borderId="19" applyNumberFormat="0">
      <alignment vertical="top"/>
    </xf>
    <xf numFmtId="0" fontId="122" fillId="41" borderId="19" applyNumberFormat="0">
      <alignment vertical="top"/>
    </xf>
    <xf numFmtId="0" fontId="122" fillId="41" borderId="0" applyNumberFormat="0" applyBorder="0">
      <alignment vertical="top"/>
    </xf>
    <xf numFmtId="0" fontId="129" fillId="41" borderId="0" applyNumberFormat="0" applyBorder="0">
      <alignment vertical="top"/>
    </xf>
    <xf numFmtId="0" fontId="37" fillId="0" borderId="0" applyNumberFormat="0">
      <alignment horizontal="center" vertical="center" wrapText="1" shrinkToFit="1"/>
    </xf>
    <xf numFmtId="0" fontId="37" fillId="41" borderId="1" applyNumberFormat="0">
      <alignment vertical="top" wrapText="1"/>
    </xf>
    <xf numFmtId="0" fontId="7" fillId="42" borderId="1" applyNumberFormat="0">
      <alignment horizontal="center" vertical="top"/>
    </xf>
    <xf numFmtId="0" fontId="130" fillId="0" borderId="17" applyNumberFormat="0">
      <alignment vertical="top"/>
    </xf>
    <xf numFmtId="0" fontId="130" fillId="0" borderId="17" applyNumberFormat="0">
      <alignment vertical="top"/>
    </xf>
    <xf numFmtId="0" fontId="131" fillId="0" borderId="17" applyNumberFormat="0">
      <alignment vertical="top"/>
    </xf>
    <xf numFmtId="0" fontId="131" fillId="0" borderId="17" applyNumberFormat="0">
      <alignment vertical="top"/>
    </xf>
    <xf numFmtId="0" fontId="127" fillId="0" borderId="35" applyNumberFormat="0">
      <alignment vertical="top"/>
    </xf>
    <xf numFmtId="0" fontId="127" fillId="0" borderId="35" applyNumberFormat="0">
      <alignment vertical="top"/>
    </xf>
    <xf numFmtId="0" fontId="130" fillId="0" borderId="35" applyNumberFormat="0">
      <alignment vertical="top"/>
    </xf>
    <xf numFmtId="0" fontId="130" fillId="0" borderId="35" applyNumberFormat="0">
      <alignment vertical="top"/>
    </xf>
    <xf numFmtId="0" fontId="130" fillId="0" borderId="0" applyNumberFormat="0" applyBorder="0">
      <alignment vertical="top"/>
    </xf>
    <xf numFmtId="0" fontId="131" fillId="0" borderId="0" applyNumberFormat="0" applyBorder="0">
      <alignment vertical="top"/>
    </xf>
    <xf numFmtId="0" fontId="7" fillId="0" borderId="41" applyNumberFormat="0">
      <alignment vertical="top"/>
    </xf>
    <xf numFmtId="0" fontId="7" fillId="0" borderId="41" applyNumberFormat="0">
      <alignment vertical="top" wrapText="1"/>
    </xf>
    <xf numFmtId="0" fontId="131" fillId="0" borderId="35" applyNumberFormat="0">
      <alignment vertical="top"/>
    </xf>
    <xf numFmtId="0" fontId="131" fillId="0" borderId="35" applyNumberFormat="0">
      <alignment vertical="top"/>
    </xf>
    <xf numFmtId="0" fontId="127" fillId="0" borderId="33" applyNumberFormat="0">
      <alignment vertical="top"/>
    </xf>
    <xf numFmtId="0" fontId="127" fillId="0" borderId="33" applyNumberFormat="0">
      <alignment vertical="top"/>
    </xf>
    <xf numFmtId="0" fontId="130" fillId="0" borderId="33" applyNumberFormat="0">
      <alignment vertical="top"/>
    </xf>
    <xf numFmtId="0" fontId="130" fillId="0" borderId="33" applyNumberFormat="0">
      <alignment vertical="top"/>
    </xf>
    <xf numFmtId="0" fontId="131" fillId="0" borderId="33" applyNumberFormat="0">
      <alignment vertical="top"/>
    </xf>
    <xf numFmtId="0" fontId="131" fillId="0" borderId="33" applyNumberFormat="0">
      <alignment vertical="top"/>
    </xf>
    <xf numFmtId="0" fontId="33" fillId="41" borderId="0" applyNumberFormat="0" applyBorder="0">
      <alignment vertical="top"/>
    </xf>
    <xf numFmtId="0" fontId="33" fillId="0" borderId="0" applyNumberFormat="0" applyBorder="0">
      <alignment vertical="top" wrapText="1"/>
    </xf>
    <xf numFmtId="0" fontId="37" fillId="0" borderId="0" applyNumberFormat="0" applyBorder="0">
      <alignment vertical="top" wrapText="1"/>
    </xf>
    <xf numFmtId="0" fontId="122" fillId="0" borderId="2" applyNumberFormat="0"/>
    <xf numFmtId="0" fontId="122" fillId="0" borderId="5" applyNumberFormat="0"/>
    <xf numFmtId="0" fontId="122" fillId="0" borderId="40" applyNumberFormat="0"/>
    <xf numFmtId="0" fontId="122" fillId="0" borderId="42" applyNumberFormat="0"/>
    <xf numFmtId="0" fontId="122" fillId="0" borderId="43" applyNumberFormat="0"/>
    <xf numFmtId="0" fontId="122" fillId="0" borderId="35" applyNumberFormat="0"/>
    <xf numFmtId="0" fontId="122" fillId="0" borderId="35" applyNumberFormat="0"/>
    <xf numFmtId="0" fontId="122" fillId="0" borderId="17" applyNumberFormat="0"/>
    <xf numFmtId="0" fontId="122" fillId="0" borderId="17" applyNumberFormat="0"/>
    <xf numFmtId="0" fontId="122" fillId="0" borderId="44" applyNumberFormat="0"/>
    <xf numFmtId="0" fontId="122" fillId="0" borderId="45" applyNumberFormat="0"/>
    <xf numFmtId="0" fontId="122" fillId="0" borderId="23" applyNumberFormat="0"/>
    <xf numFmtId="0" fontId="122" fillId="0" borderId="25" applyNumberFormat="0"/>
    <xf numFmtId="0" fontId="122" fillId="0" borderId="25" applyNumberFormat="0"/>
    <xf numFmtId="0" fontId="122" fillId="0" borderId="24" applyNumberFormat="0"/>
    <xf numFmtId="0" fontId="37" fillId="0" borderId="19" applyNumberFormat="0">
      <alignment vertical="top" wrapText="1"/>
    </xf>
    <xf numFmtId="0" fontId="33" fillId="0" borderId="19" applyNumberFormat="0">
      <alignment vertical="top" wrapText="1"/>
    </xf>
    <xf numFmtId="0" fontId="33" fillId="41" borderId="0" applyNumberFormat="0" applyBorder="0">
      <alignment vertical="top" wrapText="1"/>
    </xf>
    <xf numFmtId="0" fontId="33" fillId="0" borderId="17" applyNumberFormat="0">
      <alignment vertical="top"/>
    </xf>
    <xf numFmtId="0" fontId="33" fillId="0" borderId="17" applyNumberFormat="0">
      <alignment vertical="top"/>
    </xf>
    <xf numFmtId="0" fontId="33" fillId="0" borderId="44" applyNumberFormat="0">
      <alignment vertical="top"/>
    </xf>
    <xf numFmtId="0" fontId="37" fillId="0" borderId="44" applyNumberFormat="0">
      <alignment vertical="top"/>
    </xf>
    <xf numFmtId="0" fontId="37" fillId="0" borderId="35" applyNumberFormat="0">
      <alignment vertical="top"/>
    </xf>
    <xf numFmtId="0" fontId="37" fillId="0" borderId="35" applyNumberFormat="0">
      <alignment vertical="top"/>
    </xf>
    <xf numFmtId="0" fontId="37" fillId="0" borderId="45" applyNumberFormat="0">
      <alignment vertical="top"/>
    </xf>
    <xf numFmtId="0" fontId="33" fillId="41" borderId="44" applyNumberFormat="0">
      <alignment vertical="top"/>
    </xf>
    <xf numFmtId="0" fontId="129" fillId="0" borderId="0" applyNumberFormat="0" applyBorder="0">
      <alignment vertical="top"/>
    </xf>
    <xf numFmtId="0" fontId="132" fillId="43" borderId="1" applyNumberFormat="0">
      <alignment vertical="top" wrapText="1"/>
    </xf>
    <xf numFmtId="0" fontId="133" fillId="43" borderId="1" applyNumberFormat="0">
      <alignment vertical="top" wrapText="1"/>
    </xf>
    <xf numFmtId="0" fontId="129" fillId="44" borderId="1" applyNumberFormat="0">
      <alignment vertical="top" wrapText="1"/>
    </xf>
    <xf numFmtId="0" fontId="51" fillId="44" borderId="1" applyNumberFormat="0">
      <alignment vertical="top" wrapText="1"/>
    </xf>
    <xf numFmtId="0" fontId="129" fillId="0" borderId="1" applyNumberFormat="0">
      <alignment vertical="top"/>
    </xf>
    <xf numFmtId="0" fontId="122" fillId="0" borderId="1" applyNumberFormat="0">
      <alignment vertical="top"/>
    </xf>
    <xf numFmtId="0" fontId="122" fillId="44" borderId="1" applyNumberFormat="0">
      <alignment vertical="top"/>
    </xf>
    <xf numFmtId="0" fontId="122" fillId="0" borderId="1" applyNumberFormat="0">
      <alignment horizontal="left" vertical="center"/>
    </xf>
    <xf numFmtId="0" fontId="122" fillId="0" borderId="19" applyNumberFormat="0">
      <alignment horizontal="left" vertical="center"/>
    </xf>
    <xf numFmtId="0" fontId="122" fillId="0" borderId="46" applyNumberFormat="0">
      <alignment vertical="top"/>
    </xf>
    <xf numFmtId="0" fontId="122" fillId="0" borderId="46" applyNumberFormat="0">
      <alignment vertical="top"/>
    </xf>
    <xf numFmtId="0" fontId="129" fillId="0" borderId="45" applyNumberFormat="0">
      <alignment vertical="top"/>
    </xf>
    <xf numFmtId="0" fontId="129" fillId="0" borderId="44" applyNumberFormat="0">
      <alignment vertical="top"/>
    </xf>
    <xf numFmtId="0" fontId="129" fillId="0" borderId="35" applyNumberFormat="0">
      <alignment vertical="top"/>
    </xf>
    <xf numFmtId="0" fontId="129" fillId="0" borderId="35" applyNumberFormat="0">
      <alignment vertical="top"/>
    </xf>
    <xf numFmtId="0" fontId="129" fillId="0" borderId="35" applyNumberFormat="0">
      <alignment vertical="top"/>
    </xf>
    <xf numFmtId="0" fontId="129" fillId="0" borderId="35" applyNumberFormat="0">
      <alignment vertical="top"/>
    </xf>
    <xf numFmtId="0" fontId="129" fillId="0" borderId="17" applyNumberFormat="0">
      <alignment vertical="top"/>
    </xf>
    <xf numFmtId="0" fontId="129" fillId="0" borderId="17" applyNumberFormat="0">
      <alignment vertical="top"/>
    </xf>
    <xf numFmtId="0" fontId="51" fillId="0" borderId="0" applyNumberFormat="0" applyBorder="0"/>
    <xf numFmtId="0" fontId="51" fillId="0" borderId="45" applyNumberFormat="0"/>
    <xf numFmtId="0" fontId="51" fillId="0" borderId="35" applyNumberFormat="0"/>
    <xf numFmtId="0" fontId="51" fillId="0" borderId="35" applyNumberFormat="0"/>
    <xf numFmtId="0" fontId="134" fillId="43" borderId="1" applyNumberFormat="0">
      <alignment vertical="top" wrapText="1"/>
    </xf>
    <xf numFmtId="0" fontId="51" fillId="0" borderId="38" applyNumberFormat="0"/>
    <xf numFmtId="0" fontId="51" fillId="0" borderId="38" applyNumberFormat="0"/>
    <xf numFmtId="0" fontId="135" fillId="0" borderId="0" applyNumberFormat="0" applyBorder="0"/>
    <xf numFmtId="0" fontId="136" fillId="0" borderId="0" applyNumberFormat="0" applyBorder="0"/>
    <xf numFmtId="0" fontId="137" fillId="0" borderId="0" applyNumberFormat="0" applyBorder="0"/>
    <xf numFmtId="0" fontId="138" fillId="0" borderId="0" applyNumberFormat="0" applyBorder="0"/>
    <xf numFmtId="0" fontId="37" fillId="0" borderId="0" applyNumberFormat="0" applyBorder="0">
      <alignment horizontal="left" vertical="top" wrapText="1"/>
    </xf>
    <xf numFmtId="0" fontId="33" fillId="0" borderId="0" applyNumberFormat="0" applyBorder="0">
      <alignment horizontal="left" vertical="top" wrapText="1"/>
    </xf>
    <xf numFmtId="0" fontId="37" fillId="41" borderId="0" applyNumberFormat="0" applyBorder="0">
      <alignment horizontal="left" vertical="top" wrapText="1"/>
    </xf>
    <xf numFmtId="0" fontId="132" fillId="43" borderId="1" applyNumberFormat="0">
      <alignment vertical="top" wrapText="1"/>
    </xf>
    <xf numFmtId="0" fontId="132" fillId="45" borderId="1" applyNumberFormat="0">
      <alignment vertical="top" wrapText="1"/>
    </xf>
    <xf numFmtId="0" fontId="132" fillId="46" borderId="1" applyNumberFormat="0">
      <alignment vertical="center" wrapText="1"/>
    </xf>
    <xf numFmtId="0" fontId="132" fillId="46" borderId="1" applyNumberFormat="0">
      <alignment vertical="center" wrapText="1"/>
      <protection locked="0"/>
    </xf>
    <xf numFmtId="0" fontId="133" fillId="46" borderId="1" applyNumberFormat="0">
      <alignment vertical="top" wrapText="1"/>
    </xf>
    <xf numFmtId="0" fontId="139" fillId="46" borderId="1" applyNumberFormat="0">
      <alignment vertical="center" wrapText="1"/>
    </xf>
    <xf numFmtId="0" fontId="132" fillId="47" borderId="1" applyNumberFormat="0">
      <alignment vertical="center" wrapText="1"/>
    </xf>
    <xf numFmtId="0" fontId="132" fillId="47" borderId="1" applyNumberFormat="0">
      <alignment vertical="center" wrapText="1"/>
      <protection locked="0"/>
    </xf>
    <xf numFmtId="0" fontId="133" fillId="47" borderId="1" applyNumberFormat="0">
      <alignment vertical="top" wrapText="1"/>
    </xf>
    <xf numFmtId="0" fontId="139" fillId="47" borderId="1" applyNumberFormat="0">
      <alignment vertical="center" wrapText="1"/>
    </xf>
    <xf numFmtId="0" fontId="37" fillId="41" borderId="0" applyNumberFormat="0" applyBorder="0">
      <alignment horizontal="left" vertical="top" wrapText="1"/>
    </xf>
    <xf numFmtId="0" fontId="7" fillId="41" borderId="0" applyNumberFormat="0" applyBorder="0">
      <alignment horizontal="left" vertical="top" wrapText="1"/>
    </xf>
    <xf numFmtId="0" fontId="7" fillId="41" borderId="1" applyNumberFormat="0">
      <alignment horizontal="left" vertical="top" wrapText="1"/>
    </xf>
    <xf numFmtId="0" fontId="37" fillId="0" borderId="1" applyNumberFormat="0">
      <alignment horizontal="left" vertical="top" wrapText="1"/>
    </xf>
    <xf numFmtId="0" fontId="37" fillId="0" borderId="1" applyNumberFormat="0">
      <alignment horizontal="left" vertical="top" wrapText="1"/>
      <protection locked="0"/>
    </xf>
    <xf numFmtId="0" fontId="37" fillId="0" borderId="5" applyNumberFormat="0">
      <alignment horizontal="left" vertical="top" wrapText="1"/>
      <protection locked="0"/>
    </xf>
    <xf numFmtId="0" fontId="37" fillId="0" borderId="1" applyNumberFormat="0">
      <alignment horizontal="right" vertical="top" wrapText="1"/>
      <protection locked="0"/>
    </xf>
    <xf numFmtId="0" fontId="37" fillId="0" borderId="2" applyNumberFormat="0">
      <alignment horizontal="right" vertical="top" wrapText="1"/>
      <protection locked="0"/>
    </xf>
    <xf numFmtId="0" fontId="33" fillId="0" borderId="1" applyNumberFormat="0">
      <alignment horizontal="left" vertical="top" wrapText="1"/>
    </xf>
    <xf numFmtId="0" fontId="37" fillId="41" borderId="0" applyNumberFormat="0" applyBorder="0">
      <alignment vertical="top" wrapText="1"/>
      <protection locked="0"/>
    </xf>
    <xf numFmtId="0" fontId="129" fillId="42" borderId="1" applyNumberFormat="0">
      <alignment horizontal="center" vertical="top" wrapText="1"/>
    </xf>
    <xf numFmtId="0" fontId="33" fillId="0" borderId="5" applyNumberFormat="0">
      <alignment horizontal="left" vertical="top"/>
    </xf>
    <xf numFmtId="0" fontId="37" fillId="0" borderId="5" applyNumberFormat="0">
      <alignment horizontal="left" vertical="top"/>
    </xf>
    <xf numFmtId="0" fontId="51" fillId="42" borderId="1" applyNumberFormat="0">
      <alignment horizontal="center" wrapText="1"/>
    </xf>
    <xf numFmtId="0" fontId="122" fillId="0" borderId="40" applyNumberFormat="0"/>
    <xf numFmtId="0" fontId="37" fillId="0" borderId="45" applyNumberFormat="0"/>
    <xf numFmtId="0" fontId="122" fillId="0" borderId="0" applyNumberFormat="0" applyBorder="0"/>
    <xf numFmtId="0" fontId="122" fillId="0" borderId="3" applyNumberFormat="0"/>
    <xf numFmtId="0" fontId="122" fillId="0" borderId="0" applyNumberFormat="0" applyBorder="0">
      <alignment horizontal="right"/>
    </xf>
    <xf numFmtId="0" fontId="122" fillId="0" borderId="0" applyNumberFormat="0" applyBorder="0">
      <protection locked="0"/>
    </xf>
    <xf numFmtId="0" fontId="37" fillId="0" borderId="0" applyNumberFormat="0" applyBorder="0">
      <alignment vertical="top" wrapText="1"/>
      <protection locked="0"/>
    </xf>
    <xf numFmtId="0" fontId="122" fillId="0" borderId="46" applyNumberFormat="0">
      <alignment horizontal="left" vertical="center"/>
      <protection locked="0"/>
    </xf>
    <xf numFmtId="0" fontId="122" fillId="0" borderId="46" applyNumberFormat="0">
      <alignment horizontal="left" vertical="center"/>
      <protection locked="0"/>
    </xf>
    <xf numFmtId="0" fontId="8" fillId="0" borderId="0" applyNumberFormat="0" applyBorder="0"/>
    <xf numFmtId="0" fontId="140" fillId="0" borderId="0" applyNumberFormat="0" applyBorder="0"/>
    <xf numFmtId="0" fontId="37" fillId="0" borderId="1" applyNumberFormat="0"/>
    <xf numFmtId="0" fontId="37" fillId="0" borderId="19" applyNumberFormat="0"/>
    <xf numFmtId="0" fontId="122" fillId="0" borderId="19" applyNumberFormat="0"/>
    <xf numFmtId="0" fontId="129" fillId="0" borderId="19" applyNumberFormat="0"/>
    <xf numFmtId="0" fontId="7" fillId="0" borderId="0" applyNumberFormat="0" applyBorder="0"/>
    <xf numFmtId="0" fontId="6" fillId="0" borderId="23" applyNumberFormat="0">
      <alignment wrapText="1"/>
    </xf>
    <xf numFmtId="0" fontId="6" fillId="48" borderId="23" applyNumberFormat="0">
      <alignment wrapText="1"/>
    </xf>
    <xf numFmtId="0" fontId="33" fillId="0" borderId="0" applyNumberFormat="0" applyBorder="0">
      <alignment vertical="top" wrapText="1"/>
      <protection locked="0"/>
    </xf>
    <xf numFmtId="0" fontId="7" fillId="0" borderId="23" applyNumberFormat="0">
      <alignment wrapText="1"/>
    </xf>
    <xf numFmtId="0" fontId="7" fillId="0" borderId="2" applyNumberFormat="0">
      <alignment vertical="top" wrapText="1"/>
    </xf>
    <xf numFmtId="0" fontId="7" fillId="0" borderId="2" applyNumberFormat="0">
      <alignment vertical="top" wrapText="1"/>
    </xf>
    <xf numFmtId="0" fontId="7" fillId="0" borderId="5" applyNumberFormat="0">
      <alignment vertical="top"/>
    </xf>
    <xf numFmtId="0" fontId="7" fillId="0" borderId="33" applyNumberFormat="0">
      <alignment vertical="top"/>
    </xf>
    <xf numFmtId="0" fontId="7" fillId="0" borderId="33" applyNumberFormat="0">
      <alignment vertical="top"/>
    </xf>
    <xf numFmtId="0" fontId="7" fillId="0" borderId="33" applyNumberFormat="0">
      <alignment horizontal="center" vertical="top"/>
    </xf>
    <xf numFmtId="0" fontId="7" fillId="0" borderId="33" applyNumberFormat="0">
      <alignment horizontal="center" vertical="top"/>
    </xf>
    <xf numFmtId="0" fontId="37" fillId="0" borderId="2" applyNumberFormat="0">
      <alignment vertical="top"/>
    </xf>
    <xf numFmtId="0" fontId="51" fillId="48" borderId="24" applyNumberFormat="0">
      <alignment vertical="top" wrapText="1"/>
    </xf>
    <xf numFmtId="0" fontId="51" fillId="48" borderId="25" applyNumberFormat="0">
      <alignment vertical="top" wrapText="1"/>
    </xf>
    <xf numFmtId="0" fontId="51" fillId="48" borderId="25" applyNumberFormat="0">
      <alignment vertical="top" wrapText="1"/>
    </xf>
    <xf numFmtId="0" fontId="129" fillId="48" borderId="24" applyNumberFormat="0">
      <alignment vertical="top" wrapText="1"/>
    </xf>
    <xf numFmtId="0" fontId="33" fillId="0" borderId="19" applyNumberFormat="0">
      <alignment vertical="top" wrapText="1"/>
      <protection locked="0"/>
    </xf>
    <xf numFmtId="0" fontId="51" fillId="0" borderId="25" applyNumberFormat="0">
      <alignment vertical="top" wrapText="1"/>
    </xf>
    <xf numFmtId="0" fontId="51" fillId="0" borderId="25" applyNumberFormat="0">
      <alignment vertical="top" wrapText="1"/>
    </xf>
    <xf numFmtId="0" fontId="7" fillId="49" borderId="23" applyNumberFormat="0">
      <alignment vertical="top" wrapText="1"/>
    </xf>
    <xf numFmtId="0" fontId="9" fillId="0" borderId="0" applyNumberFormat="0" applyBorder="0"/>
    <xf numFmtId="0" fontId="68" fillId="0" borderId="0" applyNumberFormat="0" applyBorder="0"/>
    <xf numFmtId="0" fontId="69" fillId="0" borderId="0" applyNumberFormat="0" applyBorder="0"/>
    <xf numFmtId="0" fontId="68" fillId="0" borderId="40" applyNumberFormat="0"/>
    <xf numFmtId="0" fontId="68" fillId="0" borderId="23" applyNumberFormat="0"/>
    <xf numFmtId="0" fontId="69" fillId="42" borderId="1" applyNumberFormat="0"/>
    <xf numFmtId="0" fontId="141" fillId="42" borderId="1" applyNumberFormat="0"/>
    <xf numFmtId="0" fontId="69" fillId="0" borderId="40" applyNumberFormat="0"/>
    <xf numFmtId="239" fontId="37" fillId="0" borderId="1">
      <alignment vertical="top" wrapText="1"/>
    </xf>
    <xf numFmtId="0" fontId="6" fillId="0" borderId="0" applyNumberFormat="0" applyBorder="0"/>
    <xf numFmtId="0" fontId="142" fillId="0" borderId="0" applyNumberFormat="0" applyBorder="0"/>
    <xf numFmtId="0" fontId="143" fillId="0" borderId="0" applyNumberFormat="0" applyBorder="0"/>
    <xf numFmtId="0" fontId="144" fillId="0" borderId="0" applyNumberFormat="0" applyBorder="0"/>
    <xf numFmtId="0" fontId="145" fillId="0" borderId="0" applyNumberFormat="0" applyBorder="0"/>
    <xf numFmtId="0" fontId="6" fillId="0" borderId="17" applyNumberFormat="0"/>
    <xf numFmtId="0" fontId="6" fillId="0" borderId="17" applyNumberFormat="0"/>
    <xf numFmtId="0" fontId="6" fillId="0" borderId="40" applyNumberFormat="0"/>
    <xf numFmtId="0" fontId="6" fillId="0" borderId="44" applyNumberFormat="0"/>
    <xf numFmtId="0" fontId="6" fillId="0" borderId="43" applyNumberFormat="0"/>
    <xf numFmtId="0" fontId="6" fillId="0" borderId="35" applyNumberFormat="0"/>
    <xf numFmtId="0" fontId="6" fillId="0" borderId="35" applyNumberFormat="0"/>
    <xf numFmtId="240" fontId="37" fillId="0" borderId="0" applyBorder="0">
      <alignment vertical="top" wrapText="1"/>
    </xf>
    <xf numFmtId="0" fontId="6" fillId="0" borderId="45" applyNumberFormat="0"/>
    <xf numFmtId="0" fontId="6" fillId="0" borderId="33" applyNumberFormat="0"/>
    <xf numFmtId="0" fontId="6" fillId="0" borderId="33" applyNumberFormat="0"/>
    <xf numFmtId="0" fontId="6" fillId="0" borderId="42" applyNumberFormat="0"/>
    <xf numFmtId="0" fontId="6" fillId="0" borderId="24" applyNumberFormat="0"/>
    <xf numFmtId="0" fontId="6" fillId="0" borderId="23" applyNumberFormat="0"/>
    <xf numFmtId="0" fontId="6" fillId="0" borderId="4" applyNumberFormat="0"/>
    <xf numFmtId="0" fontId="6" fillId="0" borderId="4" applyNumberFormat="0"/>
    <xf numFmtId="0" fontId="6" fillId="0" borderId="23" applyNumberFormat="0"/>
    <xf numFmtId="0" fontId="6" fillId="0" borderId="7" applyNumberFormat="0"/>
    <xf numFmtId="0" fontId="6" fillId="0" borderId="11" applyNumberFormat="0"/>
    <xf numFmtId="0" fontId="6" fillId="0" borderId="3" applyNumberFormat="0"/>
    <xf numFmtId="239" fontId="37" fillId="0" borderId="1">
      <alignment vertical="top" wrapText="1"/>
    </xf>
    <xf numFmtId="0" fontId="6" fillId="0" borderId="9" applyNumberFormat="0"/>
    <xf numFmtId="0" fontId="6" fillId="0" borderId="6" applyNumberFormat="0"/>
    <xf numFmtId="0" fontId="6" fillId="0" borderId="10" applyNumberFormat="0"/>
    <xf numFmtId="0" fontId="6" fillId="0" borderId="8" applyNumberFormat="0"/>
    <xf numFmtId="0" fontId="6" fillId="0" borderId="12" applyNumberFormat="0"/>
    <xf numFmtId="0" fontId="6" fillId="0" borderId="14" applyNumberFormat="0"/>
    <xf numFmtId="0" fontId="6" fillId="0" borderId="13" applyNumberFormat="0"/>
    <xf numFmtId="0" fontId="6" fillId="0" borderId="26" applyNumberFormat="0"/>
    <xf numFmtId="0" fontId="6" fillId="0" borderId="13" applyNumberFormat="0"/>
    <xf numFmtId="0" fontId="6" fillId="0" borderId="47" applyNumberFormat="0"/>
    <xf numFmtId="239" fontId="37" fillId="0" borderId="5">
      <alignment vertical="top"/>
    </xf>
    <xf numFmtId="0" fontId="7" fillId="0" borderId="1" applyNumberFormat="0"/>
    <xf numFmtId="0" fontId="37" fillId="0" borderId="0" applyNumberFormat="0" applyBorder="0">
      <alignment horizontal="left"/>
    </xf>
    <xf numFmtId="0" fontId="122" fillId="0" borderId="0" applyNumberFormat="0" applyBorder="0">
      <alignment horizontal="left"/>
    </xf>
    <xf numFmtId="0" fontId="122" fillId="0" borderId="0" applyNumberFormat="0" applyBorder="0">
      <alignment vertical="top" wrapText="1"/>
    </xf>
    <xf numFmtId="213" fontId="33" fillId="0" borderId="0" applyBorder="0">
      <alignment vertical="top" wrapText="1"/>
    </xf>
    <xf numFmtId="213" fontId="37" fillId="41" borderId="0" applyBorder="0">
      <alignment vertical="top" wrapText="1"/>
    </xf>
    <xf numFmtId="213" fontId="37" fillId="0" borderId="0" applyBorder="0">
      <alignment vertical="top" wrapText="1"/>
    </xf>
    <xf numFmtId="239" fontId="122" fillId="0" borderId="0" applyBorder="0">
      <alignment vertical="top" wrapText="1"/>
    </xf>
    <xf numFmtId="241" fontId="122" fillId="0" borderId="0" applyBorder="0">
      <alignment vertical="top" wrapText="1"/>
    </xf>
    <xf numFmtId="242" fontId="122" fillId="0" borderId="0" applyBorder="0">
      <alignment vertical="top" wrapText="1"/>
    </xf>
    <xf numFmtId="243" fontId="37" fillId="0" borderId="5">
      <alignment vertical="top"/>
    </xf>
    <xf numFmtId="0" fontId="33" fillId="0" borderId="35" applyNumberFormat="0">
      <alignment vertical="top"/>
    </xf>
    <xf numFmtId="0" fontId="33" fillId="0" borderId="35" applyNumberFormat="0">
      <alignment vertical="top"/>
    </xf>
    <xf numFmtId="0" fontId="33" fillId="0" borderId="45" applyNumberFormat="0">
      <alignment vertical="top"/>
    </xf>
    <xf numFmtId="0" fontId="33" fillId="0" borderId="25" applyNumberFormat="0">
      <alignment vertical="top"/>
    </xf>
    <xf numFmtId="0" fontId="33" fillId="0" borderId="25" applyNumberFormat="0">
      <alignment vertical="top"/>
    </xf>
    <xf numFmtId="244" fontId="37" fillId="0" borderId="5">
      <alignment vertical="top"/>
    </xf>
    <xf numFmtId="245" fontId="37" fillId="0" borderId="5">
      <alignment vertical="top"/>
    </xf>
    <xf numFmtId="246" fontId="37" fillId="0" borderId="5">
      <alignment vertical="top"/>
    </xf>
    <xf numFmtId="244" fontId="37" fillId="0" borderId="1">
      <alignment vertical="top"/>
    </xf>
    <xf numFmtId="245" fontId="37" fillId="0" borderId="1">
      <alignment vertical="top"/>
    </xf>
    <xf numFmtId="246" fontId="37" fillId="0" borderId="1">
      <alignment vertical="top"/>
    </xf>
    <xf numFmtId="243" fontId="37" fillId="0" borderId="5">
      <alignment vertical="top"/>
    </xf>
    <xf numFmtId="239" fontId="37" fillId="0" borderId="19">
      <alignment vertical="top" wrapText="1"/>
    </xf>
    <xf numFmtId="239" fontId="122" fillId="0" borderId="1">
      <alignment vertical="top" wrapText="1"/>
    </xf>
    <xf numFmtId="239" fontId="122" fillId="0" borderId="19">
      <alignment vertical="top" wrapText="1"/>
    </xf>
    <xf numFmtId="239" fontId="37" fillId="0" borderId="25">
      <alignment vertical="top" wrapText="1"/>
    </xf>
    <xf numFmtId="239" fontId="37" fillId="0" borderId="25">
      <alignment vertical="top" wrapText="1"/>
    </xf>
    <xf numFmtId="239" fontId="37" fillId="41" borderId="0" applyBorder="0">
      <alignment vertical="top" wrapText="1"/>
    </xf>
    <xf numFmtId="243" fontId="37" fillId="0" borderId="0" applyBorder="0">
      <alignment vertical="top" wrapText="1"/>
    </xf>
    <xf numFmtId="243" fontId="37" fillId="41" borderId="0" applyBorder="0">
      <alignment vertical="top" wrapText="1"/>
    </xf>
    <xf numFmtId="244" fontId="37" fillId="0" borderId="0" applyBorder="0">
      <alignment vertical="top" wrapText="1"/>
    </xf>
    <xf numFmtId="244" fontId="37" fillId="41" borderId="0" applyBorder="0">
      <alignment vertical="top" wrapText="1"/>
    </xf>
    <xf numFmtId="245" fontId="37" fillId="0" borderId="0" applyBorder="0">
      <alignment vertical="top"/>
    </xf>
    <xf numFmtId="245" fontId="37" fillId="41" borderId="0" applyBorder="0">
      <alignment vertical="top" wrapText="1"/>
    </xf>
    <xf numFmtId="246" fontId="37" fillId="0" borderId="0" applyBorder="0">
      <alignment vertical="top" wrapText="1"/>
    </xf>
    <xf numFmtId="246" fontId="37" fillId="41" borderId="0" applyBorder="0">
      <alignment vertical="top" wrapText="1"/>
    </xf>
    <xf numFmtId="239" fontId="37" fillId="41" borderId="1">
      <alignment vertical="top" wrapText="1"/>
    </xf>
    <xf numFmtId="239" fontId="122" fillId="41" borderId="19">
      <alignment vertical="top" wrapText="1"/>
    </xf>
    <xf numFmtId="242" fontId="37" fillId="0" borderId="0" applyBorder="0">
      <alignment vertical="top" wrapText="1"/>
    </xf>
    <xf numFmtId="242" fontId="37" fillId="0" borderId="1">
      <alignment vertical="top" wrapText="1"/>
    </xf>
    <xf numFmtId="242" fontId="37" fillId="0" borderId="19">
      <alignment vertical="top" wrapText="1"/>
    </xf>
    <xf numFmtId="242" fontId="122" fillId="0" borderId="1">
      <alignment vertical="top" wrapText="1"/>
    </xf>
    <xf numFmtId="242" fontId="122" fillId="0" borderId="19">
      <alignment vertical="top" wrapText="1"/>
    </xf>
    <xf numFmtId="242" fontId="37" fillId="0" borderId="25">
      <alignment vertical="top" wrapText="1"/>
    </xf>
    <xf numFmtId="242" fontId="37" fillId="0" borderId="25">
      <alignment vertical="top" wrapText="1"/>
    </xf>
    <xf numFmtId="242" fontId="37" fillId="41" borderId="0" applyBorder="0">
      <alignment vertical="top" wrapText="1"/>
    </xf>
    <xf numFmtId="242" fontId="37" fillId="41" borderId="19">
      <alignment vertical="top" wrapText="1"/>
    </xf>
    <xf numFmtId="242" fontId="122" fillId="41" borderId="19">
      <alignment vertical="top" wrapText="1"/>
    </xf>
    <xf numFmtId="241" fontId="37" fillId="0" borderId="0" applyBorder="0">
      <alignment vertical="top" wrapText="1"/>
    </xf>
    <xf numFmtId="247" fontId="37" fillId="0" borderId="0" applyBorder="0">
      <alignment horizontal="right" vertical="top" wrapText="1"/>
      <protection locked="0"/>
    </xf>
    <xf numFmtId="247" fontId="37" fillId="41" borderId="0" applyBorder="0">
      <alignment horizontal="right" vertical="top" wrapText="1"/>
      <protection locked="0"/>
    </xf>
    <xf numFmtId="247" fontId="37" fillId="0" borderId="0" applyBorder="0">
      <alignment horizontal="right" vertical="top" wrapText="1"/>
    </xf>
    <xf numFmtId="247" fontId="37" fillId="0" borderId="1">
      <alignment horizontal="right" vertical="top" wrapText="1"/>
    </xf>
    <xf numFmtId="247" fontId="37" fillId="41" borderId="0" applyBorder="0">
      <alignment horizontal="right" vertical="top" wrapText="1"/>
    </xf>
    <xf numFmtId="241" fontId="37" fillId="0" borderId="1">
      <alignment vertical="top" wrapText="1"/>
    </xf>
    <xf numFmtId="241" fontId="37" fillId="0" borderId="19">
      <alignment vertical="top" wrapText="1"/>
    </xf>
    <xf numFmtId="241" fontId="122" fillId="0" borderId="1">
      <alignment vertical="top" wrapText="1"/>
    </xf>
    <xf numFmtId="248" fontId="122" fillId="0" borderId="19">
      <alignment vertical="top" wrapText="1"/>
    </xf>
    <xf numFmtId="248" fontId="37" fillId="41" borderId="0" applyBorder="0">
      <alignment vertical="top" wrapText="1"/>
    </xf>
    <xf numFmtId="248" fontId="37" fillId="41" borderId="19">
      <alignment vertical="top" wrapText="1"/>
    </xf>
    <xf numFmtId="248" fontId="122" fillId="41" borderId="19">
      <alignment vertical="top" wrapText="1"/>
    </xf>
    <xf numFmtId="239" fontId="33" fillId="0" borderId="0" applyBorder="0">
      <alignment vertical="top" wrapText="1"/>
    </xf>
    <xf numFmtId="239" fontId="33" fillId="0" borderId="1">
      <alignment vertical="top" wrapText="1"/>
    </xf>
    <xf numFmtId="239" fontId="33" fillId="0" borderId="19">
      <alignment vertical="top" wrapText="1"/>
    </xf>
    <xf numFmtId="239" fontId="129" fillId="0" borderId="1">
      <alignment vertical="top" wrapText="1"/>
    </xf>
    <xf numFmtId="239" fontId="129" fillId="0" borderId="19">
      <alignment vertical="top" wrapText="1"/>
    </xf>
    <xf numFmtId="239" fontId="33" fillId="0" borderId="25">
      <alignment vertical="top" wrapText="1"/>
    </xf>
    <xf numFmtId="239" fontId="33" fillId="0" borderId="25">
      <alignment vertical="top" wrapText="1"/>
    </xf>
    <xf numFmtId="239" fontId="33" fillId="41" borderId="0" applyBorder="0">
      <alignment vertical="top" wrapText="1"/>
    </xf>
    <xf numFmtId="239" fontId="33" fillId="41" borderId="1">
      <alignment vertical="top" wrapText="1"/>
    </xf>
    <xf numFmtId="239" fontId="129" fillId="41" borderId="19">
      <alignment vertical="top" wrapText="1"/>
    </xf>
    <xf numFmtId="249" fontId="33" fillId="0" borderId="0" applyBorder="0">
      <alignment vertical="top" wrapText="1"/>
    </xf>
    <xf numFmtId="249" fontId="33" fillId="0" borderId="1">
      <alignment vertical="top" wrapText="1"/>
    </xf>
    <xf numFmtId="249" fontId="33" fillId="0" borderId="19">
      <alignment vertical="top" wrapText="1"/>
    </xf>
    <xf numFmtId="249" fontId="129" fillId="0" borderId="1">
      <alignment vertical="top" wrapText="1"/>
    </xf>
    <xf numFmtId="249" fontId="129" fillId="0" borderId="19">
      <alignment vertical="top" wrapText="1"/>
    </xf>
    <xf numFmtId="249" fontId="33" fillId="0" borderId="25">
      <alignment vertical="top" wrapText="1"/>
    </xf>
    <xf numFmtId="249" fontId="33" fillId="0" borderId="25">
      <alignment vertical="top" wrapText="1"/>
    </xf>
    <xf numFmtId="249" fontId="33" fillId="41" borderId="0" applyBorder="0">
      <alignment vertical="top" wrapText="1"/>
    </xf>
    <xf numFmtId="249" fontId="33" fillId="41" borderId="19">
      <alignment vertical="top" wrapText="1"/>
    </xf>
    <xf numFmtId="249" fontId="129" fillId="41" borderId="19">
      <alignment vertical="top" wrapText="1"/>
    </xf>
    <xf numFmtId="248" fontId="33" fillId="0" borderId="0" applyBorder="0">
      <alignment vertical="top" wrapText="1"/>
    </xf>
    <xf numFmtId="248" fontId="33" fillId="0" borderId="1">
      <alignment vertical="top" wrapText="1"/>
    </xf>
    <xf numFmtId="248" fontId="33" fillId="0" borderId="19">
      <alignment vertical="top" wrapText="1"/>
    </xf>
    <xf numFmtId="248" fontId="129" fillId="0" borderId="1">
      <alignment vertical="top" wrapText="1"/>
    </xf>
    <xf numFmtId="248" fontId="129" fillId="0" borderId="19">
      <alignment vertical="top" wrapText="1"/>
    </xf>
    <xf numFmtId="248" fontId="33" fillId="41" borderId="0" applyBorder="0">
      <alignment vertical="top" wrapText="1"/>
    </xf>
    <xf numFmtId="248" fontId="33" fillId="41" borderId="19">
      <alignment vertical="top" wrapText="1"/>
    </xf>
    <xf numFmtId="248" fontId="129" fillId="41" borderId="19">
      <alignment vertical="top" wrapText="1"/>
    </xf>
    <xf numFmtId="0" fontId="89" fillId="0" borderId="0"/>
    <xf numFmtId="0" fontId="6" fillId="0" borderId="0"/>
    <xf numFmtId="0" fontId="6" fillId="0" borderId="0"/>
    <xf numFmtId="0" fontId="6" fillId="0" borderId="0"/>
    <xf numFmtId="0" fontId="6" fillId="0" borderId="0"/>
    <xf numFmtId="0" fontId="6" fillId="0" borderId="0"/>
    <xf numFmtId="0" fontId="9" fillId="0" borderId="0"/>
    <xf numFmtId="0" fontId="9" fillId="0" borderId="0"/>
    <xf numFmtId="0" fontId="9" fillId="0" borderId="0"/>
    <xf numFmtId="0" fontId="9" fillId="0" borderId="0"/>
    <xf numFmtId="0" fontId="9" fillId="0" borderId="0"/>
    <xf numFmtId="0" fontId="55" fillId="50" borderId="0"/>
    <xf numFmtId="4" fontId="122" fillId="51" borderId="1">
      <alignment horizontal="right" vertical="top"/>
    </xf>
    <xf numFmtId="3" fontId="146" fillId="0" borderId="0">
      <alignment horizontal="right" vertical="center"/>
    </xf>
    <xf numFmtId="49" fontId="146" fillId="0" borderId="0">
      <alignment horizontal="right" vertical="center"/>
    </xf>
    <xf numFmtId="0" fontId="55" fillId="0" borderId="48"/>
    <xf numFmtId="3" fontId="68" fillId="0" borderId="1">
      <alignment vertical="center" wrapText="1"/>
    </xf>
    <xf numFmtId="0" fontId="69" fillId="0" borderId="0" applyFill="0" applyBorder="0" applyProtection="0">
      <alignment horizontal="center" vertical="center"/>
    </xf>
    <xf numFmtId="0" fontId="69" fillId="0" borderId="0" applyFill="0" applyBorder="0" applyProtection="0"/>
    <xf numFmtId="0" fontId="101" fillId="36" borderId="2" applyNumberFormat="0" applyBorder="0" applyAlignment="0"/>
    <xf numFmtId="0" fontId="147" fillId="0" borderId="0" applyFill="0" applyBorder="0" applyProtection="0">
      <alignment horizontal="left" vertical="top"/>
    </xf>
    <xf numFmtId="3" fontId="68" fillId="0" borderId="1">
      <alignment vertical="center" wrapText="1"/>
    </xf>
    <xf numFmtId="0" fontId="69" fillId="29" borderId="49">
      <alignment horizontal="center" vertical="center" wrapText="1"/>
    </xf>
    <xf numFmtId="49" fontId="59" fillId="0" borderId="0" applyFill="0" applyBorder="0" applyAlignment="0"/>
    <xf numFmtId="250" fontId="6" fillId="0" borderId="0" applyFill="0" applyBorder="0" applyAlignment="0"/>
    <xf numFmtId="250" fontId="6" fillId="0" borderId="0" applyFill="0" applyBorder="0" applyAlignment="0"/>
    <xf numFmtId="250" fontId="6" fillId="0" borderId="0" applyFill="0" applyBorder="0" applyAlignment="0"/>
    <xf numFmtId="250" fontId="6" fillId="0" borderId="0" applyFill="0" applyBorder="0" applyAlignment="0"/>
    <xf numFmtId="250"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186" fontId="6" fillId="0" borderId="0" applyFill="0" applyBorder="0" applyAlignment="0"/>
    <xf numFmtId="40" fontId="148" fillId="0" borderId="0"/>
    <xf numFmtId="0" fontId="76" fillId="0" borderId="0"/>
    <xf numFmtId="0" fontId="76" fillId="0" borderId="0"/>
    <xf numFmtId="0" fontId="76" fillId="0" borderId="0"/>
    <xf numFmtId="0" fontId="76" fillId="0" borderId="0"/>
    <xf numFmtId="0" fontId="76" fillId="0" borderId="0"/>
    <xf numFmtId="0" fontId="149" fillId="0" borderId="0" applyNumberFormat="0" applyFill="0" applyBorder="0" applyAlignment="0" applyProtection="0"/>
    <xf numFmtId="0" fontId="150" fillId="29" borderId="50">
      <alignment horizontal="left"/>
    </xf>
    <xf numFmtId="0" fontId="149" fillId="0" borderId="0" applyNumberFormat="0" applyFill="0" applyBorder="0" applyAlignment="0" applyProtection="0"/>
    <xf numFmtId="0" fontId="76" fillId="0" borderId="0">
      <alignment horizontal="center" vertical="center" wrapText="1"/>
    </xf>
    <xf numFmtId="0" fontId="76" fillId="0" borderId="0">
      <alignment horizontal="center" vertical="center" wrapText="1"/>
    </xf>
    <xf numFmtId="0" fontId="76" fillId="0" borderId="0">
      <alignment horizontal="center" vertical="center" wrapText="1"/>
    </xf>
    <xf numFmtId="0" fontId="76" fillId="0" borderId="0">
      <alignment horizontal="center" vertical="center" wrapText="1"/>
    </xf>
    <xf numFmtId="0" fontId="76" fillId="0" borderId="0">
      <alignment horizontal="center" vertical="center" wrapText="1"/>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50" borderId="0"/>
    <xf numFmtId="0" fontId="52" fillId="0" borderId="51" applyNumberFormat="0" applyFont="0" applyFill="0" applyAlignment="0" applyProtection="0"/>
    <xf numFmtId="0" fontId="151" fillId="0" borderId="52" applyNumberFormat="0" applyFill="0" applyAlignment="0" applyProtection="0"/>
    <xf numFmtId="0" fontId="151" fillId="0" borderId="52" applyNumberFormat="0" applyFill="0" applyAlignment="0" applyProtection="0"/>
    <xf numFmtId="0" fontId="52" fillId="0" borderId="51" applyNumberFormat="0" applyFont="0" applyFill="0" applyAlignment="0" applyProtection="0"/>
    <xf numFmtId="0" fontId="52" fillId="0" borderId="51" applyNumberFormat="0" applyFont="0" applyFill="0" applyAlignment="0" applyProtection="0"/>
    <xf numFmtId="0" fontId="52" fillId="0" borderId="51" applyNumberFormat="0" applyFont="0" applyFill="0" applyAlignment="0" applyProtection="0"/>
    <xf numFmtId="0" fontId="52" fillId="0" borderId="51" applyNumberFormat="0" applyFont="0" applyFill="0" applyAlignment="0" applyProtection="0"/>
    <xf numFmtId="0" fontId="58" fillId="0" borderId="53" applyNumberFormat="0" applyFill="0" applyAlignment="0" applyProtection="0"/>
    <xf numFmtId="0" fontId="58" fillId="0" borderId="53" applyNumberFormat="0" applyFill="0" applyAlignment="0" applyProtection="0"/>
    <xf numFmtId="0" fontId="58" fillId="0" borderId="53" applyNumberFormat="0" applyFill="0" applyAlignment="0" applyProtection="0"/>
    <xf numFmtId="0" fontId="58" fillId="0" borderId="53" applyNumberFormat="0" applyFill="0" applyAlignment="0" applyProtection="0"/>
    <xf numFmtId="0" fontId="58" fillId="0" borderId="53" applyNumberFormat="0" applyFill="0" applyAlignment="0" applyProtection="0"/>
    <xf numFmtId="167" fontId="138" fillId="0" borderId="0"/>
    <xf numFmtId="0" fontId="6" fillId="0" borderId="0"/>
    <xf numFmtId="0" fontId="6" fillId="0" borderId="0"/>
    <xf numFmtId="0" fontId="6" fillId="0" borderId="0"/>
    <xf numFmtId="0" fontId="6" fillId="0" borderId="0"/>
    <xf numFmtId="0" fontId="6" fillId="0" borderId="0"/>
    <xf numFmtId="37" fontId="37" fillId="51" borderId="0" applyNumberFormat="0" applyBorder="0" applyAlignment="0" applyProtection="0"/>
    <xf numFmtId="37" fontId="37" fillId="51" borderId="0" applyNumberFormat="0" applyBorder="0" applyAlignment="0" applyProtection="0"/>
    <xf numFmtId="37" fontId="37" fillId="51" borderId="0" applyNumberFormat="0" applyBorder="0" applyAlignment="0" applyProtection="0"/>
    <xf numFmtId="37" fontId="37" fillId="51" borderId="0" applyNumberFormat="0" applyBorder="0" applyAlignment="0" applyProtection="0"/>
    <xf numFmtId="37" fontId="37" fillId="51" borderId="0" applyNumberFormat="0" applyBorder="0" applyAlignment="0" applyProtection="0"/>
    <xf numFmtId="37" fontId="37" fillId="0" borderId="0"/>
    <xf numFmtId="37" fontId="37" fillId="0" borderId="0"/>
    <xf numFmtId="37" fontId="37" fillId="0" borderId="0"/>
    <xf numFmtId="37" fontId="37" fillId="0" borderId="0"/>
    <xf numFmtId="37" fontId="37" fillId="0" borderId="0"/>
    <xf numFmtId="37" fontId="37" fillId="51" borderId="0" applyNumberFormat="0" applyBorder="0" applyAlignment="0" applyProtection="0"/>
    <xf numFmtId="3" fontId="152" fillId="0" borderId="30" applyProtection="0"/>
    <xf numFmtId="211" fontId="6" fillId="0" borderId="0" applyFont="0" applyFill="0" applyBorder="0" applyAlignment="0" applyProtection="0"/>
    <xf numFmtId="251" fontId="6" fillId="0" borderId="0" applyFont="0" applyFill="0" applyBorder="0" applyAlignment="0" applyProtection="0"/>
    <xf numFmtId="252" fontId="42" fillId="0" borderId="0" applyFont="0" applyFill="0" applyBorder="0" applyAlignment="0" applyProtection="0"/>
    <xf numFmtId="251" fontId="58" fillId="0" borderId="0" applyFill="0" applyBorder="0" applyAlignment="0" applyProtection="0"/>
    <xf numFmtId="251" fontId="58" fillId="0" borderId="0" applyFill="0" applyBorder="0" applyAlignment="0" applyProtection="0"/>
    <xf numFmtId="251" fontId="58" fillId="0" borderId="0" applyFill="0" applyBorder="0" applyAlignment="0" applyProtection="0"/>
    <xf numFmtId="251" fontId="58" fillId="0" borderId="0" applyFill="0" applyBorder="0" applyAlignment="0" applyProtection="0"/>
    <xf numFmtId="251" fontId="58" fillId="0" borderId="0" applyFill="0" applyBorder="0" applyAlignment="0" applyProtection="0"/>
    <xf numFmtId="0" fontId="6" fillId="0" borderId="0">
      <alignment horizontal="center" textRotation="180"/>
    </xf>
    <xf numFmtId="0" fontId="6" fillId="0" borderId="0">
      <alignment horizontal="center" textRotation="180"/>
    </xf>
    <xf numFmtId="0" fontId="6" fillId="0" borderId="0">
      <alignment horizontal="center" textRotation="180"/>
    </xf>
    <xf numFmtId="0" fontId="6" fillId="0" borderId="0">
      <alignment horizontal="center" textRotation="180"/>
    </xf>
    <xf numFmtId="0" fontId="6" fillId="0" borderId="0">
      <alignment horizontal="center" textRotation="180"/>
    </xf>
    <xf numFmtId="240" fontId="26" fillId="0" borderId="0" applyFont="0" applyFill="0" applyBorder="0" applyAlignment="0" applyProtection="0"/>
    <xf numFmtId="253" fontId="26" fillId="0" borderId="0" applyFont="0" applyFill="0" applyBorder="0" applyAlignment="0" applyProtection="0"/>
    <xf numFmtId="0" fontId="153" fillId="0" borderId="0" applyNumberFormat="0" applyFill="0" applyBorder="0" applyAlignment="0" applyProtection="0"/>
    <xf numFmtId="1" fontId="154" fillId="0" borderId="0">
      <alignment horizontal="right"/>
    </xf>
    <xf numFmtId="0" fontId="78" fillId="31" borderId="19">
      <alignment horizontal="left"/>
    </xf>
    <xf numFmtId="0" fontId="78" fillId="31" borderId="19">
      <alignment horizontal="left"/>
    </xf>
    <xf numFmtId="0" fontId="78" fillId="31" borderId="19">
      <alignment horizontal="left"/>
    </xf>
    <xf numFmtId="0" fontId="78" fillId="31" borderId="19">
      <alignment horizontal="left"/>
    </xf>
    <xf numFmtId="0" fontId="78" fillId="31" borderId="19">
      <alignment horizontal="left"/>
    </xf>
    <xf numFmtId="0" fontId="6" fillId="0" borderId="0"/>
    <xf numFmtId="43" fontId="6" fillId="0" borderId="0" applyFont="0" applyFill="0" applyBorder="0" applyAlignment="0" applyProtection="0"/>
    <xf numFmtId="0" fontId="155" fillId="0" borderId="0"/>
    <xf numFmtId="0" fontId="25" fillId="0" borderId="0"/>
    <xf numFmtId="0" fontId="156" fillId="0" borderId="0"/>
    <xf numFmtId="41" fontId="24" fillId="0" borderId="0" applyFont="0" applyFill="0" applyBorder="0" applyAlignment="0" applyProtection="0"/>
    <xf numFmtId="43" fontId="24" fillId="0" borderId="0" applyFont="0" applyFill="0" applyBorder="0" applyAlignment="0" applyProtection="0"/>
    <xf numFmtId="193" fontId="43" fillId="0" borderId="0" applyFont="0" applyFill="0" applyBorder="0" applyAlignment="0" applyProtection="0"/>
    <xf numFmtId="168" fontId="43"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157" fillId="0" borderId="0" applyNumberFormat="0" applyFill="0" applyBorder="0" applyAlignment="0" applyProtection="0">
      <alignment vertical="top"/>
      <protection locked="0"/>
    </xf>
    <xf numFmtId="166" fontId="24" fillId="0" borderId="0"/>
    <xf numFmtId="166" fontId="43" fillId="0" borderId="0"/>
    <xf numFmtId="193" fontId="6" fillId="0" borderId="0" applyFont="0" applyFill="0" applyBorder="0" applyAlignment="0" applyProtection="0"/>
    <xf numFmtId="0" fontId="6" fillId="0" borderId="0"/>
    <xf numFmtId="254" fontId="156" fillId="0" borderId="0" applyFont="0" applyFill="0" applyBorder="0" applyAlignment="0" applyProtection="0"/>
    <xf numFmtId="166" fontId="158" fillId="0" borderId="0" applyNumberFormat="0" applyFill="0" applyBorder="0" applyAlignment="0" applyProtection="0">
      <alignment vertical="top"/>
      <protection locked="0"/>
    </xf>
    <xf numFmtId="9" fontId="2" fillId="0" borderId="0" applyFont="0" applyFill="0" applyBorder="0" applyAlignment="0" applyProtection="0"/>
    <xf numFmtId="0" fontId="6" fillId="0" borderId="0"/>
    <xf numFmtId="0" fontId="51" fillId="0" borderId="38" applyNumberFormat="0"/>
    <xf numFmtId="0" fontId="51" fillId="0" borderId="38" applyNumberFormat="0"/>
    <xf numFmtId="0" fontId="51" fillId="0" borderId="35" applyNumberFormat="0"/>
    <xf numFmtId="0" fontId="51" fillId="0" borderId="35" applyNumberFormat="0"/>
    <xf numFmtId="0" fontId="129" fillId="0" borderId="17" applyNumberFormat="0">
      <alignment vertical="top"/>
    </xf>
    <xf numFmtId="0" fontId="129" fillId="0" borderId="17" applyNumberFormat="0">
      <alignment vertical="top"/>
    </xf>
    <xf numFmtId="0" fontId="129" fillId="0" borderId="35" applyNumberFormat="0">
      <alignment vertical="top"/>
    </xf>
    <xf numFmtId="0" fontId="129" fillId="0" borderId="35" applyNumberFormat="0">
      <alignment vertical="top"/>
    </xf>
    <xf numFmtId="0" fontId="129" fillId="0" borderId="35" applyNumberFormat="0">
      <alignment vertical="top"/>
    </xf>
    <xf numFmtId="0" fontId="129" fillId="0" borderId="35" applyNumberFormat="0">
      <alignment vertical="top"/>
    </xf>
    <xf numFmtId="0" fontId="122" fillId="0" borderId="46" applyNumberFormat="0">
      <alignment vertical="top"/>
    </xf>
    <xf numFmtId="0" fontId="122" fillId="0" borderId="46" applyNumberFormat="0">
      <alignment vertical="top"/>
    </xf>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6" fillId="0" borderId="17" applyNumberFormat="0"/>
    <xf numFmtId="0" fontId="6" fillId="0" borderId="17" applyNumberFormat="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0" fontId="33" fillId="0" borderId="17" applyNumberFormat="0">
      <alignment vertical="top"/>
    </xf>
    <xf numFmtId="0" fontId="33" fillId="0" borderId="17" applyNumberFormat="0">
      <alignment vertical="top"/>
    </xf>
    <xf numFmtId="0" fontId="122" fillId="0" borderId="17" applyNumberFormat="0"/>
    <xf numFmtId="0" fontId="122" fillId="0" borderId="17" applyNumberFormat="0"/>
    <xf numFmtId="0" fontId="131" fillId="0" borderId="17" applyNumberFormat="0">
      <alignment vertical="top"/>
    </xf>
    <xf numFmtId="0" fontId="131" fillId="0" borderId="17" applyNumberFormat="0">
      <alignment vertical="top"/>
    </xf>
    <xf numFmtId="0" fontId="130" fillId="0" borderId="17" applyNumberFormat="0">
      <alignment vertical="top"/>
    </xf>
    <xf numFmtId="0" fontId="130" fillId="0" borderId="17" applyNumberFormat="0">
      <alignment vertical="top"/>
    </xf>
    <xf numFmtId="0" fontId="127" fillId="0" borderId="17" applyNumberFormat="0">
      <alignment vertical="top"/>
    </xf>
    <xf numFmtId="0" fontId="127" fillId="0" borderId="17" applyNumberFormat="0">
      <alignment vertical="top"/>
    </xf>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0" fontId="44" fillId="22" borderId="54" applyNumberFormat="0" applyAlignment="0" applyProtection="0"/>
    <xf numFmtId="0" fontId="44" fillId="22" borderId="54" applyNumberFormat="0" applyAlignment="0" applyProtection="0"/>
    <xf numFmtId="0" fontId="69" fillId="0" borderId="25">
      <alignment vertical="center" wrapText="1"/>
    </xf>
    <xf numFmtId="0" fontId="69" fillId="0" borderId="25">
      <alignment vertical="center" wrapText="1"/>
    </xf>
    <xf numFmtId="0" fontId="71" fillId="0" borderId="38">
      <alignment horizontal="left" vertical="center"/>
    </xf>
    <xf numFmtId="167" fontId="9" fillId="0" borderId="38">
      <alignment horizontal="left" vertical="center"/>
    </xf>
    <xf numFmtId="167" fontId="9" fillId="0" borderId="38">
      <alignment horizontal="left" vertical="center"/>
    </xf>
    <xf numFmtId="0" fontId="71" fillId="0" borderId="38">
      <alignment horizontal="left" vertical="center"/>
    </xf>
    <xf numFmtId="0" fontId="69" fillId="0" borderId="25">
      <alignment vertical="center" wrapText="1"/>
    </xf>
    <xf numFmtId="0" fontId="69" fillId="0" borderId="25">
      <alignment vertical="center" wrapText="1"/>
    </xf>
    <xf numFmtId="0" fontId="71" fillId="0" borderId="38">
      <alignment horizontal="left" vertical="center"/>
    </xf>
    <xf numFmtId="167" fontId="9" fillId="0" borderId="38">
      <alignment horizontal="left" vertical="center"/>
    </xf>
    <xf numFmtId="167" fontId="9" fillId="0" borderId="38">
      <alignment horizontal="left" vertical="center"/>
    </xf>
    <xf numFmtId="0" fontId="71" fillId="0" borderId="38">
      <alignment horizontal="left" vertical="center"/>
    </xf>
    <xf numFmtId="38" fontId="28" fillId="0" borderId="25">
      <alignment vertical="center"/>
    </xf>
    <xf numFmtId="38" fontId="28" fillId="0" borderId="25">
      <alignment vertical="center"/>
    </xf>
    <xf numFmtId="40" fontId="28" fillId="0" borderId="25">
      <alignment vertical="center"/>
    </xf>
    <xf numFmtId="40" fontId="28" fillId="0" borderId="25">
      <alignment vertical="center"/>
    </xf>
    <xf numFmtId="38" fontId="28" fillId="0" borderId="25">
      <alignment vertical="center"/>
    </xf>
    <xf numFmtId="38" fontId="28" fillId="0" borderId="25">
      <alignment vertical="center"/>
    </xf>
    <xf numFmtId="40" fontId="28" fillId="0" borderId="33" applyBorder="0">
      <alignment vertical="center"/>
    </xf>
    <xf numFmtId="40" fontId="28" fillId="0" borderId="33" applyBorder="0">
      <alignment vertical="center"/>
    </xf>
    <xf numFmtId="40" fontId="28" fillId="0" borderId="25">
      <alignment vertical="center"/>
    </xf>
    <xf numFmtId="40" fontId="28" fillId="0" borderId="25">
      <alignment vertical="center"/>
    </xf>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40" fontId="28" fillId="0" borderId="33" applyBorder="0">
      <alignment vertical="center"/>
    </xf>
    <xf numFmtId="40" fontId="28" fillId="0" borderId="33" applyBorder="0">
      <alignment vertical="center"/>
    </xf>
    <xf numFmtId="40" fontId="28" fillId="0" borderId="33" applyBorder="0">
      <alignment vertical="center"/>
    </xf>
    <xf numFmtId="40" fontId="28" fillId="0" borderId="33" applyBorder="0">
      <alignment vertical="center"/>
    </xf>
    <xf numFmtId="40" fontId="28" fillId="0" borderId="33" applyBorder="0">
      <alignment vertical="center"/>
    </xf>
    <xf numFmtId="40" fontId="28" fillId="0" borderId="33" applyBorder="0">
      <alignment vertical="center"/>
    </xf>
    <xf numFmtId="44" fontId="90" fillId="0" borderId="0" applyFont="0" applyFill="0" applyBorder="0" applyAlignment="0" applyProtection="0"/>
    <xf numFmtId="38" fontId="28" fillId="0" borderId="25">
      <alignment vertical="center"/>
    </xf>
    <xf numFmtId="38" fontId="28" fillId="0" borderId="25">
      <alignment vertical="center"/>
    </xf>
    <xf numFmtId="40" fontId="28" fillId="0" borderId="25">
      <alignment vertical="center"/>
    </xf>
    <xf numFmtId="40" fontId="28" fillId="0" borderId="25">
      <alignment vertical="center"/>
    </xf>
    <xf numFmtId="38" fontId="28" fillId="0" borderId="25">
      <alignment vertical="center"/>
    </xf>
    <xf numFmtId="40" fontId="28" fillId="0" borderId="33" applyBorder="0">
      <alignment vertical="center"/>
    </xf>
    <xf numFmtId="40" fontId="28" fillId="0" borderId="33" applyBorder="0">
      <alignment vertical="center"/>
    </xf>
    <xf numFmtId="40" fontId="28" fillId="0" borderId="25">
      <alignment vertical="center"/>
    </xf>
    <xf numFmtId="40" fontId="28" fillId="0" borderId="25">
      <alignment vertical="center"/>
    </xf>
    <xf numFmtId="40" fontId="28" fillId="0" borderId="25">
      <alignment vertical="center"/>
    </xf>
    <xf numFmtId="40" fontId="28" fillId="0" borderId="25">
      <alignment vertical="center"/>
    </xf>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0" fontId="28" fillId="0" borderId="33" applyBorder="0">
      <alignment vertical="center"/>
    </xf>
    <xf numFmtId="40" fontId="28" fillId="0" borderId="33" applyBorder="0">
      <alignment vertical="center"/>
    </xf>
    <xf numFmtId="40" fontId="28" fillId="0" borderId="33" applyBorder="0">
      <alignment vertical="center"/>
    </xf>
    <xf numFmtId="40" fontId="28" fillId="0" borderId="33" applyBorder="0">
      <alignment vertical="center"/>
    </xf>
    <xf numFmtId="40" fontId="28" fillId="0" borderId="33" applyBorder="0">
      <alignment vertical="center"/>
    </xf>
    <xf numFmtId="40" fontId="28" fillId="0" borderId="33" applyBorder="0">
      <alignment vertical="center"/>
    </xf>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83" fillId="9" borderId="54"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101" fillId="36" borderId="35" applyNumberFormat="0" applyFont="0" applyFill="0" applyBorder="0" applyAlignment="0"/>
    <xf numFmtId="0" fontId="101" fillId="36" borderId="35" applyNumberFormat="0" applyFont="0" applyFill="0" applyBorder="0" applyAlignment="0"/>
    <xf numFmtId="0" fontId="102" fillId="22" borderId="36" applyNumberFormat="0" applyAlignment="0" applyProtection="0"/>
    <xf numFmtId="0" fontId="102" fillId="22" borderId="36" applyNumberForma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6" fillId="33" borderId="34" applyNumberFormat="0" applyFont="0" applyAlignment="0" applyProtection="0"/>
    <xf numFmtId="0" fontId="101" fillId="36" borderId="35" applyNumberFormat="0" applyFont="0" applyFill="0" applyBorder="0" applyAlignment="0"/>
    <xf numFmtId="0" fontId="101" fillId="36" borderId="35" applyNumberFormat="0" applyFont="0" applyFill="0" applyBorder="0" applyAlignment="0"/>
    <xf numFmtId="0" fontId="102" fillId="22" borderId="36" applyNumberFormat="0" applyAlignment="0" applyProtection="0"/>
    <xf numFmtId="0" fontId="102" fillId="22" borderId="36" applyNumberFormat="0" applyAlignment="0" applyProtection="0"/>
    <xf numFmtId="0" fontId="101" fillId="36" borderId="35" applyNumberFormat="0" applyFont="0" applyFill="0" applyBorder="0" applyAlignment="0"/>
    <xf numFmtId="0" fontId="101" fillId="36" borderId="35" applyNumberFormat="0" applyFont="0" applyFill="0" applyBorder="0" applyAlignment="0"/>
    <xf numFmtId="0" fontId="44" fillId="22" borderId="54" applyNumberFormat="0" applyAlignment="0" applyProtection="0"/>
    <xf numFmtId="0" fontId="44" fillId="22" borderId="54" applyNumberFormat="0" applyAlignment="0" applyProtection="0"/>
    <xf numFmtId="0" fontId="127" fillId="0" borderId="17" applyNumberFormat="0">
      <alignment vertical="top"/>
    </xf>
    <xf numFmtId="0" fontId="127" fillId="0" borderId="17" applyNumberFormat="0">
      <alignment vertical="top"/>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10" fillId="1" borderId="38" applyNumberFormat="0" applyFont="0" applyAlignment="0">
      <alignment horizontal="center"/>
    </xf>
    <xf numFmtId="0" fontId="130" fillId="0" borderId="17" applyNumberFormat="0">
      <alignment vertical="top"/>
    </xf>
    <xf numFmtId="0" fontId="130" fillId="0" borderId="17" applyNumberFormat="0">
      <alignment vertical="top"/>
    </xf>
    <xf numFmtId="0" fontId="127" fillId="0" borderId="17" applyNumberFormat="0">
      <alignment vertical="top"/>
    </xf>
    <xf numFmtId="0" fontId="127" fillId="0" borderId="17" applyNumberFormat="0">
      <alignment vertical="top"/>
    </xf>
    <xf numFmtId="0" fontId="131" fillId="0" borderId="17" applyNumberFormat="0">
      <alignment vertical="top"/>
    </xf>
    <xf numFmtId="0" fontId="131" fillId="0" borderId="17" applyNumberFormat="0">
      <alignment vertical="top"/>
    </xf>
    <xf numFmtId="0" fontId="130" fillId="0" borderId="17" applyNumberFormat="0">
      <alignment vertical="top"/>
    </xf>
    <xf numFmtId="0" fontId="130" fillId="0" borderId="17" applyNumberFormat="0">
      <alignment vertical="top"/>
    </xf>
    <xf numFmtId="0" fontId="131" fillId="0" borderId="17" applyNumberFormat="0">
      <alignment vertical="top"/>
    </xf>
    <xf numFmtId="0" fontId="131" fillId="0" borderId="17" applyNumberFormat="0">
      <alignment vertical="top"/>
    </xf>
    <xf numFmtId="0" fontId="127" fillId="0" borderId="35" applyNumberFormat="0">
      <alignment vertical="top"/>
    </xf>
    <xf numFmtId="0" fontId="127" fillId="0" borderId="35" applyNumberFormat="0">
      <alignment vertical="top"/>
    </xf>
    <xf numFmtId="0" fontId="130" fillId="0" borderId="35" applyNumberFormat="0">
      <alignment vertical="top"/>
    </xf>
    <xf numFmtId="0" fontId="130" fillId="0" borderId="35" applyNumberFormat="0">
      <alignment vertical="top"/>
    </xf>
    <xf numFmtId="0" fontId="131" fillId="0" borderId="35" applyNumberFormat="0">
      <alignment vertical="top"/>
    </xf>
    <xf numFmtId="0" fontId="131" fillId="0" borderId="35" applyNumberFormat="0">
      <alignment vertical="top"/>
    </xf>
    <xf numFmtId="0" fontId="127" fillId="0" borderId="33" applyNumberFormat="0">
      <alignment vertical="top"/>
    </xf>
    <xf numFmtId="0" fontId="127" fillId="0" borderId="33" applyNumberFormat="0">
      <alignment vertical="top"/>
    </xf>
    <xf numFmtId="0" fontId="130" fillId="0" borderId="33" applyNumberFormat="0">
      <alignment vertical="top"/>
    </xf>
    <xf numFmtId="0" fontId="130" fillId="0" borderId="33" applyNumberFormat="0">
      <alignment vertical="top"/>
    </xf>
    <xf numFmtId="0" fontId="131" fillId="0" borderId="33" applyNumberFormat="0">
      <alignment vertical="top"/>
    </xf>
    <xf numFmtId="0" fontId="131" fillId="0" borderId="33" applyNumberFormat="0">
      <alignment vertical="top"/>
    </xf>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183" fontId="40" fillId="0" borderId="17" applyAlignment="0" applyProtection="0"/>
    <xf numFmtId="0" fontId="122" fillId="0" borderId="35" applyNumberFormat="0"/>
    <xf numFmtId="0" fontId="122" fillId="0" borderId="35" applyNumberFormat="0"/>
    <xf numFmtId="0" fontId="122" fillId="0" borderId="17" applyNumberFormat="0"/>
    <xf numFmtId="0" fontId="122" fillId="0" borderId="17" applyNumberFormat="0"/>
    <xf numFmtId="0" fontId="122" fillId="0" borderId="25" applyNumberFormat="0"/>
    <xf numFmtId="0" fontId="122" fillId="0" borderId="25" applyNumberFormat="0"/>
    <xf numFmtId="0" fontId="33" fillId="0" borderId="17" applyNumberFormat="0">
      <alignment vertical="top"/>
    </xf>
    <xf numFmtId="0" fontId="33" fillId="0" borderId="17" applyNumberFormat="0">
      <alignment vertical="top"/>
    </xf>
    <xf numFmtId="0" fontId="122" fillId="0" borderId="17" applyNumberFormat="0"/>
    <xf numFmtId="0" fontId="122" fillId="0" borderId="17" applyNumberFormat="0"/>
    <xf numFmtId="0" fontId="37" fillId="0" borderId="35" applyNumberFormat="0">
      <alignment vertical="top"/>
    </xf>
    <xf numFmtId="0" fontId="37" fillId="0" borderId="35" applyNumberFormat="0">
      <alignment vertical="top"/>
    </xf>
    <xf numFmtId="0" fontId="33" fillId="0" borderId="17" applyNumberFormat="0">
      <alignment vertical="top"/>
    </xf>
    <xf numFmtId="0" fontId="33" fillId="0" borderId="17" applyNumberFormat="0">
      <alignment vertical="top"/>
    </xf>
    <xf numFmtId="0" fontId="127" fillId="0" borderId="17" applyNumberFormat="0">
      <alignment vertical="top"/>
    </xf>
    <xf numFmtId="0" fontId="127" fillId="0" borderId="17" applyNumberFormat="0">
      <alignment vertical="top"/>
    </xf>
    <xf numFmtId="0" fontId="127" fillId="0" borderId="35" applyNumberFormat="0">
      <alignment vertical="top"/>
    </xf>
    <xf numFmtId="0" fontId="127" fillId="0" borderId="35" applyNumberFormat="0">
      <alignment vertical="top"/>
    </xf>
    <xf numFmtId="0" fontId="130" fillId="0" borderId="35" applyNumberFormat="0">
      <alignment vertical="top"/>
    </xf>
    <xf numFmtId="0" fontId="130" fillId="0" borderId="17" applyNumberFormat="0">
      <alignment vertical="top"/>
    </xf>
    <xf numFmtId="0" fontId="130" fillId="0" borderId="17" applyNumberFormat="0">
      <alignment vertical="top"/>
    </xf>
    <xf numFmtId="0" fontId="131" fillId="0" borderId="17" applyNumberFormat="0">
      <alignment vertical="top"/>
    </xf>
    <xf numFmtId="0" fontId="131" fillId="0" borderId="17" applyNumberFormat="0">
      <alignment vertical="top"/>
    </xf>
    <xf numFmtId="0" fontId="127" fillId="0" borderId="35" applyNumberFormat="0">
      <alignment vertical="top"/>
    </xf>
    <xf numFmtId="0" fontId="127" fillId="0" borderId="35" applyNumberFormat="0">
      <alignment vertical="top"/>
    </xf>
    <xf numFmtId="0" fontId="130" fillId="0" borderId="35" applyNumberFormat="0">
      <alignment vertical="top"/>
    </xf>
    <xf numFmtId="0" fontId="130" fillId="0" borderId="35" applyNumberFormat="0">
      <alignment vertical="top"/>
    </xf>
    <xf numFmtId="0" fontId="130" fillId="0" borderId="35" applyNumberFormat="0">
      <alignment vertical="top"/>
    </xf>
    <xf numFmtId="0" fontId="131" fillId="0" borderId="35" applyNumberFormat="0">
      <alignment vertical="top"/>
    </xf>
    <xf numFmtId="0" fontId="131" fillId="0" borderId="35" applyNumberFormat="0">
      <alignment vertical="top"/>
    </xf>
    <xf numFmtId="0" fontId="131" fillId="0" borderId="35" applyNumberFormat="0">
      <alignment vertical="top"/>
    </xf>
    <xf numFmtId="0" fontId="131" fillId="0" borderId="35" applyNumberFormat="0">
      <alignment vertical="top"/>
    </xf>
    <xf numFmtId="0" fontId="127" fillId="0" borderId="33" applyNumberFormat="0">
      <alignment vertical="top"/>
    </xf>
    <xf numFmtId="0" fontId="127" fillId="0" borderId="33" applyNumberFormat="0">
      <alignment vertical="top"/>
    </xf>
    <xf numFmtId="0" fontId="130" fillId="0" borderId="33" applyNumberFormat="0">
      <alignment vertical="top"/>
    </xf>
    <xf numFmtId="0" fontId="130" fillId="0" borderId="33" applyNumberFormat="0">
      <alignment vertical="top"/>
    </xf>
    <xf numFmtId="0" fontId="131" fillId="0" borderId="33" applyNumberFormat="0">
      <alignment vertical="top"/>
    </xf>
    <xf numFmtId="0" fontId="131" fillId="0" borderId="33" applyNumberFormat="0">
      <alignment vertical="top"/>
    </xf>
    <xf numFmtId="0" fontId="122" fillId="0" borderId="35" applyNumberFormat="0"/>
    <xf numFmtId="0" fontId="122" fillId="0" borderId="35" applyNumberFormat="0"/>
    <xf numFmtId="0" fontId="122" fillId="0" borderId="17" applyNumberFormat="0"/>
    <xf numFmtId="0" fontId="122" fillId="0" borderId="17" applyNumberFormat="0"/>
    <xf numFmtId="0" fontId="122" fillId="0" borderId="35" applyNumberFormat="0"/>
    <xf numFmtId="0" fontId="122" fillId="0" borderId="35" applyNumberFormat="0"/>
    <xf numFmtId="0" fontId="33" fillId="0" borderId="17" applyNumberFormat="0">
      <alignment vertical="top"/>
    </xf>
    <xf numFmtId="0" fontId="33" fillId="0" borderId="17" applyNumberFormat="0">
      <alignment vertical="top"/>
    </xf>
    <xf numFmtId="0" fontId="122" fillId="0" borderId="25" applyNumberFormat="0"/>
    <xf numFmtId="0" fontId="37" fillId="0" borderId="35" applyNumberFormat="0">
      <alignment vertical="top"/>
    </xf>
    <xf numFmtId="0" fontId="37" fillId="0" borderId="35" applyNumberFormat="0">
      <alignment vertical="top"/>
    </xf>
    <xf numFmtId="0" fontId="122" fillId="0" borderId="25" applyNumberFormat="0"/>
    <xf numFmtId="0" fontId="37" fillId="0" borderId="35" applyNumberFormat="0">
      <alignment vertical="top"/>
    </xf>
    <xf numFmtId="0" fontId="37" fillId="0" borderId="35" applyNumberFormat="0">
      <alignment vertical="top"/>
    </xf>
    <xf numFmtId="0" fontId="122" fillId="0" borderId="46" applyNumberFormat="0">
      <alignment vertical="top"/>
    </xf>
    <xf numFmtId="0" fontId="122" fillId="0" borderId="46" applyNumberFormat="0">
      <alignment vertical="top"/>
    </xf>
    <xf numFmtId="0" fontId="129" fillId="0" borderId="35" applyNumberFormat="0">
      <alignment vertical="top"/>
    </xf>
    <xf numFmtId="0" fontId="129" fillId="0" borderId="35" applyNumberFormat="0">
      <alignment vertical="top"/>
    </xf>
    <xf numFmtId="0" fontId="129" fillId="0" borderId="35" applyNumberFormat="0">
      <alignment vertical="top"/>
    </xf>
    <xf numFmtId="0" fontId="129" fillId="0" borderId="35" applyNumberFormat="0">
      <alignment vertical="top"/>
    </xf>
    <xf numFmtId="0" fontId="129" fillId="0" borderId="17" applyNumberFormat="0">
      <alignment vertical="top"/>
    </xf>
    <xf numFmtId="0" fontId="129" fillId="0" borderId="17" applyNumberFormat="0">
      <alignment vertical="top"/>
    </xf>
    <xf numFmtId="0" fontId="51" fillId="0" borderId="35" applyNumberFormat="0"/>
    <xf numFmtId="0" fontId="51" fillId="0" borderId="35" applyNumberFormat="0"/>
    <xf numFmtId="0" fontId="51" fillId="0" borderId="38" applyNumberFormat="0"/>
    <xf numFmtId="0" fontId="51" fillId="0" borderId="38" applyNumberFormat="0"/>
    <xf numFmtId="0" fontId="7" fillId="0" borderId="33" applyNumberFormat="0">
      <alignment vertical="top"/>
    </xf>
    <xf numFmtId="0" fontId="7" fillId="0" borderId="33" applyNumberFormat="0">
      <alignment vertical="top"/>
    </xf>
    <xf numFmtId="0" fontId="7" fillId="0" borderId="33" applyNumberFormat="0">
      <alignment horizontal="center" vertical="top"/>
    </xf>
    <xf numFmtId="0" fontId="7" fillId="0" borderId="33" applyNumberFormat="0">
      <alignment horizontal="center" vertical="top"/>
    </xf>
    <xf numFmtId="0" fontId="51" fillId="48" borderId="25" applyNumberFormat="0">
      <alignment vertical="top" wrapText="1"/>
    </xf>
    <xf numFmtId="0" fontId="51" fillId="48" borderId="25" applyNumberFormat="0">
      <alignment vertical="top" wrapText="1"/>
    </xf>
    <xf numFmtId="0" fontId="51" fillId="0" borderId="25" applyNumberFormat="0">
      <alignment vertical="top" wrapText="1"/>
    </xf>
    <xf numFmtId="0" fontId="51" fillId="0" borderId="25" applyNumberFormat="0">
      <alignment vertical="top" wrapText="1"/>
    </xf>
    <xf numFmtId="0" fontId="122" fillId="0" borderId="46" applyNumberFormat="0">
      <alignment horizontal="left" vertical="center"/>
      <protection locked="0"/>
    </xf>
    <xf numFmtId="0" fontId="122" fillId="0" borderId="46" applyNumberFormat="0">
      <alignment horizontal="left" vertical="center"/>
      <protection locked="0"/>
    </xf>
    <xf numFmtId="0" fontId="6" fillId="0" borderId="17" applyNumberFormat="0"/>
    <xf numFmtId="0" fontId="6" fillId="0" borderId="17" applyNumberFormat="0"/>
    <xf numFmtId="0" fontId="6" fillId="0" borderId="35" applyNumberFormat="0"/>
    <xf numFmtId="0" fontId="6" fillId="0" borderId="35" applyNumberFormat="0"/>
    <xf numFmtId="0" fontId="6" fillId="0" borderId="33" applyNumberFormat="0"/>
    <xf numFmtId="0" fontId="6" fillId="0" borderId="33" applyNumberFormat="0"/>
    <xf numFmtId="0" fontId="7" fillId="0" borderId="33" applyNumberFormat="0">
      <alignment vertical="top"/>
    </xf>
    <xf numFmtId="0" fontId="7" fillId="0" borderId="33" applyNumberFormat="0">
      <alignment vertical="top"/>
    </xf>
    <xf numFmtId="0" fontId="7" fillId="0" borderId="33" applyNumberFormat="0">
      <alignment horizontal="center" vertical="top"/>
    </xf>
    <xf numFmtId="0" fontId="7" fillId="0" borderId="33" applyNumberFormat="0">
      <alignment horizontal="center" vertical="top"/>
    </xf>
    <xf numFmtId="0" fontId="51" fillId="48" borderId="25" applyNumberFormat="0">
      <alignment vertical="top" wrapText="1"/>
    </xf>
    <xf numFmtId="0" fontId="51" fillId="48" borderId="25" applyNumberFormat="0">
      <alignment vertical="top" wrapText="1"/>
    </xf>
    <xf numFmtId="0" fontId="6" fillId="0" borderId="38" applyNumberFormat="0"/>
    <xf numFmtId="0" fontId="51" fillId="0" borderId="25" applyNumberFormat="0">
      <alignment vertical="top" wrapText="1"/>
    </xf>
    <xf numFmtId="0" fontId="51" fillId="0" borderId="25" applyNumberFormat="0">
      <alignment vertical="top" wrapText="1"/>
    </xf>
    <xf numFmtId="0" fontId="6" fillId="0" borderId="38" applyNumberFormat="0"/>
    <xf numFmtId="0" fontId="6" fillId="0" borderId="17" applyNumberFormat="0"/>
    <xf numFmtId="0" fontId="6" fillId="0" borderId="17" applyNumberFormat="0"/>
    <xf numFmtId="0" fontId="6" fillId="0" borderId="35" applyNumberFormat="0"/>
    <xf numFmtId="0" fontId="6" fillId="0" borderId="35" applyNumberFormat="0"/>
    <xf numFmtId="0" fontId="6" fillId="0" borderId="17" applyNumberFormat="0"/>
    <xf numFmtId="0" fontId="6" fillId="0" borderId="17" applyNumberFormat="0"/>
    <xf numFmtId="0" fontId="6" fillId="0" borderId="35" applyNumberFormat="0"/>
    <xf numFmtId="0" fontId="6" fillId="0" borderId="35" applyNumberFormat="0"/>
    <xf numFmtId="0" fontId="6" fillId="0" borderId="33" applyNumberFormat="0"/>
    <xf numFmtId="0" fontId="6" fillId="0" borderId="33" applyNumberFormat="0"/>
    <xf numFmtId="0" fontId="6" fillId="0" borderId="38" applyNumberFormat="0"/>
    <xf numFmtId="0" fontId="6" fillId="0" borderId="38" applyNumberFormat="0"/>
    <xf numFmtId="0" fontId="33" fillId="0" borderId="35" applyNumberFormat="0">
      <alignment vertical="top"/>
    </xf>
    <xf numFmtId="0" fontId="33" fillId="0" borderId="35" applyNumberFormat="0">
      <alignment vertical="top"/>
    </xf>
    <xf numFmtId="0" fontId="33" fillId="0" borderId="25" applyNumberFormat="0">
      <alignment vertical="top"/>
    </xf>
    <xf numFmtId="0" fontId="33" fillId="0" borderId="25" applyNumberFormat="0">
      <alignment vertical="top"/>
    </xf>
    <xf numFmtId="0" fontId="33" fillId="0" borderId="35" applyNumberFormat="0">
      <alignment vertical="top"/>
    </xf>
    <xf numFmtId="0" fontId="33" fillId="0" borderId="35" applyNumberFormat="0">
      <alignment vertical="top"/>
    </xf>
    <xf numFmtId="239" fontId="37" fillId="0" borderId="25">
      <alignment vertical="top" wrapText="1"/>
    </xf>
    <xf numFmtId="239" fontId="37" fillId="0" borderId="25">
      <alignment vertical="top" wrapText="1"/>
    </xf>
    <xf numFmtId="0" fontId="33" fillId="0" borderId="35" applyNumberFormat="0">
      <alignment vertical="top"/>
    </xf>
    <xf numFmtId="0" fontId="33" fillId="0" borderId="35" applyNumberFormat="0">
      <alignment vertical="top"/>
    </xf>
    <xf numFmtId="0" fontId="33" fillId="0" borderId="25" applyNumberFormat="0">
      <alignment vertical="top"/>
    </xf>
    <xf numFmtId="0" fontId="33" fillId="0" borderId="25" applyNumberFormat="0">
      <alignment vertical="top"/>
    </xf>
    <xf numFmtId="242" fontId="37" fillId="0" borderId="25">
      <alignment vertical="top" wrapText="1"/>
    </xf>
    <xf numFmtId="242" fontId="37" fillId="0" borderId="25">
      <alignment vertical="top" wrapText="1"/>
    </xf>
    <xf numFmtId="239" fontId="37" fillId="0" borderId="25">
      <alignment vertical="top" wrapText="1"/>
    </xf>
    <xf numFmtId="239" fontId="37" fillId="0" borderId="25">
      <alignment vertical="top" wrapText="1"/>
    </xf>
    <xf numFmtId="242" fontId="37" fillId="0" borderId="25">
      <alignment vertical="top" wrapText="1"/>
    </xf>
    <xf numFmtId="242" fontId="37" fillId="0" borderId="25">
      <alignment vertical="top" wrapText="1"/>
    </xf>
    <xf numFmtId="239" fontId="33" fillId="0" borderId="25">
      <alignment vertical="top" wrapText="1"/>
    </xf>
    <xf numFmtId="239" fontId="33" fillId="0" borderId="25">
      <alignment vertical="top" wrapText="1"/>
    </xf>
    <xf numFmtId="249" fontId="33" fillId="0" borderId="25">
      <alignment vertical="top" wrapText="1"/>
    </xf>
    <xf numFmtId="249" fontId="33" fillId="0" borderId="25">
      <alignment vertical="top" wrapText="1"/>
    </xf>
    <xf numFmtId="239" fontId="33" fillId="0" borderId="25">
      <alignment vertical="top" wrapText="1"/>
    </xf>
    <xf numFmtId="239" fontId="33" fillId="0" borderId="25">
      <alignment vertical="top" wrapText="1"/>
    </xf>
    <xf numFmtId="249" fontId="33" fillId="0" borderId="25">
      <alignment vertical="top" wrapText="1"/>
    </xf>
    <xf numFmtId="249" fontId="33" fillId="0" borderId="25">
      <alignment vertical="top" wrapText="1"/>
    </xf>
    <xf numFmtId="0" fontId="151" fillId="0" borderId="52" applyNumberFormat="0" applyFill="0" applyAlignment="0" applyProtection="0"/>
    <xf numFmtId="0" fontId="151" fillId="0" borderId="52" applyNumberFormat="0" applyFill="0" applyAlignment="0" applyProtection="0"/>
    <xf numFmtId="0" fontId="83" fillId="9" borderId="54" applyNumberFormat="0" applyAlignment="0" applyProtection="0"/>
    <xf numFmtId="40" fontId="28" fillId="0" borderId="25">
      <alignment vertical="center"/>
    </xf>
    <xf numFmtId="38" fontId="28" fillId="0" borderId="25">
      <alignment vertical="center"/>
    </xf>
    <xf numFmtId="0" fontId="122" fillId="0" borderId="46" applyNumberFormat="0">
      <alignment horizontal="left" vertical="center"/>
      <protection locked="0"/>
    </xf>
    <xf numFmtId="0" fontId="122" fillId="0" borderId="46" applyNumberFormat="0">
      <alignment horizontal="left" vertical="center"/>
      <protection locked="0"/>
    </xf>
    <xf numFmtId="0" fontId="6" fillId="0" borderId="0"/>
    <xf numFmtId="40" fontId="28" fillId="0" borderId="25">
      <alignment vertical="center"/>
    </xf>
    <xf numFmtId="0" fontId="83" fillId="9" borderId="54" applyNumberFormat="0" applyAlignment="0" applyProtection="0"/>
    <xf numFmtId="0" fontId="151" fillId="0" borderId="52" applyNumberFormat="0" applyFill="0" applyAlignment="0" applyProtection="0"/>
    <xf numFmtId="0" fontId="151" fillId="0" borderId="52" applyNumberFormat="0" applyFill="0" applyAlignment="0" applyProtection="0"/>
    <xf numFmtId="0" fontId="20" fillId="0" borderId="0"/>
    <xf numFmtId="165" fontId="20" fillId="0" borderId="0" applyFont="0" applyFill="0" applyBorder="0" applyAlignment="0" applyProtection="0"/>
    <xf numFmtId="164" fontId="20" fillId="0" borderId="0" applyFont="0" applyFill="0" applyBorder="0" applyAlignment="0" applyProtection="0"/>
    <xf numFmtId="0" fontId="6" fillId="0" borderId="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0" fillId="0" borderId="0" applyFont="0" applyFill="0" applyBorder="0" applyAlignment="0" applyProtection="0"/>
    <xf numFmtId="0" fontId="20" fillId="0" borderId="0"/>
    <xf numFmtId="165"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6" fillId="0" borderId="0"/>
    <xf numFmtId="16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33" fillId="0" borderId="66" applyNumberFormat="0">
      <alignment vertical="top"/>
    </xf>
    <xf numFmtId="0" fontId="33" fillId="0" borderId="69" applyNumberFormat="0">
      <alignment vertical="top"/>
    </xf>
    <xf numFmtId="0" fontId="33" fillId="0" borderId="69" applyNumberFormat="0">
      <alignment vertical="top"/>
    </xf>
    <xf numFmtId="239" fontId="37" fillId="0" borderId="66">
      <alignment vertical="top" wrapText="1"/>
    </xf>
    <xf numFmtId="239" fontId="37" fillId="0" borderId="66">
      <alignment vertical="top" wrapText="1"/>
    </xf>
    <xf numFmtId="0" fontId="33" fillId="0" borderId="69" applyNumberFormat="0">
      <alignment vertical="top"/>
    </xf>
    <xf numFmtId="0" fontId="33" fillId="0" borderId="69" applyNumberFormat="0">
      <alignment vertical="top"/>
    </xf>
    <xf numFmtId="0" fontId="33" fillId="0" borderId="66" applyNumberFormat="0">
      <alignment vertical="top"/>
    </xf>
    <xf numFmtId="0" fontId="33" fillId="0" borderId="66" applyNumberFormat="0">
      <alignment vertical="top"/>
    </xf>
    <xf numFmtId="0" fontId="33" fillId="0" borderId="69" applyNumberFormat="0">
      <alignment vertical="top"/>
    </xf>
    <xf numFmtId="0" fontId="33" fillId="0" borderId="69" applyNumberFormat="0">
      <alignment vertical="top"/>
    </xf>
    <xf numFmtId="0" fontId="6" fillId="0" borderId="71" applyNumberFormat="0"/>
    <xf numFmtId="0" fontId="6" fillId="0" borderId="71" applyNumberFormat="0"/>
    <xf numFmtId="0" fontId="6" fillId="0" borderId="67" applyNumberFormat="0"/>
    <xf numFmtId="0" fontId="6" fillId="0" borderId="67" applyNumberFormat="0"/>
    <xf numFmtId="0" fontId="6" fillId="0" borderId="69" applyNumberFormat="0"/>
    <xf numFmtId="0" fontId="6" fillId="0" borderId="69" applyNumberFormat="0"/>
    <xf numFmtId="0" fontId="6" fillId="0" borderId="65" applyNumberFormat="0"/>
    <xf numFmtId="0" fontId="6" fillId="0" borderId="65" applyNumberFormat="0"/>
    <xf numFmtId="0" fontId="6" fillId="0" borderId="69" applyNumberFormat="0"/>
    <xf numFmtId="0" fontId="6" fillId="0" borderId="69" applyNumberFormat="0"/>
    <xf numFmtId="0" fontId="6" fillId="0" borderId="65" applyNumberFormat="0"/>
    <xf numFmtId="0" fontId="6" fillId="0" borderId="65" applyNumberFormat="0"/>
    <xf numFmtId="0" fontId="6" fillId="0" borderId="71" applyNumberFormat="0"/>
    <xf numFmtId="0" fontId="51" fillId="0" borderId="66" applyNumberFormat="0">
      <alignment vertical="top" wrapText="1"/>
    </xf>
    <xf numFmtId="0" fontId="51" fillId="0" borderId="66" applyNumberFormat="0">
      <alignment vertical="top" wrapText="1"/>
    </xf>
    <xf numFmtId="0" fontId="6" fillId="0" borderId="71" applyNumberFormat="0"/>
    <xf numFmtId="0" fontId="51" fillId="48" borderId="66" applyNumberFormat="0">
      <alignment vertical="top" wrapText="1"/>
    </xf>
    <xf numFmtId="0" fontId="51" fillId="48" borderId="66" applyNumberFormat="0">
      <alignment vertical="top" wrapText="1"/>
    </xf>
    <xf numFmtId="0" fontId="7" fillId="0" borderId="67" applyNumberFormat="0">
      <alignment horizontal="center" vertical="top"/>
    </xf>
    <xf numFmtId="0" fontId="7" fillId="0" borderId="67" applyNumberFormat="0">
      <alignment horizontal="center" vertical="top"/>
    </xf>
    <xf numFmtId="0" fontId="7" fillId="0" borderId="67" applyNumberFormat="0">
      <alignment vertical="top"/>
    </xf>
    <xf numFmtId="0" fontId="7" fillId="0" borderId="67" applyNumberFormat="0">
      <alignment vertical="top"/>
    </xf>
    <xf numFmtId="0" fontId="6" fillId="0" borderId="67" applyNumberFormat="0"/>
    <xf numFmtId="0" fontId="6" fillId="0" borderId="67" applyNumberFormat="0"/>
    <xf numFmtId="0" fontId="6" fillId="0" borderId="69" applyNumberFormat="0"/>
    <xf numFmtId="0" fontId="6" fillId="0" borderId="69" applyNumberFormat="0"/>
    <xf numFmtId="0" fontId="6" fillId="0" borderId="65" applyNumberFormat="0"/>
    <xf numFmtId="0" fontId="6" fillId="0" borderId="65" applyNumberFormat="0"/>
    <xf numFmtId="0" fontId="122" fillId="0" borderId="72" applyNumberFormat="0">
      <alignment horizontal="left" vertical="center"/>
      <protection locked="0"/>
    </xf>
    <xf numFmtId="0" fontId="122" fillId="0" borderId="72" applyNumberFormat="0">
      <alignment horizontal="left" vertical="center"/>
      <protection locked="0"/>
    </xf>
    <xf numFmtId="0" fontId="51" fillId="0" borderId="66" applyNumberFormat="0">
      <alignment vertical="top" wrapText="1"/>
    </xf>
    <xf numFmtId="0" fontId="51" fillId="0" borderId="66" applyNumberFormat="0">
      <alignment vertical="top" wrapText="1"/>
    </xf>
    <xf numFmtId="0" fontId="51" fillId="48" borderId="66" applyNumberFormat="0">
      <alignment vertical="top" wrapText="1"/>
    </xf>
    <xf numFmtId="0" fontId="51" fillId="48" borderId="66" applyNumberFormat="0">
      <alignment vertical="top" wrapText="1"/>
    </xf>
    <xf numFmtId="0" fontId="7" fillId="0" borderId="67" applyNumberFormat="0">
      <alignment horizontal="center" vertical="top"/>
    </xf>
    <xf numFmtId="0" fontId="7" fillId="0" borderId="67" applyNumberFormat="0">
      <alignment horizontal="center" vertical="top"/>
    </xf>
    <xf numFmtId="0" fontId="7" fillId="0" borderId="67" applyNumberFormat="0">
      <alignment vertical="top"/>
    </xf>
    <xf numFmtId="0" fontId="7" fillId="0" borderId="67" applyNumberFormat="0">
      <alignment vertical="top"/>
    </xf>
    <xf numFmtId="0" fontId="51" fillId="0" borderId="71" applyNumberFormat="0"/>
    <xf numFmtId="0" fontId="51" fillId="0" borderId="71" applyNumberFormat="0"/>
    <xf numFmtId="0" fontId="51" fillId="0" borderId="69" applyNumberFormat="0"/>
    <xf numFmtId="0" fontId="51" fillId="0" borderId="69" applyNumberFormat="0"/>
    <xf numFmtId="0" fontId="129" fillId="0" borderId="65" applyNumberFormat="0">
      <alignment vertical="top"/>
    </xf>
    <xf numFmtId="0" fontId="129" fillId="0" borderId="65" applyNumberFormat="0">
      <alignment vertical="top"/>
    </xf>
    <xf numFmtId="0" fontId="129" fillId="0" borderId="69" applyNumberFormat="0">
      <alignment vertical="top"/>
    </xf>
    <xf numFmtId="0" fontId="129" fillId="0" borderId="69" applyNumberFormat="0">
      <alignment vertical="top"/>
    </xf>
    <xf numFmtId="0" fontId="129" fillId="0" borderId="69" applyNumberFormat="0">
      <alignment vertical="top"/>
    </xf>
    <xf numFmtId="0" fontId="129" fillId="0" borderId="69" applyNumberFormat="0">
      <alignment vertical="top"/>
    </xf>
    <xf numFmtId="0" fontId="122" fillId="0" borderId="72" applyNumberFormat="0">
      <alignment vertical="top"/>
    </xf>
    <xf numFmtId="0" fontId="122" fillId="0" borderId="72" applyNumberFormat="0">
      <alignment vertical="top"/>
    </xf>
    <xf numFmtId="0" fontId="37" fillId="0" borderId="69" applyNumberFormat="0">
      <alignment vertical="top"/>
    </xf>
    <xf numFmtId="0" fontId="37" fillId="0" borderId="69" applyNumberFormat="0">
      <alignment vertical="top"/>
    </xf>
    <xf numFmtId="0" fontId="122" fillId="0" borderId="66" applyNumberFormat="0"/>
    <xf numFmtId="0" fontId="37" fillId="0" borderId="69" applyNumberFormat="0">
      <alignment vertical="top"/>
    </xf>
    <xf numFmtId="0" fontId="37" fillId="0" borderId="69" applyNumberFormat="0">
      <alignment vertical="top"/>
    </xf>
    <xf numFmtId="0" fontId="122" fillId="0" borderId="66" applyNumberFormat="0"/>
    <xf numFmtId="0" fontId="33" fillId="0" borderId="65" applyNumberFormat="0">
      <alignment vertical="top"/>
    </xf>
    <xf numFmtId="0" fontId="33" fillId="0" borderId="65" applyNumberFormat="0">
      <alignment vertical="top"/>
    </xf>
    <xf numFmtId="0" fontId="122" fillId="0" borderId="69" applyNumberFormat="0"/>
    <xf numFmtId="0" fontId="122" fillId="0" borderId="69" applyNumberFormat="0"/>
    <xf numFmtId="0" fontId="131" fillId="0" borderId="67" applyNumberFormat="0">
      <alignment vertical="top"/>
    </xf>
    <xf numFmtId="0" fontId="131" fillId="0" borderId="67" applyNumberFormat="0">
      <alignment vertical="top"/>
    </xf>
    <xf numFmtId="0" fontId="130" fillId="0" borderId="67" applyNumberFormat="0">
      <alignment vertical="top"/>
    </xf>
    <xf numFmtId="0" fontId="130" fillId="0" borderId="67" applyNumberFormat="0">
      <alignment vertical="top"/>
    </xf>
    <xf numFmtId="0" fontId="127" fillId="0" borderId="67" applyNumberFormat="0">
      <alignment vertical="top"/>
    </xf>
    <xf numFmtId="0" fontId="127" fillId="0" borderId="67" applyNumberFormat="0">
      <alignment vertical="top"/>
    </xf>
    <xf numFmtId="0" fontId="131" fillId="0" borderId="69" applyNumberFormat="0">
      <alignment vertical="top"/>
    </xf>
    <xf numFmtId="0" fontId="131" fillId="0" borderId="69" applyNumberFormat="0">
      <alignment vertical="top"/>
    </xf>
    <xf numFmtId="0" fontId="131" fillId="0" borderId="69" applyNumberFormat="0">
      <alignment vertical="top"/>
    </xf>
    <xf numFmtId="0" fontId="127" fillId="0" borderId="69" applyNumberFormat="0">
      <alignment vertical="top"/>
    </xf>
    <xf numFmtId="0" fontId="127" fillId="0" borderId="69" applyNumberFormat="0">
      <alignment vertical="top"/>
    </xf>
    <xf numFmtId="0" fontId="131" fillId="0" borderId="65" applyNumberFormat="0">
      <alignment vertical="top"/>
    </xf>
    <xf numFmtId="0" fontId="131" fillId="0" borderId="65" applyNumberFormat="0">
      <alignment vertical="top"/>
    </xf>
    <xf numFmtId="0" fontId="130" fillId="0" borderId="65" applyNumberFormat="0">
      <alignment vertical="top"/>
    </xf>
    <xf numFmtId="0" fontId="130" fillId="0" borderId="65" applyNumberFormat="0">
      <alignment vertical="top"/>
    </xf>
    <xf numFmtId="0" fontId="130" fillId="0" borderId="69" applyNumberFormat="0">
      <alignment vertical="top"/>
    </xf>
    <xf numFmtId="0" fontId="127" fillId="0" borderId="69" applyNumberFormat="0">
      <alignment vertical="top"/>
    </xf>
    <xf numFmtId="0" fontId="127" fillId="0" borderId="69" applyNumberFormat="0">
      <alignment vertical="top"/>
    </xf>
    <xf numFmtId="0" fontId="127" fillId="0" borderId="65" applyNumberFormat="0">
      <alignment vertical="top"/>
    </xf>
    <xf numFmtId="0" fontId="127" fillId="0" borderId="65" applyNumberFormat="0">
      <alignment vertical="top"/>
    </xf>
    <xf numFmtId="0" fontId="33" fillId="0" borderId="65" applyNumberFormat="0">
      <alignment vertical="top"/>
    </xf>
    <xf numFmtId="0" fontId="33" fillId="0" borderId="65" applyNumberFormat="0">
      <alignment vertical="top"/>
    </xf>
    <xf numFmtId="0" fontId="37" fillId="0" borderId="69" applyNumberFormat="0">
      <alignment vertical="top"/>
    </xf>
    <xf numFmtId="0" fontId="37" fillId="0" borderId="69" applyNumberFormat="0">
      <alignment vertical="top"/>
    </xf>
    <xf numFmtId="0" fontId="122" fillId="0" borderId="65" applyNumberFormat="0"/>
    <xf numFmtId="0" fontId="122" fillId="0" borderId="65" applyNumberFormat="0"/>
    <xf numFmtId="0" fontId="33" fillId="0" borderId="65" applyNumberFormat="0">
      <alignment vertical="top"/>
    </xf>
    <xf numFmtId="0" fontId="33" fillId="0" borderId="65" applyNumberFormat="0">
      <alignment vertical="top"/>
    </xf>
    <xf numFmtId="0" fontId="122" fillId="0" borderId="66" applyNumberFormat="0"/>
    <xf numFmtId="0" fontId="122" fillId="0" borderId="66" applyNumberFormat="0"/>
    <xf numFmtId="0" fontId="122" fillId="0" borderId="65" applyNumberFormat="0"/>
    <xf numFmtId="0" fontId="122" fillId="0" borderId="65" applyNumberFormat="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0" fontId="131" fillId="0" borderId="67" applyNumberFormat="0">
      <alignment vertical="top"/>
    </xf>
    <xf numFmtId="0" fontId="131" fillId="0" borderId="67" applyNumberFormat="0">
      <alignment vertical="top"/>
    </xf>
    <xf numFmtId="0" fontId="130" fillId="0" borderId="67" applyNumberFormat="0">
      <alignment vertical="top"/>
    </xf>
    <xf numFmtId="0" fontId="130" fillId="0" borderId="67" applyNumberFormat="0">
      <alignment vertical="top"/>
    </xf>
    <xf numFmtId="0" fontId="127" fillId="0" borderId="67" applyNumberFormat="0">
      <alignment vertical="top"/>
    </xf>
    <xf numFmtId="0" fontId="127" fillId="0" borderId="67" applyNumberFormat="0">
      <alignment vertical="top"/>
    </xf>
    <xf numFmtId="0" fontId="131" fillId="0" borderId="69" applyNumberFormat="0">
      <alignment vertical="top"/>
    </xf>
    <xf numFmtId="0" fontId="131" fillId="0" borderId="69" applyNumberFormat="0">
      <alignment vertical="top"/>
    </xf>
    <xf numFmtId="0" fontId="130" fillId="0" borderId="69" applyNumberFormat="0">
      <alignment vertical="top"/>
    </xf>
    <xf numFmtId="0" fontId="130" fillId="0" borderId="69" applyNumberFormat="0">
      <alignment vertical="top"/>
    </xf>
    <xf numFmtId="0" fontId="130" fillId="0" borderId="65" applyNumberFormat="0">
      <alignment vertical="top"/>
    </xf>
    <xf numFmtId="0" fontId="130" fillId="0" borderId="65" applyNumberFormat="0">
      <alignment vertical="top"/>
    </xf>
    <xf numFmtId="0" fontId="131" fillId="0" borderId="65" applyNumberFormat="0">
      <alignment vertical="top"/>
    </xf>
    <xf numFmtId="0" fontId="131" fillId="0" borderId="65" applyNumberFormat="0">
      <alignment vertical="top"/>
    </xf>
    <xf numFmtId="0" fontId="127" fillId="0" borderId="65" applyNumberFormat="0">
      <alignment vertical="top"/>
    </xf>
    <xf numFmtId="0" fontId="127" fillId="0" borderId="65" applyNumberFormat="0">
      <alignment vertical="top"/>
    </xf>
    <xf numFmtId="0" fontId="130" fillId="0" borderId="65" applyNumberFormat="0">
      <alignment vertical="top"/>
    </xf>
    <xf numFmtId="0" fontId="130" fillId="0" borderId="65" applyNumberFormat="0">
      <alignment vertical="top"/>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27" fillId="0" borderId="65" applyNumberFormat="0">
      <alignment vertical="top"/>
    </xf>
    <xf numFmtId="0" fontId="102" fillId="22" borderId="70" applyNumberFormat="0" applyAlignment="0" applyProtection="0"/>
    <xf numFmtId="0" fontId="101" fillId="36" borderId="69" applyNumberFormat="0" applyFont="0" applyFill="0" applyBorder="0" applyAlignment="0"/>
    <xf numFmtId="0" fontId="101" fillId="36" borderId="69" applyNumberFormat="0" applyFont="0" applyFill="0" applyBorder="0" applyAlignment="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102" fillId="22" borderId="70" applyNumberFormat="0" applyAlignment="0" applyProtection="0"/>
    <xf numFmtId="0" fontId="102" fillId="22" borderId="70" applyNumberFormat="0" applyAlignment="0" applyProtection="0"/>
    <xf numFmtId="0" fontId="101" fillId="36" borderId="69" applyNumberFormat="0" applyFont="0" applyFill="0" applyBorder="0" applyAlignment="0"/>
    <xf numFmtId="0" fontId="101" fillId="36" borderId="69" applyNumberFormat="0" applyFont="0" applyFill="0" applyBorder="0" applyAlignment="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40" fontId="28" fillId="0" borderId="77">
      <alignment vertical="center"/>
    </xf>
    <xf numFmtId="40" fontId="28" fillId="0" borderId="67" applyBorder="0">
      <alignment vertical="center"/>
    </xf>
    <xf numFmtId="40" fontId="28" fillId="0" borderId="67" applyBorder="0">
      <alignment vertical="center"/>
    </xf>
    <xf numFmtId="40" fontId="28" fillId="0" borderId="67" applyBorder="0">
      <alignment vertical="center"/>
    </xf>
    <xf numFmtId="40" fontId="28" fillId="0" borderId="67" applyBorder="0">
      <alignment vertical="center"/>
    </xf>
    <xf numFmtId="40" fontId="28" fillId="0" borderId="66">
      <alignment vertical="center"/>
    </xf>
    <xf numFmtId="40" fontId="28" fillId="0" borderId="67" applyBorder="0">
      <alignment vertical="center"/>
    </xf>
    <xf numFmtId="38" fontId="28" fillId="0" borderId="66">
      <alignment vertical="center"/>
    </xf>
    <xf numFmtId="38" fontId="28" fillId="0" borderId="66">
      <alignment vertical="center"/>
    </xf>
    <xf numFmtId="40" fontId="28" fillId="0" borderId="67" applyBorder="0">
      <alignment vertical="center"/>
    </xf>
    <xf numFmtId="40" fontId="28" fillId="0" borderId="67" applyBorder="0">
      <alignment vertical="center"/>
    </xf>
    <xf numFmtId="40" fontId="28" fillId="0" borderId="67" applyBorder="0">
      <alignment vertical="center"/>
    </xf>
    <xf numFmtId="40" fontId="28" fillId="0" borderId="67" applyBorder="0">
      <alignment vertical="center"/>
    </xf>
    <xf numFmtId="40" fontId="28" fillId="0" borderId="67" applyBorder="0">
      <alignment vertical="center"/>
    </xf>
    <xf numFmtId="40" fontId="28" fillId="0" borderId="67" applyBorder="0">
      <alignment vertical="center"/>
    </xf>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40" fontId="28" fillId="0" borderId="66">
      <alignment vertical="center"/>
    </xf>
    <xf numFmtId="40" fontId="28" fillId="0" borderId="66">
      <alignment vertical="center"/>
    </xf>
    <xf numFmtId="40" fontId="28" fillId="0" borderId="67" applyBorder="0">
      <alignment vertical="center"/>
    </xf>
    <xf numFmtId="40" fontId="28" fillId="0" borderId="67" applyBorder="0">
      <alignment vertical="center"/>
    </xf>
    <xf numFmtId="38" fontId="28" fillId="0" borderId="66">
      <alignment vertical="center"/>
    </xf>
    <xf numFmtId="38" fontId="28" fillId="0" borderId="66">
      <alignment vertical="center"/>
    </xf>
    <xf numFmtId="40" fontId="28" fillId="0" borderId="66">
      <alignment vertical="center"/>
    </xf>
    <xf numFmtId="40" fontId="28" fillId="0" borderId="66">
      <alignment vertical="center"/>
    </xf>
    <xf numFmtId="38" fontId="28" fillId="0" borderId="66">
      <alignment vertical="center"/>
    </xf>
    <xf numFmtId="38" fontId="28" fillId="0" borderId="66">
      <alignment vertical="center"/>
    </xf>
    <xf numFmtId="0" fontId="71" fillId="0" borderId="71">
      <alignment horizontal="left" vertical="center"/>
    </xf>
    <xf numFmtId="167" fontId="9" fillId="0" borderId="71">
      <alignment horizontal="left" vertical="center"/>
    </xf>
    <xf numFmtId="167" fontId="9" fillId="0" borderId="71">
      <alignment horizontal="left" vertical="center"/>
    </xf>
    <xf numFmtId="0" fontId="71" fillId="0" borderId="71">
      <alignment horizontal="left" vertical="center"/>
    </xf>
    <xf numFmtId="0" fontId="69" fillId="0" borderId="66">
      <alignment vertical="center" wrapText="1"/>
    </xf>
    <xf numFmtId="0" fontId="69" fillId="0" borderId="66">
      <alignment vertical="center" wrapText="1"/>
    </xf>
    <xf numFmtId="0" fontId="71" fillId="0" borderId="71">
      <alignment horizontal="left" vertical="center"/>
    </xf>
    <xf numFmtId="167" fontId="9" fillId="0" borderId="71">
      <alignment horizontal="left" vertical="center"/>
    </xf>
    <xf numFmtId="167" fontId="9" fillId="0" borderId="71">
      <alignment horizontal="left" vertical="center"/>
    </xf>
    <xf numFmtId="0" fontId="71" fillId="0" borderId="71">
      <alignment horizontal="left" vertical="center"/>
    </xf>
    <xf numFmtId="0" fontId="69" fillId="0" borderId="66">
      <alignment vertical="center" wrapText="1"/>
    </xf>
    <xf numFmtId="0" fontId="69" fillId="0" borderId="66">
      <alignment vertical="center" wrapText="1"/>
    </xf>
    <xf numFmtId="0" fontId="44" fillId="22" borderId="74" applyNumberFormat="0" applyAlignment="0" applyProtection="0"/>
    <xf numFmtId="0" fontId="44" fillId="22" borderId="74" applyNumberFormat="0"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0" fontId="131" fillId="0" borderId="65" applyNumberFormat="0">
      <alignment vertical="top"/>
    </xf>
    <xf numFmtId="0" fontId="131" fillId="0" borderId="65" applyNumberFormat="0">
      <alignment vertical="top"/>
    </xf>
    <xf numFmtId="0" fontId="122" fillId="0" borderId="65" applyNumberFormat="0"/>
    <xf numFmtId="0" fontId="122" fillId="0" borderId="65" applyNumberFormat="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0" fontId="51" fillId="0" borderId="69" applyNumberFormat="0"/>
    <xf numFmtId="0" fontId="51" fillId="0" borderId="69" applyNumberFormat="0"/>
    <xf numFmtId="44" fontId="2" fillId="0" borderId="0" applyFont="0" applyFill="0" applyBorder="0" applyAlignment="0" applyProtection="0"/>
    <xf numFmtId="239" fontId="37" fillId="0" borderId="66">
      <alignment vertical="top" wrapText="1"/>
    </xf>
    <xf numFmtId="239" fontId="37" fillId="0" borderId="66">
      <alignment vertical="top" wrapText="1"/>
    </xf>
    <xf numFmtId="0" fontId="33" fillId="0" borderId="66" applyNumberFormat="0">
      <alignment vertical="top"/>
    </xf>
    <xf numFmtId="0" fontId="33" fillId="0" borderId="66" applyNumberFormat="0">
      <alignment vertical="top"/>
    </xf>
    <xf numFmtId="0" fontId="33" fillId="0" borderId="69" applyNumberFormat="0">
      <alignment vertical="top"/>
    </xf>
    <xf numFmtId="0" fontId="33" fillId="0" borderId="69" applyNumberFormat="0">
      <alignment vertical="top"/>
    </xf>
    <xf numFmtId="0" fontId="6" fillId="0" borderId="67" applyNumberFormat="0"/>
    <xf numFmtId="0" fontId="6" fillId="0" borderId="67" applyNumberFormat="0"/>
    <xf numFmtId="0" fontId="6" fillId="0" borderId="69" applyNumberFormat="0"/>
    <xf numFmtId="0" fontId="6" fillId="0" borderId="69" applyNumberFormat="0"/>
    <xf numFmtId="0" fontId="6" fillId="0" borderId="65" applyNumberFormat="0"/>
    <xf numFmtId="0" fontId="6" fillId="0" borderId="65" applyNumberFormat="0"/>
    <xf numFmtId="0" fontId="51" fillId="0" borderId="66" applyNumberFormat="0">
      <alignment vertical="top" wrapText="1"/>
    </xf>
    <xf numFmtId="0" fontId="51" fillId="0" borderId="66" applyNumberFormat="0">
      <alignment vertical="top" wrapText="1"/>
    </xf>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0" fontId="122" fillId="0" borderId="72" applyNumberFormat="0">
      <alignment horizontal="left" vertical="center"/>
      <protection locked="0"/>
    </xf>
    <xf numFmtId="0" fontId="122" fillId="0" borderId="72" applyNumberFormat="0">
      <alignment horizontal="left" vertical="center"/>
      <protection locked="0"/>
    </xf>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0" fontId="51" fillId="0" borderId="71" applyNumberFormat="0"/>
    <xf numFmtId="0" fontId="51" fillId="0" borderId="71" applyNumberFormat="0"/>
    <xf numFmtId="0" fontId="51" fillId="0" borderId="69" applyNumberFormat="0"/>
    <xf numFmtId="0" fontId="51" fillId="0" borderId="69" applyNumberFormat="0"/>
    <xf numFmtId="0" fontId="44" fillId="22" borderId="56" applyNumberFormat="0" applyAlignment="0" applyProtection="0"/>
    <xf numFmtId="0" fontId="44" fillId="22" borderId="56" applyNumberFormat="0" applyAlignment="0" applyProtection="0"/>
    <xf numFmtId="0" fontId="129" fillId="0" borderId="65" applyNumberFormat="0">
      <alignment vertical="top"/>
    </xf>
    <xf numFmtId="0" fontId="129" fillId="0" borderId="65" applyNumberFormat="0">
      <alignment vertical="top"/>
    </xf>
    <xf numFmtId="0" fontId="129" fillId="0" borderId="69" applyNumberFormat="0">
      <alignment vertical="top"/>
    </xf>
    <xf numFmtId="0" fontId="129" fillId="0" borderId="69" applyNumberFormat="0">
      <alignment vertical="top"/>
    </xf>
    <xf numFmtId="0" fontId="129" fillId="0" borderId="69" applyNumberFormat="0">
      <alignment vertical="top"/>
    </xf>
    <xf numFmtId="0" fontId="129" fillId="0" borderId="69" applyNumberFormat="0">
      <alignment vertical="top"/>
    </xf>
    <xf numFmtId="0" fontId="122" fillId="0" borderId="72" applyNumberFormat="0">
      <alignment vertical="top"/>
    </xf>
    <xf numFmtId="0" fontId="122" fillId="0" borderId="72" applyNumberFormat="0">
      <alignment vertical="top"/>
    </xf>
    <xf numFmtId="0" fontId="37" fillId="0" borderId="69" applyNumberFormat="0">
      <alignment vertical="top"/>
    </xf>
    <xf numFmtId="0" fontId="37" fillId="0" borderId="69" applyNumberFormat="0">
      <alignment vertical="top"/>
    </xf>
    <xf numFmtId="0" fontId="33" fillId="0" borderId="65" applyNumberFormat="0">
      <alignment vertical="top"/>
    </xf>
    <xf numFmtId="0" fontId="33" fillId="0" borderId="65" applyNumberFormat="0">
      <alignment vertical="top"/>
    </xf>
    <xf numFmtId="0" fontId="122" fillId="0" borderId="66" applyNumberFormat="0"/>
    <xf numFmtId="0" fontId="122" fillId="0" borderId="66" applyNumberFormat="0"/>
    <xf numFmtId="0" fontId="122" fillId="0" borderId="65" applyNumberFormat="0"/>
    <xf numFmtId="0" fontId="122" fillId="0" borderId="65" applyNumberFormat="0"/>
    <xf numFmtId="0" fontId="122" fillId="0" borderId="69" applyNumberFormat="0"/>
    <xf numFmtId="0" fontId="122" fillId="0" borderId="69" applyNumberFormat="0"/>
    <xf numFmtId="0" fontId="131" fillId="0" borderId="67" applyNumberFormat="0">
      <alignment vertical="top"/>
    </xf>
    <xf numFmtId="0" fontId="131" fillId="0" borderId="67" applyNumberFormat="0">
      <alignment vertical="top"/>
    </xf>
    <xf numFmtId="0" fontId="130" fillId="0" borderId="67" applyNumberFormat="0">
      <alignment vertical="top"/>
    </xf>
    <xf numFmtId="0" fontId="130" fillId="0" borderId="67" applyNumberFormat="0">
      <alignment vertical="top"/>
    </xf>
    <xf numFmtId="0" fontId="127" fillId="0" borderId="67" applyNumberFormat="0">
      <alignment vertical="top"/>
    </xf>
    <xf numFmtId="0" fontId="131" fillId="0" borderId="69" applyNumberFormat="0">
      <alignment vertical="top"/>
    </xf>
    <xf numFmtId="0" fontId="131" fillId="0" borderId="69" applyNumberFormat="0">
      <alignment vertical="top"/>
    </xf>
    <xf numFmtId="0" fontId="130" fillId="0" borderId="69" applyNumberFormat="0">
      <alignment vertical="top"/>
    </xf>
    <xf numFmtId="0" fontId="130" fillId="0" borderId="69" applyNumberFormat="0">
      <alignment vertical="top"/>
    </xf>
    <xf numFmtId="0" fontId="127" fillId="0" borderId="69" applyNumberFormat="0">
      <alignment vertical="top"/>
    </xf>
    <xf numFmtId="0" fontId="127" fillId="0" borderId="69" applyNumberFormat="0">
      <alignment vertical="top"/>
    </xf>
    <xf numFmtId="0" fontId="131" fillId="0" borderId="65" applyNumberFormat="0">
      <alignment vertical="top"/>
    </xf>
    <xf numFmtId="0" fontId="131" fillId="0" borderId="65" applyNumberFormat="0">
      <alignment vertical="top"/>
    </xf>
    <xf numFmtId="0" fontId="130" fillId="0" borderId="65" applyNumberFormat="0">
      <alignment vertical="top"/>
    </xf>
    <xf numFmtId="0" fontId="130" fillId="0" borderId="65" applyNumberFormat="0">
      <alignment vertical="top"/>
    </xf>
    <xf numFmtId="0" fontId="127" fillId="0" borderId="65" applyNumberFormat="0">
      <alignment vertical="top"/>
    </xf>
    <xf numFmtId="0" fontId="127" fillId="0" borderId="65" applyNumberFormat="0">
      <alignment vertical="top"/>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0" fontId="44" fillId="22" borderId="76" applyNumberFormat="0" applyAlignment="0" applyProtection="0"/>
    <xf numFmtId="0" fontId="44" fillId="22" borderId="76" applyNumberFormat="0" applyAlignment="0" applyProtection="0"/>
    <xf numFmtId="0" fontId="102" fillId="22" borderId="70" applyNumberFormat="0" applyAlignment="0" applyProtection="0"/>
    <xf numFmtId="0" fontId="101" fillId="36" borderId="69" applyNumberFormat="0" applyFont="0" applyFill="0" applyBorder="0" applyAlignment="0"/>
    <xf numFmtId="0" fontId="101" fillId="36" borderId="69" applyNumberFormat="0" applyFont="0" applyFill="0" applyBorder="0" applyAlignment="0"/>
    <xf numFmtId="0" fontId="6" fillId="33" borderId="68" applyNumberFormat="0" applyFont="0" applyAlignment="0" applyProtection="0"/>
    <xf numFmtId="0" fontId="69" fillId="0" borderId="87">
      <alignment vertical="center" wrapText="1"/>
    </xf>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40" fontId="28" fillId="0" borderId="87">
      <alignment vertical="center"/>
    </xf>
    <xf numFmtId="0" fontId="69" fillId="0" borderId="57">
      <alignment vertical="center" wrapText="1"/>
    </xf>
    <xf numFmtId="0" fontId="69" fillId="0" borderId="57">
      <alignment vertical="center" wrapText="1"/>
    </xf>
    <xf numFmtId="0" fontId="69" fillId="0" borderId="77">
      <alignment vertical="center" wrapText="1"/>
    </xf>
    <xf numFmtId="0" fontId="69" fillId="0" borderId="77">
      <alignment vertical="center" wrapText="1"/>
    </xf>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38" fontId="28" fillId="0" borderId="57">
      <alignment vertical="center"/>
    </xf>
    <xf numFmtId="38" fontId="28" fillId="0" borderId="57">
      <alignment vertical="center"/>
    </xf>
    <xf numFmtId="40" fontId="28" fillId="0" borderId="57">
      <alignment vertical="center"/>
    </xf>
    <xf numFmtId="40" fontId="28" fillId="0" borderId="57">
      <alignment vertical="center"/>
    </xf>
    <xf numFmtId="38" fontId="28" fillId="0" borderId="57">
      <alignment vertical="center"/>
    </xf>
    <xf numFmtId="38" fontId="28" fillId="0" borderId="57">
      <alignment vertical="center"/>
    </xf>
    <xf numFmtId="40" fontId="28" fillId="0" borderId="58" applyBorder="0">
      <alignment vertical="center"/>
    </xf>
    <xf numFmtId="40" fontId="28" fillId="0" borderId="58" applyBorder="0">
      <alignment vertical="center"/>
    </xf>
    <xf numFmtId="40" fontId="28" fillId="0" borderId="57">
      <alignment vertical="center"/>
    </xf>
    <xf numFmtId="40" fontId="28" fillId="0" borderId="57">
      <alignment vertical="center"/>
    </xf>
    <xf numFmtId="40" fontId="28" fillId="0" borderId="57">
      <alignment vertical="center"/>
    </xf>
    <xf numFmtId="40" fontId="28" fillId="0" borderId="57">
      <alignment vertical="center"/>
    </xf>
    <xf numFmtId="38" fontId="28" fillId="0" borderId="77">
      <alignment vertical="center"/>
    </xf>
    <xf numFmtId="38" fontId="28" fillId="0" borderId="77">
      <alignment vertical="center"/>
    </xf>
    <xf numFmtId="40" fontId="28" fillId="0" borderId="77">
      <alignment vertical="center"/>
    </xf>
    <xf numFmtId="38" fontId="28" fillId="0" borderId="77">
      <alignment vertical="center"/>
    </xf>
    <xf numFmtId="40" fontId="28" fillId="0" borderId="78" applyBorder="0">
      <alignment vertical="center"/>
    </xf>
    <xf numFmtId="40" fontId="28" fillId="0" borderId="78" applyBorder="0">
      <alignment vertical="center"/>
    </xf>
    <xf numFmtId="40" fontId="28" fillId="0" borderId="77">
      <alignment vertical="center"/>
    </xf>
    <xf numFmtId="40" fontId="28" fillId="0" borderId="77">
      <alignment vertical="center"/>
    </xf>
    <xf numFmtId="40" fontId="28" fillId="0" borderId="77">
      <alignment vertical="center"/>
    </xf>
    <xf numFmtId="40" fontId="28" fillId="0" borderId="77">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67" applyBorder="0">
      <alignment vertical="center"/>
    </xf>
    <xf numFmtId="40" fontId="28" fillId="0" borderId="67" applyBorder="0">
      <alignment vertical="center"/>
    </xf>
    <xf numFmtId="40" fontId="28" fillId="0" borderId="67" applyBorder="0">
      <alignment vertical="center"/>
    </xf>
    <xf numFmtId="40" fontId="28" fillId="0" borderId="67" applyBorder="0">
      <alignment vertical="center"/>
    </xf>
    <xf numFmtId="40" fontId="28" fillId="0" borderId="66">
      <alignment vertical="center"/>
    </xf>
    <xf numFmtId="40" fontId="28" fillId="0" borderId="66">
      <alignment vertical="center"/>
    </xf>
    <xf numFmtId="40" fontId="28" fillId="0" borderId="66">
      <alignment vertical="center"/>
    </xf>
    <xf numFmtId="40" fontId="28" fillId="0" borderId="67" applyBorder="0">
      <alignment vertical="center"/>
    </xf>
    <xf numFmtId="38" fontId="28" fillId="0" borderId="66">
      <alignment vertical="center"/>
    </xf>
    <xf numFmtId="38" fontId="28" fillId="0" borderId="66">
      <alignment vertical="center"/>
    </xf>
    <xf numFmtId="40" fontId="28" fillId="0" borderId="66">
      <alignment vertical="center"/>
    </xf>
    <xf numFmtId="38" fontId="28" fillId="0" borderId="66">
      <alignment vertical="center"/>
    </xf>
    <xf numFmtId="0" fontId="69" fillId="0" borderId="66">
      <alignment vertical="center" wrapText="1"/>
    </xf>
    <xf numFmtId="0" fontId="69" fillId="0" borderId="66">
      <alignment vertical="center" wrapText="1"/>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27" fillId="0" borderId="85" applyNumberFormat="0">
      <alignment vertical="top"/>
    </xf>
    <xf numFmtId="0" fontId="127" fillId="0" borderId="90" applyNumberFormat="0">
      <alignment vertical="top"/>
    </xf>
    <xf numFmtId="0" fontId="130" fillId="0" borderId="90" applyNumberFormat="0">
      <alignment vertical="top"/>
    </xf>
    <xf numFmtId="0" fontId="130" fillId="0" borderId="90" applyNumberFormat="0">
      <alignment vertical="top"/>
    </xf>
    <xf numFmtId="0" fontId="131" fillId="0" borderId="90" applyNumberFormat="0">
      <alignment vertical="top"/>
    </xf>
    <xf numFmtId="0" fontId="131" fillId="0" borderId="90" applyNumberFormat="0">
      <alignment vertical="top"/>
    </xf>
    <xf numFmtId="0" fontId="127" fillId="0" borderId="88" applyNumberFormat="0">
      <alignment vertical="top"/>
    </xf>
    <xf numFmtId="0" fontId="130" fillId="0" borderId="88" applyNumberFormat="0">
      <alignment vertical="top"/>
    </xf>
    <xf numFmtId="0" fontId="131" fillId="0" borderId="88" applyNumberFormat="0">
      <alignment vertical="top"/>
    </xf>
    <xf numFmtId="0" fontId="131" fillId="0" borderId="88" applyNumberFormat="0">
      <alignment vertical="top"/>
    </xf>
    <xf numFmtId="0" fontId="122" fillId="0" borderId="90" applyNumberFormat="0"/>
    <xf numFmtId="0" fontId="122" fillId="0" borderId="90" applyNumberFormat="0"/>
    <xf numFmtId="0" fontId="122" fillId="0" borderId="85" applyNumberFormat="0"/>
    <xf numFmtId="0" fontId="122" fillId="0" borderId="85" applyNumberFormat="0"/>
    <xf numFmtId="0" fontId="122" fillId="0" borderId="87" applyNumberFormat="0"/>
    <xf numFmtId="0" fontId="122" fillId="0" borderId="87" applyNumberFormat="0"/>
    <xf numFmtId="0" fontId="33" fillId="0" borderId="85" applyNumberFormat="0">
      <alignment vertical="top"/>
    </xf>
    <xf numFmtId="0" fontId="33" fillId="0" borderId="85" applyNumberFormat="0">
      <alignment vertical="top"/>
    </xf>
    <xf numFmtId="0" fontId="37" fillId="0" borderId="90" applyNumberFormat="0">
      <alignment vertical="top"/>
    </xf>
    <xf numFmtId="0" fontId="37" fillId="0" borderId="90" applyNumberFormat="0">
      <alignment vertical="top"/>
    </xf>
    <xf numFmtId="0" fontId="122" fillId="0" borderId="93" applyNumberFormat="0">
      <alignment vertical="top"/>
    </xf>
    <xf numFmtId="0" fontId="129" fillId="0" borderId="90" applyNumberFormat="0">
      <alignment vertical="top"/>
    </xf>
    <xf numFmtId="0" fontId="129" fillId="0" borderId="90" applyNumberFormat="0">
      <alignment vertical="top"/>
    </xf>
    <xf numFmtId="0" fontId="129" fillId="0" borderId="90" applyNumberFormat="0">
      <alignment vertical="top"/>
    </xf>
    <xf numFmtId="0" fontId="129" fillId="0" borderId="85" applyNumberFormat="0">
      <alignment vertical="top"/>
    </xf>
    <xf numFmtId="0" fontId="129" fillId="0" borderId="85" applyNumberFormat="0">
      <alignment vertical="top"/>
    </xf>
    <xf numFmtId="0" fontId="51" fillId="0" borderId="90" applyNumberFormat="0"/>
    <xf numFmtId="0" fontId="51" fillId="0" borderId="90" applyNumberFormat="0"/>
    <xf numFmtId="0" fontId="51" fillId="0" borderId="92" applyNumberFormat="0"/>
    <xf numFmtId="0" fontId="51" fillId="0" borderId="92" applyNumberFormat="0"/>
    <xf numFmtId="0" fontId="122" fillId="0" borderId="93" applyNumberFormat="0">
      <alignment horizontal="left" vertical="center"/>
      <protection locked="0"/>
    </xf>
    <xf numFmtId="0" fontId="122" fillId="0" borderId="93" applyNumberFormat="0">
      <alignment horizontal="left" vertical="center"/>
      <protection locked="0"/>
    </xf>
    <xf numFmtId="0" fontId="7" fillId="0" borderId="88" applyNumberFormat="0">
      <alignment vertical="top"/>
    </xf>
    <xf numFmtId="0" fontId="7" fillId="0" borderId="88" applyNumberFormat="0">
      <alignment vertical="top"/>
    </xf>
    <xf numFmtId="0" fontId="7" fillId="0" borderId="88" applyNumberFormat="0">
      <alignment horizontal="center" vertical="top"/>
    </xf>
    <xf numFmtId="0" fontId="7" fillId="0" borderId="88" applyNumberFormat="0">
      <alignment horizontal="center" vertical="top"/>
    </xf>
    <xf numFmtId="0" fontId="51" fillId="48" borderId="87" applyNumberFormat="0">
      <alignment vertical="top" wrapText="1"/>
    </xf>
    <xf numFmtId="0" fontId="51" fillId="48" borderId="87" applyNumberFormat="0">
      <alignment vertical="top" wrapText="1"/>
    </xf>
    <xf numFmtId="0" fontId="51" fillId="0" borderId="87" applyNumberFormat="0">
      <alignment vertical="top" wrapText="1"/>
    </xf>
    <xf numFmtId="0" fontId="51" fillId="0" borderId="87" applyNumberFormat="0">
      <alignment vertical="top" wrapText="1"/>
    </xf>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0" borderId="88" applyNumberFormat="0"/>
    <xf numFmtId="0" fontId="6" fillId="0" borderId="88" applyNumberFormat="0"/>
    <xf numFmtId="0" fontId="102" fillId="22" borderId="81" applyNumberFormat="0" applyAlignment="0" applyProtection="0"/>
    <xf numFmtId="0" fontId="33" fillId="0" borderId="90" applyNumberFormat="0">
      <alignment vertical="top"/>
    </xf>
    <xf numFmtId="0" fontId="33" fillId="0" borderId="90" applyNumberFormat="0">
      <alignment vertical="top"/>
    </xf>
    <xf numFmtId="0" fontId="33" fillId="0" borderId="87" applyNumberFormat="0">
      <alignment vertical="top"/>
    </xf>
    <xf numFmtId="0" fontId="33" fillId="0" borderId="87" applyNumberFormat="0">
      <alignment vertical="top"/>
    </xf>
    <xf numFmtId="239" fontId="37" fillId="0" borderId="87">
      <alignment vertical="top" wrapText="1"/>
    </xf>
    <xf numFmtId="239" fontId="37" fillId="0" borderId="87">
      <alignment vertical="top" wrapText="1"/>
    </xf>
    <xf numFmtId="242" fontId="37" fillId="0" borderId="87">
      <alignment vertical="top" wrapText="1"/>
    </xf>
    <xf numFmtId="239" fontId="33" fillId="0" borderId="87">
      <alignment vertical="top" wrapText="1"/>
    </xf>
    <xf numFmtId="239" fontId="33" fillId="0" borderId="87">
      <alignment vertical="top" wrapText="1"/>
    </xf>
    <xf numFmtId="0" fontId="51" fillId="0" borderId="90" applyNumberFormat="0"/>
    <xf numFmtId="0" fontId="129" fillId="0" borderId="85" applyNumberFormat="0">
      <alignment vertical="top"/>
    </xf>
    <xf numFmtId="0" fontId="129" fillId="0" borderId="85" applyNumberFormat="0">
      <alignment vertical="top"/>
    </xf>
    <xf numFmtId="0" fontId="129" fillId="0" borderId="90" applyNumberFormat="0">
      <alignment vertical="top"/>
    </xf>
    <xf numFmtId="0" fontId="129" fillId="0" borderId="90" applyNumberFormat="0">
      <alignment vertical="top"/>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6" fillId="0" borderId="85" applyNumberFormat="0"/>
    <xf numFmtId="0" fontId="6" fillId="0" borderId="85" applyNumberFormat="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65" applyAlignment="0" applyProtection="0"/>
    <xf numFmtId="183" fontId="40" fillId="0" borderId="85" applyAlignment="0" applyProtection="0"/>
    <xf numFmtId="183" fontId="40" fillId="0" borderId="85" applyAlignment="0" applyProtection="0"/>
    <xf numFmtId="183" fontId="40" fillId="0" borderId="85" applyAlignment="0" applyProtection="0"/>
    <xf numFmtId="0" fontId="122" fillId="0" borderId="85" applyNumberFormat="0"/>
    <xf numFmtId="0" fontId="131" fillId="0" borderId="85" applyNumberFormat="0">
      <alignment vertical="top"/>
    </xf>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0" fontId="71" fillId="0" borderId="92">
      <alignment horizontal="left" vertical="center"/>
    </xf>
    <xf numFmtId="167" fontId="9" fillId="0" borderId="92">
      <alignment horizontal="left" vertical="center"/>
    </xf>
    <xf numFmtId="167" fontId="9" fillId="0" borderId="92">
      <alignment horizontal="left" vertical="center"/>
    </xf>
    <xf numFmtId="0" fontId="71" fillId="0" borderId="92">
      <alignment horizontal="left" vertical="center"/>
    </xf>
    <xf numFmtId="0" fontId="69" fillId="0" borderId="87">
      <alignment vertical="center" wrapText="1"/>
    </xf>
    <xf numFmtId="0" fontId="69" fillId="0" borderId="87">
      <alignment vertical="center" wrapText="1"/>
    </xf>
    <xf numFmtId="0" fontId="71" fillId="0" borderId="92">
      <alignment horizontal="left" vertical="center"/>
    </xf>
    <xf numFmtId="167" fontId="9" fillId="0" borderId="92">
      <alignment horizontal="left" vertical="center"/>
    </xf>
    <xf numFmtId="167" fontId="9" fillId="0" borderId="92">
      <alignment horizontal="left" vertical="center"/>
    </xf>
    <xf numFmtId="0" fontId="71" fillId="0" borderId="92">
      <alignment horizontal="left" vertical="center"/>
    </xf>
    <xf numFmtId="38" fontId="28" fillId="0" borderId="87">
      <alignment vertical="center"/>
    </xf>
    <xf numFmtId="38" fontId="28" fillId="0" borderId="87">
      <alignment vertical="center"/>
    </xf>
    <xf numFmtId="40" fontId="28" fillId="0" borderId="87">
      <alignment vertical="center"/>
    </xf>
    <xf numFmtId="40" fontId="28" fillId="0" borderId="87">
      <alignment vertical="center"/>
    </xf>
    <xf numFmtId="38" fontId="28" fillId="0" borderId="87">
      <alignment vertical="center"/>
    </xf>
    <xf numFmtId="38" fontId="28" fillId="0" borderId="87">
      <alignment vertical="center"/>
    </xf>
    <xf numFmtId="40" fontId="28" fillId="0" borderId="88" applyBorder="0">
      <alignment vertical="center"/>
    </xf>
    <xf numFmtId="40" fontId="28" fillId="0" borderId="88" applyBorder="0">
      <alignment vertical="center"/>
    </xf>
    <xf numFmtId="40" fontId="28" fillId="0" borderId="87">
      <alignment vertical="center"/>
    </xf>
    <xf numFmtId="40" fontId="28" fillId="0" borderId="87">
      <alignment vertical="center"/>
    </xf>
    <xf numFmtId="0" fontId="83" fillId="9" borderId="86" applyNumberFormat="0" applyAlignment="0" applyProtection="0"/>
    <xf numFmtId="0" fontId="83" fillId="9" borderId="86" applyNumberFormat="0" applyAlignment="0" applyProtection="0"/>
    <xf numFmtId="0" fontId="127" fillId="0" borderId="75" applyNumberFormat="0">
      <alignment vertical="top"/>
    </xf>
    <xf numFmtId="0" fontId="127" fillId="0" borderId="75" applyNumberFormat="0">
      <alignment vertical="top"/>
    </xf>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130" fillId="0" borderId="75" applyNumberFormat="0">
      <alignment vertical="top"/>
    </xf>
    <xf numFmtId="0" fontId="130" fillId="0" borderId="75" applyNumberFormat="0">
      <alignment vertical="top"/>
    </xf>
    <xf numFmtId="0" fontId="131" fillId="0" borderId="75" applyNumberFormat="0">
      <alignment vertical="top"/>
    </xf>
    <xf numFmtId="0" fontId="131" fillId="0" borderId="75" applyNumberFormat="0">
      <alignment vertical="top"/>
    </xf>
    <xf numFmtId="0" fontId="127" fillId="0" borderId="80" applyNumberFormat="0">
      <alignment vertical="top"/>
    </xf>
    <xf numFmtId="0" fontId="127" fillId="0" borderId="80" applyNumberFormat="0">
      <alignment vertical="top"/>
    </xf>
    <xf numFmtId="0" fontId="130" fillId="0" borderId="80" applyNumberFormat="0">
      <alignment vertical="top"/>
    </xf>
    <xf numFmtId="0" fontId="83" fillId="9" borderId="86" applyNumberFormat="0" applyAlignment="0" applyProtection="0"/>
    <xf numFmtId="0" fontId="131" fillId="0" borderId="80" applyNumberFormat="0">
      <alignment vertical="top"/>
    </xf>
    <xf numFmtId="0" fontId="131" fillId="0" borderId="80" applyNumberFormat="0">
      <alignment vertical="top"/>
    </xf>
    <xf numFmtId="0" fontId="127" fillId="0" borderId="78" applyNumberFormat="0">
      <alignment vertical="top"/>
    </xf>
    <xf numFmtId="0" fontId="127" fillId="0" borderId="78" applyNumberFormat="0">
      <alignment vertical="top"/>
    </xf>
    <xf numFmtId="0" fontId="130" fillId="0" borderId="78" applyNumberFormat="0">
      <alignment vertical="top"/>
    </xf>
    <xf numFmtId="0" fontId="130" fillId="0" borderId="78" applyNumberFormat="0">
      <alignment vertical="top"/>
    </xf>
    <xf numFmtId="0" fontId="131" fillId="0" borderId="78" applyNumberFormat="0">
      <alignment vertical="top"/>
    </xf>
    <xf numFmtId="0" fontId="131" fillId="0" borderId="78" applyNumberFormat="0">
      <alignment vertical="top"/>
    </xf>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122" fillId="0" borderId="75" applyNumberFormat="0"/>
    <xf numFmtId="0" fontId="83" fillId="9" borderId="86" applyNumberFormat="0" applyAlignment="0" applyProtection="0"/>
    <xf numFmtId="40" fontId="28" fillId="0" borderId="88" applyBorder="0">
      <alignment vertical="center"/>
    </xf>
    <xf numFmtId="40" fontId="28" fillId="0" borderId="88" applyBorder="0">
      <alignment vertical="center"/>
    </xf>
    <xf numFmtId="40" fontId="28" fillId="0" borderId="88" applyBorder="0">
      <alignment vertical="center"/>
    </xf>
    <xf numFmtId="40" fontId="28" fillId="0" borderId="88" applyBorder="0">
      <alignment vertical="center"/>
    </xf>
    <xf numFmtId="0" fontId="37" fillId="0" borderId="80" applyNumberFormat="0">
      <alignment vertical="top"/>
    </xf>
    <xf numFmtId="0" fontId="37" fillId="0" borderId="80" applyNumberFormat="0">
      <alignment vertical="top"/>
    </xf>
    <xf numFmtId="38" fontId="28" fillId="0" borderId="87">
      <alignment vertical="center"/>
    </xf>
    <xf numFmtId="40" fontId="28" fillId="0" borderId="87">
      <alignment vertical="center"/>
    </xf>
    <xf numFmtId="40" fontId="28" fillId="0" borderId="87">
      <alignment vertical="center"/>
    </xf>
    <xf numFmtId="40" fontId="28" fillId="0" borderId="87">
      <alignment vertical="center"/>
    </xf>
    <xf numFmtId="40" fontId="28" fillId="0" borderId="87">
      <alignment vertical="center"/>
    </xf>
    <xf numFmtId="40" fontId="28" fillId="0" borderId="87">
      <alignment vertical="center"/>
    </xf>
    <xf numFmtId="0" fontId="122" fillId="0" borderId="83" applyNumberFormat="0">
      <alignment vertical="top"/>
    </xf>
    <xf numFmtId="0" fontId="122" fillId="0" borderId="83" applyNumberFormat="0">
      <alignment vertical="top"/>
    </xf>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129" fillId="0" borderId="80" applyNumberFormat="0">
      <alignment vertical="top"/>
    </xf>
    <xf numFmtId="0" fontId="6" fillId="33" borderId="59" applyNumberFormat="0" applyFont="0" applyAlignment="0" applyProtection="0"/>
    <xf numFmtId="0" fontId="6" fillId="33" borderId="59" applyNumberFormat="0" applyFont="0" applyAlignment="0" applyProtection="0"/>
    <xf numFmtId="0" fontId="129" fillId="0" borderId="80" applyNumberFormat="0">
      <alignment vertical="top"/>
    </xf>
    <xf numFmtId="0" fontId="129" fillId="0" borderId="80" applyNumberFormat="0">
      <alignment vertical="top"/>
    </xf>
    <xf numFmtId="0" fontId="129" fillId="0" borderId="80" applyNumberFormat="0">
      <alignment vertical="top"/>
    </xf>
    <xf numFmtId="0" fontId="129" fillId="0" borderId="75" applyNumberFormat="0">
      <alignment vertical="top"/>
    </xf>
    <xf numFmtId="0" fontId="129" fillId="0" borderId="75" applyNumberFormat="0">
      <alignment vertical="top"/>
    </xf>
    <xf numFmtId="40" fontId="28" fillId="0" borderId="88" applyBorder="0">
      <alignment vertical="center"/>
    </xf>
    <xf numFmtId="40" fontId="28" fillId="0" borderId="88" applyBorder="0">
      <alignment vertical="center"/>
    </xf>
    <xf numFmtId="40" fontId="28" fillId="0" borderId="88" applyBorder="0">
      <alignment vertical="center"/>
    </xf>
    <xf numFmtId="40" fontId="28" fillId="0" borderId="88" applyBorder="0">
      <alignment vertical="center"/>
    </xf>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101" fillId="36" borderId="60" applyNumberFormat="0" applyFont="0" applyFill="0" applyBorder="0" applyAlignment="0"/>
    <xf numFmtId="0" fontId="101" fillId="36" borderId="60" applyNumberFormat="0" applyFont="0" applyFill="0" applyBorder="0" applyAlignment="0"/>
    <xf numFmtId="0" fontId="102" fillId="22" borderId="61" applyNumberFormat="0" applyAlignment="0" applyProtection="0"/>
    <xf numFmtId="0" fontId="102" fillId="22" borderId="61" applyNumberFormat="0" applyAlignment="0" applyProtection="0"/>
    <xf numFmtId="0" fontId="83" fillId="9" borderId="86" applyNumberFormat="0" applyAlignment="0" applyProtection="0"/>
    <xf numFmtId="0" fontId="83" fillId="9" borderId="86" applyNumberFormat="0" applyAlignment="0" applyProtection="0"/>
    <xf numFmtId="0" fontId="122" fillId="0" borderId="83" applyNumberFormat="0">
      <alignment horizontal="left" vertical="center"/>
      <protection locked="0"/>
    </xf>
    <xf numFmtId="0" fontId="122" fillId="0" borderId="83" applyNumberFormat="0">
      <alignment horizontal="left" vertical="center"/>
      <protection locked="0"/>
    </xf>
    <xf numFmtId="0" fontId="7" fillId="0" borderId="78" applyNumberFormat="0">
      <alignment vertical="top"/>
    </xf>
    <xf numFmtId="0" fontId="7" fillId="0" borderId="78" applyNumberFormat="0">
      <alignment vertical="top"/>
    </xf>
    <xf numFmtId="0" fontId="7" fillId="0" borderId="78" applyNumberFormat="0">
      <alignment horizontal="center" vertical="top"/>
    </xf>
    <xf numFmtId="0" fontId="7" fillId="0" borderId="78" applyNumberFormat="0">
      <alignment horizontal="center" vertical="top"/>
    </xf>
    <xf numFmtId="0" fontId="51" fillId="0" borderId="77" applyNumberFormat="0">
      <alignment vertical="top" wrapText="1"/>
    </xf>
    <xf numFmtId="0" fontId="6" fillId="33" borderId="89" applyNumberFormat="0" applyFont="0" applyAlignment="0" applyProtection="0"/>
    <xf numFmtId="0" fontId="6" fillId="33" borderId="89" applyNumberFormat="0" applyFont="0" applyAlignment="0" applyProtection="0"/>
    <xf numFmtId="0" fontId="6" fillId="0" borderId="75" applyNumberFormat="0"/>
    <xf numFmtId="0" fontId="6" fillId="0" borderId="75" applyNumberFormat="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6" fillId="0" borderId="78" applyNumberFormat="0"/>
    <xf numFmtId="0" fontId="6" fillId="0" borderId="78" applyNumberFormat="0"/>
    <xf numFmtId="0" fontId="6" fillId="33" borderId="89" applyNumberFormat="0" applyFont="0" applyAlignment="0" applyProtection="0"/>
    <xf numFmtId="0" fontId="101" fillId="36" borderId="90" applyNumberFormat="0" applyFont="0" applyFill="0" applyBorder="0" applyAlignment="0"/>
    <xf numFmtId="0" fontId="101" fillId="36" borderId="90" applyNumberFormat="0" applyFont="0" applyFill="0" applyBorder="0" applyAlignment="0"/>
    <xf numFmtId="0" fontId="102" fillId="22" borderId="91" applyNumberFormat="0" applyAlignment="0" applyProtection="0"/>
    <xf numFmtId="0" fontId="102" fillId="22" borderId="91" applyNumberFormat="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101" fillId="36" borderId="90" applyNumberFormat="0" applyFont="0" applyFill="0" applyBorder="0" applyAlignment="0"/>
    <xf numFmtId="0" fontId="101" fillId="36" borderId="90" applyNumberFormat="0" applyFont="0" applyFill="0" applyBorder="0" applyAlignment="0"/>
    <xf numFmtId="0" fontId="44" fillId="22" borderId="86" applyNumberFormat="0" applyAlignment="0" applyProtection="0"/>
    <xf numFmtId="0" fontId="44" fillId="22" borderId="86" applyNumberFormat="0" applyAlignment="0" applyProtection="0"/>
    <xf numFmtId="0" fontId="127" fillId="0" borderId="85" applyNumberFormat="0">
      <alignment vertical="top"/>
    </xf>
    <xf numFmtId="0" fontId="127" fillId="0" borderId="85" applyNumberFormat="0">
      <alignment vertical="top"/>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33" fillId="0" borderId="80" applyNumberFormat="0">
      <alignment vertical="top"/>
    </xf>
    <xf numFmtId="0" fontId="33" fillId="0" borderId="80" applyNumberFormat="0">
      <alignment vertical="top"/>
    </xf>
    <xf numFmtId="0" fontId="110" fillId="1" borderId="92" applyNumberFormat="0" applyFont="0" applyAlignment="0">
      <alignment horizontal="center"/>
    </xf>
    <xf numFmtId="0" fontId="33" fillId="0" borderId="77" applyNumberFormat="0">
      <alignment vertical="top"/>
    </xf>
    <xf numFmtId="0" fontId="33" fillId="0" borderId="77" applyNumberFormat="0">
      <alignment vertical="top"/>
    </xf>
    <xf numFmtId="0" fontId="130" fillId="0" borderId="85" applyNumberFormat="0">
      <alignment vertical="top"/>
    </xf>
    <xf numFmtId="0" fontId="130" fillId="0" borderId="85" applyNumberFormat="0">
      <alignment vertical="top"/>
    </xf>
    <xf numFmtId="0" fontId="127" fillId="0" borderId="85" applyNumberFormat="0">
      <alignment vertical="top"/>
    </xf>
    <xf numFmtId="0" fontId="127" fillId="0" borderId="85" applyNumberFormat="0">
      <alignment vertical="top"/>
    </xf>
    <xf numFmtId="0" fontId="131" fillId="0" borderId="85" applyNumberFormat="0">
      <alignment vertical="top"/>
    </xf>
    <xf numFmtId="0" fontId="131" fillId="0" borderId="85" applyNumberFormat="0">
      <alignment vertical="top"/>
    </xf>
    <xf numFmtId="239" fontId="37" fillId="0" borderId="77">
      <alignment vertical="top" wrapText="1"/>
    </xf>
    <xf numFmtId="239" fontId="37" fillId="0" borderId="77">
      <alignment vertical="top" wrapText="1"/>
    </xf>
    <xf numFmtId="0" fontId="127" fillId="0" borderId="90" applyNumberFormat="0">
      <alignment vertical="top"/>
    </xf>
    <xf numFmtId="0" fontId="127" fillId="0" borderId="90" applyNumberFormat="0">
      <alignment vertical="top"/>
    </xf>
    <xf numFmtId="0" fontId="130" fillId="0" borderId="90" applyNumberFormat="0">
      <alignment vertical="top"/>
    </xf>
    <xf numFmtId="0" fontId="130" fillId="0" borderId="90" applyNumberFormat="0">
      <alignment vertical="top"/>
    </xf>
    <xf numFmtId="0" fontId="131" fillId="0" borderId="90" applyNumberFormat="0">
      <alignment vertical="top"/>
    </xf>
    <xf numFmtId="0" fontId="131" fillId="0" borderId="90" applyNumberFormat="0">
      <alignment vertical="top"/>
    </xf>
    <xf numFmtId="0" fontId="131" fillId="0" borderId="88" applyNumberFormat="0">
      <alignment vertical="top"/>
    </xf>
    <xf numFmtId="0" fontId="131" fillId="0" borderId="88" applyNumberFormat="0">
      <alignment vertical="top"/>
    </xf>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242" fontId="37" fillId="0" borderId="77">
      <alignment vertical="top" wrapText="1"/>
    </xf>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0" fontId="122" fillId="0" borderId="90" applyNumberFormat="0"/>
    <xf numFmtId="0" fontId="122" fillId="0" borderId="90" applyNumberFormat="0"/>
    <xf numFmtId="0" fontId="122" fillId="0" borderId="85" applyNumberFormat="0"/>
    <xf numFmtId="0" fontId="122" fillId="0" borderId="85" applyNumberFormat="0"/>
    <xf numFmtId="0" fontId="122" fillId="0" borderId="87" applyNumberFormat="0"/>
    <xf numFmtId="0" fontId="122" fillId="0" borderId="87" applyNumberFormat="0"/>
    <xf numFmtId="0" fontId="33" fillId="0" borderId="85" applyNumberFormat="0">
      <alignment vertical="top"/>
    </xf>
    <xf numFmtId="0" fontId="33" fillId="0" borderId="85" applyNumberFormat="0">
      <alignment vertical="top"/>
    </xf>
    <xf numFmtId="0" fontId="122" fillId="0" borderId="85" applyNumberFormat="0"/>
    <xf numFmtId="0" fontId="122" fillId="0" borderId="85" applyNumberFormat="0"/>
    <xf numFmtId="0" fontId="37" fillId="0" borderId="90" applyNumberFormat="0">
      <alignment vertical="top"/>
    </xf>
    <xf numFmtId="0" fontId="37" fillId="0" borderId="90" applyNumberFormat="0">
      <alignment vertical="top"/>
    </xf>
    <xf numFmtId="0" fontId="33" fillId="0" borderId="85" applyNumberFormat="0">
      <alignment vertical="top"/>
    </xf>
    <xf numFmtId="0" fontId="33" fillId="0" borderId="85" applyNumberFormat="0">
      <alignment vertical="top"/>
    </xf>
    <xf numFmtId="0" fontId="127" fillId="0" borderId="85" applyNumberFormat="0">
      <alignment vertical="top"/>
    </xf>
    <xf numFmtId="239" fontId="33" fillId="0" borderId="77">
      <alignment vertical="top" wrapText="1"/>
    </xf>
    <xf numFmtId="239" fontId="33" fillId="0" borderId="77">
      <alignment vertical="top" wrapText="1"/>
    </xf>
    <xf numFmtId="0" fontId="127" fillId="0" borderId="85" applyNumberFormat="0">
      <alignment vertical="top"/>
    </xf>
    <xf numFmtId="0" fontId="130" fillId="0" borderId="85" applyNumberFormat="0">
      <alignment vertical="top"/>
    </xf>
    <xf numFmtId="0" fontId="131" fillId="0" borderId="85" applyNumberFormat="0">
      <alignment vertical="top"/>
    </xf>
    <xf numFmtId="0" fontId="131" fillId="0" borderId="85" applyNumberFormat="0">
      <alignment vertical="top"/>
    </xf>
    <xf numFmtId="249" fontId="33" fillId="0" borderId="77">
      <alignment vertical="top" wrapText="1"/>
    </xf>
    <xf numFmtId="249" fontId="33" fillId="0" borderId="77">
      <alignment vertical="top" wrapText="1"/>
    </xf>
    <xf numFmtId="0" fontId="127" fillId="0" borderId="90" applyNumberFormat="0">
      <alignment vertical="top"/>
    </xf>
    <xf numFmtId="0" fontId="127" fillId="0" borderId="90" applyNumberFormat="0">
      <alignment vertical="top"/>
    </xf>
    <xf numFmtId="0" fontId="130" fillId="0" borderId="90" applyNumberFormat="0">
      <alignment vertical="top"/>
    </xf>
    <xf numFmtId="0" fontId="130" fillId="0" borderId="90" applyNumberFormat="0">
      <alignment vertical="top"/>
    </xf>
    <xf numFmtId="0" fontId="130" fillId="0" borderId="90" applyNumberFormat="0">
      <alignment vertical="top"/>
    </xf>
    <xf numFmtId="0" fontId="131" fillId="0" borderId="90" applyNumberFormat="0">
      <alignment vertical="top"/>
    </xf>
    <xf numFmtId="0" fontId="131" fillId="0" borderId="90" applyNumberFormat="0">
      <alignment vertical="top"/>
    </xf>
    <xf numFmtId="0" fontId="131" fillId="0" borderId="90" applyNumberFormat="0">
      <alignment vertical="top"/>
    </xf>
    <xf numFmtId="0" fontId="131" fillId="0" borderId="90" applyNumberFormat="0">
      <alignment vertical="top"/>
    </xf>
    <xf numFmtId="0" fontId="127" fillId="0" borderId="88" applyNumberFormat="0">
      <alignment vertical="top"/>
    </xf>
    <xf numFmtId="0" fontId="127" fillId="0" borderId="88" applyNumberFormat="0">
      <alignment vertical="top"/>
    </xf>
    <xf numFmtId="0" fontId="130" fillId="0" borderId="88" applyNumberFormat="0">
      <alignment vertical="top"/>
    </xf>
    <xf numFmtId="0" fontId="130" fillId="0" borderId="88" applyNumberFormat="0">
      <alignment vertical="top"/>
    </xf>
    <xf numFmtId="0" fontId="131" fillId="0" borderId="88" applyNumberFormat="0">
      <alignment vertical="top"/>
    </xf>
    <xf numFmtId="0" fontId="131" fillId="0" borderId="88" applyNumberFormat="0">
      <alignment vertical="top"/>
    </xf>
    <xf numFmtId="0" fontId="122" fillId="0" borderId="90" applyNumberFormat="0"/>
    <xf numFmtId="0" fontId="122" fillId="0" borderId="90" applyNumberFormat="0"/>
    <xf numFmtId="0" fontId="122" fillId="0" borderId="85" applyNumberFormat="0"/>
    <xf numFmtId="0" fontId="122" fillId="0" borderId="85" applyNumberFormat="0"/>
    <xf numFmtId="0" fontId="122" fillId="0" borderId="90" applyNumberFormat="0"/>
    <xf numFmtId="0" fontId="122" fillId="0" borderId="90" applyNumberFormat="0"/>
    <xf numFmtId="0" fontId="33" fillId="0" borderId="85" applyNumberFormat="0">
      <alignment vertical="top"/>
    </xf>
    <xf numFmtId="0" fontId="33" fillId="0" borderId="85" applyNumberFormat="0">
      <alignment vertical="top"/>
    </xf>
    <xf numFmtId="0" fontId="122" fillId="0" borderId="87" applyNumberFormat="0"/>
    <xf numFmtId="0" fontId="37" fillId="0" borderId="90" applyNumberFormat="0">
      <alignment vertical="top"/>
    </xf>
    <xf numFmtId="0" fontId="37" fillId="0" borderId="90" applyNumberFormat="0">
      <alignment vertical="top"/>
    </xf>
    <xf numFmtId="0" fontId="122" fillId="0" borderId="87" applyNumberFormat="0"/>
    <xf numFmtId="0" fontId="37" fillId="0" borderId="90" applyNumberFormat="0">
      <alignment vertical="top"/>
    </xf>
    <xf numFmtId="0" fontId="37" fillId="0" borderId="90" applyNumberFormat="0">
      <alignment vertical="top"/>
    </xf>
    <xf numFmtId="0" fontId="122" fillId="0" borderId="93" applyNumberFormat="0">
      <alignment vertical="top"/>
    </xf>
    <xf numFmtId="0" fontId="122" fillId="0" borderId="93" applyNumberFormat="0">
      <alignment vertical="top"/>
    </xf>
    <xf numFmtId="0" fontId="129" fillId="0" borderId="90" applyNumberFormat="0">
      <alignment vertical="top"/>
    </xf>
    <xf numFmtId="0" fontId="129" fillId="0" borderId="85" applyNumberFormat="0">
      <alignment vertical="top"/>
    </xf>
    <xf numFmtId="0" fontId="51" fillId="0" borderId="90" applyNumberFormat="0"/>
    <xf numFmtId="0" fontId="51" fillId="0" borderId="90" applyNumberFormat="0"/>
    <xf numFmtId="0" fontId="51" fillId="0" borderId="92" applyNumberFormat="0"/>
    <xf numFmtId="0" fontId="51" fillId="0" borderId="92" applyNumberFormat="0"/>
    <xf numFmtId="0" fontId="7" fillId="0" borderId="88" applyNumberFormat="0">
      <alignment vertical="top"/>
    </xf>
    <xf numFmtId="0" fontId="7" fillId="0" borderId="88" applyNumberFormat="0">
      <alignment vertical="top"/>
    </xf>
    <xf numFmtId="0" fontId="7" fillId="0" borderId="88" applyNumberFormat="0">
      <alignment horizontal="center" vertical="top"/>
    </xf>
    <xf numFmtId="0" fontId="7" fillId="0" borderId="88" applyNumberFormat="0">
      <alignment horizontal="center" vertical="top"/>
    </xf>
    <xf numFmtId="0" fontId="51" fillId="48" borderId="87" applyNumberFormat="0">
      <alignment vertical="top" wrapText="1"/>
    </xf>
    <xf numFmtId="0" fontId="51" fillId="48" borderId="87" applyNumberFormat="0">
      <alignment vertical="top" wrapText="1"/>
    </xf>
    <xf numFmtId="0" fontId="51" fillId="0" borderId="87" applyNumberFormat="0">
      <alignment vertical="top" wrapText="1"/>
    </xf>
    <xf numFmtId="0" fontId="51" fillId="0" borderId="87" applyNumberFormat="0">
      <alignment vertical="top" wrapText="1"/>
    </xf>
    <xf numFmtId="0" fontId="122" fillId="0" borderId="93" applyNumberFormat="0">
      <alignment horizontal="left" vertical="center"/>
      <protection locked="0"/>
    </xf>
    <xf numFmtId="0" fontId="122" fillId="0" borderId="93" applyNumberFormat="0">
      <alignment horizontal="left" vertical="center"/>
      <protection locked="0"/>
    </xf>
    <xf numFmtId="0" fontId="6" fillId="0" borderId="85" applyNumberFormat="0"/>
    <xf numFmtId="0" fontId="6" fillId="0" borderId="85" applyNumberFormat="0"/>
    <xf numFmtId="0" fontId="6" fillId="0" borderId="90" applyNumberFormat="0"/>
    <xf numFmtId="0" fontId="6" fillId="0" borderId="90" applyNumberFormat="0"/>
    <xf numFmtId="0" fontId="6" fillId="0" borderId="88" applyNumberFormat="0"/>
    <xf numFmtId="0" fontId="6" fillId="0" borderId="88" applyNumberFormat="0"/>
    <xf numFmtId="0" fontId="7" fillId="0" borderId="88" applyNumberFormat="0">
      <alignment vertical="top"/>
    </xf>
    <xf numFmtId="0" fontId="7" fillId="0" borderId="88" applyNumberFormat="0">
      <alignment vertical="top"/>
    </xf>
    <xf numFmtId="0" fontId="7" fillId="0" borderId="88" applyNumberFormat="0">
      <alignment horizontal="center" vertical="top"/>
    </xf>
    <xf numFmtId="0" fontId="6" fillId="0" borderId="85" applyNumberFormat="0"/>
    <xf numFmtId="0" fontId="6" fillId="0" borderId="90" applyNumberFormat="0"/>
    <xf numFmtId="0" fontId="6" fillId="0" borderId="88" applyNumberFormat="0"/>
    <xf numFmtId="0" fontId="33" fillId="0" borderId="90" applyNumberFormat="0">
      <alignment vertical="top"/>
    </xf>
    <xf numFmtId="239" fontId="37" fillId="0" borderId="87">
      <alignment vertical="top" wrapText="1"/>
    </xf>
    <xf numFmtId="0" fontId="69" fillId="0" borderId="87">
      <alignment vertical="center" wrapText="1"/>
    </xf>
    <xf numFmtId="183" fontId="40" fillId="0" borderId="85" applyAlignment="0" applyProtection="0"/>
    <xf numFmtId="0" fontId="130" fillId="0" borderId="85" applyNumberFormat="0">
      <alignment vertical="top"/>
    </xf>
    <xf numFmtId="0" fontId="127" fillId="0" borderId="85" applyNumberFormat="0">
      <alignment vertical="top"/>
    </xf>
    <xf numFmtId="0" fontId="33" fillId="0" borderId="85" applyNumberFormat="0">
      <alignment vertical="top"/>
    </xf>
    <xf numFmtId="0" fontId="122" fillId="0" borderId="85" applyNumberFormat="0"/>
    <xf numFmtId="183" fontId="40" fillId="0" borderId="85" applyAlignment="0" applyProtection="0"/>
    <xf numFmtId="183" fontId="40" fillId="0" borderId="85" applyAlignment="0" applyProtection="0"/>
    <xf numFmtId="183" fontId="40" fillId="0" borderId="65" applyAlignment="0" applyProtection="0"/>
    <xf numFmtId="183" fontId="40" fillId="0" borderId="65" applyAlignment="0" applyProtection="0"/>
    <xf numFmtId="183" fontId="40" fillId="0" borderId="65" applyAlignment="0" applyProtection="0"/>
    <xf numFmtId="0" fontId="129" fillId="0" borderId="65" applyNumberFormat="0">
      <alignment vertical="top"/>
    </xf>
    <xf numFmtId="0" fontId="129" fillId="0" borderId="69" applyNumberFormat="0">
      <alignment vertical="top"/>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01" fillId="36" borderId="80" applyNumberFormat="0" applyFont="0" applyFill="0" applyBorder="0" applyAlignment="0"/>
    <xf numFmtId="0" fontId="6" fillId="0" borderId="90" applyNumberFormat="0"/>
    <xf numFmtId="0" fontId="6" fillId="0" borderId="85" applyNumberFormat="0"/>
    <xf numFmtId="0" fontId="51" fillId="0" borderId="80" applyNumberFormat="0"/>
    <xf numFmtId="0" fontId="51" fillId="0" borderId="82" applyNumberFormat="0"/>
    <xf numFmtId="0" fontId="129" fillId="0" borderId="65" applyNumberFormat="0">
      <alignment vertical="top"/>
    </xf>
    <xf numFmtId="0" fontId="129" fillId="0" borderId="69" applyNumberFormat="0">
      <alignment vertical="top"/>
    </xf>
    <xf numFmtId="0" fontId="110" fillId="1" borderId="82" applyNumberFormat="0" applyFont="0" applyAlignment="0">
      <alignment horizontal="center"/>
    </xf>
    <xf numFmtId="183" fontId="40" fillId="0" borderId="85" applyAlignment="0" applyProtection="0"/>
    <xf numFmtId="0" fontId="51" fillId="0" borderId="92" applyNumberFormat="0"/>
    <xf numFmtId="0" fontId="129" fillId="0" borderId="69" applyNumberFormat="0">
      <alignment vertical="top"/>
    </xf>
    <xf numFmtId="0" fontId="122" fillId="0" borderId="72" applyNumberFormat="0">
      <alignment vertical="top"/>
    </xf>
    <xf numFmtId="0" fontId="51" fillId="0" borderId="71" applyNumberFormat="0"/>
    <xf numFmtId="0" fontId="6" fillId="33" borderId="68" applyNumberFormat="0" applyFont="0" applyAlignment="0" applyProtection="0"/>
    <xf numFmtId="0" fontId="127" fillId="0" borderId="55" applyNumberFormat="0">
      <alignment vertical="top"/>
    </xf>
    <xf numFmtId="0" fontId="127" fillId="0" borderId="55" applyNumberFormat="0">
      <alignment vertical="top"/>
    </xf>
    <xf numFmtId="0" fontId="6" fillId="33" borderId="68" applyNumberFormat="0" applyFont="0" applyAlignment="0" applyProtection="0"/>
    <xf numFmtId="0" fontId="6" fillId="33" borderId="68" applyNumberFormat="0" applyFont="0" applyAlignment="0" applyProtection="0"/>
    <xf numFmtId="0" fontId="6" fillId="33" borderId="68" applyNumberFormat="0" applyFont="0" applyAlignment="0" applyProtection="0"/>
    <xf numFmtId="0" fontId="130" fillId="0" borderId="55" applyNumberFormat="0">
      <alignment vertical="top"/>
    </xf>
    <xf numFmtId="0" fontId="130" fillId="0" borderId="55" applyNumberFormat="0">
      <alignment vertical="top"/>
    </xf>
    <xf numFmtId="0" fontId="131" fillId="0" borderId="55" applyNumberFormat="0">
      <alignment vertical="top"/>
    </xf>
    <xf numFmtId="0" fontId="131" fillId="0" borderId="55" applyNumberFormat="0">
      <alignment vertical="top"/>
    </xf>
    <xf numFmtId="0" fontId="127" fillId="0" borderId="60" applyNumberFormat="0">
      <alignment vertical="top"/>
    </xf>
    <xf numFmtId="0" fontId="127" fillId="0" borderId="60" applyNumberFormat="0">
      <alignment vertical="top"/>
    </xf>
    <xf numFmtId="0" fontId="130" fillId="0" borderId="60" applyNumberFormat="0">
      <alignment vertical="top"/>
    </xf>
    <xf numFmtId="0" fontId="130" fillId="0" borderId="60" applyNumberFormat="0">
      <alignment vertical="top"/>
    </xf>
    <xf numFmtId="0" fontId="131" fillId="0" borderId="60" applyNumberFormat="0">
      <alignment vertical="top"/>
    </xf>
    <xf numFmtId="0" fontId="131" fillId="0" borderId="60" applyNumberFormat="0">
      <alignment vertical="top"/>
    </xf>
    <xf numFmtId="0" fontId="127" fillId="0" borderId="58" applyNumberFormat="0">
      <alignment vertical="top"/>
    </xf>
    <xf numFmtId="0" fontId="127" fillId="0" borderId="58" applyNumberFormat="0">
      <alignment vertical="top"/>
    </xf>
    <xf numFmtId="0" fontId="130" fillId="0" borderId="58" applyNumberFormat="0">
      <alignment vertical="top"/>
    </xf>
    <xf numFmtId="0" fontId="130" fillId="0" borderId="58" applyNumberFormat="0">
      <alignment vertical="top"/>
    </xf>
    <xf numFmtId="0" fontId="131" fillId="0" borderId="58" applyNumberFormat="0">
      <alignment vertical="top"/>
    </xf>
    <xf numFmtId="0" fontId="131" fillId="0" borderId="58" applyNumberFormat="0">
      <alignment vertical="top"/>
    </xf>
    <xf numFmtId="0" fontId="122" fillId="0" borderId="60" applyNumberFormat="0"/>
    <xf numFmtId="0" fontId="122" fillId="0" borderId="60" applyNumberFormat="0"/>
    <xf numFmtId="0" fontId="122" fillId="0" borderId="55" applyNumberFormat="0"/>
    <xf numFmtId="0" fontId="122" fillId="0" borderId="55" applyNumberFormat="0"/>
    <xf numFmtId="0" fontId="122" fillId="0" borderId="57" applyNumberFormat="0"/>
    <xf numFmtId="0" fontId="122" fillId="0" borderId="57" applyNumberFormat="0"/>
    <xf numFmtId="0" fontId="33" fillId="0" borderId="55" applyNumberFormat="0">
      <alignment vertical="top"/>
    </xf>
    <xf numFmtId="0" fontId="33" fillId="0" borderId="55" applyNumberFormat="0">
      <alignment vertical="top"/>
    </xf>
    <xf numFmtId="0" fontId="37" fillId="0" borderId="60" applyNumberFormat="0">
      <alignment vertical="top"/>
    </xf>
    <xf numFmtId="0" fontId="37" fillId="0" borderId="60" applyNumberFormat="0">
      <alignment vertical="top"/>
    </xf>
    <xf numFmtId="0" fontId="122" fillId="0" borderId="63" applyNumberFormat="0">
      <alignment vertical="top"/>
    </xf>
    <xf numFmtId="0" fontId="122" fillId="0" borderId="63" applyNumberFormat="0">
      <alignment vertical="top"/>
    </xf>
    <xf numFmtId="0" fontId="129" fillId="0" borderId="60" applyNumberFormat="0">
      <alignment vertical="top"/>
    </xf>
    <xf numFmtId="0" fontId="129" fillId="0" borderId="60" applyNumberFormat="0">
      <alignment vertical="top"/>
    </xf>
    <xf numFmtId="0" fontId="129" fillId="0" borderId="60" applyNumberFormat="0">
      <alignment vertical="top"/>
    </xf>
    <xf numFmtId="0" fontId="129" fillId="0" borderId="60" applyNumberFormat="0">
      <alignment vertical="top"/>
    </xf>
    <xf numFmtId="0" fontId="129" fillId="0" borderId="55" applyNumberFormat="0">
      <alignment vertical="top"/>
    </xf>
    <xf numFmtId="0" fontId="129" fillId="0" borderId="55" applyNumberFormat="0">
      <alignment vertical="top"/>
    </xf>
    <xf numFmtId="0" fontId="51" fillId="0" borderId="60" applyNumberFormat="0"/>
    <xf numFmtId="0" fontId="51" fillId="0" borderId="60" applyNumberFormat="0"/>
    <xf numFmtId="0" fontId="51" fillId="0" borderId="62" applyNumberFormat="0"/>
    <xf numFmtId="0" fontId="51" fillId="0" borderId="62" applyNumberFormat="0"/>
    <xf numFmtId="0" fontId="83" fillId="9" borderId="76" applyNumberFormat="0" applyAlignment="0" applyProtection="0"/>
    <xf numFmtId="0" fontId="6" fillId="33" borderId="68" applyNumberFormat="0" applyFont="0" applyAlignment="0" applyProtection="0"/>
    <xf numFmtId="40" fontId="28" fillId="0" borderId="66">
      <alignment vertical="center"/>
    </xf>
    <xf numFmtId="40" fontId="28" fillId="0" borderId="67" applyBorder="0">
      <alignment vertical="center"/>
    </xf>
    <xf numFmtId="40" fontId="28" fillId="0" borderId="66">
      <alignment vertical="center"/>
    </xf>
    <xf numFmtId="0" fontId="122" fillId="0" borderId="63" applyNumberFormat="0">
      <alignment horizontal="left" vertical="center"/>
      <protection locked="0"/>
    </xf>
    <xf numFmtId="0" fontId="122" fillId="0" borderId="63" applyNumberFormat="0">
      <alignment horizontal="left" vertical="center"/>
      <protection locked="0"/>
    </xf>
    <xf numFmtId="0" fontId="7" fillId="0" borderId="58" applyNumberFormat="0">
      <alignment vertical="top"/>
    </xf>
    <xf numFmtId="0" fontId="7" fillId="0" borderId="58" applyNumberFormat="0">
      <alignment vertical="top"/>
    </xf>
    <xf numFmtId="0" fontId="7" fillId="0" borderId="58" applyNumberFormat="0">
      <alignment horizontal="center" vertical="top"/>
    </xf>
    <xf numFmtId="0" fontId="7" fillId="0" borderId="58" applyNumberFormat="0">
      <alignment horizontal="center" vertical="top"/>
    </xf>
    <xf numFmtId="0" fontId="102" fillId="22" borderId="91" applyNumberFormat="0" applyAlignment="0" applyProtection="0"/>
    <xf numFmtId="0" fontId="51" fillId="48" borderId="57" applyNumberFormat="0">
      <alignment vertical="top" wrapText="1"/>
    </xf>
    <xf numFmtId="0" fontId="51" fillId="48" borderId="57" applyNumberFormat="0">
      <alignment vertical="top" wrapText="1"/>
    </xf>
    <xf numFmtId="0" fontId="51" fillId="0" borderId="57" applyNumberFormat="0">
      <alignment vertical="top" wrapText="1"/>
    </xf>
    <xf numFmtId="0" fontId="51" fillId="0" borderId="57" applyNumberFormat="0">
      <alignment vertical="top" wrapText="1"/>
    </xf>
    <xf numFmtId="0" fontId="6" fillId="0" borderId="55" applyNumberFormat="0"/>
    <xf numFmtId="0" fontId="6" fillId="0" borderId="55" applyNumberFormat="0"/>
    <xf numFmtId="0" fontId="6" fillId="0" borderId="60" applyNumberFormat="0"/>
    <xf numFmtId="0" fontId="6" fillId="0" borderId="60" applyNumberFormat="0"/>
    <xf numFmtId="0" fontId="6" fillId="0" borderId="58" applyNumberFormat="0"/>
    <xf numFmtId="0" fontId="6" fillId="0" borderId="58" applyNumberFormat="0"/>
    <xf numFmtId="249" fontId="33" fillId="0" borderId="87">
      <alignment vertical="top" wrapText="1"/>
    </xf>
    <xf numFmtId="0" fontId="6" fillId="0" borderId="85" applyNumberFormat="0"/>
    <xf numFmtId="0" fontId="6" fillId="0" borderId="90" applyNumberFormat="0"/>
    <xf numFmtId="0" fontId="101" fillId="36" borderId="80" applyNumberFormat="0" applyFont="0" applyFill="0" applyBorder="0" applyAlignment="0"/>
    <xf numFmtId="0" fontId="33" fillId="0" borderId="60" applyNumberFormat="0">
      <alignment vertical="top"/>
    </xf>
    <xf numFmtId="0" fontId="33" fillId="0" borderId="60" applyNumberFormat="0">
      <alignment vertical="top"/>
    </xf>
    <xf numFmtId="0" fontId="33" fillId="0" borderId="57" applyNumberFormat="0">
      <alignment vertical="top"/>
    </xf>
    <xf numFmtId="0" fontId="33" fillId="0" borderId="57" applyNumberFormat="0">
      <alignment vertical="top"/>
    </xf>
    <xf numFmtId="239" fontId="37" fillId="0" borderId="57">
      <alignment vertical="top" wrapText="1"/>
    </xf>
    <xf numFmtId="239" fontId="37" fillId="0" borderId="57">
      <alignment vertical="top" wrapText="1"/>
    </xf>
    <xf numFmtId="0" fontId="151" fillId="0" borderId="94" applyNumberFormat="0" applyFill="0" applyAlignment="0" applyProtection="0"/>
    <xf numFmtId="0" fontId="51" fillId="0" borderId="71" applyNumberFormat="0"/>
    <xf numFmtId="0" fontId="2" fillId="0" borderId="0"/>
    <xf numFmtId="0" fontId="122" fillId="0" borderId="72" applyNumberFormat="0">
      <alignment vertical="top"/>
    </xf>
    <xf numFmtId="242" fontId="37" fillId="0" borderId="57">
      <alignment vertical="top" wrapText="1"/>
    </xf>
    <xf numFmtId="242" fontId="37" fillId="0" borderId="57">
      <alignment vertical="top" wrapText="1"/>
    </xf>
    <xf numFmtId="0" fontId="129" fillId="0" borderId="69" applyNumberFormat="0">
      <alignment vertical="top"/>
    </xf>
    <xf numFmtId="0" fontId="51" fillId="0" borderId="92" applyNumberFormat="0"/>
    <xf numFmtId="0" fontId="110" fillId="1" borderId="82" applyNumberFormat="0" applyFont="0" applyAlignment="0">
      <alignment horizontal="center"/>
    </xf>
    <xf numFmtId="0" fontId="129" fillId="0" borderId="90" applyNumberFormat="0">
      <alignment vertical="top"/>
    </xf>
    <xf numFmtId="183" fontId="40" fillId="0" borderId="85" applyAlignment="0" applyProtection="0"/>
    <xf numFmtId="0" fontId="110" fillId="1" borderId="82" applyNumberFormat="0" applyFont="0" applyAlignment="0">
      <alignment horizontal="center"/>
    </xf>
    <xf numFmtId="0" fontId="51" fillId="0" borderId="90" applyNumberFormat="0"/>
    <xf numFmtId="0" fontId="2" fillId="0" borderId="0"/>
    <xf numFmtId="0" fontId="110" fillId="1" borderId="92" applyNumberFormat="0" applyFont="0" applyAlignment="0">
      <alignment horizontal="center"/>
    </xf>
    <xf numFmtId="0" fontId="110" fillId="1" borderId="92" applyNumberFormat="0" applyFont="0" applyAlignment="0">
      <alignment horizontal="center"/>
    </xf>
    <xf numFmtId="183" fontId="40" fillId="0" borderId="85" applyAlignment="0" applyProtection="0"/>
    <xf numFmtId="0" fontId="122" fillId="0" borderId="93" applyNumberFormat="0">
      <alignment vertical="top"/>
    </xf>
    <xf numFmtId="239" fontId="33" fillId="0" borderId="57">
      <alignment vertical="top" wrapText="1"/>
    </xf>
    <xf numFmtId="239" fontId="33" fillId="0" borderId="57">
      <alignment vertical="top" wrapText="1"/>
    </xf>
    <xf numFmtId="249" fontId="33" fillId="0" borderId="57">
      <alignment vertical="top" wrapText="1"/>
    </xf>
    <xf numFmtId="249" fontId="33" fillId="0" borderId="57">
      <alignment vertical="top" wrapText="1"/>
    </xf>
    <xf numFmtId="0" fontId="151" fillId="0" borderId="94" applyNumberFormat="0" applyFill="0" applyAlignment="0" applyProtection="0"/>
    <xf numFmtId="183" fontId="40" fillId="0" borderId="85" applyAlignment="0" applyProtection="0"/>
    <xf numFmtId="0" fontId="110" fillId="1" borderId="82" applyNumberFormat="0" applyFont="0" applyAlignment="0">
      <alignment horizontal="center"/>
    </xf>
    <xf numFmtId="0" fontId="122" fillId="0" borderId="93" applyNumberFormat="0">
      <alignment vertical="top"/>
    </xf>
    <xf numFmtId="0" fontId="110" fillId="1" borderId="92" applyNumberFormat="0" applyFont="0" applyAlignment="0">
      <alignment horizontal="center"/>
    </xf>
    <xf numFmtId="183" fontId="40" fillId="0" borderId="85" applyAlignment="0" applyProtection="0"/>
    <xf numFmtId="0" fontId="129" fillId="0" borderId="90" applyNumberFormat="0">
      <alignment vertical="top"/>
    </xf>
    <xf numFmtId="183" fontId="40" fillId="0" borderId="85" applyAlignment="0" applyProtection="0"/>
    <xf numFmtId="183" fontId="40" fillId="0" borderId="65" applyAlignment="0" applyProtection="0"/>
    <xf numFmtId="183" fontId="40" fillId="0" borderId="65" applyAlignment="0" applyProtection="0"/>
    <xf numFmtId="183" fontId="40" fillId="0" borderId="85" applyAlignment="0" applyProtection="0"/>
    <xf numFmtId="183" fontId="40" fillId="0" borderId="85" applyAlignment="0" applyProtection="0"/>
    <xf numFmtId="0" fontId="33" fillId="0" borderId="85" applyNumberFormat="0">
      <alignment vertical="top"/>
    </xf>
    <xf numFmtId="183" fontId="40" fillId="0" borderId="85" applyAlignment="0" applyProtection="0"/>
    <xf numFmtId="0" fontId="130" fillId="0" borderId="85" applyNumberFormat="0">
      <alignment vertical="top"/>
    </xf>
    <xf numFmtId="0" fontId="131" fillId="0" borderId="85" applyNumberFormat="0">
      <alignment vertical="top"/>
    </xf>
    <xf numFmtId="183" fontId="40" fillId="0" borderId="85" applyAlignment="0" applyProtection="0"/>
    <xf numFmtId="183" fontId="40" fillId="0" borderId="85" applyAlignment="0" applyProtection="0"/>
    <xf numFmtId="0" fontId="69" fillId="0" borderId="87">
      <alignment vertical="center" wrapText="1"/>
    </xf>
    <xf numFmtId="0" fontId="44" fillId="22" borderId="86" applyNumberFormat="0" applyAlignment="0" applyProtection="0"/>
    <xf numFmtId="0" fontId="122" fillId="0" borderId="75" applyNumberFormat="0"/>
    <xf numFmtId="0" fontId="122" fillId="0" borderId="80" applyNumberFormat="0"/>
    <xf numFmtId="0" fontId="122" fillId="0" borderId="77" applyNumberFormat="0"/>
    <xf numFmtId="40" fontId="28" fillId="0" borderId="88" applyBorder="0">
      <alignment vertical="center"/>
    </xf>
    <xf numFmtId="38" fontId="28" fillId="0" borderId="87">
      <alignment vertical="center"/>
    </xf>
    <xf numFmtId="0" fontId="33" fillId="0" borderId="75" applyNumberFormat="0">
      <alignment vertical="top"/>
    </xf>
    <xf numFmtId="40" fontId="28" fillId="0" borderId="88" applyBorder="0">
      <alignment vertical="center"/>
    </xf>
    <xf numFmtId="38" fontId="28" fillId="0" borderId="87">
      <alignment vertical="center"/>
    </xf>
    <xf numFmtId="0" fontId="83" fillId="9" borderId="86" applyNumberFormat="0" applyAlignment="0" applyProtection="0"/>
    <xf numFmtId="0" fontId="130" fillId="0" borderId="80" applyNumberFormat="0">
      <alignment vertical="top"/>
    </xf>
    <xf numFmtId="40" fontId="28" fillId="0" borderId="88" applyBorder="0">
      <alignment vertical="center"/>
    </xf>
    <xf numFmtId="0" fontId="51" fillId="0" borderId="80" applyNumberFormat="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122" fillId="0" borderId="80" applyNumberFormat="0"/>
    <xf numFmtId="0" fontId="83" fillId="9" borderId="86" applyNumberFormat="0" applyAlignment="0" applyProtection="0"/>
    <xf numFmtId="0" fontId="122" fillId="0" borderId="77" applyNumberFormat="0"/>
    <xf numFmtId="40" fontId="28" fillId="0" borderId="88" applyBorder="0">
      <alignment vertical="center"/>
    </xf>
    <xf numFmtId="0" fontId="33" fillId="0" borderId="75" applyNumberFormat="0">
      <alignment vertical="top"/>
    </xf>
    <xf numFmtId="0" fontId="83" fillId="9" borderId="86" applyNumberFormat="0" applyAlignment="0" applyProtection="0"/>
    <xf numFmtId="40" fontId="28" fillId="0" borderId="88" applyBorder="0">
      <alignment vertical="center"/>
    </xf>
    <xf numFmtId="40" fontId="28" fillId="0" borderId="87">
      <alignment vertical="center"/>
    </xf>
    <xf numFmtId="0" fontId="83" fillId="9" borderId="86" applyNumberFormat="0" applyAlignment="0" applyProtection="0"/>
    <xf numFmtId="0" fontId="51" fillId="0" borderId="82" applyNumberFormat="0"/>
    <xf numFmtId="40" fontId="28" fillId="0" borderId="88" applyBorder="0">
      <alignment vertical="center"/>
    </xf>
    <xf numFmtId="0" fontId="83" fillId="9" borderId="86" applyNumberFormat="0" applyAlignment="0" applyProtection="0"/>
    <xf numFmtId="0" fontId="151" fillId="0" borderId="64" applyNumberFormat="0" applyFill="0" applyAlignment="0" applyProtection="0"/>
    <xf numFmtId="0" fontId="151" fillId="0" borderId="64" applyNumberFormat="0" applyFill="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51" fillId="0" borderId="77" applyNumberFormat="0">
      <alignment vertical="top" wrapText="1"/>
    </xf>
    <xf numFmtId="0" fontId="51" fillId="48" borderId="77" applyNumberFormat="0">
      <alignment vertical="top" wrapText="1"/>
    </xf>
    <xf numFmtId="0" fontId="6" fillId="0" borderId="80" applyNumberFormat="0"/>
    <xf numFmtId="0" fontId="6" fillId="33" borderId="89" applyNumberFormat="0" applyFont="0" applyAlignment="0" applyProtection="0"/>
    <xf numFmtId="0" fontId="51" fillId="48" borderId="77" applyNumberFormat="0">
      <alignment vertical="top" wrapText="1"/>
    </xf>
    <xf numFmtId="0" fontId="101" fillId="36" borderId="90" applyNumberFormat="0" applyFont="0" applyFill="0" applyBorder="0" applyAlignment="0"/>
    <xf numFmtId="0" fontId="102" fillId="22" borderId="91" applyNumberFormat="0" applyAlignment="0" applyProtection="0"/>
    <xf numFmtId="0" fontId="6" fillId="0" borderId="80" applyNumberFormat="0"/>
    <xf numFmtId="0" fontId="6" fillId="33" borderId="89" applyNumberFormat="0" applyFont="0" applyAlignment="0" applyProtection="0"/>
    <xf numFmtId="0" fontId="102" fillId="22" borderId="91" applyNumberFormat="0" applyAlignment="0" applyProtection="0"/>
    <xf numFmtId="0" fontId="101" fillId="36" borderId="90" applyNumberFormat="0" applyFont="0" applyFill="0" applyBorder="0" applyAlignment="0"/>
    <xf numFmtId="0" fontId="130" fillId="0" borderId="85" applyNumberFormat="0">
      <alignment vertical="top"/>
    </xf>
    <xf numFmtId="0" fontId="131" fillId="0" borderId="85" applyNumberFormat="0">
      <alignment vertical="top"/>
    </xf>
    <xf numFmtId="0" fontId="130" fillId="0" borderId="88" applyNumberFormat="0">
      <alignment vertical="top"/>
    </xf>
    <xf numFmtId="0" fontId="127" fillId="0" borderId="88" applyNumberFormat="0">
      <alignment vertical="top"/>
    </xf>
    <xf numFmtId="0" fontId="130" fillId="0" borderId="85" applyNumberFormat="0">
      <alignment vertical="top"/>
    </xf>
    <xf numFmtId="0" fontId="131" fillId="0" borderId="85" applyNumberFormat="0">
      <alignment vertical="top"/>
    </xf>
    <xf numFmtId="0" fontId="130" fillId="0" borderId="88" applyNumberFormat="0">
      <alignment vertical="top"/>
    </xf>
    <xf numFmtId="0" fontId="127" fillId="0" borderId="88" applyNumberFormat="0">
      <alignment vertical="top"/>
    </xf>
    <xf numFmtId="0" fontId="129" fillId="0" borderId="90" applyNumberFormat="0">
      <alignment vertical="top"/>
    </xf>
    <xf numFmtId="0" fontId="129" fillId="0" borderId="90" applyNumberFormat="0">
      <alignment vertical="top"/>
    </xf>
    <xf numFmtId="0" fontId="6" fillId="33" borderId="68" applyNumberFormat="0" applyFont="0" applyAlignment="0" applyProtection="0"/>
    <xf numFmtId="0" fontId="83" fillId="9" borderId="86" applyNumberFormat="0" applyAlignment="0" applyProtection="0"/>
    <xf numFmtId="0" fontId="83" fillId="9" borderId="86" applyNumberFormat="0" applyAlignment="0" applyProtection="0"/>
    <xf numFmtId="0" fontId="129" fillId="0" borderId="85" applyNumberFormat="0">
      <alignment vertical="top"/>
    </xf>
    <xf numFmtId="0" fontId="129" fillId="0" borderId="90" applyNumberFormat="0">
      <alignment vertical="top"/>
    </xf>
    <xf numFmtId="164" fontId="20" fillId="0" borderId="0" applyFont="0" applyFill="0" applyBorder="0" applyAlignment="0" applyProtection="0"/>
    <xf numFmtId="40" fontId="28" fillId="0" borderId="88" applyBorder="0">
      <alignment vertical="center"/>
    </xf>
    <xf numFmtId="40" fontId="28" fillId="0" borderId="88" applyBorder="0">
      <alignment vertical="center"/>
    </xf>
    <xf numFmtId="40" fontId="28" fillId="0" borderId="88" applyBorder="0">
      <alignment vertical="center"/>
    </xf>
    <xf numFmtId="40" fontId="28" fillId="0" borderId="87">
      <alignment vertical="center"/>
    </xf>
    <xf numFmtId="40" fontId="28" fillId="0" borderId="88" applyBorder="0">
      <alignment vertical="center"/>
    </xf>
    <xf numFmtId="40" fontId="28" fillId="0" borderId="87">
      <alignment vertical="center"/>
    </xf>
    <xf numFmtId="44" fontId="2" fillId="0" borderId="0" applyFont="0" applyFill="0" applyBorder="0" applyAlignment="0" applyProtection="0"/>
    <xf numFmtId="0" fontId="110" fillId="1" borderId="92" applyNumberFormat="0" applyFont="0" applyAlignment="0">
      <alignment horizontal="center"/>
    </xf>
    <xf numFmtId="0" fontId="2" fillId="0" borderId="0"/>
    <xf numFmtId="242" fontId="37" fillId="0" borderId="77">
      <alignment vertical="top" wrapText="1"/>
    </xf>
    <xf numFmtId="242" fontId="37" fillId="0" borderId="87">
      <alignment vertical="top" wrapText="1"/>
    </xf>
    <xf numFmtId="0" fontId="51" fillId="0" borderId="62" applyNumberFormat="0"/>
    <xf numFmtId="0" fontId="51" fillId="0" borderId="62" applyNumberFormat="0"/>
    <xf numFmtId="0" fontId="51" fillId="0" borderId="60" applyNumberFormat="0"/>
    <xf numFmtId="0" fontId="51" fillId="0" borderId="60" applyNumberFormat="0"/>
    <xf numFmtId="0" fontId="129" fillId="0" borderId="55" applyNumberFormat="0">
      <alignment vertical="top"/>
    </xf>
    <xf numFmtId="0" fontId="129" fillId="0" borderId="55" applyNumberFormat="0">
      <alignment vertical="top"/>
    </xf>
    <xf numFmtId="0" fontId="129" fillId="0" borderId="60" applyNumberFormat="0">
      <alignment vertical="top"/>
    </xf>
    <xf numFmtId="0" fontId="129" fillId="0" borderId="60" applyNumberFormat="0">
      <alignment vertical="top"/>
    </xf>
    <xf numFmtId="0" fontId="129" fillId="0" borderId="60" applyNumberFormat="0">
      <alignment vertical="top"/>
    </xf>
    <xf numFmtId="0" fontId="129" fillId="0" borderId="60" applyNumberFormat="0">
      <alignment vertical="top"/>
    </xf>
    <xf numFmtId="0" fontId="122" fillId="0" borderId="63" applyNumberFormat="0">
      <alignment vertical="top"/>
    </xf>
    <xf numFmtId="0" fontId="122" fillId="0" borderId="63" applyNumberFormat="0">
      <alignment vertical="top"/>
    </xf>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6" fillId="0" borderId="55" applyNumberFormat="0"/>
    <xf numFmtId="0" fontId="6" fillId="0" borderId="55" applyNumberFormat="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0" fontId="33" fillId="0" borderId="55" applyNumberFormat="0">
      <alignment vertical="top"/>
    </xf>
    <xf numFmtId="0" fontId="33" fillId="0" borderId="55" applyNumberFormat="0">
      <alignment vertical="top"/>
    </xf>
    <xf numFmtId="0" fontId="122" fillId="0" borderId="55" applyNumberFormat="0"/>
    <xf numFmtId="0" fontId="122" fillId="0" borderId="55" applyNumberFormat="0"/>
    <xf numFmtId="0" fontId="131" fillId="0" borderId="55" applyNumberFormat="0">
      <alignment vertical="top"/>
    </xf>
    <xf numFmtId="0" fontId="131" fillId="0" borderId="55" applyNumberFormat="0">
      <alignment vertical="top"/>
    </xf>
    <xf numFmtId="0" fontId="130" fillId="0" borderId="55" applyNumberFormat="0">
      <alignment vertical="top"/>
    </xf>
    <xf numFmtId="0" fontId="130" fillId="0" borderId="55" applyNumberFormat="0">
      <alignment vertical="top"/>
    </xf>
    <xf numFmtId="0" fontId="127" fillId="0" borderId="55" applyNumberFormat="0">
      <alignment vertical="top"/>
    </xf>
    <xf numFmtId="0" fontId="127" fillId="0" borderId="55" applyNumberFormat="0">
      <alignment vertical="top"/>
    </xf>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0" fontId="44" fillId="22" borderId="56" applyNumberFormat="0" applyAlignment="0" applyProtection="0"/>
    <xf numFmtId="0" fontId="44" fillId="22" borderId="56" applyNumberFormat="0" applyAlignment="0" applyProtection="0"/>
    <xf numFmtId="0" fontId="69" fillId="0" borderId="57">
      <alignment vertical="center" wrapText="1"/>
    </xf>
    <xf numFmtId="0" fontId="69" fillId="0" borderId="57">
      <alignment vertical="center" wrapText="1"/>
    </xf>
    <xf numFmtId="0" fontId="71" fillId="0" borderId="62">
      <alignment horizontal="left" vertical="center"/>
    </xf>
    <xf numFmtId="167" fontId="9" fillId="0" borderId="62">
      <alignment horizontal="left" vertical="center"/>
    </xf>
    <xf numFmtId="167" fontId="9" fillId="0" borderId="62">
      <alignment horizontal="left" vertical="center"/>
    </xf>
    <xf numFmtId="0" fontId="71" fillId="0" borderId="62">
      <alignment horizontal="left" vertical="center"/>
    </xf>
    <xf numFmtId="0" fontId="69" fillId="0" borderId="57">
      <alignment vertical="center" wrapText="1"/>
    </xf>
    <xf numFmtId="0" fontId="69" fillId="0" borderId="57">
      <alignment vertical="center" wrapText="1"/>
    </xf>
    <xf numFmtId="0" fontId="71" fillId="0" borderId="62">
      <alignment horizontal="left" vertical="center"/>
    </xf>
    <xf numFmtId="167" fontId="9" fillId="0" borderId="62">
      <alignment horizontal="left" vertical="center"/>
    </xf>
    <xf numFmtId="167" fontId="9" fillId="0" borderId="62">
      <alignment horizontal="left" vertical="center"/>
    </xf>
    <xf numFmtId="0" fontId="71" fillId="0" borderId="62">
      <alignment horizontal="left" vertical="center"/>
    </xf>
    <xf numFmtId="38" fontId="28" fillId="0" borderId="57">
      <alignment vertical="center"/>
    </xf>
    <xf numFmtId="38" fontId="28" fillId="0" borderId="57">
      <alignment vertical="center"/>
    </xf>
    <xf numFmtId="40" fontId="28" fillId="0" borderId="57">
      <alignment vertical="center"/>
    </xf>
    <xf numFmtId="40" fontId="28" fillId="0" borderId="57">
      <alignment vertical="center"/>
    </xf>
    <xf numFmtId="38" fontId="28" fillId="0" borderId="57">
      <alignment vertical="center"/>
    </xf>
    <xf numFmtId="38" fontId="28" fillId="0" borderId="57">
      <alignment vertical="center"/>
    </xf>
    <xf numFmtId="40" fontId="28" fillId="0" borderId="58" applyBorder="0">
      <alignment vertical="center"/>
    </xf>
    <xf numFmtId="40" fontId="28" fillId="0" borderId="58" applyBorder="0">
      <alignment vertical="center"/>
    </xf>
    <xf numFmtId="40" fontId="28" fillId="0" borderId="57">
      <alignment vertical="center"/>
    </xf>
    <xf numFmtId="40" fontId="28" fillId="0" borderId="57">
      <alignment vertical="center"/>
    </xf>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38" fontId="28" fillId="0" borderId="57">
      <alignment vertical="center"/>
    </xf>
    <xf numFmtId="38" fontId="28" fillId="0" borderId="57">
      <alignment vertical="center"/>
    </xf>
    <xf numFmtId="40" fontId="28" fillId="0" borderId="57">
      <alignment vertical="center"/>
    </xf>
    <xf numFmtId="40" fontId="28" fillId="0" borderId="57">
      <alignment vertical="center"/>
    </xf>
    <xf numFmtId="38" fontId="28" fillId="0" borderId="57">
      <alignment vertical="center"/>
    </xf>
    <xf numFmtId="40" fontId="28" fillId="0" borderId="58" applyBorder="0">
      <alignment vertical="center"/>
    </xf>
    <xf numFmtId="40" fontId="28" fillId="0" borderId="58" applyBorder="0">
      <alignment vertical="center"/>
    </xf>
    <xf numFmtId="40" fontId="28" fillId="0" borderId="57">
      <alignment vertical="center"/>
    </xf>
    <xf numFmtId="40" fontId="28" fillId="0" borderId="57">
      <alignment vertical="center"/>
    </xf>
    <xf numFmtId="40" fontId="28" fillId="0" borderId="57">
      <alignment vertical="center"/>
    </xf>
    <xf numFmtId="40" fontId="28" fillId="0" borderId="57">
      <alignment vertical="center"/>
    </xf>
    <xf numFmtId="40" fontId="28" fillId="0" borderId="67" applyBorder="0">
      <alignment vertical="center"/>
    </xf>
    <xf numFmtId="40" fontId="28" fillId="0" borderId="67"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40" fontId="28" fillId="0" borderId="58" applyBorder="0">
      <alignment vertical="center"/>
    </xf>
    <xf numFmtId="38" fontId="28" fillId="0" borderId="66">
      <alignment vertical="center"/>
    </xf>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83" fillId="9" borderId="56" applyNumberFormat="0" applyAlignment="0" applyProtection="0"/>
    <xf numFmtId="0" fontId="6" fillId="33" borderId="79" applyNumberFormat="0" applyFont="0" applyAlignment="0" applyProtection="0"/>
    <xf numFmtId="0" fontId="6" fillId="33" borderId="79" applyNumberFormat="0" applyFont="0" applyAlignment="0" applyProtection="0"/>
    <xf numFmtId="0" fontId="102" fillId="22" borderId="81" applyNumberFormat="0" applyAlignment="0" applyProtection="0"/>
    <xf numFmtId="249" fontId="33" fillId="0" borderId="87">
      <alignment vertical="top" wrapText="1"/>
    </xf>
    <xf numFmtId="183" fontId="40" fillId="0" borderId="65" applyAlignment="0" applyProtection="0"/>
    <xf numFmtId="183" fontId="40" fillId="0" borderId="85" applyAlignment="0" applyProtection="0"/>
    <xf numFmtId="183" fontId="40" fillId="0" borderId="85" applyAlignment="0" applyProtection="0"/>
    <xf numFmtId="0" fontId="127" fillId="0" borderId="85" applyNumberFormat="0">
      <alignment vertical="top"/>
    </xf>
    <xf numFmtId="0" fontId="83" fillId="9" borderId="86" applyNumberFormat="0" applyAlignment="0" applyProtection="0"/>
    <xf numFmtId="0" fontId="83" fillId="9" borderId="86" applyNumberFormat="0" applyAlignment="0" applyProtection="0"/>
    <xf numFmtId="0" fontId="83" fillId="9" borderId="86" applyNumberForma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101" fillId="36" borderId="60" applyNumberFormat="0" applyFont="0" applyFill="0" applyBorder="0" applyAlignment="0"/>
    <xf numFmtId="0" fontId="101" fillId="36" borderId="60" applyNumberFormat="0" applyFont="0" applyFill="0" applyBorder="0" applyAlignment="0"/>
    <xf numFmtId="0" fontId="102" fillId="22" borderId="61" applyNumberFormat="0" applyAlignment="0" applyProtection="0"/>
    <xf numFmtId="0" fontId="102" fillId="22" borderId="61" applyNumberForma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6" fillId="33" borderId="59" applyNumberFormat="0" applyFont="0" applyAlignment="0" applyProtection="0"/>
    <xf numFmtId="0" fontId="101" fillId="36" borderId="60" applyNumberFormat="0" applyFont="0" applyFill="0" applyBorder="0" applyAlignment="0"/>
    <xf numFmtId="0" fontId="101" fillId="36" borderId="60" applyNumberFormat="0" applyFont="0" applyFill="0" applyBorder="0" applyAlignment="0"/>
    <xf numFmtId="0" fontId="102" fillId="22" borderId="61" applyNumberFormat="0" applyAlignment="0" applyProtection="0"/>
    <xf numFmtId="0" fontId="102" fillId="22" borderId="61" applyNumberFormat="0" applyAlignment="0" applyProtection="0"/>
    <xf numFmtId="0" fontId="101" fillId="36" borderId="60" applyNumberFormat="0" applyFont="0" applyFill="0" applyBorder="0" applyAlignment="0"/>
    <xf numFmtId="0" fontId="101" fillId="36" borderId="60" applyNumberFormat="0" applyFont="0" applyFill="0" applyBorder="0" applyAlignment="0"/>
    <xf numFmtId="0" fontId="44" fillId="22" borderId="56" applyNumberFormat="0" applyAlignment="0" applyProtection="0"/>
    <xf numFmtId="0" fontId="44" fillId="22" borderId="56" applyNumberFormat="0" applyAlignment="0" applyProtection="0"/>
    <xf numFmtId="0" fontId="127" fillId="0" borderId="55" applyNumberFormat="0">
      <alignment vertical="top"/>
    </xf>
    <xf numFmtId="0" fontId="127" fillId="0" borderId="55" applyNumberFormat="0">
      <alignment vertical="top"/>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10" fillId="1" borderId="62" applyNumberFormat="0" applyFont="0" applyAlignment="0">
      <alignment horizontal="center"/>
    </xf>
    <xf numFmtId="0" fontId="130" fillId="0" borderId="55" applyNumberFormat="0">
      <alignment vertical="top"/>
    </xf>
    <xf numFmtId="0" fontId="130" fillId="0" borderId="55" applyNumberFormat="0">
      <alignment vertical="top"/>
    </xf>
    <xf numFmtId="0" fontId="127" fillId="0" borderId="55" applyNumberFormat="0">
      <alignment vertical="top"/>
    </xf>
    <xf numFmtId="0" fontId="127" fillId="0" borderId="55" applyNumberFormat="0">
      <alignment vertical="top"/>
    </xf>
    <xf numFmtId="0" fontId="131" fillId="0" borderId="55" applyNumberFormat="0">
      <alignment vertical="top"/>
    </xf>
    <xf numFmtId="0" fontId="131" fillId="0" borderId="55" applyNumberFormat="0">
      <alignment vertical="top"/>
    </xf>
    <xf numFmtId="0" fontId="130" fillId="0" borderId="55" applyNumberFormat="0">
      <alignment vertical="top"/>
    </xf>
    <xf numFmtId="0" fontId="130" fillId="0" borderId="55" applyNumberFormat="0">
      <alignment vertical="top"/>
    </xf>
    <xf numFmtId="0" fontId="131" fillId="0" borderId="55" applyNumberFormat="0">
      <alignment vertical="top"/>
    </xf>
    <xf numFmtId="0" fontId="131" fillId="0" borderId="55" applyNumberFormat="0">
      <alignment vertical="top"/>
    </xf>
    <xf numFmtId="0" fontId="127" fillId="0" borderId="60" applyNumberFormat="0">
      <alignment vertical="top"/>
    </xf>
    <xf numFmtId="0" fontId="127" fillId="0" borderId="60" applyNumberFormat="0">
      <alignment vertical="top"/>
    </xf>
    <xf numFmtId="0" fontId="130" fillId="0" borderId="60" applyNumberFormat="0">
      <alignment vertical="top"/>
    </xf>
    <xf numFmtId="0" fontId="130" fillId="0" borderId="60" applyNumberFormat="0">
      <alignment vertical="top"/>
    </xf>
    <xf numFmtId="0" fontId="131" fillId="0" borderId="60" applyNumberFormat="0">
      <alignment vertical="top"/>
    </xf>
    <xf numFmtId="0" fontId="131" fillId="0" borderId="60" applyNumberFormat="0">
      <alignment vertical="top"/>
    </xf>
    <xf numFmtId="0" fontId="127" fillId="0" borderId="58" applyNumberFormat="0">
      <alignment vertical="top"/>
    </xf>
    <xf numFmtId="0" fontId="127" fillId="0" borderId="58" applyNumberFormat="0">
      <alignment vertical="top"/>
    </xf>
    <xf numFmtId="0" fontId="130" fillId="0" borderId="58" applyNumberFormat="0">
      <alignment vertical="top"/>
    </xf>
    <xf numFmtId="0" fontId="130" fillId="0" borderId="58" applyNumberFormat="0">
      <alignment vertical="top"/>
    </xf>
    <xf numFmtId="0" fontId="131" fillId="0" borderId="58" applyNumberFormat="0">
      <alignment vertical="top"/>
    </xf>
    <xf numFmtId="0" fontId="131" fillId="0" borderId="58" applyNumberFormat="0">
      <alignment vertical="top"/>
    </xf>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183" fontId="40" fillId="0" borderId="55" applyAlignment="0" applyProtection="0"/>
    <xf numFmtId="0" fontId="122" fillId="0" borderId="60" applyNumberFormat="0"/>
    <xf numFmtId="0" fontId="122" fillId="0" borderId="60" applyNumberFormat="0"/>
    <xf numFmtId="0" fontId="122" fillId="0" borderId="55" applyNumberFormat="0"/>
    <xf numFmtId="0" fontId="122" fillId="0" borderId="55" applyNumberFormat="0"/>
    <xf numFmtId="0" fontId="122" fillId="0" borderId="57" applyNumberFormat="0"/>
    <xf numFmtId="0" fontId="122" fillId="0" borderId="57" applyNumberFormat="0"/>
    <xf numFmtId="0" fontId="33" fillId="0" borderId="55" applyNumberFormat="0">
      <alignment vertical="top"/>
    </xf>
    <xf numFmtId="0" fontId="33" fillId="0" borderId="55" applyNumberFormat="0">
      <alignment vertical="top"/>
    </xf>
    <xf numFmtId="0" fontId="122" fillId="0" borderId="55" applyNumberFormat="0"/>
    <xf numFmtId="0" fontId="122" fillId="0" borderId="55" applyNumberFormat="0"/>
    <xf numFmtId="0" fontId="37" fillId="0" borderId="60" applyNumberFormat="0">
      <alignment vertical="top"/>
    </xf>
    <xf numFmtId="0" fontId="37" fillId="0" borderId="60" applyNumberFormat="0">
      <alignment vertical="top"/>
    </xf>
    <xf numFmtId="0" fontId="33" fillId="0" borderId="55" applyNumberFormat="0">
      <alignment vertical="top"/>
    </xf>
    <xf numFmtId="0" fontId="33" fillId="0" borderId="55" applyNumberFormat="0">
      <alignment vertical="top"/>
    </xf>
    <xf numFmtId="0" fontId="127" fillId="0" borderId="55" applyNumberFormat="0">
      <alignment vertical="top"/>
    </xf>
    <xf numFmtId="0" fontId="127" fillId="0" borderId="55" applyNumberFormat="0">
      <alignment vertical="top"/>
    </xf>
    <xf numFmtId="0" fontId="127" fillId="0" borderId="60" applyNumberFormat="0">
      <alignment vertical="top"/>
    </xf>
    <xf numFmtId="0" fontId="127" fillId="0" borderId="60" applyNumberFormat="0">
      <alignment vertical="top"/>
    </xf>
    <xf numFmtId="0" fontId="130" fillId="0" borderId="60" applyNumberFormat="0">
      <alignment vertical="top"/>
    </xf>
    <xf numFmtId="0" fontId="130" fillId="0" borderId="55" applyNumberFormat="0">
      <alignment vertical="top"/>
    </xf>
    <xf numFmtId="0" fontId="130" fillId="0" borderId="55" applyNumberFormat="0">
      <alignment vertical="top"/>
    </xf>
    <xf numFmtId="0" fontId="131" fillId="0" borderId="55" applyNumberFormat="0">
      <alignment vertical="top"/>
    </xf>
    <xf numFmtId="0" fontId="131" fillId="0" borderId="55" applyNumberFormat="0">
      <alignment vertical="top"/>
    </xf>
    <xf numFmtId="0" fontId="127" fillId="0" borderId="60" applyNumberFormat="0">
      <alignment vertical="top"/>
    </xf>
    <xf numFmtId="0" fontId="127" fillId="0" borderId="60" applyNumberFormat="0">
      <alignment vertical="top"/>
    </xf>
    <xf numFmtId="0" fontId="130" fillId="0" borderId="60" applyNumberFormat="0">
      <alignment vertical="top"/>
    </xf>
    <xf numFmtId="0" fontId="130" fillId="0" borderId="60" applyNumberFormat="0">
      <alignment vertical="top"/>
    </xf>
    <xf numFmtId="0" fontId="130" fillId="0" borderId="60" applyNumberFormat="0">
      <alignment vertical="top"/>
    </xf>
    <xf numFmtId="0" fontId="131" fillId="0" borderId="60" applyNumberFormat="0">
      <alignment vertical="top"/>
    </xf>
    <xf numFmtId="0" fontId="131" fillId="0" borderId="60" applyNumberFormat="0">
      <alignment vertical="top"/>
    </xf>
    <xf numFmtId="0" fontId="131" fillId="0" borderId="60" applyNumberFormat="0">
      <alignment vertical="top"/>
    </xf>
    <xf numFmtId="0" fontId="131" fillId="0" borderId="60" applyNumberFormat="0">
      <alignment vertical="top"/>
    </xf>
    <xf numFmtId="0" fontId="127" fillId="0" borderId="58" applyNumberFormat="0">
      <alignment vertical="top"/>
    </xf>
    <xf numFmtId="0" fontId="127" fillId="0" borderId="58" applyNumberFormat="0">
      <alignment vertical="top"/>
    </xf>
    <xf numFmtId="0" fontId="130" fillId="0" borderId="58" applyNumberFormat="0">
      <alignment vertical="top"/>
    </xf>
    <xf numFmtId="0" fontId="130" fillId="0" borderId="58" applyNumberFormat="0">
      <alignment vertical="top"/>
    </xf>
    <xf numFmtId="0" fontId="131" fillId="0" borderId="58" applyNumberFormat="0">
      <alignment vertical="top"/>
    </xf>
    <xf numFmtId="0" fontId="131" fillId="0" borderId="58" applyNumberFormat="0">
      <alignment vertical="top"/>
    </xf>
    <xf numFmtId="0" fontId="122" fillId="0" borderId="60" applyNumberFormat="0"/>
    <xf numFmtId="0" fontId="122" fillId="0" borderId="60" applyNumberFormat="0"/>
    <xf numFmtId="0" fontId="122" fillId="0" borderId="55" applyNumberFormat="0"/>
    <xf numFmtId="0" fontId="122" fillId="0" borderId="55" applyNumberFormat="0"/>
    <xf numFmtId="0" fontId="122" fillId="0" borderId="60" applyNumberFormat="0"/>
    <xf numFmtId="0" fontId="122" fillId="0" borderId="60" applyNumberFormat="0"/>
    <xf numFmtId="0" fontId="33" fillId="0" borderId="55" applyNumberFormat="0">
      <alignment vertical="top"/>
    </xf>
    <xf numFmtId="0" fontId="33" fillId="0" borderId="55" applyNumberFormat="0">
      <alignment vertical="top"/>
    </xf>
    <xf numFmtId="0" fontId="122" fillId="0" borderId="57" applyNumberFormat="0"/>
    <xf numFmtId="0" fontId="37" fillId="0" borderId="60" applyNumberFormat="0">
      <alignment vertical="top"/>
    </xf>
    <xf numFmtId="0" fontId="37" fillId="0" borderId="60" applyNumberFormat="0">
      <alignment vertical="top"/>
    </xf>
    <xf numFmtId="0" fontId="122" fillId="0" borderId="57" applyNumberFormat="0"/>
    <xf numFmtId="0" fontId="37" fillId="0" borderId="60" applyNumberFormat="0">
      <alignment vertical="top"/>
    </xf>
    <xf numFmtId="0" fontId="37" fillId="0" borderId="60" applyNumberFormat="0">
      <alignment vertical="top"/>
    </xf>
    <xf numFmtId="0" fontId="122" fillId="0" borderId="63" applyNumberFormat="0">
      <alignment vertical="top"/>
    </xf>
    <xf numFmtId="0" fontId="122" fillId="0" borderId="63" applyNumberFormat="0">
      <alignment vertical="top"/>
    </xf>
    <xf numFmtId="0" fontId="129" fillId="0" borderId="60" applyNumberFormat="0">
      <alignment vertical="top"/>
    </xf>
    <xf numFmtId="0" fontId="129" fillId="0" borderId="60" applyNumberFormat="0">
      <alignment vertical="top"/>
    </xf>
    <xf numFmtId="0" fontId="129" fillId="0" borderId="60" applyNumberFormat="0">
      <alignment vertical="top"/>
    </xf>
    <xf numFmtId="0" fontId="129" fillId="0" borderId="60" applyNumberFormat="0">
      <alignment vertical="top"/>
    </xf>
    <xf numFmtId="0" fontId="129" fillId="0" borderId="55" applyNumberFormat="0">
      <alignment vertical="top"/>
    </xf>
    <xf numFmtId="0" fontId="129" fillId="0" borderId="55" applyNumberFormat="0">
      <alignment vertical="top"/>
    </xf>
    <xf numFmtId="0" fontId="51" fillId="0" borderId="60" applyNumberFormat="0"/>
    <xf numFmtId="0" fontId="51" fillId="0" borderId="60" applyNumberFormat="0"/>
    <xf numFmtId="0" fontId="51" fillId="0" borderId="62" applyNumberFormat="0"/>
    <xf numFmtId="0" fontId="51" fillId="0" borderId="62" applyNumberFormat="0"/>
    <xf numFmtId="0" fontId="7" fillId="0" borderId="58" applyNumberFormat="0">
      <alignment vertical="top"/>
    </xf>
    <xf numFmtId="0" fontId="7" fillId="0" borderId="58" applyNumberFormat="0">
      <alignment vertical="top"/>
    </xf>
    <xf numFmtId="0" fontId="7" fillId="0" borderId="58" applyNumberFormat="0">
      <alignment horizontal="center" vertical="top"/>
    </xf>
    <xf numFmtId="0" fontId="7" fillId="0" borderId="58" applyNumberFormat="0">
      <alignment horizontal="center" vertical="top"/>
    </xf>
    <xf numFmtId="0" fontId="51" fillId="48" borderId="57" applyNumberFormat="0">
      <alignment vertical="top" wrapText="1"/>
    </xf>
    <xf numFmtId="0" fontId="51" fillId="48" borderId="57" applyNumberFormat="0">
      <alignment vertical="top" wrapText="1"/>
    </xf>
    <xf numFmtId="0" fontId="51" fillId="0" borderId="57" applyNumberFormat="0">
      <alignment vertical="top" wrapText="1"/>
    </xf>
    <xf numFmtId="0" fontId="51" fillId="0" borderId="57" applyNumberFormat="0">
      <alignment vertical="top" wrapText="1"/>
    </xf>
    <xf numFmtId="0" fontId="122" fillId="0" borderId="63" applyNumberFormat="0">
      <alignment horizontal="left" vertical="center"/>
      <protection locked="0"/>
    </xf>
    <xf numFmtId="0" fontId="122" fillId="0" borderId="63" applyNumberFormat="0">
      <alignment horizontal="left" vertical="center"/>
      <protection locked="0"/>
    </xf>
    <xf numFmtId="0" fontId="6" fillId="0" borderId="55" applyNumberFormat="0"/>
    <xf numFmtId="0" fontId="6" fillId="0" borderId="55" applyNumberFormat="0"/>
    <xf numFmtId="0" fontId="6" fillId="0" borderId="60" applyNumberFormat="0"/>
    <xf numFmtId="0" fontId="6" fillId="0" borderId="60" applyNumberFormat="0"/>
    <xf numFmtId="0" fontId="6" fillId="0" borderId="58" applyNumberFormat="0"/>
    <xf numFmtId="0" fontId="6" fillId="0" borderId="58" applyNumberFormat="0"/>
    <xf numFmtId="0" fontId="7" fillId="0" borderId="58" applyNumberFormat="0">
      <alignment vertical="top"/>
    </xf>
    <xf numFmtId="0" fontId="7" fillId="0" borderId="58" applyNumberFormat="0">
      <alignment vertical="top"/>
    </xf>
    <xf numFmtId="0" fontId="7" fillId="0" borderId="58" applyNumberFormat="0">
      <alignment horizontal="center" vertical="top"/>
    </xf>
    <xf numFmtId="0" fontId="7" fillId="0" borderId="58" applyNumberFormat="0">
      <alignment horizontal="center" vertical="top"/>
    </xf>
    <xf numFmtId="0" fontId="51" fillId="48" borderId="57" applyNumberFormat="0">
      <alignment vertical="top" wrapText="1"/>
    </xf>
    <xf numFmtId="0" fontId="51" fillId="48" borderId="57" applyNumberFormat="0">
      <alignment vertical="top" wrapText="1"/>
    </xf>
    <xf numFmtId="0" fontId="6" fillId="0" borderId="62" applyNumberFormat="0"/>
    <xf numFmtId="0" fontId="51" fillId="0" borderId="57" applyNumberFormat="0">
      <alignment vertical="top" wrapText="1"/>
    </xf>
    <xf numFmtId="0" fontId="51" fillId="0" borderId="57" applyNumberFormat="0">
      <alignment vertical="top" wrapText="1"/>
    </xf>
    <xf numFmtId="0" fontId="6" fillId="0" borderId="62" applyNumberFormat="0"/>
    <xf numFmtId="0" fontId="6" fillId="0" borderId="55" applyNumberFormat="0"/>
    <xf numFmtId="0" fontId="6" fillId="0" borderId="55" applyNumberFormat="0"/>
    <xf numFmtId="0" fontId="6" fillId="0" borderId="60" applyNumberFormat="0"/>
    <xf numFmtId="0" fontId="6" fillId="0" borderId="60" applyNumberFormat="0"/>
    <xf numFmtId="0" fontId="6" fillId="0" borderId="55" applyNumberFormat="0"/>
    <xf numFmtId="0" fontId="6" fillId="0" borderId="55" applyNumberFormat="0"/>
    <xf numFmtId="0" fontId="6" fillId="0" borderId="60" applyNumberFormat="0"/>
    <xf numFmtId="0" fontId="6" fillId="0" borderId="60" applyNumberFormat="0"/>
    <xf numFmtId="0" fontId="6" fillId="0" borderId="58" applyNumberFormat="0"/>
    <xf numFmtId="0" fontId="6" fillId="0" borderId="58" applyNumberFormat="0"/>
    <xf numFmtId="0" fontId="6" fillId="0" borderId="62" applyNumberFormat="0"/>
    <xf numFmtId="0" fontId="6" fillId="0" borderId="62" applyNumberFormat="0"/>
    <xf numFmtId="0" fontId="33" fillId="0" borderId="60" applyNumberFormat="0">
      <alignment vertical="top"/>
    </xf>
    <xf numFmtId="0" fontId="33" fillId="0" borderId="60" applyNumberFormat="0">
      <alignment vertical="top"/>
    </xf>
    <xf numFmtId="0" fontId="33" fillId="0" borderId="57" applyNumberFormat="0">
      <alignment vertical="top"/>
    </xf>
    <xf numFmtId="0" fontId="33" fillId="0" borderId="57" applyNumberFormat="0">
      <alignment vertical="top"/>
    </xf>
    <xf numFmtId="0" fontId="33" fillId="0" borderId="60" applyNumberFormat="0">
      <alignment vertical="top"/>
    </xf>
    <xf numFmtId="0" fontId="33" fillId="0" borderId="60" applyNumberFormat="0">
      <alignment vertical="top"/>
    </xf>
    <xf numFmtId="239" fontId="37" fillId="0" borderId="57">
      <alignment vertical="top" wrapText="1"/>
    </xf>
    <xf numFmtId="239" fontId="37" fillId="0" borderId="57">
      <alignment vertical="top" wrapText="1"/>
    </xf>
    <xf numFmtId="0" fontId="33" fillId="0" borderId="60" applyNumberFormat="0">
      <alignment vertical="top"/>
    </xf>
    <xf numFmtId="0" fontId="33" fillId="0" borderId="60" applyNumberFormat="0">
      <alignment vertical="top"/>
    </xf>
    <xf numFmtId="0" fontId="33" fillId="0" borderId="57" applyNumberFormat="0">
      <alignment vertical="top"/>
    </xf>
    <xf numFmtId="0" fontId="33" fillId="0" borderId="57" applyNumberFormat="0">
      <alignment vertical="top"/>
    </xf>
    <xf numFmtId="242" fontId="37" fillId="0" borderId="57">
      <alignment vertical="top" wrapText="1"/>
    </xf>
    <xf numFmtId="242" fontId="37" fillId="0" borderId="57">
      <alignment vertical="top" wrapText="1"/>
    </xf>
    <xf numFmtId="239" fontId="37" fillId="0" borderId="57">
      <alignment vertical="top" wrapText="1"/>
    </xf>
    <xf numFmtId="239" fontId="37" fillId="0" borderId="57">
      <alignment vertical="top" wrapText="1"/>
    </xf>
    <xf numFmtId="242" fontId="37" fillId="0" borderId="57">
      <alignment vertical="top" wrapText="1"/>
    </xf>
    <xf numFmtId="242" fontId="37" fillId="0" borderId="57">
      <alignment vertical="top" wrapText="1"/>
    </xf>
    <xf numFmtId="239" fontId="33" fillId="0" borderId="57">
      <alignment vertical="top" wrapText="1"/>
    </xf>
    <xf numFmtId="239" fontId="33" fillId="0" borderId="57">
      <alignment vertical="top" wrapText="1"/>
    </xf>
    <xf numFmtId="249" fontId="33" fillId="0" borderId="57">
      <alignment vertical="top" wrapText="1"/>
    </xf>
    <xf numFmtId="249" fontId="33" fillId="0" borderId="57">
      <alignment vertical="top" wrapText="1"/>
    </xf>
    <xf numFmtId="239" fontId="33" fillId="0" borderId="57">
      <alignment vertical="top" wrapText="1"/>
    </xf>
    <xf numFmtId="239" fontId="33" fillId="0" borderId="57">
      <alignment vertical="top" wrapText="1"/>
    </xf>
    <xf numFmtId="249" fontId="33" fillId="0" borderId="57">
      <alignment vertical="top" wrapText="1"/>
    </xf>
    <xf numFmtId="249" fontId="33" fillId="0" borderId="57">
      <alignment vertical="top" wrapText="1"/>
    </xf>
    <xf numFmtId="0" fontId="151" fillId="0" borderId="64" applyNumberFormat="0" applyFill="0" applyAlignment="0" applyProtection="0"/>
    <xf numFmtId="0" fontId="151" fillId="0" borderId="64" applyNumberFormat="0" applyFill="0" applyAlignment="0" applyProtection="0"/>
    <xf numFmtId="0" fontId="83" fillId="9" borderId="56" applyNumberFormat="0" applyAlignment="0" applyProtection="0"/>
    <xf numFmtId="40" fontId="28" fillId="0" borderId="57">
      <alignment vertical="center"/>
    </xf>
    <xf numFmtId="38" fontId="28" fillId="0" borderId="57">
      <alignment vertical="center"/>
    </xf>
    <xf numFmtId="0" fontId="122" fillId="0" borderId="63" applyNumberFormat="0">
      <alignment horizontal="left" vertical="center"/>
      <protection locked="0"/>
    </xf>
    <xf numFmtId="0" fontId="122" fillId="0" borderId="63" applyNumberFormat="0">
      <alignment horizontal="left" vertical="center"/>
      <protection locked="0"/>
    </xf>
    <xf numFmtId="40" fontId="28" fillId="0" borderId="57">
      <alignment vertical="center"/>
    </xf>
    <xf numFmtId="0" fontId="83" fillId="9" borderId="56" applyNumberFormat="0" applyAlignment="0" applyProtection="0"/>
    <xf numFmtId="0" fontId="151" fillId="0" borderId="64" applyNumberFormat="0" applyFill="0" applyAlignment="0" applyProtection="0"/>
    <xf numFmtId="0" fontId="151" fillId="0" borderId="64" applyNumberFormat="0" applyFill="0" applyAlignment="0" applyProtection="0"/>
    <xf numFmtId="164" fontId="20" fillId="0" borderId="0" applyFont="0" applyFill="0" applyBorder="0" applyAlignment="0" applyProtection="0"/>
    <xf numFmtId="0" fontId="33" fillId="0" borderId="66" applyNumberFormat="0">
      <alignment vertical="top"/>
    </xf>
    <xf numFmtId="242" fontId="37" fillId="0" borderId="66">
      <alignment vertical="top" wrapText="1"/>
    </xf>
    <xf numFmtId="242" fontId="37" fillId="0" borderId="66">
      <alignment vertical="top" wrapText="1"/>
    </xf>
    <xf numFmtId="239" fontId="33" fillId="0" borderId="66">
      <alignment vertical="top" wrapText="1"/>
    </xf>
    <xf numFmtId="239" fontId="33" fillId="0" borderId="66">
      <alignment vertical="top" wrapText="1"/>
    </xf>
    <xf numFmtId="249" fontId="33" fillId="0" borderId="66">
      <alignment vertical="top" wrapText="1"/>
    </xf>
    <xf numFmtId="249" fontId="33" fillId="0" borderId="66">
      <alignment vertical="top" wrapText="1"/>
    </xf>
    <xf numFmtId="239" fontId="33" fillId="0" borderId="66">
      <alignment vertical="top" wrapText="1"/>
    </xf>
    <xf numFmtId="239" fontId="33" fillId="0" borderId="66">
      <alignment vertical="top" wrapText="1"/>
    </xf>
    <xf numFmtId="249" fontId="33" fillId="0" borderId="66">
      <alignment vertical="top" wrapText="1"/>
    </xf>
    <xf numFmtId="249" fontId="33" fillId="0" borderId="66">
      <alignment vertical="top" wrapText="1"/>
    </xf>
    <xf numFmtId="0" fontId="151" fillId="0" borderId="73" applyNumberFormat="0" applyFill="0" applyAlignment="0" applyProtection="0"/>
    <xf numFmtId="0" fontId="151" fillId="0" borderId="73" applyNumberFormat="0" applyFill="0" applyAlignment="0" applyProtection="0"/>
    <xf numFmtId="0" fontId="83" fillId="9" borderId="74" applyNumberFormat="0" applyAlignment="0" applyProtection="0"/>
    <xf numFmtId="40" fontId="28" fillId="0" borderId="66">
      <alignment vertical="center"/>
    </xf>
    <xf numFmtId="38" fontId="28" fillId="0" borderId="66">
      <alignment vertical="center"/>
    </xf>
    <xf numFmtId="0" fontId="122" fillId="0" borderId="72" applyNumberFormat="0">
      <alignment horizontal="left" vertical="center"/>
      <protection locked="0"/>
    </xf>
    <xf numFmtId="0" fontId="122" fillId="0" borderId="72" applyNumberFormat="0">
      <alignment horizontal="left" vertical="center"/>
      <protection locked="0"/>
    </xf>
    <xf numFmtId="40" fontId="28" fillId="0" borderId="66">
      <alignment vertical="center"/>
    </xf>
    <xf numFmtId="0" fontId="83" fillId="9" borderId="74" applyNumberFormat="0" applyAlignment="0" applyProtection="0"/>
    <xf numFmtId="0" fontId="151" fillId="0" borderId="73" applyNumberFormat="0" applyFill="0" applyAlignment="0" applyProtection="0"/>
    <xf numFmtId="0" fontId="151" fillId="0" borderId="73" applyNumberFormat="0" applyFill="0" applyAlignment="0" applyProtection="0"/>
    <xf numFmtId="164" fontId="20" fillId="0" borderId="0" applyFont="0" applyFill="0" applyBorder="0" applyAlignment="0" applyProtection="0"/>
    <xf numFmtId="44" fontId="2" fillId="0" borderId="0" applyFont="0" applyFill="0" applyBorder="0" applyAlignment="0" applyProtection="0"/>
    <xf numFmtId="0" fontId="2" fillId="0" borderId="0"/>
    <xf numFmtId="0" fontId="127" fillId="0" borderId="67" applyNumberFormat="0">
      <alignment vertical="top"/>
    </xf>
    <xf numFmtId="183" fontId="40" fillId="0" borderId="65" applyAlignment="0" applyProtection="0"/>
    <xf numFmtId="183" fontId="40" fillId="0" borderId="65" applyAlignment="0" applyProtection="0"/>
    <xf numFmtId="0" fontId="130" fillId="0" borderId="65" applyNumberFormat="0">
      <alignment vertical="top"/>
    </xf>
    <xf numFmtId="0" fontId="127" fillId="0" borderId="65" applyNumberFormat="0">
      <alignment vertical="top"/>
    </xf>
    <xf numFmtId="183" fontId="40" fillId="0" borderId="65" applyAlignment="0" applyProtection="0"/>
    <xf numFmtId="0" fontId="33" fillId="0" borderId="65" applyNumberFormat="0">
      <alignment vertical="top"/>
    </xf>
    <xf numFmtId="183" fontId="40" fillId="0" borderId="65" applyAlignment="0" applyProtection="0"/>
    <xf numFmtId="183" fontId="40" fillId="0" borderId="65" applyAlignment="0" applyProtection="0"/>
    <xf numFmtId="0" fontId="110" fillId="1" borderId="71" applyNumberFormat="0" applyFont="0" applyAlignment="0">
      <alignment horizontal="center"/>
    </xf>
    <xf numFmtId="0" fontId="6" fillId="0" borderId="65" applyNumberFormat="0"/>
    <xf numFmtId="0" fontId="110" fillId="1" borderId="71" applyNumberFormat="0" applyFont="0" applyAlignment="0">
      <alignment horizontal="center"/>
    </xf>
    <xf numFmtId="0" fontId="110" fillId="1" borderId="71" applyNumberFormat="0" applyFont="0" applyAlignment="0">
      <alignment horizontal="center"/>
    </xf>
    <xf numFmtId="183" fontId="40" fillId="0" borderId="85" applyAlignment="0" applyProtection="0"/>
    <xf numFmtId="44" fontId="2" fillId="0" borderId="0" applyFont="0" applyFill="0" applyBorder="0" applyAlignment="0" applyProtection="0"/>
    <xf numFmtId="0" fontId="2" fillId="0" borderId="0"/>
    <xf numFmtId="239" fontId="37" fillId="0" borderId="87">
      <alignment vertical="top" wrapText="1"/>
    </xf>
    <xf numFmtId="0" fontId="33" fillId="0" borderId="87" applyNumberFormat="0">
      <alignment vertical="top"/>
    </xf>
    <xf numFmtId="0" fontId="6" fillId="0" borderId="88" applyNumberFormat="0"/>
    <xf numFmtId="0" fontId="33" fillId="0" borderId="90" applyNumberFormat="0">
      <alignment vertical="top"/>
    </xf>
    <xf numFmtId="0" fontId="6" fillId="0" borderId="85" applyNumberFormat="0"/>
    <xf numFmtId="0" fontId="151" fillId="0" borderId="84" applyNumberFormat="0" applyFill="0" applyAlignment="0" applyProtection="0"/>
    <xf numFmtId="0" fontId="6" fillId="0" borderId="92" applyNumberFormat="0"/>
    <xf numFmtId="0" fontId="51" fillId="48" borderId="66" applyNumberFormat="0">
      <alignment vertical="top" wrapText="1"/>
    </xf>
    <xf numFmtId="0" fontId="7" fillId="0" borderId="67" applyNumberFormat="0">
      <alignment vertical="top"/>
    </xf>
    <xf numFmtId="0" fontId="7" fillId="0" borderId="67" applyNumberFormat="0">
      <alignment horizontal="center" vertical="top"/>
    </xf>
    <xf numFmtId="0" fontId="83" fillId="9" borderId="74" applyNumberFormat="0" applyAlignment="0" applyProtection="0"/>
    <xf numFmtId="0" fontId="83" fillId="9" borderId="74" applyNumberFormat="0" applyAlignment="0" applyProtection="0"/>
    <xf numFmtId="0" fontId="7" fillId="0" borderId="88" applyNumberFormat="0">
      <alignment horizontal="center" vertical="top"/>
    </xf>
    <xf numFmtId="0" fontId="33" fillId="0" borderId="90" applyNumberFormat="0">
      <alignment vertical="top"/>
    </xf>
    <xf numFmtId="242" fontId="37" fillId="0" borderId="87">
      <alignment vertical="top" wrapText="1"/>
    </xf>
    <xf numFmtId="0" fontId="6" fillId="0" borderId="92" applyNumberFormat="0"/>
    <xf numFmtId="0" fontId="33" fillId="0" borderId="87" applyNumberFormat="0">
      <alignment vertical="top"/>
    </xf>
    <xf numFmtId="0" fontId="6" fillId="0" borderId="90" applyNumberFormat="0"/>
    <xf numFmtId="0" fontId="6" fillId="0" borderId="85" applyNumberFormat="0"/>
    <xf numFmtId="0" fontId="51" fillId="0" borderId="87" applyNumberFormat="0">
      <alignment vertical="top" wrapText="1"/>
    </xf>
    <xf numFmtId="249" fontId="33" fillId="0" borderId="66">
      <alignment vertical="top" wrapText="1"/>
    </xf>
    <xf numFmtId="239" fontId="33" fillId="0" borderId="66">
      <alignment vertical="top" wrapText="1"/>
    </xf>
    <xf numFmtId="242" fontId="37" fillId="0" borderId="66">
      <alignment vertical="top" wrapText="1"/>
    </xf>
    <xf numFmtId="0" fontId="51" fillId="48" borderId="87" applyNumberFormat="0">
      <alignment vertical="top" wrapText="1"/>
    </xf>
    <xf numFmtId="0" fontId="44" fillId="22" borderId="86" applyNumberFormat="0" applyAlignment="0" applyProtection="0"/>
    <xf numFmtId="0" fontId="33" fillId="0" borderId="87" applyNumberFormat="0">
      <alignment vertical="top"/>
    </xf>
    <xf numFmtId="239" fontId="37" fillId="0" borderId="87">
      <alignment vertical="top" wrapText="1"/>
    </xf>
    <xf numFmtId="0" fontId="33" fillId="0" borderId="90" applyNumberFormat="0">
      <alignment vertical="top"/>
    </xf>
    <xf numFmtId="0" fontId="33" fillId="0" borderId="90" applyNumberFormat="0">
      <alignment vertical="top"/>
    </xf>
    <xf numFmtId="0" fontId="151" fillId="0" borderId="84" applyNumberFormat="0" applyFill="0" applyAlignment="0" applyProtection="0"/>
    <xf numFmtId="0" fontId="6" fillId="0" borderId="90" applyNumberFormat="0"/>
    <xf numFmtId="0" fontId="6" fillId="0" borderId="92" applyNumberFormat="0"/>
    <xf numFmtId="0" fontId="127" fillId="0" borderId="90" applyNumberFormat="0">
      <alignment vertical="top"/>
    </xf>
    <xf numFmtId="0" fontId="130" fillId="0" borderId="85" applyNumberFormat="0">
      <alignment vertical="top"/>
    </xf>
    <xf numFmtId="0" fontId="130" fillId="0" borderId="85" applyNumberFormat="0">
      <alignment vertical="top"/>
    </xf>
    <xf numFmtId="0" fontId="130" fillId="0" borderId="85" applyNumberFormat="0">
      <alignment vertical="top"/>
    </xf>
    <xf numFmtId="0" fontId="131" fillId="0" borderId="85" applyNumberFormat="0">
      <alignment vertical="top"/>
    </xf>
    <xf numFmtId="0" fontId="127" fillId="0" borderId="85" applyNumberFormat="0">
      <alignment vertical="top"/>
    </xf>
    <xf numFmtId="0" fontId="101" fillId="36" borderId="90" applyNumberFormat="0" applyFont="0" applyFill="0" applyBorder="0" applyAlignment="0"/>
    <xf numFmtId="0" fontId="102" fillId="22" borderId="91" applyNumberFormat="0" applyAlignment="0" applyProtection="0"/>
    <xf numFmtId="0" fontId="101" fillId="36" borderId="90" applyNumberFormat="0" applyFont="0" applyFill="0" applyBorder="0" applyAlignment="0"/>
    <xf numFmtId="0" fontId="6" fillId="33" borderId="89" applyNumberFormat="0" applyFont="0" applyAlignment="0" applyProtection="0"/>
    <xf numFmtId="0" fontId="6" fillId="33" borderId="89" applyNumberFormat="0" applyFont="0" applyAlignment="0" applyProtection="0"/>
    <xf numFmtId="38" fontId="28" fillId="0" borderId="77">
      <alignment vertical="center"/>
    </xf>
    <xf numFmtId="0" fontId="102" fillId="22" borderId="70" applyNumberFormat="0" applyAlignment="0" applyProtection="0"/>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10" fillId="1" borderId="71" applyNumberFormat="0" applyFont="0" applyAlignment="0">
      <alignment horizontal="center"/>
    </xf>
    <xf numFmtId="0" fontId="130" fillId="0" borderId="90" applyNumberFormat="0">
      <alignment vertical="top"/>
    </xf>
    <xf numFmtId="0" fontId="127" fillId="0" borderId="90" applyNumberFormat="0">
      <alignment vertical="top"/>
    </xf>
    <xf numFmtId="0" fontId="7" fillId="0" borderId="67" applyNumberFormat="0">
      <alignment horizontal="center" vertical="top"/>
    </xf>
    <xf numFmtId="0" fontId="7" fillId="0" borderId="67" applyNumberFormat="0">
      <alignment vertical="top"/>
    </xf>
    <xf numFmtId="0" fontId="51" fillId="48" borderId="66" applyNumberFormat="0">
      <alignment vertical="top" wrapText="1"/>
    </xf>
    <xf numFmtId="242" fontId="37" fillId="0" borderId="66">
      <alignment vertical="top" wrapText="1"/>
    </xf>
    <xf numFmtId="239" fontId="33" fillId="0" borderId="66">
      <alignment vertical="top" wrapText="1"/>
    </xf>
    <xf numFmtId="249" fontId="33" fillId="0" borderId="66">
      <alignment vertical="top" wrapText="1"/>
    </xf>
    <xf numFmtId="0" fontId="51" fillId="0" borderId="87" applyNumberFormat="0">
      <alignment vertical="top" wrapText="1"/>
    </xf>
    <xf numFmtId="0" fontId="6" fillId="0" borderId="85" applyNumberFormat="0"/>
    <xf numFmtId="0" fontId="6" fillId="0" borderId="90" applyNumberFormat="0"/>
    <xf numFmtId="0" fontId="33" fillId="0" borderId="87" applyNumberFormat="0">
      <alignment vertical="top"/>
    </xf>
    <xf numFmtId="0" fontId="6" fillId="0" borderId="92" applyNumberFormat="0"/>
    <xf numFmtId="242" fontId="37" fillId="0" borderId="87">
      <alignment vertical="top" wrapText="1"/>
    </xf>
    <xf numFmtId="0" fontId="33" fillId="0" borderId="90" applyNumberFormat="0">
      <alignment vertical="top"/>
    </xf>
    <xf numFmtId="0" fontId="51" fillId="48" borderId="87" applyNumberFormat="0">
      <alignment vertical="top" wrapText="1"/>
    </xf>
    <xf numFmtId="0" fontId="151" fillId="0" borderId="73" applyNumberFormat="0" applyFill="0" applyAlignment="0" applyProtection="0"/>
    <xf numFmtId="0" fontId="151" fillId="0" borderId="73" applyNumberFormat="0" applyFill="0" applyAlignment="0" applyProtection="0"/>
    <xf numFmtId="0" fontId="110" fillId="1" borderId="71" applyNumberFormat="0" applyFont="0" applyAlignment="0">
      <alignment horizontal="center"/>
    </xf>
    <xf numFmtId="0" fontId="110" fillId="1" borderId="71" applyNumberFormat="0" applyFont="0" applyAlignment="0">
      <alignment horizontal="center"/>
    </xf>
    <xf numFmtId="0" fontId="6" fillId="0" borderId="65" applyNumberFormat="0"/>
    <xf numFmtId="0" fontId="110" fillId="1" borderId="71" applyNumberFormat="0" applyFont="0" applyAlignment="0">
      <alignment horizontal="center"/>
    </xf>
    <xf numFmtId="183" fontId="40" fillId="0" borderId="65" applyAlignment="0" applyProtection="0"/>
    <xf numFmtId="183" fontId="40" fillId="0" borderId="65" applyAlignment="0" applyProtection="0"/>
    <xf numFmtId="0" fontId="33" fillId="0" borderId="65" applyNumberFormat="0">
      <alignment vertical="top"/>
    </xf>
    <xf numFmtId="183" fontId="40" fillId="0" borderId="65" applyAlignment="0" applyProtection="0"/>
    <xf numFmtId="0" fontId="127" fillId="0" borderId="65" applyNumberFormat="0">
      <alignment vertical="top"/>
    </xf>
    <xf numFmtId="0" fontId="130" fillId="0" borderId="65" applyNumberFormat="0">
      <alignment vertical="top"/>
    </xf>
    <xf numFmtId="183" fontId="40" fillId="0" borderId="65" applyAlignment="0" applyProtection="0"/>
    <xf numFmtId="183" fontId="40" fillId="0" borderId="65" applyAlignment="0" applyProtection="0"/>
    <xf numFmtId="40" fontId="28" fillId="0" borderId="67" applyBorder="0">
      <alignment vertical="center"/>
    </xf>
    <xf numFmtId="40" fontId="28" fillId="0" borderId="66">
      <alignment vertical="center"/>
    </xf>
    <xf numFmtId="40" fontId="28" fillId="0" borderId="66">
      <alignment vertical="center"/>
    </xf>
    <xf numFmtId="40" fontId="28" fillId="0" borderId="67" applyBorder="0">
      <alignment vertical="center"/>
    </xf>
    <xf numFmtId="0" fontId="83" fillId="9" borderId="74" applyNumberFormat="0" applyAlignment="0" applyProtection="0"/>
    <xf numFmtId="0" fontId="83" fillId="9" borderId="74" applyNumberFormat="0" applyAlignment="0" applyProtection="0"/>
    <xf numFmtId="0" fontId="83" fillId="9" borderId="74" applyNumberFormat="0" applyAlignment="0" applyProtection="0"/>
    <xf numFmtId="0" fontId="83" fillId="9" borderId="86" applyNumberFormat="0" applyAlignment="0" applyProtection="0"/>
    <xf numFmtId="38" fontId="28" fillId="0" borderId="66">
      <alignment vertical="center"/>
    </xf>
    <xf numFmtId="40" fontId="28" fillId="0" borderId="66">
      <alignment vertical="center"/>
    </xf>
    <xf numFmtId="40" fontId="28" fillId="0" borderId="66">
      <alignment vertical="center"/>
    </xf>
    <xf numFmtId="40" fontId="28" fillId="0" borderId="66">
      <alignment vertical="center"/>
    </xf>
    <xf numFmtId="40" fontId="28" fillId="0" borderId="67" applyBorder="0">
      <alignment vertical="center"/>
    </xf>
    <xf numFmtId="0" fontId="83" fillId="9" borderId="74" applyNumberFormat="0" applyAlignment="0" applyProtection="0"/>
    <xf numFmtId="0" fontId="83" fillId="9" borderId="74" applyNumberFormat="0" applyAlignment="0" applyProtection="0"/>
    <xf numFmtId="38" fontId="28" fillId="0" borderId="87">
      <alignment vertical="center"/>
    </xf>
    <xf numFmtId="0" fontId="83" fillId="9" borderId="74" applyNumberFormat="0" applyAlignment="0" applyProtection="0"/>
    <xf numFmtId="0" fontId="83" fillId="9" borderId="86" applyNumberFormat="0" applyAlignment="0" applyProtection="0"/>
    <xf numFmtId="0" fontId="127" fillId="0" borderId="65" applyNumberFormat="0">
      <alignment vertical="top"/>
    </xf>
    <xf numFmtId="0" fontId="101" fillId="36" borderId="69" applyNumberFormat="0" applyFont="0" applyFill="0" applyBorder="0" applyAlignment="0"/>
    <xf numFmtId="0" fontId="110" fillId="1" borderId="71" applyNumberFormat="0" applyFont="0" applyAlignment="0">
      <alignment horizontal="center"/>
    </xf>
    <xf numFmtId="0" fontId="110" fillId="1" borderId="71" applyNumberFormat="0" applyFont="0" applyAlignment="0">
      <alignment horizontal="center"/>
    </xf>
    <xf numFmtId="0" fontId="44" fillId="22" borderId="74" applyNumberFormat="0" applyAlignment="0" applyProtection="0"/>
    <xf numFmtId="0" fontId="102" fillId="22" borderId="70" applyNumberFormat="0" applyAlignment="0" applyProtection="0"/>
    <xf numFmtId="0" fontId="127" fillId="0" borderId="69" applyNumberFormat="0">
      <alignment vertical="top"/>
    </xf>
    <xf numFmtId="0" fontId="131" fillId="0" borderId="65" applyNumberFormat="0">
      <alignment vertical="top"/>
    </xf>
    <xf numFmtId="0" fontId="44" fillId="22" borderId="74" applyNumberFormat="0" applyAlignment="0" applyProtection="0"/>
    <xf numFmtId="0" fontId="101" fillId="36" borderId="69" applyNumberFormat="0" applyFont="0" applyFill="0" applyBorder="0" applyAlignment="0"/>
    <xf numFmtId="0" fontId="110" fillId="1" borderId="71" applyNumberFormat="0" applyFont="0" applyAlignment="0">
      <alignment horizontal="center"/>
    </xf>
    <xf numFmtId="0" fontId="110" fillId="1" borderId="71" applyNumberFormat="0" applyFont="0" applyAlignment="0">
      <alignment horizontal="center"/>
    </xf>
    <xf numFmtId="0" fontId="122" fillId="0" borderId="69" applyNumberFormat="0"/>
    <xf numFmtId="183" fontId="40" fillId="0" borderId="65" applyAlignment="0" applyProtection="0"/>
    <xf numFmtId="0" fontId="127" fillId="0" borderId="69" applyNumberFormat="0">
      <alignment vertical="top"/>
    </xf>
    <xf numFmtId="0" fontId="131" fillId="0" borderId="65" applyNumberFormat="0">
      <alignment vertical="top"/>
    </xf>
    <xf numFmtId="0" fontId="122" fillId="0" borderId="69" applyNumberFormat="0"/>
    <xf numFmtId="183" fontId="40" fillId="0" borderId="65" applyAlignment="0" applyProtection="0"/>
    <xf numFmtId="0" fontId="131" fillId="0" borderId="69" applyNumberFormat="0">
      <alignment vertical="top"/>
    </xf>
    <xf numFmtId="0" fontId="130" fillId="0" borderId="69" applyNumberFormat="0">
      <alignment vertical="top"/>
    </xf>
    <xf numFmtId="0" fontId="122" fillId="0" borderId="69" applyNumberFormat="0"/>
    <xf numFmtId="0" fontId="122" fillId="0" borderId="65" applyNumberFormat="0"/>
    <xf numFmtId="0" fontId="130" fillId="0" borderId="69" applyNumberFormat="0">
      <alignment vertical="top"/>
    </xf>
    <xf numFmtId="0" fontId="130" fillId="0" borderId="69" applyNumberFormat="0">
      <alignment vertical="top"/>
    </xf>
    <xf numFmtId="0" fontId="122" fillId="0" borderId="65" applyNumberFormat="0"/>
    <xf numFmtId="0" fontId="122" fillId="0" borderId="69" applyNumberFormat="0"/>
    <xf numFmtId="242" fontId="37" fillId="0" borderId="66">
      <alignment vertical="top" wrapText="1"/>
    </xf>
    <xf numFmtId="239" fontId="37" fillId="0" borderId="66">
      <alignment vertical="top" wrapText="1"/>
    </xf>
    <xf numFmtId="0" fontId="83" fillId="9" borderId="74" applyNumberFormat="0" applyAlignment="0" applyProtection="0"/>
    <xf numFmtId="0" fontId="83" fillId="9" borderId="74" applyNumberFormat="0" applyAlignment="0" applyProtection="0"/>
    <xf numFmtId="242" fontId="37" fillId="0" borderId="66">
      <alignment vertical="top" wrapText="1"/>
    </xf>
    <xf numFmtId="239" fontId="37" fillId="0" borderId="66">
      <alignment vertical="top" wrapText="1"/>
    </xf>
    <xf numFmtId="0" fontId="6" fillId="33" borderId="68" applyNumberFormat="0" applyFont="0" applyAlignment="0" applyProtection="0"/>
    <xf numFmtId="164" fontId="20" fillId="0" borderId="0" applyFont="0" applyFill="0" applyBorder="0" applyAlignment="0" applyProtection="0"/>
    <xf numFmtId="40" fontId="28" fillId="0" borderId="88" applyBorder="0">
      <alignment vertical="center"/>
    </xf>
    <xf numFmtId="38" fontId="28" fillId="0" borderId="87">
      <alignment vertical="center"/>
    </xf>
    <xf numFmtId="40" fontId="28" fillId="0" borderId="88" applyBorder="0">
      <alignment vertical="center"/>
    </xf>
    <xf numFmtId="40" fontId="28" fillId="0" borderId="88" applyBorder="0">
      <alignment vertical="center"/>
    </xf>
    <xf numFmtId="40" fontId="28" fillId="0" borderId="87">
      <alignment vertical="center"/>
    </xf>
    <xf numFmtId="40" fontId="28" fillId="0" borderId="87">
      <alignment vertical="center"/>
    </xf>
    <xf numFmtId="239" fontId="37" fillId="0" borderId="87">
      <alignment vertical="top" wrapText="1"/>
    </xf>
    <xf numFmtId="242" fontId="37" fillId="0" borderId="87">
      <alignment vertical="top" wrapText="1"/>
    </xf>
    <xf numFmtId="242" fontId="37" fillId="0" borderId="87">
      <alignment vertical="top" wrapText="1"/>
    </xf>
    <xf numFmtId="239" fontId="33" fillId="0" borderId="87">
      <alignment vertical="top" wrapText="1"/>
    </xf>
    <xf numFmtId="239" fontId="33" fillId="0" borderId="87">
      <alignment vertical="top" wrapText="1"/>
    </xf>
    <xf numFmtId="249" fontId="33" fillId="0" borderId="87">
      <alignment vertical="top" wrapText="1"/>
    </xf>
    <xf numFmtId="249" fontId="33" fillId="0" borderId="87">
      <alignment vertical="top" wrapText="1"/>
    </xf>
    <xf numFmtId="239" fontId="33" fillId="0" borderId="87">
      <alignment vertical="top" wrapText="1"/>
    </xf>
    <xf numFmtId="239" fontId="33" fillId="0" borderId="87">
      <alignment vertical="top" wrapText="1"/>
    </xf>
    <xf numFmtId="249" fontId="33" fillId="0" borderId="87">
      <alignment vertical="top" wrapText="1"/>
    </xf>
    <xf numFmtId="249" fontId="33" fillId="0" borderId="87">
      <alignment vertical="top" wrapText="1"/>
    </xf>
    <xf numFmtId="0" fontId="151" fillId="0" borderId="94" applyNumberFormat="0" applyFill="0" applyAlignment="0" applyProtection="0"/>
    <xf numFmtId="0" fontId="151" fillId="0" borderId="94" applyNumberFormat="0" applyFill="0" applyAlignment="0" applyProtection="0"/>
    <xf numFmtId="0" fontId="83" fillId="9" borderId="86" applyNumberFormat="0" applyAlignment="0" applyProtection="0"/>
    <xf numFmtId="40" fontId="28" fillId="0" borderId="87">
      <alignment vertical="center"/>
    </xf>
    <xf numFmtId="38" fontId="28" fillId="0" borderId="87">
      <alignment vertical="center"/>
    </xf>
    <xf numFmtId="0" fontId="122" fillId="0" borderId="93" applyNumberFormat="0">
      <alignment horizontal="left" vertical="center"/>
      <protection locked="0"/>
    </xf>
    <xf numFmtId="0" fontId="122" fillId="0" borderId="93" applyNumberFormat="0">
      <alignment horizontal="left" vertical="center"/>
      <protection locked="0"/>
    </xf>
    <xf numFmtId="40" fontId="28" fillId="0" borderId="87">
      <alignment vertical="center"/>
    </xf>
    <xf numFmtId="0" fontId="83" fillId="9" borderId="86" applyNumberFormat="0" applyAlignment="0" applyProtection="0"/>
    <xf numFmtId="0" fontId="151" fillId="0" borderId="94" applyNumberFormat="0" applyFill="0" applyAlignment="0" applyProtection="0"/>
    <xf numFmtId="0" fontId="151" fillId="0" borderId="94" applyNumberFormat="0" applyFill="0" applyAlignment="0" applyProtection="0"/>
    <xf numFmtId="164" fontId="20" fillId="0" borderId="0" applyFont="0" applyFill="0" applyBorder="0" applyAlignment="0" applyProtection="0"/>
    <xf numFmtId="44" fontId="2" fillId="0" borderId="0" applyFont="0" applyFill="0" applyBorder="0" applyAlignment="0" applyProtection="0"/>
    <xf numFmtId="0" fontId="2" fillId="0" borderId="0"/>
    <xf numFmtId="0" fontId="51" fillId="0" borderId="82" applyNumberFormat="0"/>
    <xf numFmtId="0" fontId="51" fillId="0" borderId="82" applyNumberFormat="0"/>
    <xf numFmtId="0" fontId="51" fillId="0" borderId="80" applyNumberFormat="0"/>
    <xf numFmtId="0" fontId="51" fillId="0" borderId="80" applyNumberFormat="0"/>
    <xf numFmtId="0" fontId="129" fillId="0" borderId="75" applyNumberFormat="0">
      <alignment vertical="top"/>
    </xf>
    <xf numFmtId="0" fontId="129" fillId="0" borderId="75" applyNumberFormat="0">
      <alignment vertical="top"/>
    </xf>
    <xf numFmtId="0" fontId="129" fillId="0" borderId="80" applyNumberFormat="0">
      <alignment vertical="top"/>
    </xf>
    <xf numFmtId="0" fontId="129" fillId="0" borderId="80" applyNumberFormat="0">
      <alignment vertical="top"/>
    </xf>
    <xf numFmtId="0" fontId="129" fillId="0" borderId="80" applyNumberFormat="0">
      <alignment vertical="top"/>
    </xf>
    <xf numFmtId="0" fontId="129" fillId="0" borderId="80" applyNumberFormat="0">
      <alignment vertical="top"/>
    </xf>
    <xf numFmtId="0" fontId="122" fillId="0" borderId="83" applyNumberFormat="0">
      <alignment vertical="top"/>
    </xf>
    <xf numFmtId="0" fontId="122" fillId="0" borderId="83" applyNumberFormat="0">
      <alignment vertical="top"/>
    </xf>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6" fillId="0" borderId="75" applyNumberFormat="0"/>
    <xf numFmtId="0" fontId="6" fillId="0" borderId="75" applyNumberFormat="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0" fontId="33" fillId="0" borderId="75" applyNumberFormat="0">
      <alignment vertical="top"/>
    </xf>
    <xf numFmtId="0" fontId="33" fillId="0" borderId="75" applyNumberFormat="0">
      <alignment vertical="top"/>
    </xf>
    <xf numFmtId="0" fontId="122" fillId="0" borderId="75" applyNumberFormat="0"/>
    <xf numFmtId="0" fontId="122" fillId="0" borderId="75" applyNumberFormat="0"/>
    <xf numFmtId="0" fontId="131" fillId="0" borderId="75" applyNumberFormat="0">
      <alignment vertical="top"/>
    </xf>
    <xf numFmtId="0" fontId="131" fillId="0" borderId="75" applyNumberFormat="0">
      <alignment vertical="top"/>
    </xf>
    <xf numFmtId="0" fontId="130" fillId="0" borderId="75" applyNumberFormat="0">
      <alignment vertical="top"/>
    </xf>
    <xf numFmtId="0" fontId="130" fillId="0" borderId="75" applyNumberFormat="0">
      <alignment vertical="top"/>
    </xf>
    <xf numFmtId="0" fontId="127" fillId="0" borderId="75" applyNumberFormat="0">
      <alignment vertical="top"/>
    </xf>
    <xf numFmtId="0" fontId="127" fillId="0" borderId="75" applyNumberFormat="0">
      <alignment vertical="top"/>
    </xf>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0" fontId="44" fillId="22" borderId="76" applyNumberFormat="0" applyAlignment="0" applyProtection="0"/>
    <xf numFmtId="0" fontId="44" fillId="22" borderId="76" applyNumberFormat="0" applyAlignment="0" applyProtection="0"/>
    <xf numFmtId="0" fontId="69" fillId="0" borderId="77">
      <alignment vertical="center" wrapText="1"/>
    </xf>
    <xf numFmtId="0" fontId="69" fillId="0" borderId="77">
      <alignment vertical="center" wrapText="1"/>
    </xf>
    <xf numFmtId="0" fontId="71" fillId="0" borderId="82">
      <alignment horizontal="left" vertical="center"/>
    </xf>
    <xf numFmtId="167" fontId="9" fillId="0" borderId="82">
      <alignment horizontal="left" vertical="center"/>
    </xf>
    <xf numFmtId="167" fontId="9" fillId="0" borderId="82">
      <alignment horizontal="left" vertical="center"/>
    </xf>
    <xf numFmtId="0" fontId="71" fillId="0" borderId="82">
      <alignment horizontal="left" vertical="center"/>
    </xf>
    <xf numFmtId="0" fontId="69" fillId="0" borderId="77">
      <alignment vertical="center" wrapText="1"/>
    </xf>
    <xf numFmtId="0" fontId="69" fillId="0" borderId="77">
      <alignment vertical="center" wrapText="1"/>
    </xf>
    <xf numFmtId="0" fontId="71" fillId="0" borderId="82">
      <alignment horizontal="left" vertical="center"/>
    </xf>
    <xf numFmtId="167" fontId="9" fillId="0" borderId="82">
      <alignment horizontal="left" vertical="center"/>
    </xf>
    <xf numFmtId="167" fontId="9" fillId="0" borderId="82">
      <alignment horizontal="left" vertical="center"/>
    </xf>
    <xf numFmtId="0" fontId="71" fillId="0" borderId="82">
      <alignment horizontal="left" vertical="center"/>
    </xf>
    <xf numFmtId="38" fontId="28" fillId="0" borderId="77">
      <alignment vertical="center"/>
    </xf>
    <xf numFmtId="38" fontId="28" fillId="0" borderId="77">
      <alignment vertical="center"/>
    </xf>
    <xf numFmtId="40" fontId="28" fillId="0" borderId="77">
      <alignment vertical="center"/>
    </xf>
    <xf numFmtId="40" fontId="28" fillId="0" borderId="77">
      <alignment vertical="center"/>
    </xf>
    <xf numFmtId="38" fontId="28" fillId="0" borderId="77">
      <alignment vertical="center"/>
    </xf>
    <xf numFmtId="38" fontId="28" fillId="0" borderId="77">
      <alignment vertical="center"/>
    </xf>
    <xf numFmtId="40" fontId="28" fillId="0" borderId="78" applyBorder="0">
      <alignment vertical="center"/>
    </xf>
    <xf numFmtId="40" fontId="28" fillId="0" borderId="78" applyBorder="0">
      <alignment vertical="center"/>
    </xf>
    <xf numFmtId="40" fontId="28" fillId="0" borderId="77">
      <alignment vertical="center"/>
    </xf>
    <xf numFmtId="40" fontId="28" fillId="0" borderId="77">
      <alignment vertical="center"/>
    </xf>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38" fontId="28" fillId="0" borderId="77">
      <alignment vertical="center"/>
    </xf>
    <xf numFmtId="38" fontId="28" fillId="0" borderId="77">
      <alignment vertical="center"/>
    </xf>
    <xf numFmtId="40" fontId="28" fillId="0" borderId="77">
      <alignment vertical="center"/>
    </xf>
    <xf numFmtId="40" fontId="28" fillId="0" borderId="77">
      <alignment vertical="center"/>
    </xf>
    <xf numFmtId="38" fontId="28" fillId="0" borderId="77">
      <alignment vertical="center"/>
    </xf>
    <xf numFmtId="40" fontId="28" fillId="0" borderId="78" applyBorder="0">
      <alignment vertical="center"/>
    </xf>
    <xf numFmtId="40" fontId="28" fillId="0" borderId="78" applyBorder="0">
      <alignment vertical="center"/>
    </xf>
    <xf numFmtId="40" fontId="28" fillId="0" borderId="77">
      <alignment vertical="center"/>
    </xf>
    <xf numFmtId="40" fontId="28" fillId="0" borderId="77">
      <alignment vertical="center"/>
    </xf>
    <xf numFmtId="40" fontId="28" fillId="0" borderId="77">
      <alignment vertical="center"/>
    </xf>
    <xf numFmtId="40" fontId="28" fillId="0" borderId="77">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40" fontId="28" fillId="0" borderId="78" applyBorder="0">
      <alignment vertical="center"/>
    </xf>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83" fillId="9" borderId="76" applyNumberFormat="0" applyAlignment="0" applyProtection="0"/>
    <xf numFmtId="0" fontId="110" fillId="1" borderId="92" applyNumberFormat="0" applyFont="0" applyAlignment="0">
      <alignment horizontal="center"/>
    </xf>
    <xf numFmtId="0" fontId="110" fillId="1" borderId="92" applyNumberFormat="0" applyFont="0" applyAlignment="0">
      <alignment horizontal="center"/>
    </xf>
    <xf numFmtId="0" fontId="110" fillId="1" borderId="92" applyNumberFormat="0" applyFont="0" applyAlignment="0">
      <alignment horizontal="center"/>
    </xf>
    <xf numFmtId="0" fontId="131" fillId="0" borderId="85" applyNumberFormat="0">
      <alignment vertical="top"/>
    </xf>
    <xf numFmtId="0" fontId="127" fillId="0" borderId="90" applyNumberFormat="0">
      <alignment vertical="top"/>
    </xf>
    <xf numFmtId="0" fontId="127" fillId="0" borderId="88" applyNumberFormat="0">
      <alignment vertical="top"/>
    </xf>
    <xf numFmtId="0" fontId="130" fillId="0" borderId="88" applyNumberFormat="0">
      <alignment vertical="top"/>
    </xf>
    <xf numFmtId="0" fontId="122" fillId="0" borderId="93" applyNumberFormat="0">
      <alignment vertical="top"/>
    </xf>
    <xf numFmtId="0" fontId="129" fillId="0" borderId="90" applyNumberFormat="0">
      <alignment vertical="top"/>
    </xf>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101" fillId="36" borderId="80" applyNumberFormat="0" applyFont="0" applyFill="0" applyBorder="0" applyAlignment="0"/>
    <xf numFmtId="0" fontId="101" fillId="36" borderId="80" applyNumberFormat="0" applyFont="0" applyFill="0" applyBorder="0" applyAlignment="0"/>
    <xf numFmtId="0" fontId="102" fillId="22" borderId="81" applyNumberFormat="0" applyAlignment="0" applyProtection="0"/>
    <xf numFmtId="0" fontId="102" fillId="22" borderId="81" applyNumberForma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6" fillId="33" borderId="79" applyNumberFormat="0" applyFont="0" applyAlignment="0" applyProtection="0"/>
    <xf numFmtId="0" fontId="101" fillId="36" borderId="80" applyNumberFormat="0" applyFont="0" applyFill="0" applyBorder="0" applyAlignment="0"/>
    <xf numFmtId="0" fontId="101" fillId="36" borderId="80" applyNumberFormat="0" applyFont="0" applyFill="0" applyBorder="0" applyAlignment="0"/>
    <xf numFmtId="0" fontId="102" fillId="22" borderId="81" applyNumberFormat="0" applyAlignment="0" applyProtection="0"/>
    <xf numFmtId="0" fontId="102" fillId="22" borderId="81" applyNumberFormat="0" applyAlignment="0" applyProtection="0"/>
    <xf numFmtId="0" fontId="101" fillId="36" borderId="80" applyNumberFormat="0" applyFont="0" applyFill="0" applyBorder="0" applyAlignment="0"/>
    <xf numFmtId="0" fontId="101" fillId="36" borderId="80" applyNumberFormat="0" applyFont="0" applyFill="0" applyBorder="0" applyAlignment="0"/>
    <xf numFmtId="0" fontId="44" fillId="22" borderId="76" applyNumberFormat="0" applyAlignment="0" applyProtection="0"/>
    <xf numFmtId="0" fontId="44" fillId="22" borderId="76" applyNumberFormat="0" applyAlignment="0" applyProtection="0"/>
    <xf numFmtId="0" fontId="127" fillId="0" borderId="75" applyNumberFormat="0">
      <alignment vertical="top"/>
    </xf>
    <xf numFmtId="0" fontId="127" fillId="0" borderId="75" applyNumberFormat="0">
      <alignment vertical="top"/>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10" fillId="1" borderId="82" applyNumberFormat="0" applyFont="0" applyAlignment="0">
      <alignment horizontal="center"/>
    </xf>
    <xf numFmtId="0" fontId="130" fillId="0" borderId="75" applyNumberFormat="0">
      <alignment vertical="top"/>
    </xf>
    <xf numFmtId="0" fontId="130" fillId="0" borderId="75" applyNumberFormat="0">
      <alignment vertical="top"/>
    </xf>
    <xf numFmtId="0" fontId="127" fillId="0" borderId="75" applyNumberFormat="0">
      <alignment vertical="top"/>
    </xf>
    <xf numFmtId="0" fontId="127" fillId="0" borderId="75" applyNumberFormat="0">
      <alignment vertical="top"/>
    </xf>
    <xf numFmtId="0" fontId="131" fillId="0" borderId="75" applyNumberFormat="0">
      <alignment vertical="top"/>
    </xf>
    <xf numFmtId="0" fontId="131" fillId="0" borderId="75" applyNumberFormat="0">
      <alignment vertical="top"/>
    </xf>
    <xf numFmtId="0" fontId="130" fillId="0" borderId="75" applyNumberFormat="0">
      <alignment vertical="top"/>
    </xf>
    <xf numFmtId="0" fontId="130" fillId="0" borderId="75" applyNumberFormat="0">
      <alignment vertical="top"/>
    </xf>
    <xf numFmtId="0" fontId="131" fillId="0" borderId="75" applyNumberFormat="0">
      <alignment vertical="top"/>
    </xf>
    <xf numFmtId="0" fontId="131" fillId="0" borderId="75" applyNumberFormat="0">
      <alignment vertical="top"/>
    </xf>
    <xf numFmtId="0" fontId="127" fillId="0" borderId="80" applyNumberFormat="0">
      <alignment vertical="top"/>
    </xf>
    <xf numFmtId="0" fontId="127" fillId="0" borderId="80" applyNumberFormat="0">
      <alignment vertical="top"/>
    </xf>
    <xf numFmtId="0" fontId="130" fillId="0" borderId="80" applyNumberFormat="0">
      <alignment vertical="top"/>
    </xf>
    <xf numFmtId="0" fontId="130" fillId="0" borderId="80" applyNumberFormat="0">
      <alignment vertical="top"/>
    </xf>
    <xf numFmtId="0" fontId="131" fillId="0" borderId="80" applyNumberFormat="0">
      <alignment vertical="top"/>
    </xf>
    <xf numFmtId="0" fontId="131" fillId="0" borderId="80" applyNumberFormat="0">
      <alignment vertical="top"/>
    </xf>
    <xf numFmtId="0" fontId="127" fillId="0" borderId="78" applyNumberFormat="0">
      <alignment vertical="top"/>
    </xf>
    <xf numFmtId="0" fontId="127" fillId="0" borderId="78" applyNumberFormat="0">
      <alignment vertical="top"/>
    </xf>
    <xf numFmtId="0" fontId="130" fillId="0" borderId="78" applyNumberFormat="0">
      <alignment vertical="top"/>
    </xf>
    <xf numFmtId="0" fontId="130" fillId="0" borderId="78" applyNumberFormat="0">
      <alignment vertical="top"/>
    </xf>
    <xf numFmtId="0" fontId="131" fillId="0" borderId="78" applyNumberFormat="0">
      <alignment vertical="top"/>
    </xf>
    <xf numFmtId="0" fontId="131" fillId="0" borderId="78" applyNumberFormat="0">
      <alignment vertical="top"/>
    </xf>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183" fontId="40" fillId="0" borderId="75" applyAlignment="0" applyProtection="0"/>
    <xf numFmtId="0" fontId="122" fillId="0" borderId="80" applyNumberFormat="0"/>
    <xf numFmtId="0" fontId="122" fillId="0" borderId="80" applyNumberFormat="0"/>
    <xf numFmtId="0" fontId="122" fillId="0" borderId="75" applyNumberFormat="0"/>
    <xf numFmtId="0" fontId="122" fillId="0" borderId="75" applyNumberFormat="0"/>
    <xf numFmtId="0" fontId="122" fillId="0" borderId="77" applyNumberFormat="0"/>
    <xf numFmtId="0" fontId="122" fillId="0" borderId="77" applyNumberFormat="0"/>
    <xf numFmtId="0" fontId="33" fillId="0" borderId="75" applyNumberFormat="0">
      <alignment vertical="top"/>
    </xf>
    <xf numFmtId="0" fontId="33" fillId="0" borderId="75" applyNumberFormat="0">
      <alignment vertical="top"/>
    </xf>
    <xf numFmtId="0" fontId="122" fillId="0" borderId="75" applyNumberFormat="0"/>
    <xf numFmtId="0" fontId="122" fillId="0" borderId="75" applyNumberFormat="0"/>
    <xf numFmtId="0" fontId="37" fillId="0" borderId="80" applyNumberFormat="0">
      <alignment vertical="top"/>
    </xf>
    <xf numFmtId="0" fontId="37" fillId="0" borderId="80" applyNumberFormat="0">
      <alignment vertical="top"/>
    </xf>
    <xf numFmtId="0" fontId="33" fillId="0" borderId="75" applyNumberFormat="0">
      <alignment vertical="top"/>
    </xf>
    <xf numFmtId="0" fontId="33" fillId="0" borderId="75" applyNumberFormat="0">
      <alignment vertical="top"/>
    </xf>
    <xf numFmtId="0" fontId="127" fillId="0" borderId="75" applyNumberFormat="0">
      <alignment vertical="top"/>
    </xf>
    <xf numFmtId="0" fontId="127" fillId="0" borderId="75" applyNumberFormat="0">
      <alignment vertical="top"/>
    </xf>
    <xf numFmtId="0" fontId="127" fillId="0" borderId="80" applyNumberFormat="0">
      <alignment vertical="top"/>
    </xf>
    <xf numFmtId="0" fontId="127" fillId="0" borderId="80" applyNumberFormat="0">
      <alignment vertical="top"/>
    </xf>
    <xf numFmtId="0" fontId="130" fillId="0" borderId="80" applyNumberFormat="0">
      <alignment vertical="top"/>
    </xf>
    <xf numFmtId="0" fontId="130" fillId="0" borderId="75" applyNumberFormat="0">
      <alignment vertical="top"/>
    </xf>
    <xf numFmtId="0" fontId="130" fillId="0" borderId="75" applyNumberFormat="0">
      <alignment vertical="top"/>
    </xf>
    <xf numFmtId="0" fontId="131" fillId="0" borderId="75" applyNumberFormat="0">
      <alignment vertical="top"/>
    </xf>
    <xf numFmtId="0" fontId="131" fillId="0" borderId="75" applyNumberFormat="0">
      <alignment vertical="top"/>
    </xf>
    <xf numFmtId="0" fontId="127" fillId="0" borderId="80" applyNumberFormat="0">
      <alignment vertical="top"/>
    </xf>
    <xf numFmtId="0" fontId="127" fillId="0" borderId="80" applyNumberFormat="0">
      <alignment vertical="top"/>
    </xf>
    <xf numFmtId="0" fontId="130" fillId="0" borderId="80" applyNumberFormat="0">
      <alignment vertical="top"/>
    </xf>
    <xf numFmtId="0" fontId="130" fillId="0" borderId="80" applyNumberFormat="0">
      <alignment vertical="top"/>
    </xf>
    <xf numFmtId="0" fontId="130" fillId="0" borderId="80" applyNumberFormat="0">
      <alignment vertical="top"/>
    </xf>
    <xf numFmtId="0" fontId="131" fillId="0" borderId="80" applyNumberFormat="0">
      <alignment vertical="top"/>
    </xf>
    <xf numFmtId="0" fontId="131" fillId="0" borderId="80" applyNumberFormat="0">
      <alignment vertical="top"/>
    </xf>
    <xf numFmtId="0" fontId="131" fillId="0" borderId="80" applyNumberFormat="0">
      <alignment vertical="top"/>
    </xf>
    <xf numFmtId="0" fontId="131" fillId="0" borderId="80" applyNumberFormat="0">
      <alignment vertical="top"/>
    </xf>
    <xf numFmtId="0" fontId="127" fillId="0" borderId="78" applyNumberFormat="0">
      <alignment vertical="top"/>
    </xf>
    <xf numFmtId="0" fontId="127" fillId="0" borderId="78" applyNumberFormat="0">
      <alignment vertical="top"/>
    </xf>
    <xf numFmtId="0" fontId="130" fillId="0" borderId="78" applyNumberFormat="0">
      <alignment vertical="top"/>
    </xf>
    <xf numFmtId="0" fontId="130" fillId="0" borderId="78" applyNumberFormat="0">
      <alignment vertical="top"/>
    </xf>
    <xf numFmtId="0" fontId="131" fillId="0" borderId="78" applyNumberFormat="0">
      <alignment vertical="top"/>
    </xf>
    <xf numFmtId="0" fontId="131" fillId="0" borderId="78" applyNumberFormat="0">
      <alignment vertical="top"/>
    </xf>
    <xf numFmtId="0" fontId="122" fillId="0" borderId="80" applyNumberFormat="0"/>
    <xf numFmtId="0" fontId="122" fillId="0" borderId="80" applyNumberFormat="0"/>
    <xf numFmtId="0" fontId="122" fillId="0" borderId="75" applyNumberFormat="0"/>
    <xf numFmtId="0" fontId="122" fillId="0" borderId="75" applyNumberFormat="0"/>
    <xf numFmtId="0" fontId="122" fillId="0" borderId="80" applyNumberFormat="0"/>
    <xf numFmtId="0" fontId="122" fillId="0" borderId="80" applyNumberFormat="0"/>
    <xf numFmtId="0" fontId="33" fillId="0" borderId="75" applyNumberFormat="0">
      <alignment vertical="top"/>
    </xf>
    <xf numFmtId="0" fontId="33" fillId="0" borderId="75" applyNumberFormat="0">
      <alignment vertical="top"/>
    </xf>
    <xf numFmtId="0" fontId="122" fillId="0" borderId="77" applyNumberFormat="0"/>
    <xf numFmtId="0" fontId="37" fillId="0" borderId="80" applyNumberFormat="0">
      <alignment vertical="top"/>
    </xf>
    <xf numFmtId="0" fontId="37" fillId="0" borderId="80" applyNumberFormat="0">
      <alignment vertical="top"/>
    </xf>
    <xf numFmtId="0" fontId="122" fillId="0" borderId="77" applyNumberFormat="0"/>
    <xf numFmtId="0" fontId="37" fillId="0" borderId="80" applyNumberFormat="0">
      <alignment vertical="top"/>
    </xf>
    <xf numFmtId="0" fontId="37" fillId="0" borderId="80" applyNumberFormat="0">
      <alignment vertical="top"/>
    </xf>
    <xf numFmtId="0" fontId="122" fillId="0" borderId="83" applyNumberFormat="0">
      <alignment vertical="top"/>
    </xf>
    <xf numFmtId="0" fontId="122" fillId="0" borderId="83" applyNumberFormat="0">
      <alignment vertical="top"/>
    </xf>
    <xf numFmtId="0" fontId="129" fillId="0" borderId="80" applyNumberFormat="0">
      <alignment vertical="top"/>
    </xf>
    <xf numFmtId="0" fontId="129" fillId="0" borderId="80" applyNumberFormat="0">
      <alignment vertical="top"/>
    </xf>
    <xf numFmtId="0" fontId="129" fillId="0" borderId="80" applyNumberFormat="0">
      <alignment vertical="top"/>
    </xf>
    <xf numFmtId="0" fontId="129" fillId="0" borderId="80" applyNumberFormat="0">
      <alignment vertical="top"/>
    </xf>
    <xf numFmtId="0" fontId="129" fillId="0" borderId="75" applyNumberFormat="0">
      <alignment vertical="top"/>
    </xf>
    <xf numFmtId="0" fontId="129" fillId="0" borderId="75" applyNumberFormat="0">
      <alignment vertical="top"/>
    </xf>
    <xf numFmtId="0" fontId="51" fillId="0" borderId="80" applyNumberFormat="0"/>
    <xf numFmtId="0" fontId="51" fillId="0" borderId="80" applyNumberFormat="0"/>
    <xf numFmtId="0" fontId="51" fillId="0" borderId="82" applyNumberFormat="0"/>
    <xf numFmtId="0" fontId="51" fillId="0" borderId="82" applyNumberFormat="0"/>
    <xf numFmtId="0" fontId="7" fillId="0" borderId="78" applyNumberFormat="0">
      <alignment vertical="top"/>
    </xf>
    <xf numFmtId="0" fontId="7" fillId="0" borderId="78" applyNumberFormat="0">
      <alignment vertical="top"/>
    </xf>
    <xf numFmtId="0" fontId="7" fillId="0" borderId="78" applyNumberFormat="0">
      <alignment horizontal="center" vertical="top"/>
    </xf>
    <xf numFmtId="0" fontId="7" fillId="0" borderId="78" applyNumberFormat="0">
      <alignment horizontal="center" vertical="top"/>
    </xf>
    <xf numFmtId="0" fontId="51" fillId="48" borderId="77" applyNumberFormat="0">
      <alignment vertical="top" wrapText="1"/>
    </xf>
    <xf numFmtId="0" fontId="51" fillId="48" borderId="77" applyNumberFormat="0">
      <alignment vertical="top" wrapText="1"/>
    </xf>
    <xf numFmtId="0" fontId="51" fillId="0" borderId="77" applyNumberFormat="0">
      <alignment vertical="top" wrapText="1"/>
    </xf>
    <xf numFmtId="0" fontId="51" fillId="0" borderId="77" applyNumberFormat="0">
      <alignment vertical="top" wrapText="1"/>
    </xf>
    <xf numFmtId="0" fontId="122" fillId="0" borderId="83" applyNumberFormat="0">
      <alignment horizontal="left" vertical="center"/>
      <protection locked="0"/>
    </xf>
    <xf numFmtId="0" fontId="122" fillId="0" borderId="83" applyNumberFormat="0">
      <alignment horizontal="left" vertical="center"/>
      <protection locked="0"/>
    </xf>
    <xf numFmtId="0" fontId="6" fillId="0" borderId="75" applyNumberFormat="0"/>
    <xf numFmtId="0" fontId="6" fillId="0" borderId="75" applyNumberFormat="0"/>
    <xf numFmtId="0" fontId="6" fillId="0" borderId="80" applyNumberFormat="0"/>
    <xf numFmtId="0" fontId="6" fillId="0" borderId="80" applyNumberFormat="0"/>
    <xf numFmtId="0" fontId="6" fillId="0" borderId="78" applyNumberFormat="0"/>
    <xf numFmtId="0" fontId="6" fillId="0" borderId="78" applyNumberFormat="0"/>
    <xf numFmtId="0" fontId="7" fillId="0" borderId="78" applyNumberFormat="0">
      <alignment vertical="top"/>
    </xf>
    <xf numFmtId="0" fontId="7" fillId="0" borderId="78" applyNumberFormat="0">
      <alignment vertical="top"/>
    </xf>
    <xf numFmtId="0" fontId="7" fillId="0" borderId="78" applyNumberFormat="0">
      <alignment horizontal="center" vertical="top"/>
    </xf>
    <xf numFmtId="0" fontId="7" fillId="0" borderId="78" applyNumberFormat="0">
      <alignment horizontal="center" vertical="top"/>
    </xf>
    <xf numFmtId="0" fontId="51" fillId="48" borderId="77" applyNumberFormat="0">
      <alignment vertical="top" wrapText="1"/>
    </xf>
    <xf numFmtId="0" fontId="51" fillId="48" borderId="77" applyNumberFormat="0">
      <alignment vertical="top" wrapText="1"/>
    </xf>
    <xf numFmtId="0" fontId="6" fillId="0" borderId="82" applyNumberFormat="0"/>
    <xf numFmtId="0" fontId="51" fillId="0" borderId="77" applyNumberFormat="0">
      <alignment vertical="top" wrapText="1"/>
    </xf>
    <xf numFmtId="0" fontId="51" fillId="0" borderId="77" applyNumberFormat="0">
      <alignment vertical="top" wrapText="1"/>
    </xf>
    <xf numFmtId="0" fontId="6" fillId="0" borderId="82" applyNumberFormat="0"/>
    <xf numFmtId="0" fontId="6" fillId="0" borderId="75" applyNumberFormat="0"/>
    <xf numFmtId="0" fontId="6" fillId="0" borderId="75" applyNumberFormat="0"/>
    <xf numFmtId="0" fontId="6" fillId="0" borderId="80" applyNumberFormat="0"/>
    <xf numFmtId="0" fontId="6" fillId="0" borderId="80" applyNumberFormat="0"/>
    <xf numFmtId="0" fontId="6" fillId="0" borderId="75" applyNumberFormat="0"/>
    <xf numFmtId="0" fontId="6" fillId="0" borderId="75" applyNumberFormat="0"/>
    <xf numFmtId="0" fontId="6" fillId="0" borderId="80" applyNumberFormat="0"/>
    <xf numFmtId="0" fontId="6" fillId="0" borderId="80" applyNumberFormat="0"/>
    <xf numFmtId="0" fontId="6" fillId="0" borderId="78" applyNumberFormat="0"/>
    <xf numFmtId="0" fontId="6" fillId="0" borderId="78" applyNumberFormat="0"/>
    <xf numFmtId="0" fontId="6" fillId="0" borderId="82" applyNumberFormat="0"/>
    <xf numFmtId="0" fontId="6" fillId="0" borderId="82" applyNumberFormat="0"/>
    <xf numFmtId="0" fontId="33" fillId="0" borderId="80" applyNumberFormat="0">
      <alignment vertical="top"/>
    </xf>
    <xf numFmtId="0" fontId="33" fillId="0" borderId="80" applyNumberFormat="0">
      <alignment vertical="top"/>
    </xf>
    <xf numFmtId="0" fontId="33" fillId="0" borderId="77" applyNumberFormat="0">
      <alignment vertical="top"/>
    </xf>
    <xf numFmtId="0" fontId="33" fillId="0" borderId="77" applyNumberFormat="0">
      <alignment vertical="top"/>
    </xf>
    <xf numFmtId="0" fontId="33" fillId="0" borderId="80" applyNumberFormat="0">
      <alignment vertical="top"/>
    </xf>
    <xf numFmtId="0" fontId="33" fillId="0" borderId="80" applyNumberFormat="0">
      <alignment vertical="top"/>
    </xf>
    <xf numFmtId="239" fontId="37" fillId="0" borderId="77">
      <alignment vertical="top" wrapText="1"/>
    </xf>
    <xf numFmtId="239" fontId="37" fillId="0" borderId="77">
      <alignment vertical="top" wrapText="1"/>
    </xf>
    <xf numFmtId="0" fontId="33" fillId="0" borderId="80" applyNumberFormat="0">
      <alignment vertical="top"/>
    </xf>
    <xf numFmtId="0" fontId="33" fillId="0" borderId="80" applyNumberFormat="0">
      <alignment vertical="top"/>
    </xf>
    <xf numFmtId="0" fontId="33" fillId="0" borderId="77" applyNumberFormat="0">
      <alignment vertical="top"/>
    </xf>
    <xf numFmtId="0" fontId="33" fillId="0" borderId="77" applyNumberFormat="0">
      <alignment vertical="top"/>
    </xf>
    <xf numFmtId="242" fontId="37" fillId="0" borderId="77">
      <alignment vertical="top" wrapText="1"/>
    </xf>
    <xf numFmtId="242" fontId="37" fillId="0" borderId="77">
      <alignment vertical="top" wrapText="1"/>
    </xf>
    <xf numFmtId="239" fontId="37" fillId="0" borderId="77">
      <alignment vertical="top" wrapText="1"/>
    </xf>
    <xf numFmtId="239" fontId="37" fillId="0" borderId="77">
      <alignment vertical="top" wrapText="1"/>
    </xf>
    <xf numFmtId="242" fontId="37" fillId="0" borderId="77">
      <alignment vertical="top" wrapText="1"/>
    </xf>
    <xf numFmtId="242" fontId="37" fillId="0" borderId="77">
      <alignment vertical="top" wrapText="1"/>
    </xf>
    <xf numFmtId="239" fontId="33" fillId="0" borderId="77">
      <alignment vertical="top" wrapText="1"/>
    </xf>
    <xf numFmtId="239" fontId="33" fillId="0" borderId="77">
      <alignment vertical="top" wrapText="1"/>
    </xf>
    <xf numFmtId="249" fontId="33" fillId="0" borderId="77">
      <alignment vertical="top" wrapText="1"/>
    </xf>
    <xf numFmtId="249" fontId="33" fillId="0" borderId="77">
      <alignment vertical="top" wrapText="1"/>
    </xf>
    <xf numFmtId="239" fontId="33" fillId="0" borderId="77">
      <alignment vertical="top" wrapText="1"/>
    </xf>
    <xf numFmtId="239" fontId="33" fillId="0" borderId="77">
      <alignment vertical="top" wrapText="1"/>
    </xf>
    <xf numFmtId="249" fontId="33" fillId="0" borderId="77">
      <alignment vertical="top" wrapText="1"/>
    </xf>
    <xf numFmtId="249" fontId="33" fillId="0" borderId="77">
      <alignment vertical="top" wrapText="1"/>
    </xf>
    <xf numFmtId="0" fontId="151" fillId="0" borderId="84" applyNumberFormat="0" applyFill="0" applyAlignment="0" applyProtection="0"/>
    <xf numFmtId="0" fontId="151" fillId="0" borderId="84" applyNumberFormat="0" applyFill="0" applyAlignment="0" applyProtection="0"/>
    <xf numFmtId="0" fontId="83" fillId="9" borderId="76" applyNumberFormat="0" applyAlignment="0" applyProtection="0"/>
    <xf numFmtId="40" fontId="28" fillId="0" borderId="77">
      <alignment vertical="center"/>
    </xf>
    <xf numFmtId="38" fontId="28" fillId="0" borderId="77">
      <alignment vertical="center"/>
    </xf>
    <xf numFmtId="0" fontId="122" fillId="0" borderId="83" applyNumberFormat="0">
      <alignment horizontal="left" vertical="center"/>
      <protection locked="0"/>
    </xf>
    <xf numFmtId="0" fontId="122" fillId="0" borderId="83" applyNumberFormat="0">
      <alignment horizontal="left" vertical="center"/>
      <protection locked="0"/>
    </xf>
    <xf numFmtId="40" fontId="28" fillId="0" borderId="77">
      <alignment vertical="center"/>
    </xf>
    <xf numFmtId="0" fontId="83" fillId="9" borderId="76" applyNumberFormat="0" applyAlignment="0" applyProtection="0"/>
    <xf numFmtId="0" fontId="151" fillId="0" borderId="84" applyNumberFormat="0" applyFill="0" applyAlignment="0" applyProtection="0"/>
    <xf numFmtId="0" fontId="151" fillId="0" borderId="84" applyNumberFormat="0" applyFill="0" applyAlignment="0" applyProtection="0"/>
    <xf numFmtId="164" fontId="20" fillId="0" borderId="0" applyFont="0" applyFill="0" applyBorder="0" applyAlignment="0" applyProtection="0"/>
    <xf numFmtId="44" fontId="2" fillId="0" borderId="0" applyFont="0" applyFill="0" applyBorder="0" applyAlignment="0" applyProtection="0"/>
    <xf numFmtId="0" fontId="2" fillId="0" borderId="0"/>
    <xf numFmtId="0" fontId="83" fillId="9" borderId="86" applyNumberFormat="0" applyAlignment="0" applyProtection="0"/>
    <xf numFmtId="44" fontId="2" fillId="0" borderId="0" applyFont="0" applyFill="0" applyBorder="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0" fontId="6" fillId="33" borderId="89" applyNumberFormat="0" applyFont="0" applyAlignment="0" applyProtection="0"/>
    <xf numFmtId="40" fontId="28" fillId="0" borderId="87">
      <alignment vertical="center"/>
    </xf>
    <xf numFmtId="40" fontId="28" fillId="0" borderId="88" applyBorder="0">
      <alignment vertical="center"/>
    </xf>
    <xf numFmtId="38" fontId="28" fillId="0" borderId="87">
      <alignment vertical="center"/>
    </xf>
    <xf numFmtId="38" fontId="28" fillId="0" borderId="87">
      <alignment vertical="center"/>
    </xf>
    <xf numFmtId="0" fontId="83" fillId="9" borderId="86" applyNumberFormat="0" applyAlignment="0" applyProtection="0"/>
    <xf numFmtId="0" fontId="83" fillId="9" borderId="86" applyNumberFormat="0" applyAlignment="0" applyProtection="0"/>
    <xf numFmtId="0" fontId="69" fillId="0" borderId="87">
      <alignment vertical="center" wrapText="1"/>
    </xf>
    <xf numFmtId="0" fontId="44" fillId="22" borderId="86" applyNumberFormat="0" applyAlignment="0" applyProtection="0"/>
    <xf numFmtId="183" fontId="40" fillId="0" borderId="85" applyAlignment="0" applyProtection="0"/>
    <xf numFmtId="183" fontId="40" fillId="0" borderId="85" applyAlignment="0" applyProtection="0"/>
    <xf numFmtId="0" fontId="44" fillId="22" borderId="86" applyNumberFormat="0" applyAlignment="0" applyProtection="0"/>
    <xf numFmtId="183" fontId="40" fillId="0" borderId="85" applyAlignment="0" applyProtection="0"/>
    <xf numFmtId="183" fontId="40" fillId="0" borderId="85" applyAlignment="0" applyProtection="0"/>
    <xf numFmtId="183" fontId="40" fillId="0" borderId="85" applyAlignment="0" applyProtection="0"/>
    <xf numFmtId="183" fontId="40" fillId="0" borderId="85" applyAlignment="0" applyProtection="0"/>
    <xf numFmtId="0" fontId="83" fillId="9" borderId="86" applyNumberFormat="0" applyAlignment="0" applyProtection="0"/>
    <xf numFmtId="164" fontId="20" fillId="0" borderId="0" applyFont="0" applyFill="0" applyBorder="0" applyAlignment="0" applyProtection="0"/>
    <xf numFmtId="164" fontId="20" fillId="0" borderId="0" applyFont="0" applyFill="0" applyBorder="0" applyAlignment="0" applyProtection="0"/>
    <xf numFmtId="164" fontId="15" fillId="0" borderId="0" applyFont="0" applyFill="0" applyBorder="0" applyAlignment="0" applyProtection="0"/>
    <xf numFmtId="0" fontId="1" fillId="0" borderId="0"/>
    <xf numFmtId="44" fontId="1" fillId="0" borderId="0" applyFont="0" applyFill="0" applyBorder="0" applyAlignment="0" applyProtection="0"/>
    <xf numFmtId="0" fontId="71" fillId="0" borderId="115">
      <alignment horizontal="left" vertical="center"/>
    </xf>
    <xf numFmtId="167" fontId="9" fillId="0" borderId="115">
      <alignment horizontal="left" vertical="center"/>
    </xf>
    <xf numFmtId="167" fontId="9" fillId="0" borderId="115">
      <alignment horizontal="left" vertical="center"/>
    </xf>
    <xf numFmtId="0" fontId="71" fillId="0" borderId="115">
      <alignment horizontal="left" vertical="center"/>
    </xf>
    <xf numFmtId="183" fontId="40" fillId="0" borderId="103" applyAlignment="0" applyProtection="0"/>
    <xf numFmtId="183" fontId="40" fillId="0" borderId="103" applyAlignment="0" applyProtection="0"/>
    <xf numFmtId="183" fontId="40" fillId="0" borderId="103" applyAlignment="0" applyProtection="0"/>
    <xf numFmtId="183" fontId="40" fillId="0" borderId="103" applyAlignment="0" applyProtection="0"/>
    <xf numFmtId="183" fontId="40" fillId="0" borderId="103" applyAlignment="0" applyProtection="0"/>
    <xf numFmtId="183" fontId="40" fillId="0" borderId="103" applyAlignment="0" applyProtection="0"/>
    <xf numFmtId="183" fontId="40" fillId="0" borderId="103" applyAlignment="0" applyProtection="0"/>
    <xf numFmtId="183" fontId="40" fillId="0" borderId="103" applyAlignment="0" applyProtection="0"/>
    <xf numFmtId="183" fontId="40" fillId="0" borderId="103" applyAlignment="0" applyProtection="0"/>
    <xf numFmtId="183" fontId="40" fillId="0" borderId="103"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0" fontId="83" fillId="9" borderId="114"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3" fontId="1" fillId="0" borderId="0" applyFont="0" applyFill="0" applyBorder="0" applyAlignment="0" applyProtection="0"/>
    <xf numFmtId="213" fontId="1" fillId="0" borderId="0" applyFont="0" applyFill="0" applyBorder="0" applyAlignment="0" applyProtection="0"/>
    <xf numFmtId="21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0" fillId="1" borderId="115" applyNumberFormat="0" applyFont="0" applyAlignment="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0" fillId="1" borderId="115" applyNumberFormat="0" applyFont="0" applyAlignment="0">
      <alignment horizontal="center"/>
    </xf>
    <xf numFmtId="0" fontId="110" fillId="1" borderId="115" applyNumberFormat="0" applyFont="0" applyAlignment="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0" fillId="1" borderId="115" applyNumberFormat="0" applyFont="0" applyAlignment="0">
      <alignment horizontal="center"/>
    </xf>
    <xf numFmtId="0" fontId="110" fillId="1" borderId="115" applyNumberFormat="0" applyFont="0" applyAlignment="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0" fillId="1" borderId="115" applyNumberFormat="0" applyFont="0" applyAlignment="0">
      <alignment horizontal="center"/>
    </xf>
    <xf numFmtId="0" fontId="110" fillId="1" borderId="115" applyNumberFormat="0" applyFont="0" applyAlignment="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0" fillId="1" borderId="115" applyNumberFormat="0" applyFont="0" applyAlignment="0">
      <alignment horizontal="center"/>
    </xf>
    <xf numFmtId="0" fontId="110" fillId="1" borderId="115" applyNumberFormat="0" applyFont="0" applyAlignment="0">
      <alignment horizontal="center"/>
    </xf>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21" fontId="1" fillId="0" borderId="0"/>
    <xf numFmtId="221" fontId="1" fillId="0" borderId="0"/>
    <xf numFmtId="221"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20" fontId="1" fillId="0" borderId="0"/>
    <xf numFmtId="0" fontId="1" fillId="0" borderId="0"/>
    <xf numFmtId="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167" fontId="1" fillId="0" borderId="0"/>
    <xf numFmtId="167" fontId="1" fillId="0" borderId="0"/>
    <xf numFmtId="167" fontId="1" fillId="0" borderId="0"/>
    <xf numFmtId="0" fontId="122" fillId="0" borderId="116" applyNumberFormat="0">
      <alignment vertical="top"/>
    </xf>
    <xf numFmtId="0" fontId="51" fillId="0" borderId="115" applyNumberForma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116" applyNumberFormat="0">
      <alignment horizontal="left" vertical="center"/>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116" applyNumberFormat="0">
      <alignment horizontal="left" vertical="center"/>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102" fillId="22" borderId="105" applyNumberFormat="0" applyAlignment="0" applyProtection="0"/>
    <xf numFmtId="0" fontId="102" fillId="22" borderId="105" applyNumberFormat="0" applyAlignment="0" applyProtection="0"/>
    <xf numFmtId="0" fontId="6" fillId="0" borderId="115" applyNumberFormat="0"/>
    <xf numFmtId="0" fontId="6" fillId="0" borderId="115" applyNumberFormat="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4" fillId="22" borderId="114" applyNumberFormat="0" applyAlignment="0" applyProtection="0"/>
    <xf numFmtId="0" fontId="44" fillId="22" borderId="114" applyNumberFormat="0" applyAlignment="0" applyProtection="0"/>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51" fillId="0" borderId="117" applyNumberFormat="0"/>
    <xf numFmtId="0" fontId="51" fillId="0" borderId="117" applyNumberFormat="0"/>
    <xf numFmtId="0" fontId="122" fillId="0" borderId="116" applyNumberFormat="0">
      <alignment vertical="top"/>
    </xf>
    <xf numFmtId="0" fontId="122" fillId="0" borderId="116" applyNumberFormat="0">
      <alignment vertical="top"/>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27" fillId="0" borderId="103" applyNumberFormat="0">
      <alignment vertical="top"/>
    </xf>
    <xf numFmtId="0" fontId="127" fillId="0" borderId="103" applyNumberFormat="0">
      <alignment vertical="top"/>
    </xf>
    <xf numFmtId="0" fontId="130" fillId="0" borderId="103" applyNumberFormat="0">
      <alignment vertical="top"/>
    </xf>
    <xf numFmtId="0" fontId="130" fillId="0" borderId="103" applyNumberFormat="0">
      <alignment vertical="top"/>
    </xf>
    <xf numFmtId="0" fontId="131" fillId="0" borderId="103" applyNumberFormat="0">
      <alignment vertical="top"/>
    </xf>
    <xf numFmtId="0" fontId="131" fillId="0" borderId="103" applyNumberFormat="0">
      <alignment vertical="top"/>
    </xf>
    <xf numFmtId="0" fontId="71" fillId="0" borderId="117">
      <alignment horizontal="left" vertical="center"/>
    </xf>
    <xf numFmtId="167" fontId="9" fillId="0" borderId="117">
      <alignment horizontal="left" vertical="center"/>
    </xf>
    <xf numFmtId="0" fontId="122" fillId="0" borderId="103" applyNumberFormat="0"/>
    <xf numFmtId="0" fontId="122" fillId="0" borderId="103" applyNumberFormat="0"/>
    <xf numFmtId="167" fontId="9" fillId="0" borderId="117">
      <alignment horizontal="left" vertical="center"/>
    </xf>
    <xf numFmtId="0" fontId="71" fillId="0" borderId="117">
      <alignment horizontal="left" vertical="center"/>
    </xf>
    <xf numFmtId="0" fontId="71" fillId="0" borderId="115">
      <alignment horizontal="left" vertical="center"/>
    </xf>
    <xf numFmtId="167" fontId="9" fillId="0" borderId="115">
      <alignment horizontal="left" vertical="center"/>
    </xf>
    <xf numFmtId="167" fontId="9" fillId="0" borderId="115">
      <alignment horizontal="left" vertical="center"/>
    </xf>
    <xf numFmtId="0" fontId="71" fillId="0" borderId="115">
      <alignment horizontal="left" vertical="center"/>
    </xf>
    <xf numFmtId="0" fontId="33" fillId="0" borderId="103" applyNumberFormat="0">
      <alignment vertical="top"/>
    </xf>
    <xf numFmtId="0" fontId="33" fillId="0" borderId="103" applyNumberFormat="0">
      <alignment vertical="top"/>
    </xf>
    <xf numFmtId="0" fontId="122" fillId="0" borderId="106" applyNumberFormat="0">
      <alignment vertical="top"/>
    </xf>
    <xf numFmtId="0" fontId="122" fillId="0" borderId="106" applyNumberFormat="0">
      <alignment vertical="top"/>
    </xf>
    <xf numFmtId="0" fontId="129" fillId="0" borderId="107" applyNumberFormat="0">
      <alignment vertical="top"/>
    </xf>
    <xf numFmtId="0" fontId="129" fillId="0" borderId="107" applyNumberFormat="0">
      <alignment vertical="top"/>
    </xf>
    <xf numFmtId="0" fontId="129" fillId="0" borderId="107" applyNumberFormat="0">
      <alignment vertical="top"/>
    </xf>
    <xf numFmtId="0" fontId="129" fillId="0" borderId="107" applyNumberFormat="0">
      <alignment vertical="top"/>
    </xf>
    <xf numFmtId="0" fontId="129" fillId="0" borderId="108" applyNumberFormat="0">
      <alignment vertical="top"/>
    </xf>
    <xf numFmtId="0" fontId="129" fillId="0" borderId="108" applyNumberFormat="0">
      <alignment vertical="top"/>
    </xf>
    <xf numFmtId="0" fontId="51" fillId="0" borderId="107" applyNumberFormat="0"/>
    <xf numFmtId="0" fontId="51" fillId="0" borderId="107" applyNumberFormat="0"/>
    <xf numFmtId="0" fontId="51" fillId="0" borderId="4" applyNumberFormat="0"/>
    <xf numFmtId="0" fontId="51" fillId="0" borderId="4" applyNumberFormat="0"/>
    <xf numFmtId="0" fontId="122" fillId="0" borderId="106" applyNumberFormat="0">
      <alignment horizontal="left" vertical="center"/>
      <protection locked="0"/>
    </xf>
    <xf numFmtId="0" fontId="122" fillId="0" borderId="106" applyNumberFormat="0">
      <alignment horizontal="left" vertical="center"/>
      <protection locked="0"/>
    </xf>
    <xf numFmtId="0" fontId="6" fillId="0" borderId="103" applyNumberFormat="0"/>
    <xf numFmtId="0" fontId="6" fillId="0" borderId="103" applyNumberFormat="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6" fillId="33" borderId="104" applyNumberFormat="0" applyFont="0" applyAlignment="0" applyProtection="0"/>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10" fillId="1" borderId="117" applyNumberFormat="0" applyFont="0" applyAlignment="0">
      <alignment horizontal="center"/>
    </xf>
    <xf numFmtId="0" fontId="122" fillId="0" borderId="116" applyNumberFormat="0">
      <alignment vertical="top"/>
    </xf>
    <xf numFmtId="0" fontId="122" fillId="0" borderId="116" applyNumberFormat="0">
      <alignment vertical="top"/>
    </xf>
    <xf numFmtId="0" fontId="51" fillId="0" borderId="117" applyNumberFormat="0"/>
    <xf numFmtId="0" fontId="51" fillId="0" borderId="117" applyNumberFormat="0"/>
    <xf numFmtId="0" fontId="122" fillId="0" borderId="116" applyNumberFormat="0">
      <alignment horizontal="left" vertical="center"/>
      <protection locked="0"/>
    </xf>
    <xf numFmtId="0" fontId="122" fillId="0" borderId="116" applyNumberFormat="0">
      <alignment horizontal="left" vertical="center"/>
      <protection locked="0"/>
    </xf>
    <xf numFmtId="0" fontId="151" fillId="0" borderId="109" applyNumberFormat="0" applyFill="0" applyAlignment="0" applyProtection="0"/>
    <xf numFmtId="0" fontId="151" fillId="0" borderId="109" applyNumberFormat="0" applyFill="0" applyAlignment="0" applyProtection="0"/>
    <xf numFmtId="0" fontId="6" fillId="0" borderId="117" applyNumberFormat="0"/>
    <xf numFmtId="0" fontId="6" fillId="0" borderId="117" applyNumberFormat="0"/>
    <xf numFmtId="0" fontId="6" fillId="0" borderId="115" applyNumberFormat="0"/>
    <xf numFmtId="0" fontId="6" fillId="0" borderId="115" applyNumberFormat="0"/>
    <xf numFmtId="0" fontId="122" fillId="0" borderId="116" applyNumberFormat="0">
      <alignment horizontal="left" vertical="center"/>
      <protection locked="0"/>
    </xf>
    <xf numFmtId="0" fontId="122" fillId="0" borderId="116" applyNumberFormat="0">
      <alignment horizontal="left" vertical="center"/>
      <protection locked="0"/>
    </xf>
    <xf numFmtId="44" fontId="1" fillId="0" borderId="0" applyFont="0" applyFill="0" applyBorder="0" applyAlignment="0" applyProtection="0"/>
    <xf numFmtId="0" fontId="1" fillId="0" borderId="0"/>
    <xf numFmtId="9" fontId="1" fillId="0" borderId="0" applyFont="0" applyFill="0" applyBorder="0" applyAlignment="0" applyProtection="0"/>
    <xf numFmtId="0" fontId="51" fillId="0" borderId="4" applyNumberFormat="0"/>
    <xf numFmtId="0" fontId="51" fillId="0" borderId="4" applyNumberFormat="0"/>
    <xf numFmtId="0" fontId="51" fillId="0" borderId="107" applyNumberFormat="0"/>
    <xf numFmtId="0" fontId="51" fillId="0" borderId="107" applyNumberFormat="0"/>
    <xf numFmtId="0" fontId="129" fillId="0" borderId="108" applyNumberFormat="0">
      <alignment vertical="top"/>
    </xf>
    <xf numFmtId="0" fontId="129" fillId="0" borderId="108" applyNumberFormat="0">
      <alignment vertical="top"/>
    </xf>
    <xf numFmtId="0" fontId="129" fillId="0" borderId="107" applyNumberFormat="0">
      <alignment vertical="top"/>
    </xf>
    <xf numFmtId="0" fontId="129" fillId="0" borderId="107" applyNumberFormat="0">
      <alignment vertical="top"/>
    </xf>
    <xf numFmtId="0" fontId="129" fillId="0" borderId="107" applyNumberFormat="0">
      <alignment vertical="top"/>
    </xf>
    <xf numFmtId="0" fontId="129" fillId="0" borderId="107" applyNumberFormat="0">
      <alignment vertical="top"/>
    </xf>
    <xf numFmtId="0" fontId="122" fillId="0" borderId="106" applyNumberFormat="0">
      <alignment vertical="top"/>
    </xf>
    <xf numFmtId="0" fontId="122" fillId="0" borderId="106" applyNumberFormat="0">
      <alignment vertical="top"/>
    </xf>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6" fillId="0" borderId="108" applyNumberFormat="0"/>
    <xf numFmtId="0" fontId="6" fillId="0" borderId="108" applyNumberFormat="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0" fontId="33" fillId="0" borderId="108" applyNumberFormat="0">
      <alignment vertical="top"/>
    </xf>
    <xf numFmtId="0" fontId="33" fillId="0" borderId="108" applyNumberFormat="0">
      <alignment vertical="top"/>
    </xf>
    <xf numFmtId="0" fontId="122" fillId="0" borderId="108" applyNumberFormat="0"/>
    <xf numFmtId="0" fontId="122" fillId="0" borderId="108" applyNumberFormat="0"/>
    <xf numFmtId="0" fontId="131" fillId="0" borderId="108" applyNumberFormat="0">
      <alignment vertical="top"/>
    </xf>
    <xf numFmtId="0" fontId="131" fillId="0" borderId="108" applyNumberFormat="0">
      <alignment vertical="top"/>
    </xf>
    <xf numFmtId="0" fontId="130" fillId="0" borderId="108" applyNumberFormat="0">
      <alignment vertical="top"/>
    </xf>
    <xf numFmtId="0" fontId="130" fillId="0" borderId="108" applyNumberFormat="0">
      <alignment vertical="top"/>
    </xf>
    <xf numFmtId="0" fontId="127" fillId="0" borderId="108" applyNumberFormat="0">
      <alignment vertical="top"/>
    </xf>
    <xf numFmtId="0" fontId="127" fillId="0" borderId="108" applyNumberFormat="0">
      <alignment vertical="top"/>
    </xf>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0" fontId="44" fillId="22" borderId="20" applyNumberFormat="0" applyAlignment="0" applyProtection="0"/>
    <xf numFmtId="0" fontId="44" fillId="22" borderId="20" applyNumberFormat="0" applyAlignment="0" applyProtection="0"/>
    <xf numFmtId="0" fontId="69" fillId="0" borderId="110">
      <alignment vertical="center" wrapText="1"/>
    </xf>
    <xf numFmtId="0" fontId="69" fillId="0" borderId="110">
      <alignment vertical="center" wrapText="1"/>
    </xf>
    <xf numFmtId="0" fontId="71" fillId="0" borderId="4">
      <alignment horizontal="left" vertical="center"/>
    </xf>
    <xf numFmtId="167" fontId="9" fillId="0" borderId="4">
      <alignment horizontal="left" vertical="center"/>
    </xf>
    <xf numFmtId="167" fontId="9" fillId="0" borderId="4">
      <alignment horizontal="left" vertical="center"/>
    </xf>
    <xf numFmtId="0" fontId="71" fillId="0" borderId="4">
      <alignment horizontal="left" vertical="center"/>
    </xf>
    <xf numFmtId="0" fontId="69" fillId="0" borderId="110">
      <alignment vertical="center" wrapText="1"/>
    </xf>
    <xf numFmtId="0" fontId="69" fillId="0" borderId="110">
      <alignment vertical="center" wrapText="1"/>
    </xf>
    <xf numFmtId="0" fontId="71" fillId="0" borderId="4">
      <alignment horizontal="left" vertical="center"/>
    </xf>
    <xf numFmtId="167" fontId="9" fillId="0" borderId="4">
      <alignment horizontal="left" vertical="center"/>
    </xf>
    <xf numFmtId="167" fontId="9" fillId="0" borderId="4">
      <alignment horizontal="left" vertical="center"/>
    </xf>
    <xf numFmtId="0" fontId="71" fillId="0" borderId="4">
      <alignment horizontal="left" vertical="center"/>
    </xf>
    <xf numFmtId="38" fontId="28" fillId="0" borderId="110">
      <alignment vertical="center"/>
    </xf>
    <xf numFmtId="38" fontId="28" fillId="0" borderId="110">
      <alignment vertical="center"/>
    </xf>
    <xf numFmtId="40" fontId="28" fillId="0" borderId="110">
      <alignment vertical="center"/>
    </xf>
    <xf numFmtId="40" fontId="28" fillId="0" borderId="110">
      <alignment vertical="center"/>
    </xf>
    <xf numFmtId="38" fontId="28" fillId="0" borderId="110">
      <alignment vertical="center"/>
    </xf>
    <xf numFmtId="38" fontId="28" fillId="0" borderId="110">
      <alignment vertical="center"/>
    </xf>
    <xf numFmtId="40" fontId="28" fillId="0" borderId="111" applyBorder="0">
      <alignment vertical="center"/>
    </xf>
    <xf numFmtId="40" fontId="28" fillId="0" borderId="111" applyBorder="0">
      <alignment vertical="center"/>
    </xf>
    <xf numFmtId="40" fontId="28" fillId="0" borderId="110">
      <alignment vertical="center"/>
    </xf>
    <xf numFmtId="40" fontId="28" fillId="0" borderId="110">
      <alignment vertical="center"/>
    </xf>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40" fontId="28" fillId="0" borderId="111" applyBorder="0">
      <alignment vertical="center"/>
    </xf>
    <xf numFmtId="40" fontId="28" fillId="0" borderId="111" applyBorder="0">
      <alignment vertical="center"/>
    </xf>
    <xf numFmtId="40" fontId="28" fillId="0" borderId="111" applyBorder="0">
      <alignment vertical="center"/>
    </xf>
    <xf numFmtId="40" fontId="28" fillId="0" borderId="111" applyBorder="0">
      <alignment vertical="center"/>
    </xf>
    <xf numFmtId="40" fontId="28" fillId="0" borderId="111" applyBorder="0">
      <alignment vertical="center"/>
    </xf>
    <xf numFmtId="40" fontId="28" fillId="0" borderId="111" applyBorder="0">
      <alignment vertical="center"/>
    </xf>
    <xf numFmtId="38" fontId="28" fillId="0" borderId="110">
      <alignment vertical="center"/>
    </xf>
    <xf numFmtId="38" fontId="28" fillId="0" borderId="110">
      <alignment vertical="center"/>
    </xf>
    <xf numFmtId="40" fontId="28" fillId="0" borderId="110">
      <alignment vertical="center"/>
    </xf>
    <xf numFmtId="40" fontId="28" fillId="0" borderId="110">
      <alignment vertical="center"/>
    </xf>
    <xf numFmtId="38" fontId="28" fillId="0" borderId="110">
      <alignment vertical="center"/>
    </xf>
    <xf numFmtId="40" fontId="28" fillId="0" borderId="111" applyBorder="0">
      <alignment vertical="center"/>
    </xf>
    <xf numFmtId="40" fontId="28" fillId="0" borderId="111" applyBorder="0">
      <alignment vertical="center"/>
    </xf>
    <xf numFmtId="40" fontId="28" fillId="0" borderId="110">
      <alignment vertical="center"/>
    </xf>
    <xf numFmtId="40" fontId="28" fillId="0" borderId="110">
      <alignment vertical="center"/>
    </xf>
    <xf numFmtId="40" fontId="28" fillId="0" borderId="110">
      <alignment vertical="center"/>
    </xf>
    <xf numFmtId="40" fontId="28" fillId="0" borderId="110">
      <alignment vertical="center"/>
    </xf>
    <xf numFmtId="40" fontId="28" fillId="0" borderId="111" applyBorder="0">
      <alignment vertical="center"/>
    </xf>
    <xf numFmtId="40" fontId="28" fillId="0" borderId="111" applyBorder="0">
      <alignment vertical="center"/>
    </xf>
    <xf numFmtId="40" fontId="28" fillId="0" borderId="111" applyBorder="0">
      <alignment vertical="center"/>
    </xf>
    <xf numFmtId="40" fontId="28" fillId="0" borderId="111" applyBorder="0">
      <alignment vertical="center"/>
    </xf>
    <xf numFmtId="40" fontId="28" fillId="0" borderId="111" applyBorder="0">
      <alignment vertical="center"/>
    </xf>
    <xf numFmtId="40" fontId="28" fillId="0" borderId="111" applyBorder="0">
      <alignment vertical="center"/>
    </xf>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83" fillId="9" borderId="20" applyNumberFormat="0" applyAlignment="0" applyProtection="0"/>
    <xf numFmtId="0" fontId="122" fillId="0" borderId="116" applyNumberFormat="0">
      <alignment vertical="top"/>
    </xf>
    <xf numFmtId="0" fontId="51" fillId="0" borderId="115" applyNumberFormat="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101" fillId="36" borderId="107" applyNumberFormat="0" applyFont="0" applyFill="0" applyBorder="0" applyAlignment="0"/>
    <xf numFmtId="0" fontId="101" fillId="36" borderId="107" applyNumberFormat="0" applyFont="0" applyFill="0" applyBorder="0" applyAlignment="0"/>
    <xf numFmtId="0" fontId="102" fillId="22" borderId="113" applyNumberFormat="0" applyAlignment="0" applyProtection="0"/>
    <xf numFmtId="0" fontId="102" fillId="22" borderId="113" applyNumberForma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6" fillId="33" borderId="112" applyNumberFormat="0" applyFont="0" applyAlignment="0" applyProtection="0"/>
    <xf numFmtId="0" fontId="101" fillId="36" borderId="107" applyNumberFormat="0" applyFont="0" applyFill="0" applyBorder="0" applyAlignment="0"/>
    <xf numFmtId="0" fontId="101" fillId="36" borderId="107" applyNumberFormat="0" applyFont="0" applyFill="0" applyBorder="0" applyAlignment="0"/>
    <xf numFmtId="0" fontId="102" fillId="22" borderId="113" applyNumberFormat="0" applyAlignment="0" applyProtection="0"/>
    <xf numFmtId="0" fontId="102" fillId="22" borderId="113" applyNumberFormat="0" applyAlignment="0" applyProtection="0"/>
    <xf numFmtId="0" fontId="101" fillId="36" borderId="107" applyNumberFormat="0" applyFont="0" applyFill="0" applyBorder="0" applyAlignment="0"/>
    <xf numFmtId="0" fontId="101" fillId="36" borderId="107" applyNumberFormat="0" applyFont="0" applyFill="0" applyBorder="0" applyAlignment="0"/>
    <xf numFmtId="0" fontId="44" fillId="22" borderId="20" applyNumberFormat="0" applyAlignment="0" applyProtection="0"/>
    <xf numFmtId="0" fontId="44" fillId="22" borderId="20" applyNumberFormat="0" applyAlignment="0" applyProtection="0"/>
    <xf numFmtId="0" fontId="127" fillId="0" borderId="108" applyNumberFormat="0">
      <alignment vertical="top"/>
    </xf>
    <xf numFmtId="0" fontId="127" fillId="0" borderId="108" applyNumberFormat="0">
      <alignment vertical="top"/>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10" fillId="1" borderId="4" applyNumberFormat="0" applyFont="0" applyAlignment="0">
      <alignment horizontal="center"/>
    </xf>
    <xf numFmtId="0" fontId="130" fillId="0" borderId="108" applyNumberFormat="0">
      <alignment vertical="top"/>
    </xf>
    <xf numFmtId="0" fontId="130" fillId="0" borderId="108" applyNumberFormat="0">
      <alignment vertical="top"/>
    </xf>
    <xf numFmtId="0" fontId="127" fillId="0" borderId="108" applyNumberFormat="0">
      <alignment vertical="top"/>
    </xf>
    <xf numFmtId="0" fontId="127" fillId="0" borderId="108" applyNumberFormat="0">
      <alignment vertical="top"/>
    </xf>
    <xf numFmtId="0" fontId="131" fillId="0" borderId="108" applyNumberFormat="0">
      <alignment vertical="top"/>
    </xf>
    <xf numFmtId="0" fontId="131" fillId="0" borderId="108" applyNumberFormat="0">
      <alignment vertical="top"/>
    </xf>
    <xf numFmtId="0" fontId="130" fillId="0" borderId="108" applyNumberFormat="0">
      <alignment vertical="top"/>
    </xf>
    <xf numFmtId="0" fontId="130" fillId="0" borderId="108" applyNumberFormat="0">
      <alignment vertical="top"/>
    </xf>
    <xf numFmtId="0" fontId="131" fillId="0" borderId="108" applyNumberFormat="0">
      <alignment vertical="top"/>
    </xf>
    <xf numFmtId="0" fontId="131" fillId="0" borderId="108" applyNumberFormat="0">
      <alignment vertical="top"/>
    </xf>
    <xf numFmtId="0" fontId="127" fillId="0" borderId="107" applyNumberFormat="0">
      <alignment vertical="top"/>
    </xf>
    <xf numFmtId="0" fontId="127" fillId="0" borderId="107" applyNumberFormat="0">
      <alignment vertical="top"/>
    </xf>
    <xf numFmtId="0" fontId="130" fillId="0" borderId="107" applyNumberFormat="0">
      <alignment vertical="top"/>
    </xf>
    <xf numFmtId="0" fontId="130" fillId="0" borderId="107" applyNumberFormat="0">
      <alignment vertical="top"/>
    </xf>
    <xf numFmtId="0" fontId="131" fillId="0" borderId="107" applyNumberFormat="0">
      <alignment vertical="top"/>
    </xf>
    <xf numFmtId="0" fontId="131" fillId="0" borderId="107" applyNumberFormat="0">
      <alignment vertical="top"/>
    </xf>
    <xf numFmtId="0" fontId="127" fillId="0" borderId="111" applyNumberFormat="0">
      <alignment vertical="top"/>
    </xf>
    <xf numFmtId="0" fontId="127" fillId="0" borderId="111" applyNumberFormat="0">
      <alignment vertical="top"/>
    </xf>
    <xf numFmtId="0" fontId="130" fillId="0" borderId="111" applyNumberFormat="0">
      <alignment vertical="top"/>
    </xf>
    <xf numFmtId="0" fontId="130" fillId="0" borderId="111" applyNumberFormat="0">
      <alignment vertical="top"/>
    </xf>
    <xf numFmtId="0" fontId="131" fillId="0" borderId="111" applyNumberFormat="0">
      <alignment vertical="top"/>
    </xf>
    <xf numFmtId="0" fontId="131" fillId="0" borderId="111" applyNumberFormat="0">
      <alignment vertical="top"/>
    </xf>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183" fontId="40" fillId="0" borderId="108" applyAlignment="0" applyProtection="0"/>
    <xf numFmtId="0" fontId="122" fillId="0" borderId="107" applyNumberFormat="0"/>
    <xf numFmtId="0" fontId="122" fillId="0" borderId="107" applyNumberFormat="0"/>
    <xf numFmtId="0" fontId="122" fillId="0" borderId="108" applyNumberFormat="0"/>
    <xf numFmtId="0" fontId="122" fillId="0" borderId="108" applyNumberFormat="0"/>
    <xf numFmtId="0" fontId="122" fillId="0" borderId="110" applyNumberFormat="0"/>
    <xf numFmtId="0" fontId="122" fillId="0" borderId="110" applyNumberFormat="0"/>
    <xf numFmtId="0" fontId="33" fillId="0" borderId="108" applyNumberFormat="0">
      <alignment vertical="top"/>
    </xf>
    <xf numFmtId="0" fontId="33" fillId="0" borderId="108" applyNumberFormat="0">
      <alignment vertical="top"/>
    </xf>
    <xf numFmtId="0" fontId="122" fillId="0" borderId="108" applyNumberFormat="0"/>
    <xf numFmtId="0" fontId="122" fillId="0" borderId="108" applyNumberFormat="0"/>
    <xf numFmtId="0" fontId="37" fillId="0" borderId="107" applyNumberFormat="0">
      <alignment vertical="top"/>
    </xf>
    <xf numFmtId="0" fontId="37" fillId="0" borderId="107" applyNumberFormat="0">
      <alignment vertical="top"/>
    </xf>
    <xf numFmtId="0" fontId="33" fillId="0" borderId="108" applyNumberFormat="0">
      <alignment vertical="top"/>
    </xf>
    <xf numFmtId="0" fontId="33" fillId="0" borderId="108" applyNumberFormat="0">
      <alignment vertical="top"/>
    </xf>
    <xf numFmtId="0" fontId="127" fillId="0" borderId="108" applyNumberFormat="0">
      <alignment vertical="top"/>
    </xf>
    <xf numFmtId="0" fontId="127" fillId="0" borderId="108" applyNumberFormat="0">
      <alignment vertical="top"/>
    </xf>
    <xf numFmtId="0" fontId="127" fillId="0" borderId="107" applyNumberFormat="0">
      <alignment vertical="top"/>
    </xf>
    <xf numFmtId="0" fontId="127" fillId="0" borderId="107" applyNumberFormat="0">
      <alignment vertical="top"/>
    </xf>
    <xf numFmtId="0" fontId="130" fillId="0" borderId="107" applyNumberFormat="0">
      <alignment vertical="top"/>
    </xf>
    <xf numFmtId="0" fontId="130" fillId="0" borderId="108" applyNumberFormat="0">
      <alignment vertical="top"/>
    </xf>
    <xf numFmtId="0" fontId="130" fillId="0" borderId="108" applyNumberFormat="0">
      <alignment vertical="top"/>
    </xf>
    <xf numFmtId="0" fontId="131" fillId="0" borderId="108" applyNumberFormat="0">
      <alignment vertical="top"/>
    </xf>
    <xf numFmtId="0" fontId="131" fillId="0" borderId="108" applyNumberFormat="0">
      <alignment vertical="top"/>
    </xf>
    <xf numFmtId="0" fontId="127" fillId="0" borderId="107" applyNumberFormat="0">
      <alignment vertical="top"/>
    </xf>
    <xf numFmtId="0" fontId="127" fillId="0" borderId="107" applyNumberFormat="0">
      <alignment vertical="top"/>
    </xf>
    <xf numFmtId="0" fontId="130" fillId="0" borderId="107" applyNumberFormat="0">
      <alignment vertical="top"/>
    </xf>
    <xf numFmtId="0" fontId="130" fillId="0" borderId="107" applyNumberFormat="0">
      <alignment vertical="top"/>
    </xf>
    <xf numFmtId="0" fontId="130" fillId="0" borderId="107" applyNumberFormat="0">
      <alignment vertical="top"/>
    </xf>
    <xf numFmtId="0" fontId="131" fillId="0" borderId="107" applyNumberFormat="0">
      <alignment vertical="top"/>
    </xf>
    <xf numFmtId="0" fontId="131" fillId="0" borderId="107" applyNumberFormat="0">
      <alignment vertical="top"/>
    </xf>
    <xf numFmtId="0" fontId="131" fillId="0" borderId="107" applyNumberFormat="0">
      <alignment vertical="top"/>
    </xf>
    <xf numFmtId="0" fontId="131" fillId="0" borderId="107" applyNumberFormat="0">
      <alignment vertical="top"/>
    </xf>
    <xf numFmtId="0" fontId="127" fillId="0" borderId="111" applyNumberFormat="0">
      <alignment vertical="top"/>
    </xf>
    <xf numFmtId="0" fontId="127" fillId="0" borderId="111" applyNumberFormat="0">
      <alignment vertical="top"/>
    </xf>
    <xf numFmtId="0" fontId="130" fillId="0" borderId="111" applyNumberFormat="0">
      <alignment vertical="top"/>
    </xf>
    <xf numFmtId="0" fontId="130" fillId="0" borderId="111" applyNumberFormat="0">
      <alignment vertical="top"/>
    </xf>
    <xf numFmtId="0" fontId="131" fillId="0" borderId="111" applyNumberFormat="0">
      <alignment vertical="top"/>
    </xf>
    <xf numFmtId="0" fontId="131" fillId="0" borderId="111" applyNumberFormat="0">
      <alignment vertical="top"/>
    </xf>
    <xf numFmtId="0" fontId="122" fillId="0" borderId="107" applyNumberFormat="0"/>
    <xf numFmtId="0" fontId="122" fillId="0" borderId="107" applyNumberFormat="0"/>
    <xf numFmtId="0" fontId="122" fillId="0" borderId="108" applyNumberFormat="0"/>
    <xf numFmtId="0" fontId="122" fillId="0" borderId="108" applyNumberFormat="0"/>
    <xf numFmtId="0" fontId="122" fillId="0" borderId="107" applyNumberFormat="0"/>
    <xf numFmtId="0" fontId="122" fillId="0" borderId="107" applyNumberFormat="0"/>
    <xf numFmtId="0" fontId="33" fillId="0" borderId="108" applyNumberFormat="0">
      <alignment vertical="top"/>
    </xf>
    <xf numFmtId="0" fontId="33" fillId="0" borderId="108" applyNumberFormat="0">
      <alignment vertical="top"/>
    </xf>
    <xf numFmtId="0" fontId="122" fillId="0" borderId="110" applyNumberFormat="0"/>
    <xf numFmtId="0" fontId="37" fillId="0" borderId="107" applyNumberFormat="0">
      <alignment vertical="top"/>
    </xf>
    <xf numFmtId="0" fontId="37" fillId="0" borderId="107" applyNumberFormat="0">
      <alignment vertical="top"/>
    </xf>
    <xf numFmtId="0" fontId="122" fillId="0" borderId="110" applyNumberFormat="0"/>
    <xf numFmtId="0" fontId="37" fillId="0" borderId="107" applyNumberFormat="0">
      <alignment vertical="top"/>
    </xf>
    <xf numFmtId="0" fontId="37" fillId="0" borderId="107" applyNumberFormat="0">
      <alignment vertical="top"/>
    </xf>
    <xf numFmtId="0" fontId="122" fillId="0" borderId="106" applyNumberFormat="0">
      <alignment vertical="top"/>
    </xf>
    <xf numFmtId="0" fontId="122" fillId="0" borderId="106" applyNumberFormat="0">
      <alignment vertical="top"/>
    </xf>
    <xf numFmtId="0" fontId="129" fillId="0" borderId="107" applyNumberFormat="0">
      <alignment vertical="top"/>
    </xf>
    <xf numFmtId="0" fontId="129" fillId="0" borderId="107" applyNumberFormat="0">
      <alignment vertical="top"/>
    </xf>
    <xf numFmtId="0" fontId="129" fillId="0" borderId="107" applyNumberFormat="0">
      <alignment vertical="top"/>
    </xf>
    <xf numFmtId="0" fontId="129" fillId="0" borderId="107" applyNumberFormat="0">
      <alignment vertical="top"/>
    </xf>
    <xf numFmtId="0" fontId="129" fillId="0" borderId="108" applyNumberFormat="0">
      <alignment vertical="top"/>
    </xf>
    <xf numFmtId="0" fontId="129" fillId="0" borderId="108" applyNumberFormat="0">
      <alignment vertical="top"/>
    </xf>
    <xf numFmtId="0" fontId="51" fillId="0" borderId="107" applyNumberFormat="0"/>
    <xf numFmtId="0" fontId="51" fillId="0" borderId="107" applyNumberFormat="0"/>
    <xf numFmtId="0" fontId="51" fillId="0" borderId="4" applyNumberFormat="0"/>
    <xf numFmtId="0" fontId="51" fillId="0" borderId="4" applyNumberFormat="0"/>
    <xf numFmtId="0" fontId="7" fillId="0" borderId="111" applyNumberFormat="0">
      <alignment vertical="top"/>
    </xf>
    <xf numFmtId="0" fontId="7" fillId="0" borderId="111" applyNumberFormat="0">
      <alignment vertical="top"/>
    </xf>
    <xf numFmtId="0" fontId="7" fillId="0" borderId="111" applyNumberFormat="0">
      <alignment horizontal="center" vertical="top"/>
    </xf>
    <xf numFmtId="0" fontId="7" fillId="0" borderId="111" applyNumberFormat="0">
      <alignment horizontal="center" vertical="top"/>
    </xf>
    <xf numFmtId="0" fontId="51" fillId="48" borderId="110" applyNumberFormat="0">
      <alignment vertical="top" wrapText="1"/>
    </xf>
    <xf numFmtId="0" fontId="51" fillId="48" borderId="110" applyNumberFormat="0">
      <alignment vertical="top" wrapText="1"/>
    </xf>
    <xf numFmtId="0" fontId="51" fillId="0" borderId="110" applyNumberFormat="0">
      <alignment vertical="top" wrapText="1"/>
    </xf>
    <xf numFmtId="0" fontId="51" fillId="0" borderId="110" applyNumberFormat="0">
      <alignment vertical="top" wrapText="1"/>
    </xf>
    <xf numFmtId="0" fontId="122" fillId="0" borderId="106" applyNumberFormat="0">
      <alignment horizontal="left" vertical="center"/>
      <protection locked="0"/>
    </xf>
    <xf numFmtId="0" fontId="122" fillId="0" borderId="106" applyNumberFormat="0">
      <alignment horizontal="left" vertical="center"/>
      <protection locked="0"/>
    </xf>
    <xf numFmtId="0" fontId="6" fillId="0" borderId="108" applyNumberFormat="0"/>
    <xf numFmtId="0" fontId="6" fillId="0" borderId="108" applyNumberFormat="0"/>
    <xf numFmtId="0" fontId="6" fillId="0" borderId="107" applyNumberFormat="0"/>
    <xf numFmtId="0" fontId="6" fillId="0" borderId="107" applyNumberFormat="0"/>
    <xf numFmtId="0" fontId="6" fillId="0" borderId="111" applyNumberFormat="0"/>
    <xf numFmtId="0" fontId="6" fillId="0" borderId="111" applyNumberFormat="0"/>
    <xf numFmtId="0" fontId="7" fillId="0" borderId="111" applyNumberFormat="0">
      <alignment vertical="top"/>
    </xf>
    <xf numFmtId="0" fontId="7" fillId="0" borderId="111" applyNumberFormat="0">
      <alignment vertical="top"/>
    </xf>
    <xf numFmtId="0" fontId="7" fillId="0" borderId="111" applyNumberFormat="0">
      <alignment horizontal="center" vertical="top"/>
    </xf>
    <xf numFmtId="0" fontId="7" fillId="0" borderId="111" applyNumberFormat="0">
      <alignment horizontal="center" vertical="top"/>
    </xf>
    <xf numFmtId="0" fontId="51" fillId="48" borderId="110" applyNumberFormat="0">
      <alignment vertical="top" wrapText="1"/>
    </xf>
    <xf numFmtId="0" fontId="51" fillId="48" borderId="110" applyNumberFormat="0">
      <alignment vertical="top" wrapText="1"/>
    </xf>
    <xf numFmtId="0" fontId="6" fillId="0" borderId="4" applyNumberFormat="0"/>
    <xf numFmtId="0" fontId="51" fillId="0" borderId="110" applyNumberFormat="0">
      <alignment vertical="top" wrapText="1"/>
    </xf>
    <xf numFmtId="0" fontId="51" fillId="0" borderId="110" applyNumberFormat="0">
      <alignment vertical="top" wrapText="1"/>
    </xf>
    <xf numFmtId="0" fontId="6" fillId="0" borderId="4" applyNumberFormat="0"/>
    <xf numFmtId="0" fontId="6" fillId="0" borderId="108" applyNumberFormat="0"/>
    <xf numFmtId="0" fontId="6" fillId="0" borderId="108" applyNumberFormat="0"/>
    <xf numFmtId="0" fontId="6" fillId="0" borderId="107" applyNumberFormat="0"/>
    <xf numFmtId="0" fontId="6" fillId="0" borderId="107" applyNumberFormat="0"/>
    <xf numFmtId="0" fontId="6" fillId="0" borderId="108" applyNumberFormat="0"/>
    <xf numFmtId="0" fontId="6" fillId="0" borderId="108" applyNumberFormat="0"/>
    <xf numFmtId="0" fontId="6" fillId="0" borderId="107" applyNumberFormat="0"/>
    <xf numFmtId="0" fontId="6" fillId="0" borderId="107" applyNumberFormat="0"/>
    <xf numFmtId="0" fontId="6" fillId="0" borderId="111" applyNumberFormat="0"/>
    <xf numFmtId="0" fontId="6" fillId="0" borderId="111" applyNumberFormat="0"/>
    <xf numFmtId="0" fontId="6" fillId="0" borderId="4" applyNumberFormat="0"/>
    <xf numFmtId="0" fontId="6" fillId="0" borderId="4" applyNumberFormat="0"/>
    <xf numFmtId="0" fontId="33" fillId="0" borderId="107" applyNumberFormat="0">
      <alignment vertical="top"/>
    </xf>
    <xf numFmtId="0" fontId="33" fillId="0" borderId="107" applyNumberFormat="0">
      <alignment vertical="top"/>
    </xf>
    <xf numFmtId="0" fontId="33" fillId="0" borderId="110" applyNumberFormat="0">
      <alignment vertical="top"/>
    </xf>
    <xf numFmtId="0" fontId="33" fillId="0" borderId="110" applyNumberFormat="0">
      <alignment vertical="top"/>
    </xf>
    <xf numFmtId="0" fontId="33" fillId="0" borderId="107" applyNumberFormat="0">
      <alignment vertical="top"/>
    </xf>
    <xf numFmtId="0" fontId="33" fillId="0" borderId="107" applyNumberFormat="0">
      <alignment vertical="top"/>
    </xf>
    <xf numFmtId="239" fontId="37" fillId="0" borderId="110">
      <alignment vertical="top" wrapText="1"/>
    </xf>
    <xf numFmtId="239" fontId="37" fillId="0" borderId="110">
      <alignment vertical="top" wrapText="1"/>
    </xf>
    <xf numFmtId="0" fontId="33" fillId="0" borderId="107" applyNumberFormat="0">
      <alignment vertical="top"/>
    </xf>
    <xf numFmtId="0" fontId="33" fillId="0" borderId="107" applyNumberFormat="0">
      <alignment vertical="top"/>
    </xf>
    <xf numFmtId="0" fontId="33" fillId="0" borderId="110" applyNumberFormat="0">
      <alignment vertical="top"/>
    </xf>
    <xf numFmtId="0" fontId="33" fillId="0" borderId="110" applyNumberFormat="0">
      <alignment vertical="top"/>
    </xf>
    <xf numFmtId="242" fontId="37" fillId="0" borderId="110">
      <alignment vertical="top" wrapText="1"/>
    </xf>
    <xf numFmtId="242" fontId="37" fillId="0" borderId="110">
      <alignment vertical="top" wrapText="1"/>
    </xf>
    <xf numFmtId="239" fontId="37" fillId="0" borderId="110">
      <alignment vertical="top" wrapText="1"/>
    </xf>
    <xf numFmtId="239" fontId="37" fillId="0" borderId="110">
      <alignment vertical="top" wrapText="1"/>
    </xf>
    <xf numFmtId="242" fontId="37" fillId="0" borderId="110">
      <alignment vertical="top" wrapText="1"/>
    </xf>
    <xf numFmtId="242" fontId="37" fillId="0" borderId="110">
      <alignment vertical="top" wrapText="1"/>
    </xf>
    <xf numFmtId="239" fontId="33" fillId="0" borderId="110">
      <alignment vertical="top" wrapText="1"/>
    </xf>
    <xf numFmtId="239" fontId="33" fillId="0" borderId="110">
      <alignment vertical="top" wrapText="1"/>
    </xf>
    <xf numFmtId="249" fontId="33" fillId="0" borderId="110">
      <alignment vertical="top" wrapText="1"/>
    </xf>
    <xf numFmtId="249" fontId="33" fillId="0" borderId="110">
      <alignment vertical="top" wrapText="1"/>
    </xf>
    <xf numFmtId="239" fontId="33" fillId="0" borderId="110">
      <alignment vertical="top" wrapText="1"/>
    </xf>
    <xf numFmtId="239" fontId="33" fillId="0" borderId="110">
      <alignment vertical="top" wrapText="1"/>
    </xf>
    <xf numFmtId="249" fontId="33" fillId="0" borderId="110">
      <alignment vertical="top" wrapText="1"/>
    </xf>
    <xf numFmtId="249" fontId="33" fillId="0" borderId="110">
      <alignment vertical="top" wrapText="1"/>
    </xf>
    <xf numFmtId="0" fontId="151" fillId="0" borderId="109" applyNumberFormat="0" applyFill="0" applyAlignment="0" applyProtection="0"/>
    <xf numFmtId="0" fontId="151" fillId="0" borderId="109" applyNumberFormat="0" applyFill="0" applyAlignment="0" applyProtection="0"/>
    <xf numFmtId="0" fontId="83" fillId="9" borderId="20" applyNumberFormat="0" applyAlignment="0" applyProtection="0"/>
    <xf numFmtId="40" fontId="28" fillId="0" borderId="110">
      <alignment vertical="center"/>
    </xf>
    <xf numFmtId="38" fontId="28" fillId="0" borderId="110">
      <alignment vertical="center"/>
    </xf>
    <xf numFmtId="0" fontId="122" fillId="0" borderId="106" applyNumberFormat="0">
      <alignment horizontal="left" vertical="center"/>
      <protection locked="0"/>
    </xf>
    <xf numFmtId="0" fontId="122" fillId="0" borderId="106" applyNumberFormat="0">
      <alignment horizontal="left" vertical="center"/>
      <protection locked="0"/>
    </xf>
    <xf numFmtId="40" fontId="28" fillId="0" borderId="110">
      <alignment vertical="center"/>
    </xf>
    <xf numFmtId="0" fontId="83" fillId="9" borderId="20" applyNumberFormat="0" applyAlignment="0" applyProtection="0"/>
    <xf numFmtId="0" fontId="151" fillId="0" borderId="109" applyNumberFormat="0" applyFill="0" applyAlignment="0" applyProtection="0"/>
    <xf numFmtId="0" fontId="151" fillId="0" borderId="109" applyNumberFormat="0" applyFill="0" applyAlignment="0" applyProtection="0"/>
    <xf numFmtId="0" fontId="110" fillId="1" borderId="115" applyNumberFormat="0" applyFont="0" applyAlignment="0">
      <alignment horizontal="center"/>
    </xf>
    <xf numFmtId="164" fontId="2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9" fontId="6" fillId="0" borderId="0" applyFont="0" applyFill="0" applyBorder="0" applyAlignment="0" applyProtection="0"/>
  </cellStyleXfs>
  <cellXfs count="68">
    <xf numFmtId="0" fontId="0" fillId="0" borderId="0" xfId="0"/>
    <xf numFmtId="0" fontId="6" fillId="0" borderId="0" xfId="1" applyFont="1" applyAlignment="1">
      <alignment vertical="center"/>
    </xf>
    <xf numFmtId="2" fontId="6" fillId="0" borderId="0" xfId="1" applyNumberFormat="1" applyFont="1" applyAlignment="1">
      <alignment horizontal="center" vertical="center"/>
    </xf>
    <xf numFmtId="0" fontId="6" fillId="0" borderId="0" xfId="1" applyFont="1"/>
    <xf numFmtId="0" fontId="7" fillId="0" borderId="0" xfId="1" applyFont="1"/>
    <xf numFmtId="44" fontId="0" fillId="0" borderId="0" xfId="4" applyFont="1"/>
    <xf numFmtId="0" fontId="11" fillId="0" borderId="0" xfId="1" applyFont="1"/>
    <xf numFmtId="0" fontId="3" fillId="0" borderId="0" xfId="1" applyFont="1"/>
    <xf numFmtId="2" fontId="0" fillId="0" borderId="0" xfId="0" applyNumberFormat="1"/>
    <xf numFmtId="0" fontId="159" fillId="3" borderId="0" xfId="1" applyFont="1" applyFill="1" applyAlignment="1">
      <alignment vertical="center"/>
    </xf>
    <xf numFmtId="44" fontId="6" fillId="0" borderId="1" xfId="4" applyFont="1" applyFill="1" applyBorder="1" applyAlignment="1">
      <alignment horizontal="center" vertical="center"/>
    </xf>
    <xf numFmtId="44" fontId="6" fillId="0" borderId="1" xfId="4" applyFont="1" applyFill="1" applyBorder="1" applyAlignment="1">
      <alignment horizontal="center" vertical="center" wrapText="1"/>
    </xf>
    <xf numFmtId="0" fontId="6" fillId="2" borderId="1" xfId="1" applyFont="1" applyFill="1" applyBorder="1" applyAlignment="1">
      <alignment vertical="center"/>
    </xf>
    <xf numFmtId="44" fontId="6" fillId="2" borderId="1" xfId="4" applyFont="1" applyFill="1" applyBorder="1" applyAlignment="1">
      <alignment horizontal="center" vertical="center"/>
    </xf>
    <xf numFmtId="0" fontId="6" fillId="2" borderId="1" xfId="1" applyFont="1" applyFill="1" applyBorder="1" applyAlignment="1">
      <alignment vertical="center" wrapText="1" shrinkToFit="1"/>
    </xf>
    <xf numFmtId="44" fontId="6" fillId="2" borderId="1" xfId="4" applyFont="1" applyFill="1" applyBorder="1" applyAlignment="1">
      <alignment horizontal="center" vertical="center" wrapText="1"/>
    </xf>
    <xf numFmtId="0" fontId="6" fillId="0" borderId="1" xfId="1" applyFont="1" applyBorder="1" applyAlignment="1">
      <alignment vertical="center"/>
    </xf>
    <xf numFmtId="0" fontId="6" fillId="0" borderId="1" xfId="1" applyFont="1" applyBorder="1" applyAlignment="1">
      <alignment horizontal="justify" vertical="center" wrapText="1"/>
    </xf>
    <xf numFmtId="0" fontId="6" fillId="0" borderId="1" xfId="1" applyFont="1" applyBorder="1"/>
    <xf numFmtId="0" fontId="6" fillId="0" borderId="1" xfId="1" applyFont="1" applyBorder="1" applyAlignment="1">
      <alignment horizontal="justify" vertical="center"/>
    </xf>
    <xf numFmtId="0" fontId="6" fillId="2" borderId="1" xfId="1" applyFont="1" applyFill="1" applyBorder="1" applyAlignment="1">
      <alignment horizontal="justify" vertical="center" wrapText="1"/>
    </xf>
    <xf numFmtId="0" fontId="6" fillId="2" borderId="1" xfId="1" applyFont="1" applyFill="1" applyBorder="1" applyAlignment="1">
      <alignment vertical="center" wrapText="1"/>
    </xf>
    <xf numFmtId="164" fontId="0" fillId="0" borderId="0" xfId="5241" applyFont="1"/>
    <xf numFmtId="0" fontId="0" fillId="0" borderId="0" xfId="0" applyAlignment="1">
      <alignment horizontal="left"/>
    </xf>
    <xf numFmtId="0" fontId="0" fillId="0" borderId="0" xfId="0" applyAlignment="1">
      <alignment horizontal="left" indent="1"/>
    </xf>
    <xf numFmtId="0" fontId="0" fillId="52" borderId="0" xfId="0" applyFill="1" applyAlignment="1">
      <alignment horizontal="left"/>
    </xf>
    <xf numFmtId="0" fontId="0" fillId="52" borderId="0" xfId="0" applyFill="1"/>
    <xf numFmtId="0" fontId="0" fillId="52" borderId="0" xfId="0" applyFill="1" applyAlignment="1">
      <alignment horizontal="left" indent="1"/>
    </xf>
    <xf numFmtId="164" fontId="0" fillId="0" borderId="0" xfId="0" applyNumberFormat="1" applyAlignment="1">
      <alignment horizontal="left"/>
    </xf>
    <xf numFmtId="44" fontId="6" fillId="0" borderId="95" xfId="0" applyNumberFormat="1" applyFont="1" applyBorder="1" applyAlignment="1">
      <alignment horizontal="left" vertical="center" indent="3"/>
    </xf>
    <xf numFmtId="44" fontId="0" fillId="0" borderId="96" xfId="0" applyNumberFormat="1" applyBorder="1" applyAlignment="1">
      <alignment vertical="center"/>
    </xf>
    <xf numFmtId="44" fontId="0" fillId="0" borderId="97" xfId="0" applyNumberFormat="1" applyBorder="1" applyAlignment="1">
      <alignment vertical="center"/>
    </xf>
    <xf numFmtId="44" fontId="0" fillId="0" borderId="98" xfId="0" applyNumberFormat="1" applyBorder="1" applyAlignment="1">
      <alignment vertical="center"/>
    </xf>
    <xf numFmtId="44" fontId="0" fillId="0" borderId="99" xfId="0" applyNumberFormat="1" applyBorder="1" applyAlignment="1">
      <alignment vertical="center"/>
    </xf>
    <xf numFmtId="0" fontId="14" fillId="54" borderId="1" xfId="0" applyFont="1" applyFill="1" applyBorder="1" applyAlignment="1">
      <alignment horizontal="center" vertical="center" wrapText="1"/>
    </xf>
    <xf numFmtId="44" fontId="159" fillId="54" borderId="0" xfId="0" applyNumberFormat="1" applyFont="1" applyFill="1"/>
    <xf numFmtId="0" fontId="14" fillId="54" borderId="100" xfId="0" applyFont="1" applyFill="1" applyBorder="1" applyAlignment="1">
      <alignment vertical="center"/>
    </xf>
    <xf numFmtId="0" fontId="14" fillId="54" borderId="101" xfId="0" applyFont="1" applyFill="1" applyBorder="1" applyAlignment="1">
      <alignment vertical="center"/>
    </xf>
    <xf numFmtId="0" fontId="14" fillId="54" borderId="102" xfId="0" applyFont="1" applyFill="1" applyBorder="1" applyAlignment="1">
      <alignment vertical="center"/>
    </xf>
    <xf numFmtId="0" fontId="160" fillId="0" borderId="0" xfId="1" applyFont="1"/>
    <xf numFmtId="0" fontId="6" fillId="0" borderId="1" xfId="0" applyFont="1" applyBorder="1"/>
    <xf numFmtId="2" fontId="159" fillId="3" borderId="0" xfId="1" applyNumberFormat="1" applyFont="1" applyFill="1" applyAlignment="1">
      <alignment horizontal="center" vertical="center"/>
    </xf>
    <xf numFmtId="44" fontId="6" fillId="0" borderId="0" xfId="0" applyNumberFormat="1" applyFont="1" applyAlignment="1">
      <alignment horizontal="left" vertical="center" indent="3"/>
    </xf>
    <xf numFmtId="44" fontId="0" fillId="0" borderId="0" xfId="0" applyNumberFormat="1" applyAlignment="1">
      <alignment vertical="center"/>
    </xf>
    <xf numFmtId="44" fontId="6" fillId="0" borderId="118" xfId="0" applyNumberFormat="1" applyFont="1" applyBorder="1" applyAlignment="1">
      <alignment horizontal="left" vertical="center" indent="3"/>
    </xf>
    <xf numFmtId="44" fontId="7" fillId="0" borderId="1" xfId="0" applyNumberFormat="1" applyFont="1" applyBorder="1"/>
    <xf numFmtId="44" fontId="6" fillId="0" borderId="1" xfId="4" applyFont="1" applyFill="1" applyBorder="1"/>
    <xf numFmtId="164" fontId="6" fillId="0" borderId="1" xfId="5241" applyFont="1" applyFill="1" applyBorder="1"/>
    <xf numFmtId="44" fontId="6" fillId="0" borderId="1" xfId="1396" applyFont="1" applyFill="1" applyBorder="1" applyAlignment="1">
      <alignment horizontal="center" vertical="center"/>
    </xf>
    <xf numFmtId="44" fontId="0" fillId="0" borderId="0" xfId="0" applyNumberFormat="1"/>
    <xf numFmtId="44" fontId="0" fillId="52" borderId="0" xfId="0" applyNumberFormat="1" applyFill="1"/>
    <xf numFmtId="44" fontId="160" fillId="0" borderId="0" xfId="1" applyNumberFormat="1" applyFont="1"/>
    <xf numFmtId="0" fontId="161" fillId="0" borderId="0" xfId="0" applyFont="1"/>
    <xf numFmtId="0" fontId="6" fillId="0" borderId="0" xfId="0" applyFont="1"/>
    <xf numFmtId="44" fontId="6" fillId="0" borderId="1" xfId="1396" applyFont="1" applyFill="1" applyBorder="1"/>
    <xf numFmtId="44" fontId="0" fillId="0" borderId="0" xfId="0" pivotButton="1" applyNumberFormat="1"/>
    <xf numFmtId="44" fontId="6" fillId="55" borderId="1" xfId="4" applyFont="1" applyFill="1" applyBorder="1"/>
    <xf numFmtId="44" fontId="6" fillId="56" borderId="1" xfId="4" applyFont="1" applyFill="1" applyBorder="1"/>
    <xf numFmtId="0" fontId="7" fillId="0" borderId="0" xfId="0" pivotButton="1" applyFont="1"/>
    <xf numFmtId="0" fontId="7" fillId="0" borderId="0" xfId="0" applyFont="1"/>
    <xf numFmtId="44" fontId="7" fillId="53" borderId="0" xfId="0" applyNumberFormat="1" applyFont="1" applyFill="1"/>
    <xf numFmtId="0" fontId="7" fillId="53" borderId="0" xfId="0" applyFont="1" applyFill="1" applyAlignment="1">
      <alignment horizontal="left"/>
    </xf>
    <xf numFmtId="0" fontId="7" fillId="53" borderId="0" xfId="0" applyFont="1" applyFill="1"/>
    <xf numFmtId="44" fontId="7" fillId="0" borderId="0" xfId="1" applyNumberFormat="1" applyFont="1"/>
    <xf numFmtId="44" fontId="6" fillId="57" borderId="1" xfId="4" applyFont="1" applyFill="1" applyBorder="1"/>
    <xf numFmtId="44" fontId="6" fillId="2" borderId="1" xfId="1396" applyFont="1" applyFill="1" applyBorder="1" applyAlignment="1">
      <alignment horizontal="center" vertical="center"/>
    </xf>
    <xf numFmtId="0" fontId="7" fillId="3" borderId="0" xfId="1" applyFont="1" applyFill="1" applyAlignment="1">
      <alignment vertical="center"/>
    </xf>
    <xf numFmtId="44" fontId="161" fillId="0" borderId="0" xfId="0" applyNumberFormat="1" applyFont="1"/>
  </cellXfs>
  <cellStyles count="6388">
    <cellStyle name=" 1" xfId="12" xr:uid="{00000000-0005-0000-0000-000000000000}"/>
    <cellStyle name=" 10" xfId="13" xr:uid="{00000000-0005-0000-0000-000001000000}"/>
    <cellStyle name=" 11" xfId="14" xr:uid="{00000000-0005-0000-0000-000002000000}"/>
    <cellStyle name=" 12" xfId="15" xr:uid="{00000000-0005-0000-0000-000003000000}"/>
    <cellStyle name=" 13" xfId="16" xr:uid="{00000000-0005-0000-0000-000004000000}"/>
    <cellStyle name=" 14" xfId="17" xr:uid="{00000000-0005-0000-0000-000005000000}"/>
    <cellStyle name=" 15" xfId="18" xr:uid="{00000000-0005-0000-0000-000006000000}"/>
    <cellStyle name=" 16" xfId="19" xr:uid="{00000000-0005-0000-0000-000007000000}"/>
    <cellStyle name=" 17" xfId="20" xr:uid="{00000000-0005-0000-0000-000008000000}"/>
    <cellStyle name=" 18" xfId="21" xr:uid="{00000000-0005-0000-0000-000009000000}"/>
    <cellStyle name=" 19" xfId="22" xr:uid="{00000000-0005-0000-0000-00000A000000}"/>
    <cellStyle name=" 2" xfId="23" xr:uid="{00000000-0005-0000-0000-00000B000000}"/>
    <cellStyle name=" 20" xfId="24" xr:uid="{00000000-0005-0000-0000-00000C000000}"/>
    <cellStyle name=" 21" xfId="25" xr:uid="{00000000-0005-0000-0000-00000D000000}"/>
    <cellStyle name=" 22" xfId="26" xr:uid="{00000000-0005-0000-0000-00000E000000}"/>
    <cellStyle name=" 23" xfId="27" xr:uid="{00000000-0005-0000-0000-00000F000000}"/>
    <cellStyle name=" 24" xfId="28" xr:uid="{00000000-0005-0000-0000-000010000000}"/>
    <cellStyle name=" 25" xfId="29" xr:uid="{00000000-0005-0000-0000-000011000000}"/>
    <cellStyle name=" 26" xfId="30" xr:uid="{00000000-0005-0000-0000-000012000000}"/>
    <cellStyle name=" 27" xfId="31" xr:uid="{00000000-0005-0000-0000-000013000000}"/>
    <cellStyle name=" 28" xfId="32" xr:uid="{00000000-0005-0000-0000-000014000000}"/>
    <cellStyle name=" 29" xfId="33" xr:uid="{00000000-0005-0000-0000-000015000000}"/>
    <cellStyle name=" 3" xfId="34" xr:uid="{00000000-0005-0000-0000-000016000000}"/>
    <cellStyle name=" 30" xfId="35" xr:uid="{00000000-0005-0000-0000-000017000000}"/>
    <cellStyle name=" 31" xfId="36" xr:uid="{00000000-0005-0000-0000-000018000000}"/>
    <cellStyle name=" 32" xfId="37" xr:uid="{00000000-0005-0000-0000-000019000000}"/>
    <cellStyle name=" 33" xfId="38" xr:uid="{00000000-0005-0000-0000-00001A000000}"/>
    <cellStyle name=" 34" xfId="39" xr:uid="{00000000-0005-0000-0000-00001B000000}"/>
    <cellStyle name=" 35" xfId="40" xr:uid="{00000000-0005-0000-0000-00001C000000}"/>
    <cellStyle name=" 36" xfId="41" xr:uid="{00000000-0005-0000-0000-00001D000000}"/>
    <cellStyle name=" 37" xfId="42" xr:uid="{00000000-0005-0000-0000-00001E000000}"/>
    <cellStyle name=" 38" xfId="43" xr:uid="{00000000-0005-0000-0000-00001F000000}"/>
    <cellStyle name=" 39" xfId="44" xr:uid="{00000000-0005-0000-0000-000020000000}"/>
    <cellStyle name=" 4" xfId="45" xr:uid="{00000000-0005-0000-0000-000021000000}"/>
    <cellStyle name=" 40" xfId="46" xr:uid="{00000000-0005-0000-0000-000022000000}"/>
    <cellStyle name=" 41" xfId="47" xr:uid="{00000000-0005-0000-0000-000023000000}"/>
    <cellStyle name=" 42" xfId="48" xr:uid="{00000000-0005-0000-0000-000024000000}"/>
    <cellStyle name=" 43" xfId="49" xr:uid="{00000000-0005-0000-0000-000025000000}"/>
    <cellStyle name=" 44" xfId="50" xr:uid="{00000000-0005-0000-0000-000026000000}"/>
    <cellStyle name=" 45" xfId="51" xr:uid="{00000000-0005-0000-0000-000027000000}"/>
    <cellStyle name=" 46" xfId="52" xr:uid="{00000000-0005-0000-0000-000028000000}"/>
    <cellStyle name=" 47" xfId="53" xr:uid="{00000000-0005-0000-0000-000029000000}"/>
    <cellStyle name=" 48" xfId="54" xr:uid="{00000000-0005-0000-0000-00002A000000}"/>
    <cellStyle name=" 49" xfId="55" xr:uid="{00000000-0005-0000-0000-00002B000000}"/>
    <cellStyle name=" 5" xfId="56" xr:uid="{00000000-0005-0000-0000-00002C000000}"/>
    <cellStyle name=" 50" xfId="57" xr:uid="{00000000-0005-0000-0000-00002D000000}"/>
    <cellStyle name=" 51" xfId="58" xr:uid="{00000000-0005-0000-0000-00002E000000}"/>
    <cellStyle name=" 52" xfId="59" xr:uid="{00000000-0005-0000-0000-00002F000000}"/>
    <cellStyle name=" 53" xfId="60" xr:uid="{00000000-0005-0000-0000-000030000000}"/>
    <cellStyle name=" 54" xfId="61" xr:uid="{00000000-0005-0000-0000-000031000000}"/>
    <cellStyle name=" 55" xfId="62" xr:uid="{00000000-0005-0000-0000-000032000000}"/>
    <cellStyle name=" 56" xfId="63" xr:uid="{00000000-0005-0000-0000-000033000000}"/>
    <cellStyle name=" 57" xfId="64" xr:uid="{00000000-0005-0000-0000-000034000000}"/>
    <cellStyle name=" 58" xfId="65" xr:uid="{00000000-0005-0000-0000-000035000000}"/>
    <cellStyle name=" 59" xfId="66" xr:uid="{00000000-0005-0000-0000-000036000000}"/>
    <cellStyle name=" 6" xfId="67" xr:uid="{00000000-0005-0000-0000-000037000000}"/>
    <cellStyle name=" 60" xfId="68" xr:uid="{00000000-0005-0000-0000-000038000000}"/>
    <cellStyle name=" 61" xfId="69" xr:uid="{00000000-0005-0000-0000-000039000000}"/>
    <cellStyle name=" 62" xfId="70" xr:uid="{00000000-0005-0000-0000-00003A000000}"/>
    <cellStyle name=" 63" xfId="71" xr:uid="{00000000-0005-0000-0000-00003B000000}"/>
    <cellStyle name=" 64" xfId="72" xr:uid="{00000000-0005-0000-0000-00003C000000}"/>
    <cellStyle name=" 65" xfId="73" xr:uid="{00000000-0005-0000-0000-00003D000000}"/>
    <cellStyle name=" 66" xfId="74" xr:uid="{00000000-0005-0000-0000-00003E000000}"/>
    <cellStyle name=" 67" xfId="75" xr:uid="{00000000-0005-0000-0000-00003F000000}"/>
    <cellStyle name=" 68" xfId="76" xr:uid="{00000000-0005-0000-0000-000040000000}"/>
    <cellStyle name=" 69" xfId="77" xr:uid="{00000000-0005-0000-0000-000041000000}"/>
    <cellStyle name=" 7" xfId="78" xr:uid="{00000000-0005-0000-0000-000042000000}"/>
    <cellStyle name=" 70" xfId="79" xr:uid="{00000000-0005-0000-0000-000043000000}"/>
    <cellStyle name=" 71" xfId="80" xr:uid="{00000000-0005-0000-0000-000044000000}"/>
    <cellStyle name=" 72" xfId="81" xr:uid="{00000000-0005-0000-0000-000045000000}"/>
    <cellStyle name=" 73" xfId="82" xr:uid="{00000000-0005-0000-0000-000046000000}"/>
    <cellStyle name=" 74" xfId="83" xr:uid="{00000000-0005-0000-0000-000047000000}"/>
    <cellStyle name=" 75" xfId="84" xr:uid="{00000000-0005-0000-0000-000048000000}"/>
    <cellStyle name=" 76" xfId="85" xr:uid="{00000000-0005-0000-0000-000049000000}"/>
    <cellStyle name=" 77" xfId="86" xr:uid="{00000000-0005-0000-0000-00004A000000}"/>
    <cellStyle name=" 78" xfId="87" xr:uid="{00000000-0005-0000-0000-00004B000000}"/>
    <cellStyle name=" 79" xfId="88" xr:uid="{00000000-0005-0000-0000-00004C000000}"/>
    <cellStyle name=" 8" xfId="89" xr:uid="{00000000-0005-0000-0000-00004D000000}"/>
    <cellStyle name=" 80" xfId="90" xr:uid="{00000000-0005-0000-0000-00004E000000}"/>
    <cellStyle name=" 81" xfId="91" xr:uid="{00000000-0005-0000-0000-00004F000000}"/>
    <cellStyle name=" 82" xfId="92" xr:uid="{00000000-0005-0000-0000-000050000000}"/>
    <cellStyle name=" 83" xfId="93" xr:uid="{00000000-0005-0000-0000-000051000000}"/>
    <cellStyle name=" 84" xfId="94" xr:uid="{00000000-0005-0000-0000-000052000000}"/>
    <cellStyle name=" 85" xfId="95" xr:uid="{00000000-0005-0000-0000-000053000000}"/>
    <cellStyle name=" 86" xfId="96" xr:uid="{00000000-0005-0000-0000-000054000000}"/>
    <cellStyle name=" 87" xfId="97" xr:uid="{00000000-0005-0000-0000-000055000000}"/>
    <cellStyle name=" 88" xfId="98" xr:uid="{00000000-0005-0000-0000-000056000000}"/>
    <cellStyle name=" 89" xfId="99" xr:uid="{00000000-0005-0000-0000-000057000000}"/>
    <cellStyle name=" 9" xfId="100" xr:uid="{00000000-0005-0000-0000-000058000000}"/>
    <cellStyle name=" 90" xfId="101" xr:uid="{00000000-0005-0000-0000-000059000000}"/>
    <cellStyle name=" 91" xfId="102" xr:uid="{00000000-0005-0000-0000-00005A000000}"/>
    <cellStyle name=" 92" xfId="103" xr:uid="{00000000-0005-0000-0000-00005B000000}"/>
    <cellStyle name=" 93" xfId="104" xr:uid="{00000000-0005-0000-0000-00005C000000}"/>
    <cellStyle name=" 94" xfId="105" xr:uid="{00000000-0005-0000-0000-00005D000000}"/>
    <cellStyle name=" 95" xfId="106" xr:uid="{00000000-0005-0000-0000-00005E000000}"/>
    <cellStyle name="_x000a_shell=progma" xfId="107" xr:uid="{00000000-0005-0000-0000-00005F000000}"/>
    <cellStyle name="_x000d__x000a_JournalTemplate=C:\COMFO\CTALK\JOURSTD.TPL_x000d__x000a_LbStateAddress=3 3 0 251 1 89 2 311_x000d__x000a_LbStateJou" xfId="108" xr:uid="{00000000-0005-0000-0000-000060000000}"/>
    <cellStyle name="%" xfId="109" xr:uid="{00000000-0005-0000-0000-000061000000}"/>
    <cellStyle name="% 2" xfId="110" xr:uid="{00000000-0005-0000-0000-000062000000}"/>
    <cellStyle name="% 2 2" xfId="111" xr:uid="{00000000-0005-0000-0000-000063000000}"/>
    <cellStyle name="% 3" xfId="112" xr:uid="{00000000-0005-0000-0000-000064000000}"/>
    <cellStyle name="_0022-2006_upgrade Alb@IP nuovi nodi" xfId="113" xr:uid="{00000000-0005-0000-0000-000065000000}"/>
    <cellStyle name="_0076-2005_1 Arcor Upgrade(1)" xfId="114" xr:uid="{00000000-0005-0000-0000-000066000000}"/>
    <cellStyle name="_0076-2005_1 Arcor Upgrade(1) 2" xfId="115" xr:uid="{00000000-0005-0000-0000-000067000000}"/>
    <cellStyle name="_0076-2005_1 Arcor Upgrade(1) 3" xfId="116" xr:uid="{00000000-0005-0000-0000-000068000000}"/>
    <cellStyle name="_0076-2005_1 Arcor Upgrade(1) 4" xfId="117" xr:uid="{00000000-0005-0000-0000-000069000000}"/>
    <cellStyle name="_0076-2005_1 Arcor Upgrade(1) 5" xfId="118" xr:uid="{00000000-0005-0000-0000-00006A000000}"/>
    <cellStyle name="_0370-2005_1 TPSA - I&amp;C Pilot-Test Plant-Siti A&amp;B" xfId="119" xr:uid="{00000000-0005-0000-0000-00006B000000}"/>
    <cellStyle name="_0370-2005_1 TPSA - I&amp;C Pilot-Test Plant-Siti A&amp;B 2" xfId="120" xr:uid="{00000000-0005-0000-0000-00006C000000}"/>
    <cellStyle name="_0370-2005_1 TPSA - I&amp;C Pilot-Test Plant-Siti A&amp;B 3" xfId="121" xr:uid="{00000000-0005-0000-0000-00006D000000}"/>
    <cellStyle name="_0370-2005_1 TPSA - I&amp;C Pilot-Test Plant-Siti A&amp;B 4" xfId="122" xr:uid="{00000000-0005-0000-0000-00006E000000}"/>
    <cellStyle name="_0370-2005_1 TPSA - I&amp;C Pilot-Test Plant-Siti A&amp;B 5" xfId="123" xr:uid="{00000000-0005-0000-0000-00006F000000}"/>
    <cellStyle name="_0414-2005_2 I&amp;C Cisco 7206 a Singapore" xfId="124" xr:uid="{00000000-0005-0000-0000-000070000000}"/>
    <cellStyle name="_0414-2005_2 I&amp;C Cisco 7206 a Singapore 2" xfId="125" xr:uid="{00000000-0005-0000-0000-000071000000}"/>
    <cellStyle name="_0414-2005_2 I&amp;C Cisco 7206 a Singapore 3" xfId="126" xr:uid="{00000000-0005-0000-0000-000072000000}"/>
    <cellStyle name="_0414-2005_2 I&amp;C Cisco 7206 a Singapore 4" xfId="127" xr:uid="{00000000-0005-0000-0000-000073000000}"/>
    <cellStyle name="_0414-2005_2 I&amp;C Cisco 7206 a Singapore 5" xfId="128" xr:uid="{00000000-0005-0000-0000-000074000000}"/>
    <cellStyle name="_0533-2005_2 Spostamento app. GSR su PEB nel 2006" xfId="129" xr:uid="{00000000-0005-0000-0000-000075000000}"/>
    <cellStyle name="_163214 IBM NETAPP" xfId="130" xr:uid="{00000000-0005-0000-0000-000076000000}"/>
    <cellStyle name="_2.2 - Pricing for expansion scenarios - v1.0" xfId="131" xr:uid="{00000000-0005-0000-0000-000077000000}"/>
    <cellStyle name="_2.2 - Pricing for expansion scenarios - v1.0 2" xfId="132" xr:uid="{00000000-0005-0000-0000-000078000000}"/>
    <cellStyle name="_2.2 - Pricing for expansion scenarios - v1.0 3" xfId="133" xr:uid="{00000000-0005-0000-0000-000079000000}"/>
    <cellStyle name="_2.2 - Pricing for expansion scenarios - v1.0 4" xfId="134" xr:uid="{00000000-0005-0000-0000-00007A000000}"/>
    <cellStyle name="_2.2 - Pricing for expansion scenarios - v1.0 5" xfId="135" xr:uid="{00000000-0005-0000-0000-00007B000000}"/>
    <cellStyle name="_2.2 - Pricing for expansion scenarios - v1.0_20110504Preciario Xarxa Obertav3" xfId="136" xr:uid="{00000000-0005-0000-0000-00007C000000}"/>
    <cellStyle name="_2.2 - Pricing for expansion scenarios - v1.0_20110504Preciario Xarxa Obertav3_2011-11-24 Llistat de Preus IC  Xarxa Oberta Ed3_cat" xfId="137" xr:uid="{00000000-0005-0000-0000-00007D000000}"/>
    <cellStyle name="_2.2 - Pricing for expansion scenarios - v1.0_OFERTA GENERICAv2" xfId="138" xr:uid="{00000000-0005-0000-0000-00007E000000}"/>
    <cellStyle name="_2.2 - Pricing for extension scenarios - v1.0 (finale)" xfId="139" xr:uid="{00000000-0005-0000-0000-00007F000000}"/>
    <cellStyle name="_2.2 - Pricing for extension scenarios - v1.0 (finale) 2" xfId="140" xr:uid="{00000000-0005-0000-0000-000080000000}"/>
    <cellStyle name="_2.2 - Pricing for extension scenarios - v1.0 (finale) 3" xfId="141" xr:uid="{00000000-0005-0000-0000-000081000000}"/>
    <cellStyle name="_2.2 - Pricing for extension scenarios - v1.0 (finale) 4" xfId="142" xr:uid="{00000000-0005-0000-0000-000082000000}"/>
    <cellStyle name="_2.2 - Pricing for extension scenarios - v1.0 (finale) 5" xfId="143" xr:uid="{00000000-0005-0000-0000-000083000000}"/>
    <cellStyle name="_2.2 - Pricing for extension scenarios - v1.0 (finale) Answer v03" xfId="144" xr:uid="{00000000-0005-0000-0000-000084000000}"/>
    <cellStyle name="_2.2 - Pricing for extension scenarios - v1.0 (finale) Answer v03 2" xfId="145" xr:uid="{00000000-0005-0000-0000-000085000000}"/>
    <cellStyle name="_2.2 - Pricing for extension scenarios - v1.0 (finale) Answer v03 3" xfId="146" xr:uid="{00000000-0005-0000-0000-000086000000}"/>
    <cellStyle name="_2.2 - Pricing for extension scenarios - v1.0 (finale) Answer v03 4" xfId="147" xr:uid="{00000000-0005-0000-0000-000087000000}"/>
    <cellStyle name="_2.2 - Pricing for extension scenarios - v1.0 (finale) Answer v03 5" xfId="148" xr:uid="{00000000-0005-0000-0000-000088000000}"/>
    <cellStyle name="_2.2 - Pricing for extension scenarios - v1.0 (finale) Answer v03_20110504Preciario Xarxa Obertav3" xfId="149" xr:uid="{00000000-0005-0000-0000-000089000000}"/>
    <cellStyle name="_2.2 - Pricing for extension scenarios - v1.0 (finale) Answer v03_20110504Preciario Xarxa Obertav3_2011-11-24 Llistat de Preus IC  Xarxa Oberta Ed3_cat" xfId="150" xr:uid="{00000000-0005-0000-0000-00008A000000}"/>
    <cellStyle name="_2.2 - Pricing for extension scenarios - v1.0 (finale) Answer v03_OFERTA GENERICAv2" xfId="151" xr:uid="{00000000-0005-0000-0000-00008B000000}"/>
    <cellStyle name="_2.2 - Pricing for extension scenarios - v1.0 (finale)_20110504Preciario Xarxa Obertav3" xfId="152" xr:uid="{00000000-0005-0000-0000-00008C000000}"/>
    <cellStyle name="_2.2 - Pricing for extension scenarios - v1.0 (finale)_20110504Preciario Xarxa Obertav3_2011-11-24 Llistat de Preus IC  Xarxa Oberta Ed3_cat" xfId="153" xr:uid="{00000000-0005-0000-0000-00008D000000}"/>
    <cellStyle name="_2.2 - Pricing for extension scenarios - v1.0 (finale)_OFERTA GENERICAv2" xfId="154" xr:uid="{00000000-0005-0000-0000-00008E000000}"/>
    <cellStyle name="_2008-0423 I&amp;C VGW" xfId="155" xr:uid="{00000000-0005-0000-0000-00008F000000}"/>
    <cellStyle name="_2008-0423 I&amp;C VGW 2" xfId="156" xr:uid="{00000000-0005-0000-0000-000090000000}"/>
    <cellStyle name="_2008-0423 I&amp;C VGW 3" xfId="157" xr:uid="{00000000-0005-0000-0000-000091000000}"/>
    <cellStyle name="_2008-0423 I&amp;C VGW 4" xfId="158" xr:uid="{00000000-0005-0000-0000-000092000000}"/>
    <cellStyle name="_2008-0423 I&amp;C VGW 5" xfId="159" xr:uid="{00000000-0005-0000-0000-000093000000}"/>
    <cellStyle name="_325-05 WD CE Scenario1_Revisione" xfId="160" xr:uid="{00000000-0005-0000-0000-000094000000}"/>
    <cellStyle name="_325-05 WD Scenario1" xfId="161" xr:uid="{00000000-0005-0000-0000-000095000000}"/>
    <cellStyle name="_325-05 WD Scenario1_Revisione" xfId="162" xr:uid="{00000000-0005-0000-0000-000096000000}"/>
    <cellStyle name="_7609-12000-7301" xfId="163" xr:uid="{00000000-0005-0000-0000-000097000000}"/>
    <cellStyle name="_7609-12000-7301 2" xfId="164" xr:uid="{00000000-0005-0000-0000-000098000000}"/>
    <cellStyle name="_7609-12000-7301 3" xfId="165" xr:uid="{00000000-0005-0000-0000-000099000000}"/>
    <cellStyle name="_7609-12000-7301 4" xfId="166" xr:uid="{00000000-0005-0000-0000-00009A000000}"/>
    <cellStyle name="_7609-12000-7301 5" xfId="167" xr:uid="{00000000-0005-0000-0000-00009B000000}"/>
    <cellStyle name="_AIE_Gestión" xfId="168" xr:uid="{00000000-0005-0000-0000-00009C000000}"/>
    <cellStyle name="_AIE_Gestión 2" xfId="169" xr:uid="{00000000-0005-0000-0000-00009D000000}"/>
    <cellStyle name="_AIE_Gestión 3" xfId="170" xr:uid="{00000000-0005-0000-0000-00009E000000}"/>
    <cellStyle name="_AIE_Gestión 4" xfId="171" xr:uid="{00000000-0005-0000-0000-00009F000000}"/>
    <cellStyle name="_AIE_Gestión 5" xfId="172" xr:uid="{00000000-0005-0000-0000-0000A0000000}"/>
    <cellStyle name="_Allegato 1 - SO OIO  263A-05 WD Crash Program ADSL2" xfId="173" xr:uid="{00000000-0005-0000-0000-0000A1000000}"/>
    <cellStyle name="_Arcor PCForm Economic Evaluation (v5)1" xfId="174" xr:uid="{00000000-0005-0000-0000-0000A2000000}"/>
    <cellStyle name="_Arcor test lab conf(v5)(1)" xfId="175" xr:uid="{00000000-0005-0000-0000-0000A3000000}"/>
    <cellStyle name="_Arcor test lab conf(v6)" xfId="176" xr:uid="{00000000-0005-0000-0000-0000A4000000}"/>
    <cellStyle name="_Audio Conference_mecl" xfId="177" xr:uid="{00000000-0005-0000-0000-0000A5000000}"/>
    <cellStyle name="_Audio Conference_mecl 2" xfId="178" xr:uid="{00000000-0005-0000-0000-0000A6000000}"/>
    <cellStyle name="_Audio Conference_mecl 3" xfId="179" xr:uid="{00000000-0005-0000-0000-0000A7000000}"/>
    <cellStyle name="_Audio Conference_mecl 4" xfId="180" xr:uid="{00000000-0005-0000-0000-0000A8000000}"/>
    <cellStyle name="_Audio Conference_mecl 5" xfId="181" xr:uid="{00000000-0005-0000-0000-0000A9000000}"/>
    <cellStyle name="_Audio Conference_mecl_OFERTA GENERICAv2" xfId="182" xr:uid="{00000000-0005-0000-0000-0000AA000000}"/>
    <cellStyle name="_BCS3000" xfId="183" xr:uid="{00000000-0005-0000-0000-0000AB000000}"/>
    <cellStyle name="_Bid Summary - Banc Sabadell - Comercial" xfId="184" xr:uid="{00000000-0005-0000-0000-0000AC000000}"/>
    <cellStyle name="_Bid Summary - Banc Sabadell - Comercial 2" xfId="185" xr:uid="{00000000-0005-0000-0000-0000AD000000}"/>
    <cellStyle name="_Bid Summary - Banc Sabadell - Comercial 3" xfId="186" xr:uid="{00000000-0005-0000-0000-0000AE000000}"/>
    <cellStyle name="_Bid Summary - Banc Sabadell - Comercial 4" xfId="187" xr:uid="{00000000-0005-0000-0000-0000AF000000}"/>
    <cellStyle name="_Bid Summary - Banc Sabadell - Comercial 5" xfId="188" xr:uid="{00000000-0005-0000-0000-0000B0000000}"/>
    <cellStyle name="_Bid Summary Arcor RED geog v5_rc(ITL part con UELABC e I)" xfId="189" xr:uid="{00000000-0005-0000-0000-0000B1000000}"/>
    <cellStyle name="_Bid Summary SIP Server TLATAM v4" xfId="190" xr:uid="{00000000-0005-0000-0000-0000B2000000}"/>
    <cellStyle name="_Bid Summary SIP Server TLATAM v4 2" xfId="191" xr:uid="{00000000-0005-0000-0000-0000B3000000}"/>
    <cellStyle name="_Bid Summary SIP Server TLATAM v4 3" xfId="192" xr:uid="{00000000-0005-0000-0000-0000B4000000}"/>
    <cellStyle name="_Bid Summary SIP Server TLATAM v4 4" xfId="193" xr:uid="{00000000-0005-0000-0000-0000B5000000}"/>
    <cellStyle name="_Bid Summary SIP Server TLATAM v4 5" xfId="194" xr:uid="{00000000-0005-0000-0000-0000B6000000}"/>
    <cellStyle name="_BP with Front End - draft June 17th v3.3" xfId="195" xr:uid="{00000000-0005-0000-0000-0000B7000000}"/>
    <cellStyle name="_BVS ARAMCO" xfId="196" xr:uid="{00000000-0005-0000-0000-0000B8000000}"/>
    <cellStyle name="_BVS ARAMCO 2" xfId="197" xr:uid="{00000000-0005-0000-0000-0000B9000000}"/>
    <cellStyle name="_BVS ARAMCO 3" xfId="198" xr:uid="{00000000-0005-0000-0000-0000BA000000}"/>
    <cellStyle name="_BVS ARAMCO 4" xfId="199" xr:uid="{00000000-0005-0000-0000-0000BB000000}"/>
    <cellStyle name="_BVS ARAMCO 5" xfId="200" xr:uid="{00000000-0005-0000-0000-0000BC000000}"/>
    <cellStyle name="_BVS ARAMCO_20110504Preciario Xarxa Obertav3" xfId="201" xr:uid="{00000000-0005-0000-0000-0000BD000000}"/>
    <cellStyle name="_BVS ARAMCO_20110504Preciario Xarxa Obertav3_2011-11-24 Llistat de Preus IC  Xarxa Oberta Ed3_cat" xfId="202" xr:uid="{00000000-0005-0000-0000-0000BE000000}"/>
    <cellStyle name="_BVS ARAMCO_OFERTA GENERICAv2" xfId="203" xr:uid="{00000000-0005-0000-0000-0000BF000000}"/>
    <cellStyle name="_calcolo supporto apparati cisco" xfId="204" xr:uid="{00000000-0005-0000-0000-0000C0000000}"/>
    <cellStyle name="_Cap 2 - Valoraciones economicas (con opción gestión)" xfId="205" xr:uid="{00000000-0005-0000-0000-0000C1000000}"/>
    <cellStyle name="_CE_IPRA Router 7613" xfId="206" xr:uid="{00000000-0005-0000-0000-0000C2000000}"/>
    <cellStyle name="_Comma" xfId="207" xr:uid="{00000000-0005-0000-0000-0000C3000000}"/>
    <cellStyle name="_Comma 2" xfId="208" xr:uid="{00000000-0005-0000-0000-0000C4000000}"/>
    <cellStyle name="_Comma 3" xfId="209" xr:uid="{00000000-0005-0000-0000-0000C5000000}"/>
    <cellStyle name="_Comma 4" xfId="210" xr:uid="{00000000-0005-0000-0000-0000C6000000}"/>
    <cellStyle name="_Comma 5" xfId="211" xr:uid="{00000000-0005-0000-0000-0000C7000000}"/>
    <cellStyle name="_configurazioni (2)" xfId="212" xr:uid="{00000000-0005-0000-0000-0000C8000000}"/>
    <cellStyle name="_Conto economico 192-03 Ed05" xfId="213" xr:uid="{00000000-0005-0000-0000-0000C9000000}"/>
    <cellStyle name="_Copia di Offerta Arcor v3_PS_v1_vho" xfId="214" xr:uid="{00000000-0005-0000-0000-0000CA000000}"/>
    <cellStyle name="_Costi TNT Spostamenti Materiali PEB" xfId="215" xr:uid="{00000000-0005-0000-0000-0000CB000000}"/>
    <cellStyle name="_Costi_iA&amp;BM_Streamwide" xfId="216" xr:uid="{00000000-0005-0000-0000-0000CC000000}"/>
    <cellStyle name="_Currency" xfId="217" xr:uid="{00000000-0005-0000-0000-0000CD000000}"/>
    <cellStyle name="_Currency 2" xfId="218" xr:uid="{00000000-0005-0000-0000-0000CE000000}"/>
    <cellStyle name="_Currency 3" xfId="219" xr:uid="{00000000-0005-0000-0000-0000CF000000}"/>
    <cellStyle name="_Currency 4" xfId="220" xr:uid="{00000000-0005-0000-0000-0000D0000000}"/>
    <cellStyle name="_Currency 5" xfId="221" xr:uid="{00000000-0005-0000-0000-0000D1000000}"/>
    <cellStyle name="_CurrencySpace" xfId="222" xr:uid="{00000000-0005-0000-0000-0000D2000000}"/>
    <cellStyle name="_CurrencySpace 2" xfId="223" xr:uid="{00000000-0005-0000-0000-0000D3000000}"/>
    <cellStyle name="_CurrencySpace 3" xfId="224" xr:uid="{00000000-0005-0000-0000-0000D4000000}"/>
    <cellStyle name="_CurrencySpace 4" xfId="225" xr:uid="{00000000-0005-0000-0000-0000D5000000}"/>
    <cellStyle name="_CurrencySpace 5" xfId="226" xr:uid="{00000000-0005-0000-0000-0000D6000000}"/>
    <cellStyle name="_da Cargnelutti_riepilogo-UELABC_19-09-05" xfId="227" xr:uid="{00000000-0005-0000-0000-0000D7000000}"/>
    <cellStyle name="_da Cargnelutti_riepilogo-UELABC_19-09-05 2" xfId="228" xr:uid="{00000000-0005-0000-0000-0000D8000000}"/>
    <cellStyle name="_da Cargnelutti_riepilogo-UELABC_19-09-05 3" xfId="229" xr:uid="{00000000-0005-0000-0000-0000D9000000}"/>
    <cellStyle name="_da Cargnelutti_riepilogo-UELABC_19-09-05 4" xfId="230" xr:uid="{00000000-0005-0000-0000-0000DA000000}"/>
    <cellStyle name="_da Cargnelutti_riepilogo-UELABC_19-09-05 5" xfId="231" xr:uid="{00000000-0005-0000-0000-0000DB000000}"/>
    <cellStyle name="_da Cargnelutti_riepilogo-UELABC_LAST" xfId="232" xr:uid="{00000000-0005-0000-0000-0000DC000000}"/>
    <cellStyle name="_da Cargnelutti_riepilogo-UELABC_LAST 2" xfId="233" xr:uid="{00000000-0005-0000-0000-0000DD000000}"/>
    <cellStyle name="_da Cargnelutti_riepilogo-UELABC_LAST 3" xfId="234" xr:uid="{00000000-0005-0000-0000-0000DE000000}"/>
    <cellStyle name="_da Cargnelutti_riepilogo-UELABC_LAST 4" xfId="235" xr:uid="{00000000-0005-0000-0000-0000DF000000}"/>
    <cellStyle name="_da Cargnelutti_riepilogo-UELABC_LAST 5" xfId="236" xr:uid="{00000000-0005-0000-0000-0000E0000000}"/>
    <cellStyle name="_da Cavalleri_Template CostiPrezzi_19-09-05" xfId="237" xr:uid="{00000000-0005-0000-0000-0000E1000000}"/>
    <cellStyle name="_da Cavalleri_Template CostiPrezzi_19-09-05 2" xfId="238" xr:uid="{00000000-0005-0000-0000-0000E2000000}"/>
    <cellStyle name="_da Cavalleri_Template CostiPrezzi_19-09-05 3" xfId="239" xr:uid="{00000000-0005-0000-0000-0000E3000000}"/>
    <cellStyle name="_da Cavalleri_Template CostiPrezzi_19-09-05 4" xfId="240" xr:uid="{00000000-0005-0000-0000-0000E4000000}"/>
    <cellStyle name="_da Cavalleri_Template CostiPrezzi_19-09-05 5" xfId="241" xr:uid="{00000000-0005-0000-0000-0000E5000000}"/>
    <cellStyle name="_da Cavalleri_Vodafone CostiPrezzi_rel 2" xfId="242" xr:uid="{00000000-0005-0000-0000-0000E6000000}"/>
    <cellStyle name="_da Cavalleri_Vodafone CostiPrezzi_rel 2 2" xfId="243" xr:uid="{00000000-0005-0000-0000-0000E7000000}"/>
    <cellStyle name="_da Cavalleri_Vodafone CostiPrezzi_rel 2 3" xfId="244" xr:uid="{00000000-0005-0000-0000-0000E8000000}"/>
    <cellStyle name="_da Cavalleri_Vodafone CostiPrezzi_rel 2 4" xfId="245" xr:uid="{00000000-0005-0000-0000-0000E9000000}"/>
    <cellStyle name="_da Cavalleri_Vodafone CostiPrezzi_rel 2 5" xfId="246" xr:uid="{00000000-0005-0000-0000-0000EA000000}"/>
    <cellStyle name="_Dimensioning" xfId="247" xr:uid="{00000000-0005-0000-0000-0000EB000000}"/>
    <cellStyle name="_Dimensioning - Dialog RFI -v0" xfId="248" xr:uid="{00000000-0005-0000-0000-0000EC000000}"/>
    <cellStyle name="_Dimensioning - Dialog RFI -v0 2" xfId="249" xr:uid="{00000000-0005-0000-0000-0000ED000000}"/>
    <cellStyle name="_Dimensioning - Dialog RFI -v0 3" xfId="250" xr:uid="{00000000-0005-0000-0000-0000EE000000}"/>
    <cellStyle name="_Dimensioning - Dialog RFI -v0 4" xfId="251" xr:uid="{00000000-0005-0000-0000-0000EF000000}"/>
    <cellStyle name="_Dimensioning - Dialog RFI -v0 5" xfId="252" xr:uid="{00000000-0005-0000-0000-0000F0000000}"/>
    <cellStyle name="_Dimensioning - Dialog RFI -v0_20110504Preciario Xarxa Obertav3" xfId="253" xr:uid="{00000000-0005-0000-0000-0000F1000000}"/>
    <cellStyle name="_Dimensioning - Dialog RFI -v0_20110504Preciario Xarxa Obertav3_2011-11-24 Llistat de Preus IC  Xarxa Oberta Ed3_cat" xfId="254" xr:uid="{00000000-0005-0000-0000-0000F2000000}"/>
    <cellStyle name="_Dimensioning - Dialog RFI -v0_OFERTA GENERICAv2" xfId="255" xr:uid="{00000000-0005-0000-0000-0000F3000000}"/>
    <cellStyle name="_Dimensioning 2" xfId="256" xr:uid="{00000000-0005-0000-0000-0000F4000000}"/>
    <cellStyle name="_Dimensioning 3" xfId="257" xr:uid="{00000000-0005-0000-0000-0000F5000000}"/>
    <cellStyle name="_Dimensioning 4" xfId="258" xr:uid="{00000000-0005-0000-0000-0000F6000000}"/>
    <cellStyle name="_Dimensioning 5" xfId="259" xr:uid="{00000000-0005-0000-0000-0000F7000000}"/>
    <cellStyle name="_Dimensioning_OFERTA GENERICAv2" xfId="260" xr:uid="{00000000-0005-0000-0000-0000F8000000}"/>
    <cellStyle name="_DRAFT (ver. 2)_TOOL-BVS_ATTIVITA DI PROG_INST_CONFIG _V6 1" xfId="261" xr:uid="{00000000-0005-0000-0000-0000F9000000}"/>
    <cellStyle name="_DRAFT (ver. 2)_TOOL-BVS_ATTIVITA DI PROG_INST_CONFIG _V6 1 2" xfId="262" xr:uid="{00000000-0005-0000-0000-0000FA000000}"/>
    <cellStyle name="_DRAFT (ver. 2)_TOOL-BVS_ATTIVITA DI PROG_INST_CONFIG _V6 1 3" xfId="263" xr:uid="{00000000-0005-0000-0000-0000FB000000}"/>
    <cellStyle name="_DRAFT (ver. 2)_TOOL-BVS_ATTIVITA DI PROG_INST_CONFIG _V6 1 4" xfId="264" xr:uid="{00000000-0005-0000-0000-0000FC000000}"/>
    <cellStyle name="_DRAFT (ver. 2)_TOOL-BVS_ATTIVITA DI PROG_INST_CONFIG _V6 1 5" xfId="265" xr:uid="{00000000-0005-0000-0000-0000FD000000}"/>
    <cellStyle name="_ElectroNET Nov19-2006-v01" xfId="266" xr:uid="{00000000-0005-0000-0000-0000FE000000}"/>
    <cellStyle name="_ElectroNET Nov19-2006-v01_20110504Preciario Xarxa Obertav3" xfId="267" xr:uid="{00000000-0005-0000-0000-0000FF000000}"/>
    <cellStyle name="_Equant RFP_ Evaluation 2  (v.3)" xfId="268" xr:uid="{00000000-0005-0000-0000-000000010000}"/>
    <cellStyle name="_Equip_1626LM_lp09ii2_MSPIC_ed1" xfId="269" xr:uid="{00000000-0005-0000-0000-000001010000}"/>
    <cellStyle name="_Equip_1696MSpan_lp08i2_MSPI&amp;C_ed1" xfId="270" xr:uid="{00000000-0005-0000-0000-000002010000}"/>
    <cellStyle name="_EQUIPOS EN VIP 6" xfId="271" xr:uid="{00000000-0005-0000-0000-000003010000}"/>
    <cellStyle name="_EQUIPOS EN VIP 6 2" xfId="272" xr:uid="{00000000-0005-0000-0000-000004010000}"/>
    <cellStyle name="_EQUIPOS EN VIP 6 3" xfId="273" xr:uid="{00000000-0005-0000-0000-000005010000}"/>
    <cellStyle name="_EQUIPOS EN VIP 6 4" xfId="274" xr:uid="{00000000-0005-0000-0000-000006010000}"/>
    <cellStyle name="_EQUIPOS EN VIP 6 5" xfId="275" xr:uid="{00000000-0005-0000-0000-000007010000}"/>
    <cellStyle name="_EQUIPOS EN VIP 6_20110504Preciario Xarxa Obertav3" xfId="276" xr:uid="{00000000-0005-0000-0000-000008010000}"/>
    <cellStyle name="_EQUIPOS EN VIP 6_20110504Preciario Xarxa Obertav3_2011-11-24 Llistat de Preus IC  Xarxa Oberta Ed3_cat" xfId="277" xr:uid="{00000000-0005-0000-0000-000009010000}"/>
    <cellStyle name="_EQUIPOS EN VIP 6_OFERTA GENERICAv2" xfId="278" xr:uid="{00000000-0005-0000-0000-00000A010000}"/>
    <cellStyle name="_Flaklandt solution equipprice (v1)" xfId="279" xr:uid="{00000000-0005-0000-0000-00000B010000}"/>
    <cellStyle name="_GARA IPRA_Listino Prezzi per Ordine_130505_versFinale" xfId="280" xr:uid="{00000000-0005-0000-0000-00000C010000}"/>
    <cellStyle name="_Income Statement OIO_25-05-2005" xfId="281" xr:uid="{00000000-0005-0000-0000-00000D010000}"/>
    <cellStyle name="_Ipotesi_Prezzi_Costi_Fornitura_Installazione_CWDM_DWDM_24-08-05" xfId="282" xr:uid="{00000000-0005-0000-0000-00000E010000}"/>
    <cellStyle name="_Kit List 7613" xfId="283" xr:uid="{00000000-0005-0000-0000-00000F010000}"/>
    <cellStyle name="_MA5600V8 Item List(20050531)" xfId="284" xr:uid="{00000000-0005-0000-0000-000010010000}"/>
    <cellStyle name="_MGX8880 TeleYemen v1" xfId="285" xr:uid="{00000000-0005-0000-0000-000011010000}"/>
    <cellStyle name="_MGX8880 TeleYemen v1 2" xfId="286" xr:uid="{00000000-0005-0000-0000-000012010000}"/>
    <cellStyle name="_MGX8880 TeleYemen v1 3" xfId="287" xr:uid="{00000000-0005-0000-0000-000013010000}"/>
    <cellStyle name="_MGX8880 TeleYemen v1 4" xfId="288" xr:uid="{00000000-0005-0000-0000-000014010000}"/>
    <cellStyle name="_MGX8880 TeleYemen v1 5" xfId="289" xr:uid="{00000000-0005-0000-0000-000015010000}"/>
    <cellStyle name="_MGX8880 TeleYemen v1_20110504Preciario Xarxa Obertav3" xfId="290" xr:uid="{00000000-0005-0000-0000-000016010000}"/>
    <cellStyle name="_MGX8880 TeleYemen v1_20110504Preciario Xarxa Obertav3_2011-11-24 Llistat de Preus IC  Xarxa Oberta Ed3_cat" xfId="291" xr:uid="{00000000-0005-0000-0000-000017010000}"/>
    <cellStyle name="_MGX8880 TeleYemen v1_OFERTA GENERICAv2" xfId="292" xr:uid="{00000000-0005-0000-0000-000018010000}"/>
    <cellStyle name="_MGX8880-VXSM" xfId="293" xr:uid="{00000000-0005-0000-0000-000019010000}"/>
    <cellStyle name="_Multiple" xfId="294" xr:uid="{00000000-0005-0000-0000-00001A010000}"/>
    <cellStyle name="_Multiple 2" xfId="295" xr:uid="{00000000-0005-0000-0000-00001B010000}"/>
    <cellStyle name="_Multiple 3" xfId="296" xr:uid="{00000000-0005-0000-0000-00001C010000}"/>
    <cellStyle name="_Multiple 4" xfId="297" xr:uid="{00000000-0005-0000-0000-00001D010000}"/>
    <cellStyle name="_Multiple 5" xfId="298" xr:uid="{00000000-0005-0000-0000-00001E010000}"/>
    <cellStyle name="_MultipleSpace" xfId="299" xr:uid="{00000000-0005-0000-0000-00001F010000}"/>
    <cellStyle name="_MultipleSpace 2" xfId="300" xr:uid="{00000000-0005-0000-0000-000020010000}"/>
    <cellStyle name="_MultipleSpace 3" xfId="301" xr:uid="{00000000-0005-0000-0000-000021010000}"/>
    <cellStyle name="_MultipleSpace 4" xfId="302" xr:uid="{00000000-0005-0000-0000-000022010000}"/>
    <cellStyle name="_MultipleSpace 5" xfId="303" xr:uid="{00000000-0005-0000-0000-000023010000}"/>
    <cellStyle name="_Offerta Arcor v3" xfId="304" xr:uid="{00000000-0005-0000-0000-000024010000}"/>
    <cellStyle name="_Offerta UKR Telecom" xfId="305" xr:uid="{00000000-0005-0000-0000-000025010000}"/>
    <cellStyle name="_OIO-xxx-CE" xfId="306" xr:uid="{00000000-0005-0000-0000-000026010000}"/>
    <cellStyle name="_OM5130" xfId="307" xr:uid="{00000000-0005-0000-0000-000027010000}"/>
    <cellStyle name="_ONO iSSW+UDB+WTS Dimensioning - v1" xfId="308" xr:uid="{00000000-0005-0000-0000-000028010000}"/>
    <cellStyle name="_ONO iSSW+UDB+WTS Dimensioning - v1 2" xfId="309" xr:uid="{00000000-0005-0000-0000-000029010000}"/>
    <cellStyle name="_ONO iSSW+UDB+WTS Dimensioning - v1 3" xfId="310" xr:uid="{00000000-0005-0000-0000-00002A010000}"/>
    <cellStyle name="_ONO iSSW+UDB+WTS Dimensioning - v1 4" xfId="311" xr:uid="{00000000-0005-0000-0000-00002B010000}"/>
    <cellStyle name="_ONO iSSW+UDB+WTS Dimensioning - v1 5" xfId="312" xr:uid="{00000000-0005-0000-0000-00002C010000}"/>
    <cellStyle name="_ONO iSSW+UDB+WTS Dimensioning - v1_OFERTA GENERICAv2" xfId="313" xr:uid="{00000000-0005-0000-0000-00002D010000}"/>
    <cellStyle name="_ONO iSSW+UDB+WTS Dimensioning - v3" xfId="314" xr:uid="{00000000-0005-0000-0000-00002E010000}"/>
    <cellStyle name="_ONO iSSW+UDB+WTS Dimensioning - v3 2" xfId="315" xr:uid="{00000000-0005-0000-0000-00002F010000}"/>
    <cellStyle name="_ONO iSSW+UDB+WTS Dimensioning - v3 3" xfId="316" xr:uid="{00000000-0005-0000-0000-000030010000}"/>
    <cellStyle name="_ONO iSSW+UDB+WTS Dimensioning - v3 4" xfId="317" xr:uid="{00000000-0005-0000-0000-000031010000}"/>
    <cellStyle name="_ONO iSSW+UDB+WTS Dimensioning - v3 5" xfId="318" xr:uid="{00000000-0005-0000-0000-000032010000}"/>
    <cellStyle name="_ONO iSSW+UDB+WTS Dimensioning - v3_OFERTA GENERICAv2" xfId="319" xr:uid="{00000000-0005-0000-0000-000033010000}"/>
    <cellStyle name="_ONO WDM 1350OMS NR9 EML9" xfId="320" xr:uid="{00000000-0005-0000-0000-000034010000}"/>
    <cellStyle name="_PCR_Unificato_xxxx-200x_xx_xx_descrizione attività" xfId="321" xr:uid="{00000000-0005-0000-0000-000035010000}"/>
    <cellStyle name="_PCR_Unificato_xxxx-200x_xx_xx_descrizione attività 2" xfId="322" xr:uid="{00000000-0005-0000-0000-000036010000}"/>
    <cellStyle name="_PCR_Unificato_xxxx-200x_xx_xx_descrizione attività 3" xfId="323" xr:uid="{00000000-0005-0000-0000-000037010000}"/>
    <cellStyle name="_PCR_Unificato_xxxx-200x_xx_xx_descrizione attività 4" xfId="324" xr:uid="{00000000-0005-0000-0000-000038010000}"/>
    <cellStyle name="_PCR_Unificato_xxxx-200x_xx_xx_descrizione attività 5" xfId="325" xr:uid="{00000000-0005-0000-0000-000039010000}"/>
    <cellStyle name="_Percent" xfId="326" xr:uid="{00000000-0005-0000-0000-00003A010000}"/>
    <cellStyle name="_Percent 2" xfId="327" xr:uid="{00000000-0005-0000-0000-00003B010000}"/>
    <cellStyle name="_Percent 3" xfId="328" xr:uid="{00000000-0005-0000-0000-00003C010000}"/>
    <cellStyle name="_Percent 4" xfId="329" xr:uid="{00000000-0005-0000-0000-00003D010000}"/>
    <cellStyle name="_Percent 5" xfId="330" xr:uid="{00000000-0005-0000-0000-00003E010000}"/>
    <cellStyle name="_PercentSpace" xfId="331" xr:uid="{00000000-0005-0000-0000-00003F010000}"/>
    <cellStyle name="_PercentSpace 2" xfId="332" xr:uid="{00000000-0005-0000-0000-000040010000}"/>
    <cellStyle name="_PercentSpace 3" xfId="333" xr:uid="{00000000-0005-0000-0000-000041010000}"/>
    <cellStyle name="_PercentSpace 4" xfId="334" xr:uid="{00000000-0005-0000-0000-000042010000}"/>
    <cellStyle name="_PercentSpace 5" xfId="335" xr:uid="{00000000-0005-0000-0000-000043010000}"/>
    <cellStyle name="_PST_ConnectDX_16" xfId="336" xr:uid="{00000000-0005-0000-0000-000044010000}"/>
    <cellStyle name="_Requerimientos BBVA Edificio Innovación 21feb07 (2)" xfId="337" xr:uid="{00000000-0005-0000-0000-000045010000}"/>
    <cellStyle name="_Revisione PCR Spostamenti Materiali PEB" xfId="338" xr:uid="{00000000-0005-0000-0000-000046010000}"/>
    <cellStyle name="_Rostelecom RFP SSW (v1)" xfId="339" xr:uid="{00000000-0005-0000-0000-000047010000}"/>
    <cellStyle name="_September05-Price support per Italtel5" xfId="340" xr:uid="{00000000-0005-0000-0000-000048010000}"/>
    <cellStyle name="_servicios" xfId="341" xr:uid="{00000000-0005-0000-0000-000049010000}"/>
    <cellStyle name="_soluzione AS5850" xfId="342" xr:uid="{00000000-0005-0000-0000-00004A010000}"/>
    <cellStyle name="_soluzione MGX+AS5400&amp;5350" xfId="343" xr:uid="{00000000-0005-0000-0000-00004B010000}"/>
    <cellStyle name="_Streamwide Italtel VMS Arcor vfinal_ASR_FAXRC_PS1" xfId="344" xr:uid="{00000000-0005-0000-0000-00004C010000}"/>
    <cellStyle name="_Streamwide Messaging Sizing Tool Distr 171106 - carmelo" xfId="345" xr:uid="{00000000-0005-0000-0000-00004D010000}"/>
    <cellStyle name="_Trial list SpA-AO_72" xfId="346" xr:uid="{00000000-0005-0000-0000-00004E010000}"/>
    <cellStyle name="_Val_iMSS  e CISCO RAS" xfId="347" xr:uid="{00000000-0005-0000-0000-00004F010000}"/>
    <cellStyle name="_Val_iMSS  e CISCO RAS 2" xfId="348" xr:uid="{00000000-0005-0000-0000-000050010000}"/>
    <cellStyle name="_Val_iMSS  e CISCO RAS 3" xfId="349" xr:uid="{00000000-0005-0000-0000-000051010000}"/>
    <cellStyle name="_Val_iMSS  e CISCO RAS 4" xfId="350" xr:uid="{00000000-0005-0000-0000-000052010000}"/>
    <cellStyle name="_Val_iMSS  e CISCO RAS 5" xfId="351" xr:uid="{00000000-0005-0000-0000-000053010000}"/>
    <cellStyle name="_Valoriz aggiornata per vho 25-8-05" xfId="352" xr:uid="{00000000-0005-0000-0000-000054010000}"/>
    <cellStyle name="_Valoriz aggiornata per vho 25-8-05 2" xfId="353" xr:uid="{00000000-0005-0000-0000-000055010000}"/>
    <cellStyle name="_Valoriz aggiornata per vho 25-8-05 3" xfId="354" xr:uid="{00000000-0005-0000-0000-000056010000}"/>
    <cellStyle name="_Valoriz aggiornata per vho 25-8-05 4" xfId="355" xr:uid="{00000000-0005-0000-0000-000057010000}"/>
    <cellStyle name="_Valoriz aggiornata per vho 25-8-05 5" xfId="356" xr:uid="{00000000-0005-0000-0000-000058010000}"/>
    <cellStyle name="_Valoriz.Cisco" xfId="357" xr:uid="{00000000-0005-0000-0000-000059010000}"/>
    <cellStyle name="_Valorizzazioni sonatel y2005" xfId="358" xr:uid="{00000000-0005-0000-0000-00005A010000}"/>
    <cellStyle name="_Valorizzazioni sonatel y2005 2" xfId="359" xr:uid="{00000000-0005-0000-0000-00005B010000}"/>
    <cellStyle name="_Valorizzazioni sonatel y2005 3" xfId="360" xr:uid="{00000000-0005-0000-0000-00005C010000}"/>
    <cellStyle name="_Valorizzazioni sonatel y2005 4" xfId="361" xr:uid="{00000000-0005-0000-0000-00005D010000}"/>
    <cellStyle name="_Valorizzazioni sonatel y2005 5" xfId="362" xr:uid="{00000000-0005-0000-0000-00005E010000}"/>
    <cellStyle name="_Vodafone CostiPrezzi (20-09-05)" xfId="363" xr:uid="{00000000-0005-0000-0000-00005F010000}"/>
    <cellStyle name="_Vodafone CostiPrezzi (20-09-05) 2" xfId="364" xr:uid="{00000000-0005-0000-0000-000060010000}"/>
    <cellStyle name="_Vodafone CostiPrezzi (20-09-05) 3" xfId="365" xr:uid="{00000000-0005-0000-0000-000061010000}"/>
    <cellStyle name="_Vodafone CostiPrezzi (20-09-05) 4" xfId="366" xr:uid="{00000000-0005-0000-0000-000062010000}"/>
    <cellStyle name="_Vodafone CostiPrezzi (20-09-05) 5" xfId="367" xr:uid="{00000000-0005-0000-0000-000063010000}"/>
    <cellStyle name="_WD_Orascom" xfId="368" xr:uid="{00000000-0005-0000-0000-000064010000}"/>
    <cellStyle name="_最新MA5600 Item List 0421" xfId="369" xr:uid="{00000000-0005-0000-0000-000065010000}"/>
    <cellStyle name="=C:\WINNT\SYSTEM32\COMMAND.COM" xfId="370" xr:uid="{00000000-0005-0000-0000-000066010000}"/>
    <cellStyle name="=C:\WINNT\SYSTEM32\COMMAND.COM 2" xfId="371" xr:uid="{00000000-0005-0000-0000-000067010000}"/>
    <cellStyle name="=C:\WINNT\SYSTEM32\COMMAND.COM 3" xfId="372" xr:uid="{00000000-0005-0000-0000-000068010000}"/>
    <cellStyle name="=C:\WINNT\SYSTEM32\COMMAND.COM 4" xfId="373" xr:uid="{00000000-0005-0000-0000-000069010000}"/>
    <cellStyle name="=C:\WINNT\SYSTEM32\COMMAND.COM 5" xfId="374" xr:uid="{00000000-0005-0000-0000-00006A010000}"/>
    <cellStyle name="=C:\WINNT35\SYSTEM32\COMMAND.COM" xfId="375" xr:uid="{00000000-0005-0000-0000-00006B010000}"/>
    <cellStyle name="0,0_x000a__x000a_NA_x000a__x000a_" xfId="376" xr:uid="{00000000-0005-0000-0000-00006C010000}"/>
    <cellStyle name="0,0_x000a__x000a_NA_x000a__x000a_ 2" xfId="377" xr:uid="{00000000-0005-0000-0000-00006D010000}"/>
    <cellStyle name="0,0_x000d__x000a_NA_x000d__x000a_" xfId="378" xr:uid="{00000000-0005-0000-0000-00006E010000}"/>
    <cellStyle name="0,0_x000d__x000a_NA_x000d__x000a_ 2" xfId="379" xr:uid="{00000000-0005-0000-0000-00006F010000}"/>
    <cellStyle name="20% - Accent1" xfId="380" xr:uid="{00000000-0005-0000-0000-000070010000}"/>
    <cellStyle name="20% - Accent2" xfId="381" xr:uid="{00000000-0005-0000-0000-000071010000}"/>
    <cellStyle name="20% - Accent3" xfId="382" xr:uid="{00000000-0005-0000-0000-000072010000}"/>
    <cellStyle name="20% - Accent4" xfId="383" xr:uid="{00000000-0005-0000-0000-000073010000}"/>
    <cellStyle name="20% - Accent5" xfId="384" xr:uid="{00000000-0005-0000-0000-000074010000}"/>
    <cellStyle name="20% - Accent6" xfId="385" xr:uid="{00000000-0005-0000-0000-000075010000}"/>
    <cellStyle name="40% - Accent1" xfId="386" xr:uid="{00000000-0005-0000-0000-000076010000}"/>
    <cellStyle name="40% - Accent2" xfId="387" xr:uid="{00000000-0005-0000-0000-000077010000}"/>
    <cellStyle name="40% - Accent3" xfId="388" xr:uid="{00000000-0005-0000-0000-000078010000}"/>
    <cellStyle name="40% - Accent4" xfId="389" xr:uid="{00000000-0005-0000-0000-000079010000}"/>
    <cellStyle name="40% - Accent5" xfId="390" xr:uid="{00000000-0005-0000-0000-00007A010000}"/>
    <cellStyle name="40% - Accent6" xfId="391" xr:uid="{00000000-0005-0000-0000-00007B010000}"/>
    <cellStyle name="60% - Accent1" xfId="392" xr:uid="{00000000-0005-0000-0000-00007C010000}"/>
    <cellStyle name="60% - Accent2" xfId="393" xr:uid="{00000000-0005-0000-0000-00007D010000}"/>
    <cellStyle name="60% - Accent3" xfId="394" xr:uid="{00000000-0005-0000-0000-00007E010000}"/>
    <cellStyle name="60% - Accent4" xfId="395" xr:uid="{00000000-0005-0000-0000-00007F010000}"/>
    <cellStyle name="60% - Accent5" xfId="396" xr:uid="{00000000-0005-0000-0000-000080010000}"/>
    <cellStyle name="60% - Accent6" xfId="397" xr:uid="{00000000-0005-0000-0000-000081010000}"/>
    <cellStyle name="99-4,5M" xfId="398" xr:uid="{00000000-0005-0000-0000-000082010000}"/>
    <cellStyle name="99-4,5M 2" xfId="399" xr:uid="{00000000-0005-0000-0000-000083010000}"/>
    <cellStyle name="99-4,5M 3" xfId="400" xr:uid="{00000000-0005-0000-0000-000084010000}"/>
    <cellStyle name="99-4,5M 4" xfId="401" xr:uid="{00000000-0005-0000-0000-000085010000}"/>
    <cellStyle name="99-4,5M 5" xfId="402" xr:uid="{00000000-0005-0000-0000-000086010000}"/>
    <cellStyle name="_x0002_-_x0002_Ä_x0001_‡_x0003_0_x0002_P_x0003_ _x0002_X_x0003_·_x0002_®_x0003_@_x0002_p_x0003_ª_x0002_¨_x0010_!_x0002__x0003_&quot;_x0001_ÄÇ_x0002__x000e__x0003_ _x0002_é_x0002_Ä_x0001_‡_x0003_Ë_x0002_H_x0003_ _x0002_X" xfId="403" xr:uid="{00000000-0005-0000-0000-000087010000}"/>
    <cellStyle name="Accent1" xfId="404" xr:uid="{00000000-0005-0000-0000-000088010000}"/>
    <cellStyle name="Accent2" xfId="405" xr:uid="{00000000-0005-0000-0000-000089010000}"/>
    <cellStyle name="Accent3" xfId="406" xr:uid="{00000000-0005-0000-0000-00008A010000}"/>
    <cellStyle name="Accent4" xfId="407" xr:uid="{00000000-0005-0000-0000-00008B010000}"/>
    <cellStyle name="Accent5" xfId="408" xr:uid="{00000000-0005-0000-0000-00008C010000}"/>
    <cellStyle name="Accent6" xfId="409" xr:uid="{00000000-0005-0000-0000-00008D010000}"/>
    <cellStyle name="ÅëÈ­ [0]_laroux" xfId="410" xr:uid="{00000000-0005-0000-0000-00008E010000}"/>
    <cellStyle name="ÅëÈ­_laroux" xfId="411" xr:uid="{00000000-0005-0000-0000-00008F010000}"/>
    <cellStyle name="AFE" xfId="412" xr:uid="{00000000-0005-0000-0000-000090010000}"/>
    <cellStyle name="AFE 2" xfId="413" xr:uid="{00000000-0005-0000-0000-000091010000}"/>
    <cellStyle name="AFE 2 2" xfId="414" xr:uid="{00000000-0005-0000-0000-000092010000}"/>
    <cellStyle name="AFE 3" xfId="415" xr:uid="{00000000-0005-0000-0000-000093010000}"/>
    <cellStyle name="AFE 4" xfId="416" xr:uid="{00000000-0005-0000-0000-000094010000}"/>
    <cellStyle name="AFE 5" xfId="417" xr:uid="{00000000-0005-0000-0000-000095010000}"/>
    <cellStyle name="AFE 6" xfId="418" xr:uid="{00000000-0005-0000-0000-000096010000}"/>
    <cellStyle name="aPrice" xfId="419" xr:uid="{00000000-0005-0000-0000-000097010000}"/>
    <cellStyle name="aPrice 2" xfId="420" xr:uid="{00000000-0005-0000-0000-000098010000}"/>
    <cellStyle name="aPrice 3" xfId="421" xr:uid="{00000000-0005-0000-0000-000099010000}"/>
    <cellStyle name="aPrice 4" xfId="422" xr:uid="{00000000-0005-0000-0000-00009A010000}"/>
    <cellStyle name="aPrice 5" xfId="423" xr:uid="{00000000-0005-0000-0000-00009B010000}"/>
    <cellStyle name="args.style" xfId="424" xr:uid="{00000000-0005-0000-0000-00009C010000}"/>
    <cellStyle name="args.style 2" xfId="425" xr:uid="{00000000-0005-0000-0000-00009D010000}"/>
    <cellStyle name="args.style 3" xfId="426" xr:uid="{00000000-0005-0000-0000-00009E010000}"/>
    <cellStyle name="args.style 4" xfId="427" xr:uid="{00000000-0005-0000-0000-00009F010000}"/>
    <cellStyle name="args.style 5" xfId="428" xr:uid="{00000000-0005-0000-0000-0000A0010000}"/>
    <cellStyle name="Assumption" xfId="429" xr:uid="{00000000-0005-0000-0000-0000A1010000}"/>
    <cellStyle name="Assumption 2" xfId="430" xr:uid="{00000000-0005-0000-0000-0000A2010000}"/>
    <cellStyle name="Assumption 3" xfId="431" xr:uid="{00000000-0005-0000-0000-0000A3010000}"/>
    <cellStyle name="Assumption 4" xfId="432" xr:uid="{00000000-0005-0000-0000-0000A4010000}"/>
    <cellStyle name="Assumption 5" xfId="433" xr:uid="{00000000-0005-0000-0000-0000A5010000}"/>
    <cellStyle name="ÄÞ¸¶ [0]_laroux" xfId="434" xr:uid="{00000000-0005-0000-0000-0000A6010000}"/>
    <cellStyle name="ÄÞ¸¶_laroux" xfId="435" xr:uid="{00000000-0005-0000-0000-0000A7010000}"/>
    <cellStyle name="axlcolour" xfId="436" xr:uid="{00000000-0005-0000-0000-0000A8010000}"/>
    <cellStyle name="Bad" xfId="437" xr:uid="{00000000-0005-0000-0000-0000A9010000}"/>
    <cellStyle name="Blue" xfId="438" xr:uid="{00000000-0005-0000-0000-0000AA010000}"/>
    <cellStyle name="Board Level" xfId="439" xr:uid="{00000000-0005-0000-0000-0000AB010000}"/>
    <cellStyle name="Body" xfId="440" xr:uid="{00000000-0005-0000-0000-0000AC010000}"/>
    <cellStyle name="Body 2" xfId="441" xr:uid="{00000000-0005-0000-0000-0000AD010000}"/>
    <cellStyle name="Bold" xfId="442" xr:uid="{00000000-0005-0000-0000-0000AE010000}"/>
    <cellStyle name="Border" xfId="443" xr:uid="{00000000-0005-0000-0000-0000AF010000}"/>
    <cellStyle name="Border 10" xfId="2741" xr:uid="{00000000-0005-0000-0000-0000B0010000}"/>
    <cellStyle name="Border 10 2" xfId="4258" xr:uid="{00000000-0005-0000-0000-0000B1010000}"/>
    <cellStyle name="Border 10 3" xfId="3444" xr:uid="{00000000-0005-0000-0000-0000B2010000}"/>
    <cellStyle name="Border 10 4" xfId="4847" xr:uid="{00000000-0005-0000-0000-0000B3010000}"/>
    <cellStyle name="Border 10 5" xfId="4156" xr:uid="{00000000-0005-0000-0000-0000B4010000}"/>
    <cellStyle name="Border 10 6" xfId="6001" xr:uid="{00000000-0005-0000-0000-0000B5010000}"/>
    <cellStyle name="Border 11" xfId="3462" xr:uid="{00000000-0005-0000-0000-0000B6010000}"/>
    <cellStyle name="Border 12" xfId="3746" xr:uid="{00000000-0005-0000-0000-0000B7010000}"/>
    <cellStyle name="Border 13" xfId="3522" xr:uid="{00000000-0005-0000-0000-0000B8010000}"/>
    <cellStyle name="Border 14" xfId="3474" xr:uid="{00000000-0005-0000-0000-0000B9010000}"/>
    <cellStyle name="Border 15" xfId="5248" xr:uid="{00000000-0005-0000-0000-0000BA010000}"/>
    <cellStyle name="Border 2" xfId="444" xr:uid="{00000000-0005-0000-0000-0000BB010000}"/>
    <cellStyle name="Border 2 10" xfId="3475" xr:uid="{00000000-0005-0000-0000-0000BC010000}"/>
    <cellStyle name="Border 2 11" xfId="5249" xr:uid="{00000000-0005-0000-0000-0000BD010000}"/>
    <cellStyle name="Border 2 2" xfId="445" xr:uid="{00000000-0005-0000-0000-0000BE010000}"/>
    <cellStyle name="Border 2 2 10" xfId="5250" xr:uid="{00000000-0005-0000-0000-0000BF010000}"/>
    <cellStyle name="Border 2 2 2" xfId="2785" xr:uid="{00000000-0005-0000-0000-0000C0010000}"/>
    <cellStyle name="Border 2 2 2 2" xfId="4302" xr:uid="{00000000-0005-0000-0000-0000C1010000}"/>
    <cellStyle name="Border 2 2 2 3" xfId="3421" xr:uid="{00000000-0005-0000-0000-0000C2010000}"/>
    <cellStyle name="Border 2 2 2 4" xfId="4891" xr:uid="{00000000-0005-0000-0000-0000C3010000}"/>
    <cellStyle name="Border 2 2 2 5" xfId="3754" xr:uid="{00000000-0005-0000-0000-0000C4010000}"/>
    <cellStyle name="Border 2 2 2 6" xfId="6045" xr:uid="{00000000-0005-0000-0000-0000C5010000}"/>
    <cellStyle name="Border 2 2 3" xfId="3004" xr:uid="{00000000-0005-0000-0000-0000C6010000}"/>
    <cellStyle name="Border 2 2 3 2" xfId="4486" xr:uid="{00000000-0005-0000-0000-0000C7010000}"/>
    <cellStyle name="Border 2 2 3 3" xfId="3284" xr:uid="{00000000-0005-0000-0000-0000C8010000}"/>
    <cellStyle name="Border 2 2 3 4" xfId="5070" xr:uid="{00000000-0005-0000-0000-0000C9010000}"/>
    <cellStyle name="Border 2 2 3 5" xfId="3934" xr:uid="{00000000-0005-0000-0000-0000CA010000}"/>
    <cellStyle name="Border 2 2 3 6" xfId="6217" xr:uid="{00000000-0005-0000-0000-0000CB010000}"/>
    <cellStyle name="Border 2 2 4" xfId="2765" xr:uid="{00000000-0005-0000-0000-0000CC010000}"/>
    <cellStyle name="Border 2 2 4 2" xfId="4282" xr:uid="{00000000-0005-0000-0000-0000CD010000}"/>
    <cellStyle name="Border 2 2 4 3" xfId="4745" xr:uid="{00000000-0005-0000-0000-0000CE010000}"/>
    <cellStyle name="Border 2 2 4 4" xfId="4871" xr:uid="{00000000-0005-0000-0000-0000CF010000}"/>
    <cellStyle name="Border 2 2 4 5" xfId="3748" xr:uid="{00000000-0005-0000-0000-0000D0010000}"/>
    <cellStyle name="Border 2 2 4 6" xfId="6025" xr:uid="{00000000-0005-0000-0000-0000D1010000}"/>
    <cellStyle name="Border 2 2 5" xfId="2743" xr:uid="{00000000-0005-0000-0000-0000D2010000}"/>
    <cellStyle name="Border 2 2 5 2" xfId="4260" xr:uid="{00000000-0005-0000-0000-0000D3010000}"/>
    <cellStyle name="Border 2 2 5 3" xfId="4031" xr:uid="{00000000-0005-0000-0000-0000D4010000}"/>
    <cellStyle name="Border 2 2 5 4" xfId="4849" xr:uid="{00000000-0005-0000-0000-0000D5010000}"/>
    <cellStyle name="Border 2 2 5 5" xfId="4143" xr:uid="{00000000-0005-0000-0000-0000D6010000}"/>
    <cellStyle name="Border 2 2 5 6" xfId="6003" xr:uid="{00000000-0005-0000-0000-0000D7010000}"/>
    <cellStyle name="Border 2 2 6" xfId="3464" xr:uid="{00000000-0005-0000-0000-0000D8010000}"/>
    <cellStyle name="Border 2 2 7" xfId="4163" xr:uid="{00000000-0005-0000-0000-0000D9010000}"/>
    <cellStyle name="Border 2 2 8" xfId="3524" xr:uid="{00000000-0005-0000-0000-0000DA010000}"/>
    <cellStyle name="Border 2 2 9" xfId="3476" xr:uid="{00000000-0005-0000-0000-0000DB010000}"/>
    <cellStyle name="Border 2 3" xfId="2784" xr:uid="{00000000-0005-0000-0000-0000DC010000}"/>
    <cellStyle name="Border 2 3 2" xfId="4301" xr:uid="{00000000-0005-0000-0000-0000DD010000}"/>
    <cellStyle name="Border 2 3 3" xfId="3422" xr:uid="{00000000-0005-0000-0000-0000DE010000}"/>
    <cellStyle name="Border 2 3 4" xfId="4890" xr:uid="{00000000-0005-0000-0000-0000DF010000}"/>
    <cellStyle name="Border 2 3 5" xfId="3753" xr:uid="{00000000-0005-0000-0000-0000E0010000}"/>
    <cellStyle name="Border 2 3 6" xfId="6044" xr:uid="{00000000-0005-0000-0000-0000E1010000}"/>
    <cellStyle name="Border 2 4" xfId="3005" xr:uid="{00000000-0005-0000-0000-0000E2010000}"/>
    <cellStyle name="Border 2 4 2" xfId="4487" xr:uid="{00000000-0005-0000-0000-0000E3010000}"/>
    <cellStyle name="Border 2 4 3" xfId="4787" xr:uid="{00000000-0005-0000-0000-0000E4010000}"/>
    <cellStyle name="Border 2 4 4" xfId="5071" xr:uid="{00000000-0005-0000-0000-0000E5010000}"/>
    <cellStyle name="Border 2 4 5" xfId="3935" xr:uid="{00000000-0005-0000-0000-0000E6010000}"/>
    <cellStyle name="Border 2 4 6" xfId="6218" xr:uid="{00000000-0005-0000-0000-0000E7010000}"/>
    <cellStyle name="Border 2 5" xfId="2764" xr:uid="{00000000-0005-0000-0000-0000E8010000}"/>
    <cellStyle name="Border 2 5 2" xfId="4281" xr:uid="{00000000-0005-0000-0000-0000E9010000}"/>
    <cellStyle name="Border 2 5 3" xfId="3430" xr:uid="{00000000-0005-0000-0000-0000EA010000}"/>
    <cellStyle name="Border 2 5 4" xfId="4870" xr:uid="{00000000-0005-0000-0000-0000EB010000}"/>
    <cellStyle name="Border 2 5 5" xfId="4411" xr:uid="{00000000-0005-0000-0000-0000EC010000}"/>
    <cellStyle name="Border 2 5 6" xfId="6024" xr:uid="{00000000-0005-0000-0000-0000ED010000}"/>
    <cellStyle name="Border 2 6" xfId="2742" xr:uid="{00000000-0005-0000-0000-0000EE010000}"/>
    <cellStyle name="Border 2 6 2" xfId="4259" xr:uid="{00000000-0005-0000-0000-0000EF010000}"/>
    <cellStyle name="Border 2 6 3" xfId="3443" xr:uid="{00000000-0005-0000-0000-0000F0010000}"/>
    <cellStyle name="Border 2 6 4" xfId="4848" xr:uid="{00000000-0005-0000-0000-0000F1010000}"/>
    <cellStyle name="Border 2 6 5" xfId="4052" xr:uid="{00000000-0005-0000-0000-0000F2010000}"/>
    <cellStyle name="Border 2 6 6" xfId="6002" xr:uid="{00000000-0005-0000-0000-0000F3010000}"/>
    <cellStyle name="Border 2 7" xfId="3463" xr:uid="{00000000-0005-0000-0000-0000F4010000}"/>
    <cellStyle name="Border 2 8" xfId="4030" xr:uid="{00000000-0005-0000-0000-0000F5010000}"/>
    <cellStyle name="Border 2 9" xfId="3523" xr:uid="{00000000-0005-0000-0000-0000F6010000}"/>
    <cellStyle name="Border 3" xfId="446" xr:uid="{00000000-0005-0000-0000-0000F7010000}"/>
    <cellStyle name="Border 3 10" xfId="3477" xr:uid="{00000000-0005-0000-0000-0000F8010000}"/>
    <cellStyle name="Border 3 11" xfId="5251" xr:uid="{00000000-0005-0000-0000-0000F9010000}"/>
    <cellStyle name="Border 3 2" xfId="447" xr:uid="{00000000-0005-0000-0000-0000FA010000}"/>
    <cellStyle name="Border 3 2 10" xfId="5252" xr:uid="{00000000-0005-0000-0000-0000FB010000}"/>
    <cellStyle name="Border 3 2 2" xfId="2787" xr:uid="{00000000-0005-0000-0000-0000FC010000}"/>
    <cellStyle name="Border 3 2 2 2" xfId="4304" xr:uid="{00000000-0005-0000-0000-0000FD010000}"/>
    <cellStyle name="Border 3 2 2 3" xfId="4655" xr:uid="{00000000-0005-0000-0000-0000FE010000}"/>
    <cellStyle name="Border 3 2 2 4" xfId="4893" xr:uid="{00000000-0005-0000-0000-0000FF010000}"/>
    <cellStyle name="Border 3 2 2 5" xfId="4022" xr:uid="{00000000-0005-0000-0000-000000020000}"/>
    <cellStyle name="Border 3 2 2 6" xfId="6047" xr:uid="{00000000-0005-0000-0000-000001020000}"/>
    <cellStyle name="Border 3 2 3" xfId="3002" xr:uid="{00000000-0005-0000-0000-000002020000}"/>
    <cellStyle name="Border 3 2 3 2" xfId="4484" xr:uid="{00000000-0005-0000-0000-000003020000}"/>
    <cellStyle name="Border 3 2 3 3" xfId="3286" xr:uid="{00000000-0005-0000-0000-000004020000}"/>
    <cellStyle name="Border 3 2 3 4" xfId="5068" xr:uid="{00000000-0005-0000-0000-000005020000}"/>
    <cellStyle name="Border 3 2 3 5" xfId="3932" xr:uid="{00000000-0005-0000-0000-000006020000}"/>
    <cellStyle name="Border 3 2 3 6" xfId="6215" xr:uid="{00000000-0005-0000-0000-000007020000}"/>
    <cellStyle name="Border 3 2 4" xfId="2767" xr:uid="{00000000-0005-0000-0000-000008020000}"/>
    <cellStyle name="Border 3 2 4 2" xfId="4284" xr:uid="{00000000-0005-0000-0000-000009020000}"/>
    <cellStyle name="Border 3 2 4 3" xfId="4744" xr:uid="{00000000-0005-0000-0000-00000A020000}"/>
    <cellStyle name="Border 3 2 4 4" xfId="4873" xr:uid="{00000000-0005-0000-0000-00000B020000}"/>
    <cellStyle name="Border 3 2 4 5" xfId="4027" xr:uid="{00000000-0005-0000-0000-00000C020000}"/>
    <cellStyle name="Border 3 2 4 6" xfId="6027" xr:uid="{00000000-0005-0000-0000-00000D020000}"/>
    <cellStyle name="Border 3 2 5" xfId="2745" xr:uid="{00000000-0005-0000-0000-00000E020000}"/>
    <cellStyle name="Border 3 2 5 2" xfId="4262" xr:uid="{00000000-0005-0000-0000-00000F020000}"/>
    <cellStyle name="Border 3 2 5 3" xfId="3441" xr:uid="{00000000-0005-0000-0000-000010020000}"/>
    <cellStyle name="Border 3 2 5 4" xfId="4851" xr:uid="{00000000-0005-0000-0000-000011020000}"/>
    <cellStyle name="Border 3 2 5 5" xfId="3729" xr:uid="{00000000-0005-0000-0000-000012020000}"/>
    <cellStyle name="Border 3 2 5 6" xfId="6005" xr:uid="{00000000-0005-0000-0000-000013020000}"/>
    <cellStyle name="Border 3 2 6" xfId="3466" xr:uid="{00000000-0005-0000-0000-000014020000}"/>
    <cellStyle name="Border 3 2 7" xfId="4164" xr:uid="{00000000-0005-0000-0000-000015020000}"/>
    <cellStyle name="Border 3 2 8" xfId="3526" xr:uid="{00000000-0005-0000-0000-000016020000}"/>
    <cellStyle name="Border 3 2 9" xfId="5231" xr:uid="{00000000-0005-0000-0000-000017020000}"/>
    <cellStyle name="Border 3 3" xfId="2786" xr:uid="{00000000-0005-0000-0000-000018020000}"/>
    <cellStyle name="Border 3 3 2" xfId="4303" xr:uid="{00000000-0005-0000-0000-000019020000}"/>
    <cellStyle name="Border 3 3 3" xfId="4751" xr:uid="{00000000-0005-0000-0000-00001A020000}"/>
    <cellStyle name="Border 3 3 4" xfId="4892" xr:uid="{00000000-0005-0000-0000-00001B020000}"/>
    <cellStyle name="Border 3 3 5" xfId="4172" xr:uid="{00000000-0005-0000-0000-00001C020000}"/>
    <cellStyle name="Border 3 3 6" xfId="6046" xr:uid="{00000000-0005-0000-0000-00001D020000}"/>
    <cellStyle name="Border 3 4" xfId="3003" xr:uid="{00000000-0005-0000-0000-00001E020000}"/>
    <cellStyle name="Border 3 4 2" xfId="4485" xr:uid="{00000000-0005-0000-0000-00001F020000}"/>
    <cellStyle name="Border 3 4 3" xfId="3285" xr:uid="{00000000-0005-0000-0000-000020020000}"/>
    <cellStyle name="Border 3 4 4" xfId="5069" xr:uid="{00000000-0005-0000-0000-000021020000}"/>
    <cellStyle name="Border 3 4 5" xfId="3933" xr:uid="{00000000-0005-0000-0000-000022020000}"/>
    <cellStyle name="Border 3 4 6" xfId="6216" xr:uid="{00000000-0005-0000-0000-000023020000}"/>
    <cellStyle name="Border 3 5" xfId="2766" xr:uid="{00000000-0005-0000-0000-000024020000}"/>
    <cellStyle name="Border 3 5 2" xfId="4283" xr:uid="{00000000-0005-0000-0000-000025020000}"/>
    <cellStyle name="Border 3 5 3" xfId="4661" xr:uid="{00000000-0005-0000-0000-000026020000}"/>
    <cellStyle name="Border 3 5 4" xfId="4872" xr:uid="{00000000-0005-0000-0000-000027020000}"/>
    <cellStyle name="Border 3 5 5" xfId="4166" xr:uid="{00000000-0005-0000-0000-000028020000}"/>
    <cellStyle name="Border 3 5 6" xfId="6026" xr:uid="{00000000-0005-0000-0000-000029020000}"/>
    <cellStyle name="Border 3 6" xfId="2744" xr:uid="{00000000-0005-0000-0000-00002A020000}"/>
    <cellStyle name="Border 3 6 2" xfId="4261" xr:uid="{00000000-0005-0000-0000-00002B020000}"/>
    <cellStyle name="Border 3 6 3" xfId="3442" xr:uid="{00000000-0005-0000-0000-00002C020000}"/>
    <cellStyle name="Border 3 6 4" xfId="4850" xr:uid="{00000000-0005-0000-0000-00002D020000}"/>
    <cellStyle name="Border 3 6 5" xfId="4149" xr:uid="{00000000-0005-0000-0000-00002E020000}"/>
    <cellStyle name="Border 3 6 6" xfId="6004" xr:uid="{00000000-0005-0000-0000-00002F020000}"/>
    <cellStyle name="Border 3 7" xfId="3465" xr:uid="{00000000-0005-0000-0000-000030020000}"/>
    <cellStyle name="Border 3 8" xfId="4029" xr:uid="{00000000-0005-0000-0000-000031020000}"/>
    <cellStyle name="Border 3 9" xfId="3525" xr:uid="{00000000-0005-0000-0000-000032020000}"/>
    <cellStyle name="Border 4" xfId="448" xr:uid="{00000000-0005-0000-0000-000033020000}"/>
    <cellStyle name="Border 4 10" xfId="5236" xr:uid="{00000000-0005-0000-0000-000034020000}"/>
    <cellStyle name="Border 4 11" xfId="5253" xr:uid="{00000000-0005-0000-0000-000035020000}"/>
    <cellStyle name="Border 4 2" xfId="449" xr:uid="{00000000-0005-0000-0000-000036020000}"/>
    <cellStyle name="Border 4 2 10" xfId="5254" xr:uid="{00000000-0005-0000-0000-000037020000}"/>
    <cellStyle name="Border 4 2 2" xfId="2789" xr:uid="{00000000-0005-0000-0000-000038020000}"/>
    <cellStyle name="Border 4 2 2 2" xfId="4306" xr:uid="{00000000-0005-0000-0000-000039020000}"/>
    <cellStyle name="Border 4 2 2 3" xfId="4656" xr:uid="{00000000-0005-0000-0000-00003A020000}"/>
    <cellStyle name="Border 4 2 2 4" xfId="4895" xr:uid="{00000000-0005-0000-0000-00003B020000}"/>
    <cellStyle name="Border 4 2 2 5" xfId="4667" xr:uid="{00000000-0005-0000-0000-00003C020000}"/>
    <cellStyle name="Border 4 2 2 6" xfId="6049" xr:uid="{00000000-0005-0000-0000-00003D020000}"/>
    <cellStyle name="Border 4 2 3" xfId="3000" xr:uid="{00000000-0005-0000-0000-00003E020000}"/>
    <cellStyle name="Border 4 2 3 2" xfId="4482" xr:uid="{00000000-0005-0000-0000-00003F020000}"/>
    <cellStyle name="Border 4 2 3 3" xfId="3288" xr:uid="{00000000-0005-0000-0000-000040020000}"/>
    <cellStyle name="Border 4 2 3 4" xfId="5066" xr:uid="{00000000-0005-0000-0000-000041020000}"/>
    <cellStyle name="Border 4 2 3 5" xfId="3929" xr:uid="{00000000-0005-0000-0000-000042020000}"/>
    <cellStyle name="Border 4 2 3 6" xfId="6213" xr:uid="{00000000-0005-0000-0000-000043020000}"/>
    <cellStyle name="Border 4 2 4" xfId="2769" xr:uid="{00000000-0005-0000-0000-000044020000}"/>
    <cellStyle name="Border 4 2 4 2" xfId="4286" xr:uid="{00000000-0005-0000-0000-000045020000}"/>
    <cellStyle name="Border 4 2 4 3" xfId="3429" xr:uid="{00000000-0005-0000-0000-000046020000}"/>
    <cellStyle name="Border 4 2 4 4" xfId="4875" xr:uid="{00000000-0005-0000-0000-000047020000}"/>
    <cellStyle name="Border 4 2 4 5" xfId="4028" xr:uid="{00000000-0005-0000-0000-000048020000}"/>
    <cellStyle name="Border 4 2 4 6" xfId="6029" xr:uid="{00000000-0005-0000-0000-000049020000}"/>
    <cellStyle name="Border 4 2 5" xfId="2747" xr:uid="{00000000-0005-0000-0000-00004A020000}"/>
    <cellStyle name="Border 4 2 5 2" xfId="4264" xr:uid="{00000000-0005-0000-0000-00004B020000}"/>
    <cellStyle name="Border 4 2 5 3" xfId="3439" xr:uid="{00000000-0005-0000-0000-00004C020000}"/>
    <cellStyle name="Border 4 2 5 4" xfId="4853" xr:uid="{00000000-0005-0000-0000-00004D020000}"/>
    <cellStyle name="Border 4 2 5 5" xfId="3731" xr:uid="{00000000-0005-0000-0000-00004E020000}"/>
    <cellStyle name="Border 4 2 5 6" xfId="6007" xr:uid="{00000000-0005-0000-0000-00004F020000}"/>
    <cellStyle name="Border 4 2 6" xfId="3468" xr:uid="{00000000-0005-0000-0000-000050020000}"/>
    <cellStyle name="Border 4 2 7" xfId="3745" xr:uid="{00000000-0005-0000-0000-000051020000}"/>
    <cellStyle name="Border 4 2 8" xfId="3528" xr:uid="{00000000-0005-0000-0000-000052020000}"/>
    <cellStyle name="Border 4 2 9" xfId="5234" xr:uid="{00000000-0005-0000-0000-000053020000}"/>
    <cellStyle name="Border 4 3" xfId="2788" xr:uid="{00000000-0005-0000-0000-000054020000}"/>
    <cellStyle name="Border 4 3 2" xfId="4305" xr:uid="{00000000-0005-0000-0000-000055020000}"/>
    <cellStyle name="Border 4 3 3" xfId="4750" xr:uid="{00000000-0005-0000-0000-000056020000}"/>
    <cellStyle name="Border 4 3 4" xfId="4894" xr:uid="{00000000-0005-0000-0000-000057020000}"/>
    <cellStyle name="Border 4 3 5" xfId="4171" xr:uid="{00000000-0005-0000-0000-000058020000}"/>
    <cellStyle name="Border 4 3 6" xfId="6048" xr:uid="{00000000-0005-0000-0000-000059020000}"/>
    <cellStyle name="Border 4 4" xfId="3001" xr:uid="{00000000-0005-0000-0000-00005A020000}"/>
    <cellStyle name="Border 4 4 2" xfId="4483" xr:uid="{00000000-0005-0000-0000-00005B020000}"/>
    <cellStyle name="Border 4 4 3" xfId="3287" xr:uid="{00000000-0005-0000-0000-00005C020000}"/>
    <cellStyle name="Border 4 4 4" xfId="5067" xr:uid="{00000000-0005-0000-0000-00005D020000}"/>
    <cellStyle name="Border 4 4 5" xfId="3931" xr:uid="{00000000-0005-0000-0000-00005E020000}"/>
    <cellStyle name="Border 4 4 6" xfId="6214" xr:uid="{00000000-0005-0000-0000-00005F020000}"/>
    <cellStyle name="Border 4 5" xfId="2768" xr:uid="{00000000-0005-0000-0000-000060020000}"/>
    <cellStyle name="Border 4 5 2" xfId="4285" xr:uid="{00000000-0005-0000-0000-000061020000}"/>
    <cellStyle name="Border 4 5 3" xfId="4662" xr:uid="{00000000-0005-0000-0000-000062020000}"/>
    <cellStyle name="Border 4 5 4" xfId="4874" xr:uid="{00000000-0005-0000-0000-000063020000}"/>
    <cellStyle name="Border 4 5 5" xfId="4165" xr:uid="{00000000-0005-0000-0000-000064020000}"/>
    <cellStyle name="Border 4 5 6" xfId="6028" xr:uid="{00000000-0005-0000-0000-000065020000}"/>
    <cellStyle name="Border 4 6" xfId="2746" xr:uid="{00000000-0005-0000-0000-000066020000}"/>
    <cellStyle name="Border 4 6 2" xfId="4263" xr:uid="{00000000-0005-0000-0000-000067020000}"/>
    <cellStyle name="Border 4 6 3" xfId="3440" xr:uid="{00000000-0005-0000-0000-000068020000}"/>
    <cellStyle name="Border 4 6 4" xfId="4852" xr:uid="{00000000-0005-0000-0000-000069020000}"/>
    <cellStyle name="Border 4 6 5" xfId="3730" xr:uid="{00000000-0005-0000-0000-00006A020000}"/>
    <cellStyle name="Border 4 6 6" xfId="6006" xr:uid="{00000000-0005-0000-0000-00006B020000}"/>
    <cellStyle name="Border 4 7" xfId="3467" xr:uid="{00000000-0005-0000-0000-00006C020000}"/>
    <cellStyle name="Border 4 8" xfId="4410" xr:uid="{00000000-0005-0000-0000-00006D020000}"/>
    <cellStyle name="Border 4 9" xfId="3527" xr:uid="{00000000-0005-0000-0000-00006E020000}"/>
    <cellStyle name="Border 5" xfId="450" xr:uid="{00000000-0005-0000-0000-00006F020000}"/>
    <cellStyle name="Border 5 10" xfId="5232" xr:uid="{00000000-0005-0000-0000-000070020000}"/>
    <cellStyle name="Border 5 11" xfId="5255" xr:uid="{00000000-0005-0000-0000-000071020000}"/>
    <cellStyle name="Border 5 2" xfId="451" xr:uid="{00000000-0005-0000-0000-000072020000}"/>
    <cellStyle name="Border 5 2 10" xfId="5256" xr:uid="{00000000-0005-0000-0000-000073020000}"/>
    <cellStyle name="Border 5 2 2" xfId="2791" xr:uid="{00000000-0005-0000-0000-000074020000}"/>
    <cellStyle name="Border 5 2 2 2" xfId="4308" xr:uid="{00000000-0005-0000-0000-000075020000}"/>
    <cellStyle name="Border 5 2 2 3" xfId="3419" xr:uid="{00000000-0005-0000-0000-000076020000}"/>
    <cellStyle name="Border 5 2 2 4" xfId="4897" xr:uid="{00000000-0005-0000-0000-000077020000}"/>
    <cellStyle name="Border 5 2 2 5" xfId="3756" xr:uid="{00000000-0005-0000-0000-000078020000}"/>
    <cellStyle name="Border 5 2 2 6" xfId="6051" xr:uid="{00000000-0005-0000-0000-000079020000}"/>
    <cellStyle name="Border 5 2 3" xfId="2998" xr:uid="{00000000-0005-0000-0000-00007A020000}"/>
    <cellStyle name="Border 5 2 3 2" xfId="4480" xr:uid="{00000000-0005-0000-0000-00007B020000}"/>
    <cellStyle name="Border 5 2 3 3" xfId="3290" xr:uid="{00000000-0005-0000-0000-00007C020000}"/>
    <cellStyle name="Border 5 2 3 4" xfId="5064" xr:uid="{00000000-0005-0000-0000-00007D020000}"/>
    <cellStyle name="Border 5 2 3 5" xfId="3927" xr:uid="{00000000-0005-0000-0000-00007E020000}"/>
    <cellStyle name="Border 5 2 3 6" xfId="6211" xr:uid="{00000000-0005-0000-0000-00007F020000}"/>
    <cellStyle name="Border 5 2 4" xfId="2771" xr:uid="{00000000-0005-0000-0000-000080020000}"/>
    <cellStyle name="Border 5 2 4 2" xfId="4288" xr:uid="{00000000-0005-0000-0000-000081020000}"/>
    <cellStyle name="Border 5 2 4 3" xfId="4747" xr:uid="{00000000-0005-0000-0000-000082020000}"/>
    <cellStyle name="Border 5 2 4 4" xfId="4877" xr:uid="{00000000-0005-0000-0000-000083020000}"/>
    <cellStyle name="Border 5 2 4 5" xfId="4412" xr:uid="{00000000-0005-0000-0000-000084020000}"/>
    <cellStyle name="Border 5 2 4 6" xfId="6031" xr:uid="{00000000-0005-0000-0000-000085020000}"/>
    <cellStyle name="Border 5 2 5" xfId="2749" xr:uid="{00000000-0005-0000-0000-000086020000}"/>
    <cellStyle name="Border 5 2 5 2" xfId="4266" xr:uid="{00000000-0005-0000-0000-000087020000}"/>
    <cellStyle name="Border 5 2 5 3" xfId="3437" xr:uid="{00000000-0005-0000-0000-000088020000}"/>
    <cellStyle name="Border 5 2 5 4" xfId="4855" xr:uid="{00000000-0005-0000-0000-000089020000}"/>
    <cellStyle name="Border 5 2 5 5" xfId="4160" xr:uid="{00000000-0005-0000-0000-00008A020000}"/>
    <cellStyle name="Border 5 2 5 6" xfId="6009" xr:uid="{00000000-0005-0000-0000-00008B020000}"/>
    <cellStyle name="Border 5 2 6" xfId="3470" xr:uid="{00000000-0005-0000-0000-00008C020000}"/>
    <cellStyle name="Border 5 2 7" xfId="3743" xr:uid="{00000000-0005-0000-0000-00008D020000}"/>
    <cellStyle name="Border 5 2 8" xfId="3530" xr:uid="{00000000-0005-0000-0000-00008E020000}"/>
    <cellStyle name="Border 5 2 9" xfId="5237" xr:uid="{00000000-0005-0000-0000-00008F020000}"/>
    <cellStyle name="Border 5 3" xfId="2790" xr:uid="{00000000-0005-0000-0000-000090020000}"/>
    <cellStyle name="Border 5 3 2" xfId="4307" xr:uid="{00000000-0005-0000-0000-000091020000}"/>
    <cellStyle name="Border 5 3 3" xfId="3420" xr:uid="{00000000-0005-0000-0000-000092020000}"/>
    <cellStyle name="Border 5 3 4" xfId="4896" xr:uid="{00000000-0005-0000-0000-000093020000}"/>
    <cellStyle name="Border 5 3 5" xfId="3755" xr:uid="{00000000-0005-0000-0000-000094020000}"/>
    <cellStyle name="Border 5 3 6" xfId="6050" xr:uid="{00000000-0005-0000-0000-000095020000}"/>
    <cellStyle name="Border 5 4" xfId="2999" xr:uid="{00000000-0005-0000-0000-000096020000}"/>
    <cellStyle name="Border 5 4 2" xfId="4481" xr:uid="{00000000-0005-0000-0000-000097020000}"/>
    <cellStyle name="Border 5 4 3" xfId="3289" xr:uid="{00000000-0005-0000-0000-000098020000}"/>
    <cellStyle name="Border 5 4 4" xfId="5065" xr:uid="{00000000-0005-0000-0000-000099020000}"/>
    <cellStyle name="Border 5 4 5" xfId="3928" xr:uid="{00000000-0005-0000-0000-00009A020000}"/>
    <cellStyle name="Border 5 4 6" xfId="6212" xr:uid="{00000000-0005-0000-0000-00009B020000}"/>
    <cellStyle name="Border 5 5" xfId="2770" xr:uid="{00000000-0005-0000-0000-00009C020000}"/>
    <cellStyle name="Border 5 5 2" xfId="4287" xr:uid="{00000000-0005-0000-0000-00009D020000}"/>
    <cellStyle name="Border 5 5 3" xfId="3428" xr:uid="{00000000-0005-0000-0000-00009E020000}"/>
    <cellStyle name="Border 5 5 4" xfId="4876" xr:uid="{00000000-0005-0000-0000-00009F020000}"/>
    <cellStyle name="Border 5 5 5" xfId="3749" xr:uid="{00000000-0005-0000-0000-0000A0020000}"/>
    <cellStyle name="Border 5 5 6" xfId="6030" xr:uid="{00000000-0005-0000-0000-0000A1020000}"/>
    <cellStyle name="Border 5 6" xfId="2748" xr:uid="{00000000-0005-0000-0000-0000A2020000}"/>
    <cellStyle name="Border 5 6 2" xfId="4265" xr:uid="{00000000-0005-0000-0000-0000A3020000}"/>
    <cellStyle name="Border 5 6 3" xfId="3438" xr:uid="{00000000-0005-0000-0000-0000A4020000}"/>
    <cellStyle name="Border 5 6 4" xfId="4854" xr:uid="{00000000-0005-0000-0000-0000A5020000}"/>
    <cellStyle name="Border 5 6 5" xfId="3732" xr:uid="{00000000-0005-0000-0000-0000A6020000}"/>
    <cellStyle name="Border 5 6 6" xfId="6008" xr:uid="{00000000-0005-0000-0000-0000A7020000}"/>
    <cellStyle name="Border 5 7" xfId="3469" xr:uid="{00000000-0005-0000-0000-0000A8020000}"/>
    <cellStyle name="Border 5 8" xfId="3744" xr:uid="{00000000-0005-0000-0000-0000A9020000}"/>
    <cellStyle name="Border 5 9" xfId="3529" xr:uid="{00000000-0005-0000-0000-0000AA020000}"/>
    <cellStyle name="Border 6" xfId="452" xr:uid="{00000000-0005-0000-0000-0000AB020000}"/>
    <cellStyle name="Border 6 10" xfId="5257" xr:uid="{00000000-0005-0000-0000-0000AC020000}"/>
    <cellStyle name="Border 6 2" xfId="2792" xr:uid="{00000000-0005-0000-0000-0000AD020000}"/>
    <cellStyle name="Border 6 2 2" xfId="4309" xr:uid="{00000000-0005-0000-0000-0000AE020000}"/>
    <cellStyle name="Border 6 2 3" xfId="3418" xr:uid="{00000000-0005-0000-0000-0000AF020000}"/>
    <cellStyle name="Border 6 2 4" xfId="4898" xr:uid="{00000000-0005-0000-0000-0000B0020000}"/>
    <cellStyle name="Border 6 2 5" xfId="3757" xr:uid="{00000000-0005-0000-0000-0000B1020000}"/>
    <cellStyle name="Border 6 2 6" xfId="6052" xr:uid="{00000000-0005-0000-0000-0000B2020000}"/>
    <cellStyle name="Border 6 3" xfId="2997" xr:uid="{00000000-0005-0000-0000-0000B3020000}"/>
    <cellStyle name="Border 6 3 2" xfId="4479" xr:uid="{00000000-0005-0000-0000-0000B4020000}"/>
    <cellStyle name="Border 6 3 3" xfId="3291" xr:uid="{00000000-0005-0000-0000-0000B5020000}"/>
    <cellStyle name="Border 6 3 4" xfId="5063" xr:uid="{00000000-0005-0000-0000-0000B6020000}"/>
    <cellStyle name="Border 6 3 5" xfId="3926" xr:uid="{00000000-0005-0000-0000-0000B7020000}"/>
    <cellStyle name="Border 6 3 6" xfId="6210" xr:uid="{00000000-0005-0000-0000-0000B8020000}"/>
    <cellStyle name="Border 6 4" xfId="2772" xr:uid="{00000000-0005-0000-0000-0000B9020000}"/>
    <cellStyle name="Border 6 4 2" xfId="4289" xr:uid="{00000000-0005-0000-0000-0000BA020000}"/>
    <cellStyle name="Border 6 4 3" xfId="4659" xr:uid="{00000000-0005-0000-0000-0000BB020000}"/>
    <cellStyle name="Border 6 4 4" xfId="4878" xr:uid="{00000000-0005-0000-0000-0000BC020000}"/>
    <cellStyle name="Border 6 4 5" xfId="4168" xr:uid="{00000000-0005-0000-0000-0000BD020000}"/>
    <cellStyle name="Border 6 4 6" xfId="6032" xr:uid="{00000000-0005-0000-0000-0000BE020000}"/>
    <cellStyle name="Border 6 5" xfId="2750" xr:uid="{00000000-0005-0000-0000-0000BF020000}"/>
    <cellStyle name="Border 6 5 2" xfId="4267" xr:uid="{00000000-0005-0000-0000-0000C0020000}"/>
    <cellStyle name="Border 6 5 3" xfId="3436" xr:uid="{00000000-0005-0000-0000-0000C1020000}"/>
    <cellStyle name="Border 6 5 4" xfId="4856" xr:uid="{00000000-0005-0000-0000-0000C2020000}"/>
    <cellStyle name="Border 6 5 5" xfId="4162" xr:uid="{00000000-0005-0000-0000-0000C3020000}"/>
    <cellStyle name="Border 6 5 6" xfId="6010" xr:uid="{00000000-0005-0000-0000-0000C4020000}"/>
    <cellStyle name="Border 6 6" xfId="3471" xr:uid="{00000000-0005-0000-0000-0000C5020000}"/>
    <cellStyle name="Border 6 7" xfId="3742" xr:uid="{00000000-0005-0000-0000-0000C6020000}"/>
    <cellStyle name="Border 6 8" xfId="3531" xr:uid="{00000000-0005-0000-0000-0000C7020000}"/>
    <cellStyle name="Border 6 9" xfId="5235" xr:uid="{00000000-0005-0000-0000-0000C8020000}"/>
    <cellStyle name="Border 7" xfId="2783" xr:uid="{00000000-0005-0000-0000-0000C9020000}"/>
    <cellStyle name="Border 7 2" xfId="4300" xr:uid="{00000000-0005-0000-0000-0000CA020000}"/>
    <cellStyle name="Border 7 3" xfId="3423" xr:uid="{00000000-0005-0000-0000-0000CB020000}"/>
    <cellStyle name="Border 7 4" xfId="4889" xr:uid="{00000000-0005-0000-0000-0000CC020000}"/>
    <cellStyle name="Border 7 5" xfId="3752" xr:uid="{00000000-0005-0000-0000-0000CD020000}"/>
    <cellStyle name="Border 7 6" xfId="6043" xr:uid="{00000000-0005-0000-0000-0000CE020000}"/>
    <cellStyle name="Border 8" xfId="3006" xr:uid="{00000000-0005-0000-0000-0000CF020000}"/>
    <cellStyle name="Border 8 2" xfId="4488" xr:uid="{00000000-0005-0000-0000-0000D0020000}"/>
    <cellStyle name="Border 8 3" xfId="4783" xr:uid="{00000000-0005-0000-0000-0000D1020000}"/>
    <cellStyle name="Border 8 4" xfId="5072" xr:uid="{00000000-0005-0000-0000-0000D2020000}"/>
    <cellStyle name="Border 8 5" xfId="3936" xr:uid="{00000000-0005-0000-0000-0000D3020000}"/>
    <cellStyle name="Border 8 6" xfId="6219" xr:uid="{00000000-0005-0000-0000-0000D4020000}"/>
    <cellStyle name="Border 9" xfId="2763" xr:uid="{00000000-0005-0000-0000-0000D5020000}"/>
    <cellStyle name="Border 9 2" xfId="4280" xr:uid="{00000000-0005-0000-0000-0000D6020000}"/>
    <cellStyle name="Border 9 3" xfId="3431" xr:uid="{00000000-0005-0000-0000-0000D7020000}"/>
    <cellStyle name="Border 9 4" xfId="4869" xr:uid="{00000000-0005-0000-0000-0000D8020000}"/>
    <cellStyle name="Border 9 5" xfId="3747" xr:uid="{00000000-0005-0000-0000-0000D9020000}"/>
    <cellStyle name="Border 9 6" xfId="6023" xr:uid="{00000000-0005-0000-0000-0000DA020000}"/>
    <cellStyle name="Border Heavy" xfId="453" xr:uid="{00000000-0005-0000-0000-0000DB020000}"/>
    <cellStyle name="Border Heavy 2" xfId="454" xr:uid="{00000000-0005-0000-0000-0000DC020000}"/>
    <cellStyle name="Border Heavy 3" xfId="455" xr:uid="{00000000-0005-0000-0000-0000DD020000}"/>
    <cellStyle name="Border Heavy 4" xfId="456" xr:uid="{00000000-0005-0000-0000-0000DE020000}"/>
    <cellStyle name="Border Heavy 5" xfId="457" xr:uid="{00000000-0005-0000-0000-0000DF020000}"/>
    <cellStyle name="Border Thin" xfId="458" xr:uid="{00000000-0005-0000-0000-0000E0020000}"/>
    <cellStyle name="Border Thin 2" xfId="459" xr:uid="{00000000-0005-0000-0000-0000E1020000}"/>
    <cellStyle name="Border Thin 3" xfId="460" xr:uid="{00000000-0005-0000-0000-0000E2020000}"/>
    <cellStyle name="Border Thin 4" xfId="461" xr:uid="{00000000-0005-0000-0000-0000E3020000}"/>
    <cellStyle name="Border Thin 5" xfId="462" xr:uid="{00000000-0005-0000-0000-0000E4020000}"/>
    <cellStyle name="Border_20110504Preciario Xarxa Obertav3" xfId="463" xr:uid="{00000000-0005-0000-0000-0000E5020000}"/>
    <cellStyle name="Ç¥ÁØ_ÀÎÀç°³¹ß¿ø" xfId="464" xr:uid="{00000000-0005-0000-0000-0000E6020000}"/>
    <cellStyle name="C2" xfId="465" xr:uid="{00000000-0005-0000-0000-0000E7020000}"/>
    <cellStyle name="C2 2" xfId="466" xr:uid="{00000000-0005-0000-0000-0000E8020000}"/>
    <cellStyle name="C2 3" xfId="467" xr:uid="{00000000-0005-0000-0000-0000E9020000}"/>
    <cellStyle name="C2 4" xfId="468" xr:uid="{00000000-0005-0000-0000-0000EA020000}"/>
    <cellStyle name="C2 5" xfId="469" xr:uid="{00000000-0005-0000-0000-0000EB020000}"/>
    <cellStyle name="Calc Currency (0)" xfId="470" xr:uid="{00000000-0005-0000-0000-0000EC020000}"/>
    <cellStyle name="Calc Currency (0) 2" xfId="471" xr:uid="{00000000-0005-0000-0000-0000ED020000}"/>
    <cellStyle name="Calc Currency (2)" xfId="472" xr:uid="{00000000-0005-0000-0000-0000EE020000}"/>
    <cellStyle name="Calc Currency (2) 2" xfId="473" xr:uid="{00000000-0005-0000-0000-0000EF020000}"/>
    <cellStyle name="Calc Currency (2) 3" xfId="474" xr:uid="{00000000-0005-0000-0000-0000F0020000}"/>
    <cellStyle name="Calc Currency (2) 4" xfId="475" xr:uid="{00000000-0005-0000-0000-0000F1020000}"/>
    <cellStyle name="Calc Currency (2) 5" xfId="476" xr:uid="{00000000-0005-0000-0000-0000F2020000}"/>
    <cellStyle name="Calc Percent (0)" xfId="477" xr:uid="{00000000-0005-0000-0000-0000F3020000}"/>
    <cellStyle name="Calc Percent (0) 2" xfId="478" xr:uid="{00000000-0005-0000-0000-0000F4020000}"/>
    <cellStyle name="Calc Percent (0) 3" xfId="479" xr:uid="{00000000-0005-0000-0000-0000F5020000}"/>
    <cellStyle name="Calc Percent (0) 4" xfId="480" xr:uid="{00000000-0005-0000-0000-0000F6020000}"/>
    <cellStyle name="Calc Percent (0) 5" xfId="481" xr:uid="{00000000-0005-0000-0000-0000F7020000}"/>
    <cellStyle name="Calc Percent (1)" xfId="482" xr:uid="{00000000-0005-0000-0000-0000F8020000}"/>
    <cellStyle name="Calc Percent (1) 2" xfId="483" xr:uid="{00000000-0005-0000-0000-0000F9020000}"/>
    <cellStyle name="Calc Percent (1) 3" xfId="484" xr:uid="{00000000-0005-0000-0000-0000FA020000}"/>
    <cellStyle name="Calc Percent (1) 4" xfId="485" xr:uid="{00000000-0005-0000-0000-0000FB020000}"/>
    <cellStyle name="Calc Percent (1) 5" xfId="486" xr:uid="{00000000-0005-0000-0000-0000FC020000}"/>
    <cellStyle name="Calc Percent (2)" xfId="487" xr:uid="{00000000-0005-0000-0000-0000FD020000}"/>
    <cellStyle name="Calc Percent (2) 2" xfId="488" xr:uid="{00000000-0005-0000-0000-0000FE020000}"/>
    <cellStyle name="Calc Percent (2) 3" xfId="489" xr:uid="{00000000-0005-0000-0000-0000FF020000}"/>
    <cellStyle name="Calc Percent (2) 4" xfId="490" xr:uid="{00000000-0005-0000-0000-000000030000}"/>
    <cellStyle name="Calc Percent (2) 5" xfId="491" xr:uid="{00000000-0005-0000-0000-000001030000}"/>
    <cellStyle name="Calc Units (0)" xfId="492" xr:uid="{00000000-0005-0000-0000-000002030000}"/>
    <cellStyle name="Calc Units (0) 2" xfId="493" xr:uid="{00000000-0005-0000-0000-000003030000}"/>
    <cellStyle name="Calc Units (0) 3" xfId="494" xr:uid="{00000000-0005-0000-0000-000004030000}"/>
    <cellStyle name="Calc Units (0) 4" xfId="495" xr:uid="{00000000-0005-0000-0000-000005030000}"/>
    <cellStyle name="Calc Units (0) 5" xfId="496" xr:uid="{00000000-0005-0000-0000-000006030000}"/>
    <cellStyle name="Calc Units (1)" xfId="497" xr:uid="{00000000-0005-0000-0000-000007030000}"/>
    <cellStyle name="Calc Units (1) 2" xfId="498" xr:uid="{00000000-0005-0000-0000-000008030000}"/>
    <cellStyle name="Calc Units (1) 3" xfId="499" xr:uid="{00000000-0005-0000-0000-000009030000}"/>
    <cellStyle name="Calc Units (1) 4" xfId="500" xr:uid="{00000000-0005-0000-0000-00000A030000}"/>
    <cellStyle name="Calc Units (1) 5" xfId="501" xr:uid="{00000000-0005-0000-0000-00000B030000}"/>
    <cellStyle name="Calc Units (2)" xfId="502" xr:uid="{00000000-0005-0000-0000-00000C030000}"/>
    <cellStyle name="Calc Units (2) 2" xfId="503" xr:uid="{00000000-0005-0000-0000-00000D030000}"/>
    <cellStyle name="Calc Units (2) 3" xfId="504" xr:uid="{00000000-0005-0000-0000-00000E030000}"/>
    <cellStyle name="Calc Units (2) 4" xfId="505" xr:uid="{00000000-0005-0000-0000-00000F030000}"/>
    <cellStyle name="Calc Units (2) 5" xfId="506" xr:uid="{00000000-0005-0000-0000-000010030000}"/>
    <cellStyle name="Calculation" xfId="507" xr:uid="{00000000-0005-0000-0000-000011030000}"/>
    <cellStyle name="Calculation 2" xfId="508" xr:uid="{00000000-0005-0000-0000-000012030000}"/>
    <cellStyle name="Calculation 3" xfId="509" xr:uid="{00000000-0005-0000-0000-000013030000}"/>
    <cellStyle name="Calculation 4" xfId="510" xr:uid="{00000000-0005-0000-0000-000014030000}"/>
    <cellStyle name="Calculation 5" xfId="511" xr:uid="{00000000-0005-0000-0000-000015030000}"/>
    <cellStyle name="Calculation 6" xfId="512" xr:uid="{00000000-0005-0000-0000-000016030000}"/>
    <cellStyle name="Calculation 6 2" xfId="513" xr:uid="{00000000-0005-0000-0000-000017030000}"/>
    <cellStyle name="Calculation 6 2 2" xfId="2794" xr:uid="{00000000-0005-0000-0000-000018030000}"/>
    <cellStyle name="Calculation 6 2 2 2" xfId="4311" xr:uid="{00000000-0005-0000-0000-000019030000}"/>
    <cellStyle name="Calculation 6 2 2 3" xfId="3416" xr:uid="{00000000-0005-0000-0000-00001A030000}"/>
    <cellStyle name="Calculation 6 2 2 4" xfId="4900" xr:uid="{00000000-0005-0000-0000-00001B030000}"/>
    <cellStyle name="Calculation 6 2 2 5" xfId="4694" xr:uid="{00000000-0005-0000-0000-00001C030000}"/>
    <cellStyle name="Calculation 6 2 2 6" xfId="6054" xr:uid="{00000000-0005-0000-0000-00001D030000}"/>
    <cellStyle name="Calculation 6 2 3" xfId="2961" xr:uid="{00000000-0005-0000-0000-00001E030000}"/>
    <cellStyle name="Calculation 6 2 3 2" xfId="4443" xr:uid="{00000000-0005-0000-0000-00001F030000}"/>
    <cellStyle name="Calculation 6 2 3 3" xfId="4774" xr:uid="{00000000-0005-0000-0000-000020030000}"/>
    <cellStyle name="Calculation 6 2 3 4" xfId="5027" xr:uid="{00000000-0005-0000-0000-000021030000}"/>
    <cellStyle name="Calculation 6 2 3 5" xfId="3892" xr:uid="{00000000-0005-0000-0000-000022030000}"/>
    <cellStyle name="Calculation 6 2 3 6" xfId="6174" xr:uid="{00000000-0005-0000-0000-000023030000}"/>
    <cellStyle name="Calculation 6 2 4" xfId="3483" xr:uid="{00000000-0005-0000-0000-000024030000}"/>
    <cellStyle name="Calculation 6 2 5" xfId="3533" xr:uid="{00000000-0005-0000-0000-000025030000}"/>
    <cellStyle name="Calculation 6 2 6" xfId="5233" xr:uid="{00000000-0005-0000-0000-000026030000}"/>
    <cellStyle name="Calculation 6 2 7" xfId="5886" xr:uid="{00000000-0005-0000-0000-000027030000}"/>
    <cellStyle name="Calculation 6 3" xfId="2793" xr:uid="{00000000-0005-0000-0000-000028030000}"/>
    <cellStyle name="Calculation 6 3 2" xfId="4310" xr:uid="{00000000-0005-0000-0000-000029030000}"/>
    <cellStyle name="Calculation 6 3 3" xfId="3417" xr:uid="{00000000-0005-0000-0000-00002A030000}"/>
    <cellStyle name="Calculation 6 3 4" xfId="4899" xr:uid="{00000000-0005-0000-0000-00002B030000}"/>
    <cellStyle name="Calculation 6 3 5" xfId="4174" xr:uid="{00000000-0005-0000-0000-00002C030000}"/>
    <cellStyle name="Calculation 6 3 6" xfId="6053" xr:uid="{00000000-0005-0000-0000-00002D030000}"/>
    <cellStyle name="Calculation 6 4" xfId="2962" xr:uid="{00000000-0005-0000-0000-00002E030000}"/>
    <cellStyle name="Calculation 6 4 2" xfId="4444" xr:uid="{00000000-0005-0000-0000-00002F030000}"/>
    <cellStyle name="Calculation 6 4 3" xfId="4778" xr:uid="{00000000-0005-0000-0000-000030030000}"/>
    <cellStyle name="Calculation 6 4 4" xfId="5028" xr:uid="{00000000-0005-0000-0000-000031030000}"/>
    <cellStyle name="Calculation 6 4 5" xfId="3893" xr:uid="{00000000-0005-0000-0000-000032030000}"/>
    <cellStyle name="Calculation 6 4 6" xfId="6175" xr:uid="{00000000-0005-0000-0000-000033030000}"/>
    <cellStyle name="Calculation 6 5" xfId="3482" xr:uid="{00000000-0005-0000-0000-000034030000}"/>
    <cellStyle name="Calculation 6 6" xfId="3532" xr:uid="{00000000-0005-0000-0000-000035030000}"/>
    <cellStyle name="Calculation 6 7" xfId="5230" xr:uid="{00000000-0005-0000-0000-000036030000}"/>
    <cellStyle name="Calculation 6 8" xfId="5887" xr:uid="{00000000-0005-0000-0000-000037030000}"/>
    <cellStyle name="Cancel" xfId="514" xr:uid="{00000000-0005-0000-0000-000038030000}"/>
    <cellStyle name="category" xfId="515" xr:uid="{00000000-0005-0000-0000-000039030000}"/>
    <cellStyle name="Chapter title" xfId="516" xr:uid="{00000000-0005-0000-0000-00003A030000}"/>
    <cellStyle name="Chapter Total" xfId="517" xr:uid="{00000000-0005-0000-0000-00003B030000}"/>
    <cellStyle name="Check Cell" xfId="518" xr:uid="{00000000-0005-0000-0000-00003C030000}"/>
    <cellStyle name="Collegamento ipertestuale 2" xfId="519" xr:uid="{00000000-0005-0000-0000-00003D030000}"/>
    <cellStyle name="ColLevel_2" xfId="520" xr:uid="{00000000-0005-0000-0000-00003E030000}"/>
    <cellStyle name="Column Heading" xfId="521" xr:uid="{00000000-0005-0000-0000-00003F030000}"/>
    <cellStyle name="Column Heading 2" xfId="522" xr:uid="{00000000-0005-0000-0000-000040030000}"/>
    <cellStyle name="Column Heading 3" xfId="523" xr:uid="{00000000-0005-0000-0000-000041030000}"/>
    <cellStyle name="Column Heading 4" xfId="524" xr:uid="{00000000-0005-0000-0000-000042030000}"/>
    <cellStyle name="Column Heading 5" xfId="525" xr:uid="{00000000-0005-0000-0000-000043030000}"/>
    <cellStyle name="Coma" xfId="5241" builtinId="3"/>
    <cellStyle name="Coma0" xfId="526" xr:uid="{00000000-0005-0000-0000-000045030000}"/>
    <cellStyle name="Coma0 2" xfId="527" xr:uid="{00000000-0005-0000-0000-000046030000}"/>
    <cellStyle name="Coma0 3" xfId="528" xr:uid="{00000000-0005-0000-0000-000047030000}"/>
    <cellStyle name="Coma0 4" xfId="529" xr:uid="{00000000-0005-0000-0000-000048030000}"/>
    <cellStyle name="Coma0 5" xfId="530" xr:uid="{00000000-0005-0000-0000-000049030000}"/>
    <cellStyle name="Coma1" xfId="531" xr:uid="{00000000-0005-0000-0000-00004A030000}"/>
    <cellStyle name="Coma1 2" xfId="532" xr:uid="{00000000-0005-0000-0000-00004B030000}"/>
    <cellStyle name="Coma1 3" xfId="533" xr:uid="{00000000-0005-0000-0000-00004C030000}"/>
    <cellStyle name="Coma1 4" xfId="534" xr:uid="{00000000-0005-0000-0000-00004D030000}"/>
    <cellStyle name="Coma1 5" xfId="535" xr:uid="{00000000-0005-0000-0000-00004E030000}"/>
    <cellStyle name="Comma" xfId="536" xr:uid="{00000000-0005-0000-0000-00004F030000}"/>
    <cellStyle name="Comma  - Style1" xfId="537" xr:uid="{00000000-0005-0000-0000-000050030000}"/>
    <cellStyle name="Comma  - Style1 2" xfId="538" xr:uid="{00000000-0005-0000-0000-000051030000}"/>
    <cellStyle name="Comma  - Style2" xfId="539" xr:uid="{00000000-0005-0000-0000-000052030000}"/>
    <cellStyle name="Comma  - Style2 2" xfId="540" xr:uid="{00000000-0005-0000-0000-000053030000}"/>
    <cellStyle name="Comma  - Style3" xfId="541" xr:uid="{00000000-0005-0000-0000-000054030000}"/>
    <cellStyle name="Comma  - Style3 2" xfId="542" xr:uid="{00000000-0005-0000-0000-000055030000}"/>
    <cellStyle name="Comma  - Style4" xfId="543" xr:uid="{00000000-0005-0000-0000-000056030000}"/>
    <cellStyle name="Comma  - Style4 2" xfId="544" xr:uid="{00000000-0005-0000-0000-000057030000}"/>
    <cellStyle name="Comma  - Style5" xfId="545" xr:uid="{00000000-0005-0000-0000-000058030000}"/>
    <cellStyle name="Comma  - Style5 2" xfId="546" xr:uid="{00000000-0005-0000-0000-000059030000}"/>
    <cellStyle name="Comma  - Style6" xfId="547" xr:uid="{00000000-0005-0000-0000-00005A030000}"/>
    <cellStyle name="Comma  - Style6 2" xfId="548" xr:uid="{00000000-0005-0000-0000-00005B030000}"/>
    <cellStyle name="Comma  - Style7" xfId="549" xr:uid="{00000000-0005-0000-0000-00005C030000}"/>
    <cellStyle name="Comma  - Style7 2" xfId="550" xr:uid="{00000000-0005-0000-0000-00005D030000}"/>
    <cellStyle name="Comma  - Style8" xfId="551" xr:uid="{00000000-0005-0000-0000-00005E030000}"/>
    <cellStyle name="Comma  - Style8 2" xfId="552" xr:uid="{00000000-0005-0000-0000-00005F030000}"/>
    <cellStyle name="Comma [0\_Telecom A-end Sales &amp;  Rev ($)" xfId="553" xr:uid="{00000000-0005-0000-0000-000060030000}"/>
    <cellStyle name="Comma [0]_01.22.2003-Necesidades_Planta_Gestion_Migración-RTC-v1-0" xfId="554" xr:uid="{00000000-0005-0000-0000-000061030000}"/>
    <cellStyle name="Comma [00]" xfId="555" xr:uid="{00000000-0005-0000-0000-000062030000}"/>
    <cellStyle name="Comma [00] 2" xfId="556" xr:uid="{00000000-0005-0000-0000-000063030000}"/>
    <cellStyle name="Comma [00] 3" xfId="557" xr:uid="{00000000-0005-0000-0000-000064030000}"/>
    <cellStyle name="Comma [00] 4" xfId="558" xr:uid="{00000000-0005-0000-0000-000065030000}"/>
    <cellStyle name="Comma [00] 5" xfId="559" xr:uid="{00000000-0005-0000-0000-000066030000}"/>
    <cellStyle name="Comma [1]" xfId="560" xr:uid="{00000000-0005-0000-0000-000067030000}"/>
    <cellStyle name="Comma 2" xfId="561" xr:uid="{00000000-0005-0000-0000-000068030000}"/>
    <cellStyle name="Comma 2 2" xfId="562" xr:uid="{00000000-0005-0000-0000-000069030000}"/>
    <cellStyle name="Comma 2 2 2" xfId="563" xr:uid="{00000000-0005-0000-0000-00006A030000}"/>
    <cellStyle name="Comma 2 2 2 2" xfId="564" xr:uid="{00000000-0005-0000-0000-00006B030000}"/>
    <cellStyle name="Comma 2 2 2 2 2" xfId="5260" xr:uid="{00000000-0005-0000-0000-00006C030000}"/>
    <cellStyle name="Comma 2 2 2 3" xfId="565" xr:uid="{00000000-0005-0000-0000-00006D030000}"/>
    <cellStyle name="Comma 2 2 2 3 2" xfId="5261" xr:uid="{00000000-0005-0000-0000-00006E030000}"/>
    <cellStyle name="Comma 2 2 2 4" xfId="5259" xr:uid="{00000000-0005-0000-0000-00006F030000}"/>
    <cellStyle name="Comma 2 2 3" xfId="566" xr:uid="{00000000-0005-0000-0000-000070030000}"/>
    <cellStyle name="Comma 2 2 3 2" xfId="5262" xr:uid="{00000000-0005-0000-0000-000071030000}"/>
    <cellStyle name="Comma 2 2 4" xfId="567" xr:uid="{00000000-0005-0000-0000-000072030000}"/>
    <cellStyle name="Comma 2 2 4 2" xfId="5263" xr:uid="{00000000-0005-0000-0000-000073030000}"/>
    <cellStyle name="Comma 2 2 5" xfId="5258" xr:uid="{00000000-0005-0000-0000-000074030000}"/>
    <cellStyle name="Comma 2 3" xfId="568" xr:uid="{00000000-0005-0000-0000-000075030000}"/>
    <cellStyle name="Comma 2 3 2" xfId="569" xr:uid="{00000000-0005-0000-0000-000076030000}"/>
    <cellStyle name="Comma 2 3 2 2" xfId="5265" xr:uid="{00000000-0005-0000-0000-000077030000}"/>
    <cellStyle name="Comma 2 3 3" xfId="570" xr:uid="{00000000-0005-0000-0000-000078030000}"/>
    <cellStyle name="Comma 2 3 3 2" xfId="5266" xr:uid="{00000000-0005-0000-0000-000079030000}"/>
    <cellStyle name="Comma 2 3 4" xfId="5264" xr:uid="{00000000-0005-0000-0000-00007A030000}"/>
    <cellStyle name="Comma 2 4" xfId="571" xr:uid="{00000000-0005-0000-0000-00007B030000}"/>
    <cellStyle name="Comma 3" xfId="572" xr:uid="{00000000-0005-0000-0000-00007C030000}"/>
    <cellStyle name="Comma 3 2" xfId="573" xr:uid="{00000000-0005-0000-0000-00007D030000}"/>
    <cellStyle name="Comma 3 2 2" xfId="574" xr:uid="{00000000-0005-0000-0000-00007E030000}"/>
    <cellStyle name="Comma 3 2 2 2" xfId="575" xr:uid="{00000000-0005-0000-0000-00007F030000}"/>
    <cellStyle name="Comma 3 2 2 2 2" xfId="5269" xr:uid="{00000000-0005-0000-0000-000080030000}"/>
    <cellStyle name="Comma 3 2 2 3" xfId="576" xr:uid="{00000000-0005-0000-0000-000081030000}"/>
    <cellStyle name="Comma 3 2 2 3 2" xfId="5270" xr:uid="{00000000-0005-0000-0000-000082030000}"/>
    <cellStyle name="Comma 3 2 2 4" xfId="5268" xr:uid="{00000000-0005-0000-0000-000083030000}"/>
    <cellStyle name="Comma 3 2 3" xfId="577" xr:uid="{00000000-0005-0000-0000-000084030000}"/>
    <cellStyle name="Comma 3 2 3 2" xfId="5271" xr:uid="{00000000-0005-0000-0000-000085030000}"/>
    <cellStyle name="Comma 3 2 4" xfId="578" xr:uid="{00000000-0005-0000-0000-000086030000}"/>
    <cellStyle name="Comma 3 2 4 2" xfId="5272" xr:uid="{00000000-0005-0000-0000-000087030000}"/>
    <cellStyle name="Comma 3 2 5" xfId="5267" xr:uid="{00000000-0005-0000-0000-000088030000}"/>
    <cellStyle name="Comma 3 3" xfId="579" xr:uid="{00000000-0005-0000-0000-000089030000}"/>
    <cellStyle name="Comma 3 3 2" xfId="580" xr:uid="{00000000-0005-0000-0000-00008A030000}"/>
    <cellStyle name="Comma 3 3 2 2" xfId="5274" xr:uid="{00000000-0005-0000-0000-00008B030000}"/>
    <cellStyle name="Comma 3 3 3" xfId="581" xr:uid="{00000000-0005-0000-0000-00008C030000}"/>
    <cellStyle name="Comma 3 3 3 2" xfId="5275" xr:uid="{00000000-0005-0000-0000-00008D030000}"/>
    <cellStyle name="Comma 3 3 4" xfId="5273" xr:uid="{00000000-0005-0000-0000-00008E030000}"/>
    <cellStyle name="Comma 3 4" xfId="582" xr:uid="{00000000-0005-0000-0000-00008F030000}"/>
    <cellStyle name="Comma 3 4 2" xfId="583" xr:uid="{00000000-0005-0000-0000-000090030000}"/>
    <cellStyle name="Comma 3 4 2 2" xfId="5277" xr:uid="{00000000-0005-0000-0000-000091030000}"/>
    <cellStyle name="Comma 3 4 3" xfId="584" xr:uid="{00000000-0005-0000-0000-000092030000}"/>
    <cellStyle name="Comma 3 4 3 2" xfId="5278" xr:uid="{00000000-0005-0000-0000-000093030000}"/>
    <cellStyle name="Comma 3 4 4" xfId="5276" xr:uid="{00000000-0005-0000-0000-000094030000}"/>
    <cellStyle name="Comma 4" xfId="585" xr:uid="{00000000-0005-0000-0000-000095030000}"/>
    <cellStyle name="Comma 4 2" xfId="586" xr:uid="{00000000-0005-0000-0000-000096030000}"/>
    <cellStyle name="Comma 4 2 2" xfId="587" xr:uid="{00000000-0005-0000-0000-000097030000}"/>
    <cellStyle name="Comma 4 2 2 2" xfId="5280" xr:uid="{00000000-0005-0000-0000-000098030000}"/>
    <cellStyle name="Comma 4 2 3" xfId="588" xr:uid="{00000000-0005-0000-0000-000099030000}"/>
    <cellStyle name="Comma 4 2 3 2" xfId="5281" xr:uid="{00000000-0005-0000-0000-00009A030000}"/>
    <cellStyle name="Comma 4 2 4" xfId="5279" xr:uid="{00000000-0005-0000-0000-00009B030000}"/>
    <cellStyle name="Comma 5" xfId="589" xr:uid="{00000000-0005-0000-0000-00009C030000}"/>
    <cellStyle name="Comma 5 2" xfId="590" xr:uid="{00000000-0005-0000-0000-00009D030000}"/>
    <cellStyle name="Comma 6" xfId="591" xr:uid="{00000000-0005-0000-0000-00009E030000}"/>
    <cellStyle name="Comma 7" xfId="592" xr:uid="{00000000-0005-0000-0000-00009F030000}"/>
    <cellStyle name="Comma 8" xfId="593" xr:uid="{00000000-0005-0000-0000-0000A0030000}"/>
    <cellStyle name="Comma 8 2" xfId="594" xr:uid="{00000000-0005-0000-0000-0000A1030000}"/>
    <cellStyle name="Comma 8 2 2" xfId="5283" xr:uid="{00000000-0005-0000-0000-0000A2030000}"/>
    <cellStyle name="Comma 8 3" xfId="595" xr:uid="{00000000-0005-0000-0000-0000A3030000}"/>
    <cellStyle name="Comma 8 3 2" xfId="5284" xr:uid="{00000000-0005-0000-0000-0000A4030000}"/>
    <cellStyle name="Comma 8 4" xfId="5282" xr:uid="{00000000-0005-0000-0000-0000A5030000}"/>
    <cellStyle name="Comma_01.22.2003-Necesidades_Planta_Gestion_Migración-RTC-v1-0" xfId="596" xr:uid="{00000000-0005-0000-0000-0000A6030000}"/>
    <cellStyle name="Comma0" xfId="597" xr:uid="{00000000-0005-0000-0000-0000A7030000}"/>
    <cellStyle name="Comma0 2" xfId="598" xr:uid="{00000000-0005-0000-0000-0000A8030000}"/>
    <cellStyle name="Comma0 3" xfId="599" xr:uid="{00000000-0005-0000-0000-0000A9030000}"/>
    <cellStyle name="Comma0 4" xfId="600" xr:uid="{00000000-0005-0000-0000-0000AA030000}"/>
    <cellStyle name="Comma0 5" xfId="601" xr:uid="{00000000-0005-0000-0000-0000AB030000}"/>
    <cellStyle name="ConditionalStyle_1" xfId="602" xr:uid="{00000000-0005-0000-0000-0000AC030000}"/>
    <cellStyle name="Copied" xfId="603" xr:uid="{00000000-0005-0000-0000-0000AD030000}"/>
    <cellStyle name="Copied 2" xfId="604" xr:uid="{00000000-0005-0000-0000-0000AE030000}"/>
    <cellStyle name="Copied 3" xfId="605" xr:uid="{00000000-0005-0000-0000-0000AF030000}"/>
    <cellStyle name="Copied 4" xfId="606" xr:uid="{00000000-0005-0000-0000-0000B0030000}"/>
    <cellStyle name="Copied 5" xfId="607" xr:uid="{00000000-0005-0000-0000-0000B1030000}"/>
    <cellStyle name="Costs" xfId="608" xr:uid="{00000000-0005-0000-0000-0000B2030000}"/>
    <cellStyle name="Currency" xfId="609" xr:uid="{00000000-0005-0000-0000-0000B3030000}"/>
    <cellStyle name="Currency [0]_01.22.2003-Necesidades_Planta_Gestion_Migración-RTC-v1-0" xfId="610" xr:uid="{00000000-0005-0000-0000-0000B4030000}"/>
    <cellStyle name="Currency [00]" xfId="611" xr:uid="{00000000-0005-0000-0000-0000B5030000}"/>
    <cellStyle name="Currency [00] 2" xfId="612" xr:uid="{00000000-0005-0000-0000-0000B6030000}"/>
    <cellStyle name="Currency [00] 3" xfId="613" xr:uid="{00000000-0005-0000-0000-0000B7030000}"/>
    <cellStyle name="Currency [00] 4" xfId="614" xr:uid="{00000000-0005-0000-0000-0000B8030000}"/>
    <cellStyle name="Currency [00] 5" xfId="615" xr:uid="{00000000-0005-0000-0000-0000B9030000}"/>
    <cellStyle name="Currency 2" xfId="616" xr:uid="{00000000-0005-0000-0000-0000BA030000}"/>
    <cellStyle name="Currency 2 2" xfId="617" xr:uid="{00000000-0005-0000-0000-0000BB030000}"/>
    <cellStyle name="Currency 2 2 2" xfId="618" xr:uid="{00000000-0005-0000-0000-0000BC030000}"/>
    <cellStyle name="Currency 2 2 2 2" xfId="619" xr:uid="{00000000-0005-0000-0000-0000BD030000}"/>
    <cellStyle name="Currency 2 2 2 2 2" xfId="5286" xr:uid="{00000000-0005-0000-0000-0000BE030000}"/>
    <cellStyle name="Currency 2 2 2 3" xfId="620" xr:uid="{00000000-0005-0000-0000-0000BF030000}"/>
    <cellStyle name="Currency 2 2 2 3 2" xfId="5287" xr:uid="{00000000-0005-0000-0000-0000C0030000}"/>
    <cellStyle name="Currency 2 2 2 4" xfId="5285" xr:uid="{00000000-0005-0000-0000-0000C1030000}"/>
    <cellStyle name="Currency 2 3" xfId="621" xr:uid="{00000000-0005-0000-0000-0000C2030000}"/>
    <cellStyle name="Currency 2 3 2" xfId="622" xr:uid="{00000000-0005-0000-0000-0000C3030000}"/>
    <cellStyle name="Currency 2 3 2 2" xfId="623" xr:uid="{00000000-0005-0000-0000-0000C4030000}"/>
    <cellStyle name="Currency 2 3 2 2 2" xfId="5290" xr:uid="{00000000-0005-0000-0000-0000C5030000}"/>
    <cellStyle name="Currency 2 3 2 3" xfId="624" xr:uid="{00000000-0005-0000-0000-0000C6030000}"/>
    <cellStyle name="Currency 2 3 2 3 2" xfId="5291" xr:uid="{00000000-0005-0000-0000-0000C7030000}"/>
    <cellStyle name="Currency 2 3 2 4" xfId="5289" xr:uid="{00000000-0005-0000-0000-0000C8030000}"/>
    <cellStyle name="Currency 2 3 3" xfId="625" xr:uid="{00000000-0005-0000-0000-0000C9030000}"/>
    <cellStyle name="Currency 2 3 3 2" xfId="5292" xr:uid="{00000000-0005-0000-0000-0000CA030000}"/>
    <cellStyle name="Currency 2 3 4" xfId="626" xr:uid="{00000000-0005-0000-0000-0000CB030000}"/>
    <cellStyle name="Currency 2 3 4 2" xfId="5293" xr:uid="{00000000-0005-0000-0000-0000CC030000}"/>
    <cellStyle name="Currency 2 3 5" xfId="5288" xr:uid="{00000000-0005-0000-0000-0000CD030000}"/>
    <cellStyle name="Currency 2 4" xfId="627" xr:uid="{00000000-0005-0000-0000-0000CE030000}"/>
    <cellStyle name="Currency 2 4 2" xfId="628" xr:uid="{00000000-0005-0000-0000-0000CF030000}"/>
    <cellStyle name="Currency 2 4 2 2" xfId="5295" xr:uid="{00000000-0005-0000-0000-0000D0030000}"/>
    <cellStyle name="Currency 2 4 3" xfId="629" xr:uid="{00000000-0005-0000-0000-0000D1030000}"/>
    <cellStyle name="Currency 2 4 3 2" xfId="5296" xr:uid="{00000000-0005-0000-0000-0000D2030000}"/>
    <cellStyle name="Currency 2 4 4" xfId="5294" xr:uid="{00000000-0005-0000-0000-0000D3030000}"/>
    <cellStyle name="Currency 2 5" xfId="630" xr:uid="{00000000-0005-0000-0000-0000D4030000}"/>
    <cellStyle name="Currency 3" xfId="631" xr:uid="{00000000-0005-0000-0000-0000D5030000}"/>
    <cellStyle name="Currency 3 2" xfId="632" xr:uid="{00000000-0005-0000-0000-0000D6030000}"/>
    <cellStyle name="Currency 3 2 2" xfId="633" xr:uid="{00000000-0005-0000-0000-0000D7030000}"/>
    <cellStyle name="Currency 3 2 2 2" xfId="5298" xr:uid="{00000000-0005-0000-0000-0000D8030000}"/>
    <cellStyle name="Currency 3 2 3" xfId="634" xr:uid="{00000000-0005-0000-0000-0000D9030000}"/>
    <cellStyle name="Currency 3 2 3 2" xfId="5299" xr:uid="{00000000-0005-0000-0000-0000DA030000}"/>
    <cellStyle name="Currency 3 2 4" xfId="5297" xr:uid="{00000000-0005-0000-0000-0000DB030000}"/>
    <cellStyle name="Currency 3 3" xfId="635" xr:uid="{00000000-0005-0000-0000-0000DC030000}"/>
    <cellStyle name="Currency 3 3 2" xfId="636" xr:uid="{00000000-0005-0000-0000-0000DD030000}"/>
    <cellStyle name="Currency 3 3 2 2" xfId="5301" xr:uid="{00000000-0005-0000-0000-0000DE030000}"/>
    <cellStyle name="Currency 3 3 3" xfId="637" xr:uid="{00000000-0005-0000-0000-0000DF030000}"/>
    <cellStyle name="Currency 3 3 3 2" xfId="5302" xr:uid="{00000000-0005-0000-0000-0000E0030000}"/>
    <cellStyle name="Currency 3 3 4" xfId="5300" xr:uid="{00000000-0005-0000-0000-0000E1030000}"/>
    <cellStyle name="Currency 3 4" xfId="638" xr:uid="{00000000-0005-0000-0000-0000E2030000}"/>
    <cellStyle name="Currency 3 4 2" xfId="639" xr:uid="{00000000-0005-0000-0000-0000E3030000}"/>
    <cellStyle name="Currency 3 4 2 2" xfId="5304" xr:uid="{00000000-0005-0000-0000-0000E4030000}"/>
    <cellStyle name="Currency 3 4 3" xfId="640" xr:uid="{00000000-0005-0000-0000-0000E5030000}"/>
    <cellStyle name="Currency 3 4 3 2" xfId="5305" xr:uid="{00000000-0005-0000-0000-0000E6030000}"/>
    <cellStyle name="Currency 3 4 4" xfId="5303" xr:uid="{00000000-0005-0000-0000-0000E7030000}"/>
    <cellStyle name="Currency 4" xfId="641" xr:uid="{00000000-0005-0000-0000-0000E8030000}"/>
    <cellStyle name="Currency 4 2" xfId="642" xr:uid="{00000000-0005-0000-0000-0000E9030000}"/>
    <cellStyle name="Currency 4 2 2" xfId="643" xr:uid="{00000000-0005-0000-0000-0000EA030000}"/>
    <cellStyle name="Currency 4 2 2 2" xfId="5307" xr:uid="{00000000-0005-0000-0000-0000EB030000}"/>
    <cellStyle name="Currency 4 2 3" xfId="644" xr:uid="{00000000-0005-0000-0000-0000EC030000}"/>
    <cellStyle name="Currency 4 2 3 2" xfId="5308" xr:uid="{00000000-0005-0000-0000-0000ED030000}"/>
    <cellStyle name="Currency 4 2 4" xfId="5306" xr:uid="{00000000-0005-0000-0000-0000EE030000}"/>
    <cellStyle name="Currency 4 3" xfId="645" xr:uid="{00000000-0005-0000-0000-0000EF030000}"/>
    <cellStyle name="Currency 5" xfId="646" xr:uid="{00000000-0005-0000-0000-0000F0030000}"/>
    <cellStyle name="Currency 5 2" xfId="647" xr:uid="{00000000-0005-0000-0000-0000F1030000}"/>
    <cellStyle name="Currency 5 2 2" xfId="648" xr:uid="{00000000-0005-0000-0000-0000F2030000}"/>
    <cellStyle name="Currency 5 2 2 2" xfId="649" xr:uid="{00000000-0005-0000-0000-0000F3030000}"/>
    <cellStyle name="Currency 5 2 2 2 2" xfId="5311" xr:uid="{00000000-0005-0000-0000-0000F4030000}"/>
    <cellStyle name="Currency 5 2 2 3" xfId="650" xr:uid="{00000000-0005-0000-0000-0000F5030000}"/>
    <cellStyle name="Currency 5 2 2 3 2" xfId="5312" xr:uid="{00000000-0005-0000-0000-0000F6030000}"/>
    <cellStyle name="Currency 5 2 2 4" xfId="5310" xr:uid="{00000000-0005-0000-0000-0000F7030000}"/>
    <cellStyle name="Currency 5 2 3" xfId="651" xr:uid="{00000000-0005-0000-0000-0000F8030000}"/>
    <cellStyle name="Currency 5 2 3 2" xfId="5313" xr:uid="{00000000-0005-0000-0000-0000F9030000}"/>
    <cellStyle name="Currency 5 2 4" xfId="652" xr:uid="{00000000-0005-0000-0000-0000FA030000}"/>
    <cellStyle name="Currency 5 2 4 2" xfId="5314" xr:uid="{00000000-0005-0000-0000-0000FB030000}"/>
    <cellStyle name="Currency 5 2 5" xfId="5309" xr:uid="{00000000-0005-0000-0000-0000FC030000}"/>
    <cellStyle name="Currency 5 3" xfId="653" xr:uid="{00000000-0005-0000-0000-0000FD030000}"/>
    <cellStyle name="Currency 5 3 2" xfId="654" xr:uid="{00000000-0005-0000-0000-0000FE030000}"/>
    <cellStyle name="Currency 5 3 2 2" xfId="655" xr:uid="{00000000-0005-0000-0000-0000FF030000}"/>
    <cellStyle name="Currency 5 3 2 2 2" xfId="5317" xr:uid="{00000000-0005-0000-0000-000000040000}"/>
    <cellStyle name="Currency 5 3 2 3" xfId="656" xr:uid="{00000000-0005-0000-0000-000001040000}"/>
    <cellStyle name="Currency 5 3 2 3 2" xfId="5318" xr:uid="{00000000-0005-0000-0000-000002040000}"/>
    <cellStyle name="Currency 5 3 2 4" xfId="5316" xr:uid="{00000000-0005-0000-0000-000003040000}"/>
    <cellStyle name="Currency 5 3 3" xfId="657" xr:uid="{00000000-0005-0000-0000-000004040000}"/>
    <cellStyle name="Currency 5 3 3 2" xfId="5319" xr:uid="{00000000-0005-0000-0000-000005040000}"/>
    <cellStyle name="Currency 5 3 4" xfId="658" xr:uid="{00000000-0005-0000-0000-000006040000}"/>
    <cellStyle name="Currency 5 3 4 2" xfId="5320" xr:uid="{00000000-0005-0000-0000-000007040000}"/>
    <cellStyle name="Currency 5 3 5" xfId="5315" xr:uid="{00000000-0005-0000-0000-000008040000}"/>
    <cellStyle name="Currency 5 4" xfId="659" xr:uid="{00000000-0005-0000-0000-000009040000}"/>
    <cellStyle name="Currency 5 4 2" xfId="660" xr:uid="{00000000-0005-0000-0000-00000A040000}"/>
    <cellStyle name="Currency 5 4 2 2" xfId="661" xr:uid="{00000000-0005-0000-0000-00000B040000}"/>
    <cellStyle name="Currency 5 4 2 2 2" xfId="5323" xr:uid="{00000000-0005-0000-0000-00000C040000}"/>
    <cellStyle name="Currency 5 4 2 3" xfId="662" xr:uid="{00000000-0005-0000-0000-00000D040000}"/>
    <cellStyle name="Currency 5 4 2 3 2" xfId="5324" xr:uid="{00000000-0005-0000-0000-00000E040000}"/>
    <cellStyle name="Currency 5 4 2 4" xfId="5322" xr:uid="{00000000-0005-0000-0000-00000F040000}"/>
    <cellStyle name="Currency 5 4 3" xfId="663" xr:uid="{00000000-0005-0000-0000-000010040000}"/>
    <cellStyle name="Currency 5 4 3 2" xfId="5325" xr:uid="{00000000-0005-0000-0000-000011040000}"/>
    <cellStyle name="Currency 5 4 4" xfId="664" xr:uid="{00000000-0005-0000-0000-000012040000}"/>
    <cellStyle name="Currency 5 4 4 2" xfId="5326" xr:uid="{00000000-0005-0000-0000-000013040000}"/>
    <cellStyle name="Currency 5 4 5" xfId="5321" xr:uid="{00000000-0005-0000-0000-000014040000}"/>
    <cellStyle name="Currency 5 5" xfId="665" xr:uid="{00000000-0005-0000-0000-000015040000}"/>
    <cellStyle name="Currency 5 5 2" xfId="666" xr:uid="{00000000-0005-0000-0000-000016040000}"/>
    <cellStyle name="Currency 5 5 2 2" xfId="5328" xr:uid="{00000000-0005-0000-0000-000017040000}"/>
    <cellStyle name="Currency 5 5 3" xfId="667" xr:uid="{00000000-0005-0000-0000-000018040000}"/>
    <cellStyle name="Currency 5 5 3 2" xfId="5329" xr:uid="{00000000-0005-0000-0000-000019040000}"/>
    <cellStyle name="Currency 5 5 4" xfId="5327" xr:uid="{00000000-0005-0000-0000-00001A040000}"/>
    <cellStyle name="Currency 5 6" xfId="668" xr:uid="{00000000-0005-0000-0000-00001B040000}"/>
    <cellStyle name="Currency 5 6 2" xfId="669" xr:uid="{00000000-0005-0000-0000-00001C040000}"/>
    <cellStyle name="Currency 5 6 2 2" xfId="5331" xr:uid="{00000000-0005-0000-0000-00001D040000}"/>
    <cellStyle name="Currency 5 6 3" xfId="670" xr:uid="{00000000-0005-0000-0000-00001E040000}"/>
    <cellStyle name="Currency 5 6 3 2" xfId="5332" xr:uid="{00000000-0005-0000-0000-00001F040000}"/>
    <cellStyle name="Currency 5 6 4" xfId="5330" xr:uid="{00000000-0005-0000-0000-000020040000}"/>
    <cellStyle name="Currency 6" xfId="671" xr:uid="{00000000-0005-0000-0000-000021040000}"/>
    <cellStyle name="Currency 6 2" xfId="672" xr:uid="{00000000-0005-0000-0000-000022040000}"/>
    <cellStyle name="Currency 6 2 2" xfId="5334" xr:uid="{00000000-0005-0000-0000-000023040000}"/>
    <cellStyle name="Currency 6 3" xfId="673" xr:uid="{00000000-0005-0000-0000-000024040000}"/>
    <cellStyle name="Currency 6 3 2" xfId="5335" xr:uid="{00000000-0005-0000-0000-000025040000}"/>
    <cellStyle name="Currency 6 4" xfId="5333" xr:uid="{00000000-0005-0000-0000-000026040000}"/>
    <cellStyle name="Currency 7" xfId="674" xr:uid="{00000000-0005-0000-0000-000027040000}"/>
    <cellStyle name="Currency 8" xfId="675" xr:uid="{00000000-0005-0000-0000-000028040000}"/>
    <cellStyle name="Currency 8 2" xfId="676" xr:uid="{00000000-0005-0000-0000-000029040000}"/>
    <cellStyle name="Currency 8 2 2" xfId="5337" xr:uid="{00000000-0005-0000-0000-00002A040000}"/>
    <cellStyle name="Currency 8 3" xfId="677" xr:uid="{00000000-0005-0000-0000-00002B040000}"/>
    <cellStyle name="Currency 8 3 2" xfId="5338" xr:uid="{00000000-0005-0000-0000-00002C040000}"/>
    <cellStyle name="Currency 8 4" xfId="5336" xr:uid="{00000000-0005-0000-0000-00002D040000}"/>
    <cellStyle name="Currency_01.22.2003-Necesidades_Planta_Gestion_Migración-RTC-v1-0" xfId="678" xr:uid="{00000000-0005-0000-0000-00002E040000}"/>
    <cellStyle name="Currency0" xfId="679" xr:uid="{00000000-0005-0000-0000-00002F040000}"/>
    <cellStyle name="Currency0 2" xfId="680" xr:uid="{00000000-0005-0000-0000-000030040000}"/>
    <cellStyle name="Currency0 3" xfId="681" xr:uid="{00000000-0005-0000-0000-000031040000}"/>
    <cellStyle name="Currency0 4" xfId="682" xr:uid="{00000000-0005-0000-0000-000032040000}"/>
    <cellStyle name="Currency0 5" xfId="683" xr:uid="{00000000-0005-0000-0000-000033040000}"/>
    <cellStyle name="DATA" xfId="684" xr:uid="{00000000-0005-0000-0000-000034040000}"/>
    <cellStyle name="DATA 2" xfId="685" xr:uid="{00000000-0005-0000-0000-000035040000}"/>
    <cellStyle name="DATA 3" xfId="686" xr:uid="{00000000-0005-0000-0000-000036040000}"/>
    <cellStyle name="DATA 4" xfId="687" xr:uid="{00000000-0005-0000-0000-000037040000}"/>
    <cellStyle name="DATA 5" xfId="688" xr:uid="{00000000-0005-0000-0000-000038040000}"/>
    <cellStyle name="Date" xfId="689" xr:uid="{00000000-0005-0000-0000-000039040000}"/>
    <cellStyle name="Date 2" xfId="690" xr:uid="{00000000-0005-0000-0000-00003A040000}"/>
    <cellStyle name="Date 3" xfId="691" xr:uid="{00000000-0005-0000-0000-00003B040000}"/>
    <cellStyle name="Date 4" xfId="692" xr:uid="{00000000-0005-0000-0000-00003C040000}"/>
    <cellStyle name="Date 5" xfId="693" xr:uid="{00000000-0005-0000-0000-00003D040000}"/>
    <cellStyle name="Date Short" xfId="694" xr:uid="{00000000-0005-0000-0000-00003E040000}"/>
    <cellStyle name="DELTA" xfId="695" xr:uid="{00000000-0005-0000-0000-00003F040000}"/>
    <cellStyle name="DELTA 2" xfId="696" xr:uid="{00000000-0005-0000-0000-000040040000}"/>
    <cellStyle name="DELTA 3" xfId="697" xr:uid="{00000000-0005-0000-0000-000041040000}"/>
    <cellStyle name="DELTA 4" xfId="698" xr:uid="{00000000-0005-0000-0000-000042040000}"/>
    <cellStyle name="DELTA 5" xfId="699" xr:uid="{00000000-0005-0000-0000-000043040000}"/>
    <cellStyle name="Descripcion" xfId="700" xr:uid="{00000000-0005-0000-0000-000044040000}"/>
    <cellStyle name="Descripcion 2" xfId="701" xr:uid="{00000000-0005-0000-0000-000045040000}"/>
    <cellStyle name="Descripcion 3" xfId="702" xr:uid="{00000000-0005-0000-0000-000046040000}"/>
    <cellStyle name="Descripcion 4" xfId="703" xr:uid="{00000000-0005-0000-0000-000047040000}"/>
    <cellStyle name="Descripcion 5" xfId="704" xr:uid="{00000000-0005-0000-0000-000048040000}"/>
    <cellStyle name="Dezimal [0]_laroux" xfId="705" xr:uid="{00000000-0005-0000-0000-000049040000}"/>
    <cellStyle name="Dezimal_laroux" xfId="706" xr:uid="{00000000-0005-0000-0000-00004A040000}"/>
    <cellStyle name="ent" xfId="707" xr:uid="{00000000-0005-0000-0000-00004B040000}"/>
    <cellStyle name="Enter Currency (0)" xfId="708" xr:uid="{00000000-0005-0000-0000-00004C040000}"/>
    <cellStyle name="Enter Currency (0) 2" xfId="709" xr:uid="{00000000-0005-0000-0000-00004D040000}"/>
    <cellStyle name="Enter Currency (0) 3" xfId="710" xr:uid="{00000000-0005-0000-0000-00004E040000}"/>
    <cellStyle name="Enter Currency (0) 4" xfId="711" xr:uid="{00000000-0005-0000-0000-00004F040000}"/>
    <cellStyle name="Enter Currency (0) 5" xfId="712" xr:uid="{00000000-0005-0000-0000-000050040000}"/>
    <cellStyle name="Enter Currency (2)" xfId="713" xr:uid="{00000000-0005-0000-0000-000051040000}"/>
    <cellStyle name="Enter Currency (2) 2" xfId="714" xr:uid="{00000000-0005-0000-0000-000052040000}"/>
    <cellStyle name="Enter Currency (2) 3" xfId="715" xr:uid="{00000000-0005-0000-0000-000053040000}"/>
    <cellStyle name="Enter Currency (2) 4" xfId="716" xr:uid="{00000000-0005-0000-0000-000054040000}"/>
    <cellStyle name="Enter Currency (2) 5" xfId="717" xr:uid="{00000000-0005-0000-0000-000055040000}"/>
    <cellStyle name="Enter Units (0)" xfId="718" xr:uid="{00000000-0005-0000-0000-000056040000}"/>
    <cellStyle name="Enter Units (0) 2" xfId="719" xr:uid="{00000000-0005-0000-0000-000057040000}"/>
    <cellStyle name="Enter Units (0) 3" xfId="720" xr:uid="{00000000-0005-0000-0000-000058040000}"/>
    <cellStyle name="Enter Units (0) 4" xfId="721" xr:uid="{00000000-0005-0000-0000-000059040000}"/>
    <cellStyle name="Enter Units (0) 5" xfId="722" xr:uid="{00000000-0005-0000-0000-00005A040000}"/>
    <cellStyle name="Enter Units (1)" xfId="723" xr:uid="{00000000-0005-0000-0000-00005B040000}"/>
    <cellStyle name="Enter Units (1) 2" xfId="724" xr:uid="{00000000-0005-0000-0000-00005C040000}"/>
    <cellStyle name="Enter Units (1) 3" xfId="725" xr:uid="{00000000-0005-0000-0000-00005D040000}"/>
    <cellStyle name="Enter Units (1) 4" xfId="726" xr:uid="{00000000-0005-0000-0000-00005E040000}"/>
    <cellStyle name="Enter Units (1) 5" xfId="727" xr:uid="{00000000-0005-0000-0000-00005F040000}"/>
    <cellStyle name="Enter Units (2)" xfId="728" xr:uid="{00000000-0005-0000-0000-000060040000}"/>
    <cellStyle name="Enter Units (2) 2" xfId="729" xr:uid="{00000000-0005-0000-0000-000061040000}"/>
    <cellStyle name="Enter Units (2) 3" xfId="730" xr:uid="{00000000-0005-0000-0000-000062040000}"/>
    <cellStyle name="Enter Units (2) 4" xfId="731" xr:uid="{00000000-0005-0000-0000-000063040000}"/>
    <cellStyle name="Enter Units (2) 5" xfId="732" xr:uid="{00000000-0005-0000-0000-000064040000}"/>
    <cellStyle name="Entered" xfId="733" xr:uid="{00000000-0005-0000-0000-000065040000}"/>
    <cellStyle name="Entered 2" xfId="734" xr:uid="{00000000-0005-0000-0000-000066040000}"/>
    <cellStyle name="Entered 3" xfId="735" xr:uid="{00000000-0005-0000-0000-000067040000}"/>
    <cellStyle name="Entered 4" xfId="736" xr:uid="{00000000-0005-0000-0000-000068040000}"/>
    <cellStyle name="Entered 5" xfId="737" xr:uid="{00000000-0005-0000-0000-000069040000}"/>
    <cellStyle name="entry box" xfId="738" xr:uid="{00000000-0005-0000-0000-00006A040000}"/>
    <cellStyle name="Estilo 1" xfId="739" xr:uid="{00000000-0005-0000-0000-00006B040000}"/>
    <cellStyle name="Estilo 10" xfId="740" xr:uid="{00000000-0005-0000-0000-00006C040000}"/>
    <cellStyle name="Estilo 10 2" xfId="741" xr:uid="{00000000-0005-0000-0000-00006D040000}"/>
    <cellStyle name="Estilo 10 3" xfId="742" xr:uid="{00000000-0005-0000-0000-00006E040000}"/>
    <cellStyle name="Estilo 10 4" xfId="743" xr:uid="{00000000-0005-0000-0000-00006F040000}"/>
    <cellStyle name="Estilo 10 5" xfId="744" xr:uid="{00000000-0005-0000-0000-000070040000}"/>
    <cellStyle name="Estilo 11" xfId="745" xr:uid="{00000000-0005-0000-0000-000071040000}"/>
    <cellStyle name="Estilo 11 2" xfId="746" xr:uid="{00000000-0005-0000-0000-000072040000}"/>
    <cellStyle name="Estilo 11 3" xfId="747" xr:uid="{00000000-0005-0000-0000-000073040000}"/>
    <cellStyle name="Estilo 11 4" xfId="748" xr:uid="{00000000-0005-0000-0000-000074040000}"/>
    <cellStyle name="Estilo 11 5" xfId="749" xr:uid="{00000000-0005-0000-0000-000075040000}"/>
    <cellStyle name="Estilo 12" xfId="750" xr:uid="{00000000-0005-0000-0000-000076040000}"/>
    <cellStyle name="Estilo 12 2" xfId="751" xr:uid="{00000000-0005-0000-0000-000077040000}"/>
    <cellStyle name="Estilo 12 3" xfId="752" xr:uid="{00000000-0005-0000-0000-000078040000}"/>
    <cellStyle name="Estilo 12 4" xfId="753" xr:uid="{00000000-0005-0000-0000-000079040000}"/>
    <cellStyle name="Estilo 12 5" xfId="754" xr:uid="{00000000-0005-0000-0000-00007A040000}"/>
    <cellStyle name="Estilo 13" xfId="755" xr:uid="{00000000-0005-0000-0000-00007B040000}"/>
    <cellStyle name="Estilo 13 2" xfId="756" xr:uid="{00000000-0005-0000-0000-00007C040000}"/>
    <cellStyle name="Estilo 13 3" xfId="757" xr:uid="{00000000-0005-0000-0000-00007D040000}"/>
    <cellStyle name="Estilo 13 4" xfId="758" xr:uid="{00000000-0005-0000-0000-00007E040000}"/>
    <cellStyle name="Estilo 13 5" xfId="759" xr:uid="{00000000-0005-0000-0000-00007F040000}"/>
    <cellStyle name="Estilo 14" xfId="760" xr:uid="{00000000-0005-0000-0000-000080040000}"/>
    <cellStyle name="Estilo 14 2" xfId="761" xr:uid="{00000000-0005-0000-0000-000081040000}"/>
    <cellStyle name="Estilo 14 3" xfId="762" xr:uid="{00000000-0005-0000-0000-000082040000}"/>
    <cellStyle name="Estilo 14 4" xfId="763" xr:uid="{00000000-0005-0000-0000-000083040000}"/>
    <cellStyle name="Estilo 14 5" xfId="764" xr:uid="{00000000-0005-0000-0000-000084040000}"/>
    <cellStyle name="Estilo 15" xfId="765" xr:uid="{00000000-0005-0000-0000-000085040000}"/>
    <cellStyle name="Estilo 15 2" xfId="766" xr:uid="{00000000-0005-0000-0000-000086040000}"/>
    <cellStyle name="Estilo 15 3" xfId="767" xr:uid="{00000000-0005-0000-0000-000087040000}"/>
    <cellStyle name="Estilo 15 4" xfId="768" xr:uid="{00000000-0005-0000-0000-000088040000}"/>
    <cellStyle name="Estilo 15 5" xfId="769" xr:uid="{00000000-0005-0000-0000-000089040000}"/>
    <cellStyle name="Estilo 16" xfId="770" xr:uid="{00000000-0005-0000-0000-00008A040000}"/>
    <cellStyle name="Estilo 16 2" xfId="771" xr:uid="{00000000-0005-0000-0000-00008B040000}"/>
    <cellStyle name="Estilo 16 3" xfId="772" xr:uid="{00000000-0005-0000-0000-00008C040000}"/>
    <cellStyle name="Estilo 16 4" xfId="773" xr:uid="{00000000-0005-0000-0000-00008D040000}"/>
    <cellStyle name="Estilo 16 5" xfId="774" xr:uid="{00000000-0005-0000-0000-00008E040000}"/>
    <cellStyle name="Estilo 17" xfId="775" xr:uid="{00000000-0005-0000-0000-00008F040000}"/>
    <cellStyle name="Estilo 17 2" xfId="776" xr:uid="{00000000-0005-0000-0000-000090040000}"/>
    <cellStyle name="Estilo 17 3" xfId="777" xr:uid="{00000000-0005-0000-0000-000091040000}"/>
    <cellStyle name="Estilo 17 4" xfId="778" xr:uid="{00000000-0005-0000-0000-000092040000}"/>
    <cellStyle name="Estilo 17 5" xfId="779" xr:uid="{00000000-0005-0000-0000-000093040000}"/>
    <cellStyle name="Estilo 18" xfId="780" xr:uid="{00000000-0005-0000-0000-000094040000}"/>
    <cellStyle name="Estilo 18 2" xfId="781" xr:uid="{00000000-0005-0000-0000-000095040000}"/>
    <cellStyle name="Estilo 18 3" xfId="782" xr:uid="{00000000-0005-0000-0000-000096040000}"/>
    <cellStyle name="Estilo 18 4" xfId="783" xr:uid="{00000000-0005-0000-0000-000097040000}"/>
    <cellStyle name="Estilo 18 5" xfId="784" xr:uid="{00000000-0005-0000-0000-000098040000}"/>
    <cellStyle name="Estilo 19" xfId="785" xr:uid="{00000000-0005-0000-0000-000099040000}"/>
    <cellStyle name="Estilo 19 2" xfId="786" xr:uid="{00000000-0005-0000-0000-00009A040000}"/>
    <cellStyle name="Estilo 19 3" xfId="787" xr:uid="{00000000-0005-0000-0000-00009B040000}"/>
    <cellStyle name="Estilo 19 4" xfId="788" xr:uid="{00000000-0005-0000-0000-00009C040000}"/>
    <cellStyle name="Estilo 19 5" xfId="789" xr:uid="{00000000-0005-0000-0000-00009D040000}"/>
    <cellStyle name="Estilo 2" xfId="790" xr:uid="{00000000-0005-0000-0000-00009E040000}"/>
    <cellStyle name="Estilo 2 2" xfId="791" xr:uid="{00000000-0005-0000-0000-00009F040000}"/>
    <cellStyle name="Estilo 2 3" xfId="792" xr:uid="{00000000-0005-0000-0000-0000A0040000}"/>
    <cellStyle name="Estilo 2 4" xfId="793" xr:uid="{00000000-0005-0000-0000-0000A1040000}"/>
    <cellStyle name="Estilo 2 5" xfId="794" xr:uid="{00000000-0005-0000-0000-0000A2040000}"/>
    <cellStyle name="Estilo 20" xfId="795" xr:uid="{00000000-0005-0000-0000-0000A3040000}"/>
    <cellStyle name="Estilo 20 2" xfId="796" xr:uid="{00000000-0005-0000-0000-0000A4040000}"/>
    <cellStyle name="Estilo 20 3" xfId="797" xr:uid="{00000000-0005-0000-0000-0000A5040000}"/>
    <cellStyle name="Estilo 20 4" xfId="798" xr:uid="{00000000-0005-0000-0000-0000A6040000}"/>
    <cellStyle name="Estilo 20 5" xfId="799" xr:uid="{00000000-0005-0000-0000-0000A7040000}"/>
    <cellStyle name="Estilo 21" xfId="800" xr:uid="{00000000-0005-0000-0000-0000A8040000}"/>
    <cellStyle name="Estilo 21 2" xfId="801" xr:uid="{00000000-0005-0000-0000-0000A9040000}"/>
    <cellStyle name="Estilo 21 3" xfId="802" xr:uid="{00000000-0005-0000-0000-0000AA040000}"/>
    <cellStyle name="Estilo 21 4" xfId="803" xr:uid="{00000000-0005-0000-0000-0000AB040000}"/>
    <cellStyle name="Estilo 21 5" xfId="804" xr:uid="{00000000-0005-0000-0000-0000AC040000}"/>
    <cellStyle name="Estilo 22" xfId="805" xr:uid="{00000000-0005-0000-0000-0000AD040000}"/>
    <cellStyle name="Estilo 22 2" xfId="806" xr:uid="{00000000-0005-0000-0000-0000AE040000}"/>
    <cellStyle name="Estilo 22 3" xfId="807" xr:uid="{00000000-0005-0000-0000-0000AF040000}"/>
    <cellStyle name="Estilo 22 4" xfId="808" xr:uid="{00000000-0005-0000-0000-0000B0040000}"/>
    <cellStyle name="Estilo 22 5" xfId="809" xr:uid="{00000000-0005-0000-0000-0000B1040000}"/>
    <cellStyle name="Estilo 23" xfId="810" xr:uid="{00000000-0005-0000-0000-0000B2040000}"/>
    <cellStyle name="Estilo 23 2" xfId="811" xr:uid="{00000000-0005-0000-0000-0000B3040000}"/>
    <cellStyle name="Estilo 23 3" xfId="812" xr:uid="{00000000-0005-0000-0000-0000B4040000}"/>
    <cellStyle name="Estilo 23 4" xfId="813" xr:uid="{00000000-0005-0000-0000-0000B5040000}"/>
    <cellStyle name="Estilo 23 5" xfId="814" xr:uid="{00000000-0005-0000-0000-0000B6040000}"/>
    <cellStyle name="Estilo 24" xfId="815" xr:uid="{00000000-0005-0000-0000-0000B7040000}"/>
    <cellStyle name="Estilo 24 2" xfId="816" xr:uid="{00000000-0005-0000-0000-0000B8040000}"/>
    <cellStyle name="Estilo 24 3" xfId="817" xr:uid="{00000000-0005-0000-0000-0000B9040000}"/>
    <cellStyle name="Estilo 24 4" xfId="818" xr:uid="{00000000-0005-0000-0000-0000BA040000}"/>
    <cellStyle name="Estilo 24 5" xfId="819" xr:uid="{00000000-0005-0000-0000-0000BB040000}"/>
    <cellStyle name="Estilo 25" xfId="820" xr:uid="{00000000-0005-0000-0000-0000BC040000}"/>
    <cellStyle name="Estilo 25 2" xfId="821" xr:uid="{00000000-0005-0000-0000-0000BD040000}"/>
    <cellStyle name="Estilo 25 3" xfId="822" xr:uid="{00000000-0005-0000-0000-0000BE040000}"/>
    <cellStyle name="Estilo 25 4" xfId="823" xr:uid="{00000000-0005-0000-0000-0000BF040000}"/>
    <cellStyle name="Estilo 25 5" xfId="824" xr:uid="{00000000-0005-0000-0000-0000C0040000}"/>
    <cellStyle name="Estilo 26" xfId="825" xr:uid="{00000000-0005-0000-0000-0000C1040000}"/>
    <cellStyle name="Estilo 26 2" xfId="826" xr:uid="{00000000-0005-0000-0000-0000C2040000}"/>
    <cellStyle name="Estilo 26 3" xfId="827" xr:uid="{00000000-0005-0000-0000-0000C3040000}"/>
    <cellStyle name="Estilo 26 4" xfId="828" xr:uid="{00000000-0005-0000-0000-0000C4040000}"/>
    <cellStyle name="Estilo 26 5" xfId="829" xr:uid="{00000000-0005-0000-0000-0000C5040000}"/>
    <cellStyle name="Estilo 27" xfId="830" xr:uid="{00000000-0005-0000-0000-0000C6040000}"/>
    <cellStyle name="Estilo 27 2" xfId="831" xr:uid="{00000000-0005-0000-0000-0000C7040000}"/>
    <cellStyle name="Estilo 27 3" xfId="832" xr:uid="{00000000-0005-0000-0000-0000C8040000}"/>
    <cellStyle name="Estilo 27 4" xfId="833" xr:uid="{00000000-0005-0000-0000-0000C9040000}"/>
    <cellStyle name="Estilo 27 5" xfId="834" xr:uid="{00000000-0005-0000-0000-0000CA040000}"/>
    <cellStyle name="Estilo 28" xfId="835" xr:uid="{00000000-0005-0000-0000-0000CB040000}"/>
    <cellStyle name="Estilo 28 2" xfId="836" xr:uid="{00000000-0005-0000-0000-0000CC040000}"/>
    <cellStyle name="Estilo 28 3" xfId="837" xr:uid="{00000000-0005-0000-0000-0000CD040000}"/>
    <cellStyle name="Estilo 28 4" xfId="838" xr:uid="{00000000-0005-0000-0000-0000CE040000}"/>
    <cellStyle name="Estilo 28 5" xfId="839" xr:uid="{00000000-0005-0000-0000-0000CF040000}"/>
    <cellStyle name="Estilo 29" xfId="840" xr:uid="{00000000-0005-0000-0000-0000D0040000}"/>
    <cellStyle name="Estilo 29 2" xfId="841" xr:uid="{00000000-0005-0000-0000-0000D1040000}"/>
    <cellStyle name="Estilo 29 3" xfId="842" xr:uid="{00000000-0005-0000-0000-0000D2040000}"/>
    <cellStyle name="Estilo 29 4" xfId="843" xr:uid="{00000000-0005-0000-0000-0000D3040000}"/>
    <cellStyle name="Estilo 29 5" xfId="844" xr:uid="{00000000-0005-0000-0000-0000D4040000}"/>
    <cellStyle name="Estilo 3" xfId="845" xr:uid="{00000000-0005-0000-0000-0000D5040000}"/>
    <cellStyle name="Estilo 30" xfId="846" xr:uid="{00000000-0005-0000-0000-0000D6040000}"/>
    <cellStyle name="Estilo 30 2" xfId="847" xr:uid="{00000000-0005-0000-0000-0000D7040000}"/>
    <cellStyle name="Estilo 30 3" xfId="848" xr:uid="{00000000-0005-0000-0000-0000D8040000}"/>
    <cellStyle name="Estilo 30 4" xfId="849" xr:uid="{00000000-0005-0000-0000-0000D9040000}"/>
    <cellStyle name="Estilo 30 5" xfId="850" xr:uid="{00000000-0005-0000-0000-0000DA040000}"/>
    <cellStyle name="Estilo 31" xfId="851" xr:uid="{00000000-0005-0000-0000-0000DB040000}"/>
    <cellStyle name="Estilo 31 2" xfId="852" xr:uid="{00000000-0005-0000-0000-0000DC040000}"/>
    <cellStyle name="Estilo 31 3" xfId="853" xr:uid="{00000000-0005-0000-0000-0000DD040000}"/>
    <cellStyle name="Estilo 31 4" xfId="854" xr:uid="{00000000-0005-0000-0000-0000DE040000}"/>
    <cellStyle name="Estilo 31 5" xfId="855" xr:uid="{00000000-0005-0000-0000-0000DF040000}"/>
    <cellStyle name="Estilo 32" xfId="856" xr:uid="{00000000-0005-0000-0000-0000E0040000}"/>
    <cellStyle name="Estilo 32 2" xfId="857" xr:uid="{00000000-0005-0000-0000-0000E1040000}"/>
    <cellStyle name="Estilo 32 3" xfId="858" xr:uid="{00000000-0005-0000-0000-0000E2040000}"/>
    <cellStyle name="Estilo 32 4" xfId="859" xr:uid="{00000000-0005-0000-0000-0000E3040000}"/>
    <cellStyle name="Estilo 32 5" xfId="860" xr:uid="{00000000-0005-0000-0000-0000E4040000}"/>
    <cellStyle name="Estilo 33" xfId="861" xr:uid="{00000000-0005-0000-0000-0000E5040000}"/>
    <cellStyle name="Estilo 33 2" xfId="862" xr:uid="{00000000-0005-0000-0000-0000E6040000}"/>
    <cellStyle name="Estilo 33 3" xfId="863" xr:uid="{00000000-0005-0000-0000-0000E7040000}"/>
    <cellStyle name="Estilo 33 4" xfId="864" xr:uid="{00000000-0005-0000-0000-0000E8040000}"/>
    <cellStyle name="Estilo 33 5" xfId="865" xr:uid="{00000000-0005-0000-0000-0000E9040000}"/>
    <cellStyle name="Estilo 34" xfId="866" xr:uid="{00000000-0005-0000-0000-0000EA040000}"/>
    <cellStyle name="Estilo 35" xfId="867" xr:uid="{00000000-0005-0000-0000-0000EB040000}"/>
    <cellStyle name="Estilo 36" xfId="868" xr:uid="{00000000-0005-0000-0000-0000EC040000}"/>
    <cellStyle name="Estilo 36 2" xfId="869" xr:uid="{00000000-0005-0000-0000-0000ED040000}"/>
    <cellStyle name="Estilo 36 3" xfId="870" xr:uid="{00000000-0005-0000-0000-0000EE040000}"/>
    <cellStyle name="Estilo 36 4" xfId="871" xr:uid="{00000000-0005-0000-0000-0000EF040000}"/>
    <cellStyle name="Estilo 36 5" xfId="872" xr:uid="{00000000-0005-0000-0000-0000F0040000}"/>
    <cellStyle name="Estilo 37" xfId="873" xr:uid="{00000000-0005-0000-0000-0000F1040000}"/>
    <cellStyle name="Estilo 37 2" xfId="874" xr:uid="{00000000-0005-0000-0000-0000F2040000}"/>
    <cellStyle name="Estilo 37 3" xfId="875" xr:uid="{00000000-0005-0000-0000-0000F3040000}"/>
    <cellStyle name="Estilo 37 4" xfId="876" xr:uid="{00000000-0005-0000-0000-0000F4040000}"/>
    <cellStyle name="Estilo 37 5" xfId="877" xr:uid="{00000000-0005-0000-0000-0000F5040000}"/>
    <cellStyle name="Estilo 38" xfId="878" xr:uid="{00000000-0005-0000-0000-0000F6040000}"/>
    <cellStyle name="Estilo 38 2" xfId="879" xr:uid="{00000000-0005-0000-0000-0000F7040000}"/>
    <cellStyle name="Estilo 38 3" xfId="880" xr:uid="{00000000-0005-0000-0000-0000F8040000}"/>
    <cellStyle name="Estilo 38 4" xfId="881" xr:uid="{00000000-0005-0000-0000-0000F9040000}"/>
    <cellStyle name="Estilo 38 5" xfId="882" xr:uid="{00000000-0005-0000-0000-0000FA040000}"/>
    <cellStyle name="Estilo 39" xfId="883" xr:uid="{00000000-0005-0000-0000-0000FB040000}"/>
    <cellStyle name="Estilo 39 2" xfId="884" xr:uid="{00000000-0005-0000-0000-0000FC040000}"/>
    <cellStyle name="Estilo 39 3" xfId="885" xr:uid="{00000000-0005-0000-0000-0000FD040000}"/>
    <cellStyle name="Estilo 39 4" xfId="886" xr:uid="{00000000-0005-0000-0000-0000FE040000}"/>
    <cellStyle name="Estilo 39 5" xfId="887" xr:uid="{00000000-0005-0000-0000-0000FF040000}"/>
    <cellStyle name="Estilo 4" xfId="888" xr:uid="{00000000-0005-0000-0000-000000050000}"/>
    <cellStyle name="Estilo 40" xfId="889" xr:uid="{00000000-0005-0000-0000-000001050000}"/>
    <cellStyle name="Estilo 40 2" xfId="890" xr:uid="{00000000-0005-0000-0000-000002050000}"/>
    <cellStyle name="Estilo 40 3" xfId="891" xr:uid="{00000000-0005-0000-0000-000003050000}"/>
    <cellStyle name="Estilo 40 4" xfId="892" xr:uid="{00000000-0005-0000-0000-000004050000}"/>
    <cellStyle name="Estilo 40 5" xfId="893" xr:uid="{00000000-0005-0000-0000-000005050000}"/>
    <cellStyle name="Estilo 41" xfId="894" xr:uid="{00000000-0005-0000-0000-000006050000}"/>
    <cellStyle name="Estilo 41 2" xfId="895" xr:uid="{00000000-0005-0000-0000-000007050000}"/>
    <cellStyle name="Estilo 41 3" xfId="896" xr:uid="{00000000-0005-0000-0000-000008050000}"/>
    <cellStyle name="Estilo 41 4" xfId="897" xr:uid="{00000000-0005-0000-0000-000009050000}"/>
    <cellStyle name="Estilo 41 5" xfId="898" xr:uid="{00000000-0005-0000-0000-00000A050000}"/>
    <cellStyle name="Estilo 42" xfId="899" xr:uid="{00000000-0005-0000-0000-00000B050000}"/>
    <cellStyle name="Estilo 42 2" xfId="900" xr:uid="{00000000-0005-0000-0000-00000C050000}"/>
    <cellStyle name="Estilo 42 3" xfId="901" xr:uid="{00000000-0005-0000-0000-00000D050000}"/>
    <cellStyle name="Estilo 42 4" xfId="902" xr:uid="{00000000-0005-0000-0000-00000E050000}"/>
    <cellStyle name="Estilo 42 5" xfId="903" xr:uid="{00000000-0005-0000-0000-00000F050000}"/>
    <cellStyle name="Estilo 43" xfId="904" xr:uid="{00000000-0005-0000-0000-000010050000}"/>
    <cellStyle name="Estilo 43 2" xfId="905" xr:uid="{00000000-0005-0000-0000-000011050000}"/>
    <cellStyle name="Estilo 43 3" xfId="906" xr:uid="{00000000-0005-0000-0000-000012050000}"/>
    <cellStyle name="Estilo 43 4" xfId="907" xr:uid="{00000000-0005-0000-0000-000013050000}"/>
    <cellStyle name="Estilo 43 5" xfId="908" xr:uid="{00000000-0005-0000-0000-000014050000}"/>
    <cellStyle name="Estilo 44" xfId="909" xr:uid="{00000000-0005-0000-0000-000015050000}"/>
    <cellStyle name="Estilo 44 2" xfId="910" xr:uid="{00000000-0005-0000-0000-000016050000}"/>
    <cellStyle name="Estilo 44 3" xfId="911" xr:uid="{00000000-0005-0000-0000-000017050000}"/>
    <cellStyle name="Estilo 44 4" xfId="912" xr:uid="{00000000-0005-0000-0000-000018050000}"/>
    <cellStyle name="Estilo 44 5" xfId="913" xr:uid="{00000000-0005-0000-0000-000019050000}"/>
    <cellStyle name="Estilo 45" xfId="914" xr:uid="{00000000-0005-0000-0000-00001A050000}"/>
    <cellStyle name="Estilo 45 2" xfId="915" xr:uid="{00000000-0005-0000-0000-00001B050000}"/>
    <cellStyle name="Estilo 45 3" xfId="916" xr:uid="{00000000-0005-0000-0000-00001C050000}"/>
    <cellStyle name="Estilo 45 4" xfId="917" xr:uid="{00000000-0005-0000-0000-00001D050000}"/>
    <cellStyle name="Estilo 45 5" xfId="918" xr:uid="{00000000-0005-0000-0000-00001E050000}"/>
    <cellStyle name="Estilo 46" xfId="919" xr:uid="{00000000-0005-0000-0000-00001F050000}"/>
    <cellStyle name="Estilo 46 2" xfId="920" xr:uid="{00000000-0005-0000-0000-000020050000}"/>
    <cellStyle name="Estilo 46 3" xfId="921" xr:uid="{00000000-0005-0000-0000-000021050000}"/>
    <cellStyle name="Estilo 46 4" xfId="922" xr:uid="{00000000-0005-0000-0000-000022050000}"/>
    <cellStyle name="Estilo 46 5" xfId="923" xr:uid="{00000000-0005-0000-0000-000023050000}"/>
    <cellStyle name="Estilo 47" xfId="924" xr:uid="{00000000-0005-0000-0000-000024050000}"/>
    <cellStyle name="Estilo 47 2" xfId="925" xr:uid="{00000000-0005-0000-0000-000025050000}"/>
    <cellStyle name="Estilo 47 3" xfId="926" xr:uid="{00000000-0005-0000-0000-000026050000}"/>
    <cellStyle name="Estilo 47 4" xfId="927" xr:uid="{00000000-0005-0000-0000-000027050000}"/>
    <cellStyle name="Estilo 47 5" xfId="928" xr:uid="{00000000-0005-0000-0000-000028050000}"/>
    <cellStyle name="Estilo 48" xfId="929" xr:uid="{00000000-0005-0000-0000-000029050000}"/>
    <cellStyle name="Estilo 48 2" xfId="930" xr:uid="{00000000-0005-0000-0000-00002A050000}"/>
    <cellStyle name="Estilo 48 3" xfId="931" xr:uid="{00000000-0005-0000-0000-00002B050000}"/>
    <cellStyle name="Estilo 48 4" xfId="932" xr:uid="{00000000-0005-0000-0000-00002C050000}"/>
    <cellStyle name="Estilo 48 5" xfId="933" xr:uid="{00000000-0005-0000-0000-00002D050000}"/>
    <cellStyle name="Estilo 49" xfId="934" xr:uid="{00000000-0005-0000-0000-00002E050000}"/>
    <cellStyle name="Estilo 49 2" xfId="935" xr:uid="{00000000-0005-0000-0000-00002F050000}"/>
    <cellStyle name="Estilo 49 3" xfId="936" xr:uid="{00000000-0005-0000-0000-000030050000}"/>
    <cellStyle name="Estilo 49 4" xfId="937" xr:uid="{00000000-0005-0000-0000-000031050000}"/>
    <cellStyle name="Estilo 49 5" xfId="938" xr:uid="{00000000-0005-0000-0000-000032050000}"/>
    <cellStyle name="Estilo 5" xfId="939" xr:uid="{00000000-0005-0000-0000-000033050000}"/>
    <cellStyle name="Estilo 6" xfId="940" xr:uid="{00000000-0005-0000-0000-000034050000}"/>
    <cellStyle name="Estilo 6 2" xfId="941" xr:uid="{00000000-0005-0000-0000-000035050000}"/>
    <cellStyle name="Estilo 6 3" xfId="942" xr:uid="{00000000-0005-0000-0000-000036050000}"/>
    <cellStyle name="Estilo 6 4" xfId="943" xr:uid="{00000000-0005-0000-0000-000037050000}"/>
    <cellStyle name="Estilo 6 5" xfId="944" xr:uid="{00000000-0005-0000-0000-000038050000}"/>
    <cellStyle name="Estilo 7" xfId="945" xr:uid="{00000000-0005-0000-0000-000039050000}"/>
    <cellStyle name="Estilo 7 2" xfId="946" xr:uid="{00000000-0005-0000-0000-00003A050000}"/>
    <cellStyle name="Estilo 7 3" xfId="947" xr:uid="{00000000-0005-0000-0000-00003B050000}"/>
    <cellStyle name="Estilo 7 4" xfId="948" xr:uid="{00000000-0005-0000-0000-00003C050000}"/>
    <cellStyle name="Estilo 7 5" xfId="949" xr:uid="{00000000-0005-0000-0000-00003D050000}"/>
    <cellStyle name="Estilo 8" xfId="950" xr:uid="{00000000-0005-0000-0000-00003E050000}"/>
    <cellStyle name="Estilo 8 2" xfId="951" xr:uid="{00000000-0005-0000-0000-00003F050000}"/>
    <cellStyle name="Estilo 8 3" xfId="952" xr:uid="{00000000-0005-0000-0000-000040050000}"/>
    <cellStyle name="Estilo 8 4" xfId="953" xr:uid="{00000000-0005-0000-0000-000041050000}"/>
    <cellStyle name="Estilo 8 5" xfId="954" xr:uid="{00000000-0005-0000-0000-000042050000}"/>
    <cellStyle name="Estilo 9" xfId="955" xr:uid="{00000000-0005-0000-0000-000043050000}"/>
    <cellStyle name="Estilo 9 2" xfId="956" xr:uid="{00000000-0005-0000-0000-000044050000}"/>
    <cellStyle name="Estilo 9 3" xfId="957" xr:uid="{00000000-0005-0000-0000-000045050000}"/>
    <cellStyle name="Estilo 9 4" xfId="958" xr:uid="{00000000-0005-0000-0000-000046050000}"/>
    <cellStyle name="Estilo 9 5" xfId="959" xr:uid="{00000000-0005-0000-0000-000047050000}"/>
    <cellStyle name="Euro" xfId="960" xr:uid="{00000000-0005-0000-0000-000048050000}"/>
    <cellStyle name="Euro 2" xfId="961" xr:uid="{00000000-0005-0000-0000-000049050000}"/>
    <cellStyle name="Euro 2 2" xfId="962" xr:uid="{00000000-0005-0000-0000-00004A050000}"/>
    <cellStyle name="Euro 2 2 2" xfId="963" xr:uid="{00000000-0005-0000-0000-00004B050000}"/>
    <cellStyle name="Euro 2 3" xfId="964" xr:uid="{00000000-0005-0000-0000-00004C050000}"/>
    <cellStyle name="Euro 2 4" xfId="965" xr:uid="{00000000-0005-0000-0000-00004D050000}"/>
    <cellStyle name="Euro 3" xfId="966" xr:uid="{00000000-0005-0000-0000-00004E050000}"/>
    <cellStyle name="Euro 3 2" xfId="967" xr:uid="{00000000-0005-0000-0000-00004F050000}"/>
    <cellStyle name="Euro 3 3" xfId="968" xr:uid="{00000000-0005-0000-0000-000050050000}"/>
    <cellStyle name="Euro 4" xfId="969" xr:uid="{00000000-0005-0000-0000-000051050000}"/>
    <cellStyle name="Euro 4 2" xfId="970" xr:uid="{00000000-0005-0000-0000-000052050000}"/>
    <cellStyle name="Euro 4 3" xfId="971" xr:uid="{00000000-0005-0000-0000-000053050000}"/>
    <cellStyle name="Euro 5" xfId="972" xr:uid="{00000000-0005-0000-0000-000054050000}"/>
    <cellStyle name="Euro 5 2" xfId="973" xr:uid="{00000000-0005-0000-0000-000055050000}"/>
    <cellStyle name="Euro 5 3" xfId="974" xr:uid="{00000000-0005-0000-0000-000056050000}"/>
    <cellStyle name="Euro 6" xfId="975" xr:uid="{00000000-0005-0000-0000-000057050000}"/>
    <cellStyle name="Euro 7" xfId="976" xr:uid="{00000000-0005-0000-0000-000058050000}"/>
    <cellStyle name="Euro 8" xfId="977" xr:uid="{00000000-0005-0000-0000-000059050000}"/>
    <cellStyle name="Euro_BC-060409-Telindus_Bpastor-TP" xfId="978" xr:uid="{00000000-0005-0000-0000-00005A050000}"/>
    <cellStyle name="Euros" xfId="979" xr:uid="{00000000-0005-0000-0000-00005B050000}"/>
    <cellStyle name="Euros 2" xfId="980" xr:uid="{00000000-0005-0000-0000-00005C050000}"/>
    <cellStyle name="Euros 3" xfId="981" xr:uid="{00000000-0005-0000-0000-00005D050000}"/>
    <cellStyle name="Euros 4" xfId="982" xr:uid="{00000000-0005-0000-0000-00005E050000}"/>
    <cellStyle name="Euros 5" xfId="983" xr:uid="{00000000-0005-0000-0000-00005F050000}"/>
    <cellStyle name="Excel Built-in Normal" xfId="984" xr:uid="{00000000-0005-0000-0000-000060050000}"/>
    <cellStyle name="Excel Built-in Percent" xfId="985" xr:uid="{00000000-0005-0000-0000-000061050000}"/>
    <cellStyle name="Explanatory Text" xfId="986" xr:uid="{00000000-0005-0000-0000-000062050000}"/>
    <cellStyle name="F2" xfId="987" xr:uid="{00000000-0005-0000-0000-000063050000}"/>
    <cellStyle name="F2 2" xfId="988" xr:uid="{00000000-0005-0000-0000-000064050000}"/>
    <cellStyle name="F2 3" xfId="989" xr:uid="{00000000-0005-0000-0000-000065050000}"/>
    <cellStyle name="F2 4" xfId="990" xr:uid="{00000000-0005-0000-0000-000066050000}"/>
    <cellStyle name="F2 5" xfId="991" xr:uid="{00000000-0005-0000-0000-000067050000}"/>
    <cellStyle name="F3" xfId="992" xr:uid="{00000000-0005-0000-0000-000068050000}"/>
    <cellStyle name="F3 2" xfId="993" xr:uid="{00000000-0005-0000-0000-000069050000}"/>
    <cellStyle name="F3 3" xfId="994" xr:uid="{00000000-0005-0000-0000-00006A050000}"/>
    <cellStyle name="F3 4" xfId="995" xr:uid="{00000000-0005-0000-0000-00006B050000}"/>
    <cellStyle name="F3 5" xfId="996" xr:uid="{00000000-0005-0000-0000-00006C050000}"/>
    <cellStyle name="F4" xfId="997" xr:uid="{00000000-0005-0000-0000-00006D050000}"/>
    <cellStyle name="F4 2" xfId="998" xr:uid="{00000000-0005-0000-0000-00006E050000}"/>
    <cellStyle name="F4 3" xfId="999" xr:uid="{00000000-0005-0000-0000-00006F050000}"/>
    <cellStyle name="F4 4" xfId="1000" xr:uid="{00000000-0005-0000-0000-000070050000}"/>
    <cellStyle name="F4 5" xfId="1001" xr:uid="{00000000-0005-0000-0000-000071050000}"/>
    <cellStyle name="F5" xfId="1002" xr:uid="{00000000-0005-0000-0000-000072050000}"/>
    <cellStyle name="F5 2" xfId="1003" xr:uid="{00000000-0005-0000-0000-000073050000}"/>
    <cellStyle name="F5 3" xfId="1004" xr:uid="{00000000-0005-0000-0000-000074050000}"/>
    <cellStyle name="F5 4" xfId="1005" xr:uid="{00000000-0005-0000-0000-000075050000}"/>
    <cellStyle name="F5 5" xfId="1006" xr:uid="{00000000-0005-0000-0000-000076050000}"/>
    <cellStyle name="F6" xfId="1007" xr:uid="{00000000-0005-0000-0000-000077050000}"/>
    <cellStyle name="F6 2" xfId="1008" xr:uid="{00000000-0005-0000-0000-000078050000}"/>
    <cellStyle name="F6 3" xfId="1009" xr:uid="{00000000-0005-0000-0000-000079050000}"/>
    <cellStyle name="F6 4" xfId="1010" xr:uid="{00000000-0005-0000-0000-00007A050000}"/>
    <cellStyle name="F6 5" xfId="1011" xr:uid="{00000000-0005-0000-0000-00007B050000}"/>
    <cellStyle name="F7" xfId="1012" xr:uid="{00000000-0005-0000-0000-00007C050000}"/>
    <cellStyle name="F7 2" xfId="1013" xr:uid="{00000000-0005-0000-0000-00007D050000}"/>
    <cellStyle name="F7 3" xfId="1014" xr:uid="{00000000-0005-0000-0000-00007E050000}"/>
    <cellStyle name="F7 4" xfId="1015" xr:uid="{00000000-0005-0000-0000-00007F050000}"/>
    <cellStyle name="F7 5" xfId="1016" xr:uid="{00000000-0005-0000-0000-000080050000}"/>
    <cellStyle name="F8" xfId="1017" xr:uid="{00000000-0005-0000-0000-000081050000}"/>
    <cellStyle name="F8 2" xfId="1018" xr:uid="{00000000-0005-0000-0000-000082050000}"/>
    <cellStyle name="F8 3" xfId="1019" xr:uid="{00000000-0005-0000-0000-000083050000}"/>
    <cellStyle name="F8 4" xfId="1020" xr:uid="{00000000-0005-0000-0000-000084050000}"/>
    <cellStyle name="F8 5" xfId="1021" xr:uid="{00000000-0005-0000-0000-000085050000}"/>
    <cellStyle name="FAB level" xfId="1022" xr:uid="{00000000-0005-0000-0000-000086050000}"/>
    <cellStyle name="FAB no" xfId="1023" xr:uid="{00000000-0005-0000-0000-000087050000}"/>
    <cellStyle name="FAB price" xfId="1024" xr:uid="{00000000-0005-0000-0000-000088050000}"/>
    <cellStyle name="FISSO" xfId="1025" xr:uid="{00000000-0005-0000-0000-000089050000}"/>
    <cellStyle name="FISSO 2" xfId="1026" xr:uid="{00000000-0005-0000-0000-00008A050000}"/>
    <cellStyle name="FISSO 3" xfId="1027" xr:uid="{00000000-0005-0000-0000-00008B050000}"/>
    <cellStyle name="FISSO 4" xfId="1028" xr:uid="{00000000-0005-0000-0000-00008C050000}"/>
    <cellStyle name="FISSO 5" xfId="1029" xr:uid="{00000000-0005-0000-0000-00008D050000}"/>
    <cellStyle name="Fixed" xfId="1030" xr:uid="{00000000-0005-0000-0000-00008E050000}"/>
    <cellStyle name="Fixed 2" xfId="1031" xr:uid="{00000000-0005-0000-0000-00008F050000}"/>
    <cellStyle name="Fixed 3" xfId="1032" xr:uid="{00000000-0005-0000-0000-000090050000}"/>
    <cellStyle name="Fixed 4" xfId="1033" xr:uid="{00000000-0005-0000-0000-000091050000}"/>
    <cellStyle name="Fixed 5" xfId="1034" xr:uid="{00000000-0005-0000-0000-000092050000}"/>
    <cellStyle name="Flag" xfId="1035" xr:uid="{00000000-0005-0000-0000-000093050000}"/>
    <cellStyle name="Flag 2" xfId="1036" xr:uid="{00000000-0005-0000-0000-000094050000}"/>
    <cellStyle name="Flag 3" xfId="1037" xr:uid="{00000000-0005-0000-0000-000095050000}"/>
    <cellStyle name="Flag 4" xfId="1038" xr:uid="{00000000-0005-0000-0000-000096050000}"/>
    <cellStyle name="Flag 5" xfId="1039" xr:uid="{00000000-0005-0000-0000-000097050000}"/>
    <cellStyle name="Followed Hyperlink_offer_762002" xfId="1040" xr:uid="{00000000-0005-0000-0000-000098050000}"/>
    <cellStyle name="font12" xfId="1041" xr:uid="{00000000-0005-0000-0000-000099050000}"/>
    <cellStyle name="font12 2" xfId="1042" xr:uid="{00000000-0005-0000-0000-00009A050000}"/>
    <cellStyle name="font12 3" xfId="1043" xr:uid="{00000000-0005-0000-0000-00009B050000}"/>
    <cellStyle name="font12 4" xfId="1044" xr:uid="{00000000-0005-0000-0000-00009C050000}"/>
    <cellStyle name="font12 5" xfId="1045" xr:uid="{00000000-0005-0000-0000-00009D050000}"/>
    <cellStyle name="font14" xfId="1046" xr:uid="{00000000-0005-0000-0000-00009E050000}"/>
    <cellStyle name="font14 2" xfId="1047" xr:uid="{00000000-0005-0000-0000-00009F050000}"/>
    <cellStyle name="font14 3" xfId="1048" xr:uid="{00000000-0005-0000-0000-0000A0050000}"/>
    <cellStyle name="font14 4" xfId="1049" xr:uid="{00000000-0005-0000-0000-0000A1050000}"/>
    <cellStyle name="font14 5" xfId="1050" xr:uid="{00000000-0005-0000-0000-0000A2050000}"/>
    <cellStyle name="Good" xfId="1051" xr:uid="{00000000-0005-0000-0000-0000A3050000}"/>
    <cellStyle name="Grey" xfId="1052" xr:uid="{00000000-0005-0000-0000-0000A4050000}"/>
    <cellStyle name="Grey 2" xfId="1053" xr:uid="{00000000-0005-0000-0000-0000A5050000}"/>
    <cellStyle name="Group" xfId="1054" xr:uid="{00000000-0005-0000-0000-0000A6050000}"/>
    <cellStyle name="GroupLastLine" xfId="1055" xr:uid="{00000000-0005-0000-0000-0000A7050000}"/>
    <cellStyle name="GroupTitle" xfId="1056" xr:uid="{00000000-0005-0000-0000-0000A8050000}"/>
    <cellStyle name="GroupTitle 2" xfId="1057" xr:uid="{00000000-0005-0000-0000-0000A9050000}"/>
    <cellStyle name="GroupTitle 2 2" xfId="2802" xr:uid="{00000000-0005-0000-0000-0000AA050000}"/>
    <cellStyle name="GroupTitle 2 2 2" xfId="4319" xr:uid="{00000000-0005-0000-0000-0000AB050000}"/>
    <cellStyle name="GroupTitle 2 2 3" xfId="3408" xr:uid="{00000000-0005-0000-0000-0000AC050000}"/>
    <cellStyle name="GroupTitle 2 2 4" xfId="4908" xr:uid="{00000000-0005-0000-0000-0000AD050000}"/>
    <cellStyle name="GroupTitle 2 2 5" xfId="3763" xr:uid="{00000000-0005-0000-0000-0000AE050000}"/>
    <cellStyle name="GroupTitle 2 2 6" xfId="6062" xr:uid="{00000000-0005-0000-0000-0000AF050000}"/>
    <cellStyle name="GroupTitle 2 3" xfId="2796" xr:uid="{00000000-0005-0000-0000-0000B0050000}"/>
    <cellStyle name="GroupTitle 2 3 2" xfId="4313" xr:uid="{00000000-0005-0000-0000-0000B1050000}"/>
    <cellStyle name="GroupTitle 2 3 3" xfId="3414" xr:uid="{00000000-0005-0000-0000-0000B2050000}"/>
    <cellStyle name="GroupTitle 2 3 4" xfId="4902" xr:uid="{00000000-0005-0000-0000-0000B3050000}"/>
    <cellStyle name="GroupTitle 2 3 5" xfId="4021" xr:uid="{00000000-0005-0000-0000-0000B4050000}"/>
    <cellStyle name="GroupTitle 2 3 6" xfId="6056" xr:uid="{00000000-0005-0000-0000-0000B5050000}"/>
    <cellStyle name="GroupTitle 2 4" xfId="3556" xr:uid="{00000000-0005-0000-0000-0000B6050000}"/>
    <cellStyle name="GroupTitle 2 5" xfId="3652" xr:uid="{00000000-0005-0000-0000-0000B7050000}"/>
    <cellStyle name="GroupTitle 2 6" xfId="3558" xr:uid="{00000000-0005-0000-0000-0000B8050000}"/>
    <cellStyle name="GroupTitle 2 7" xfId="3538" xr:uid="{00000000-0005-0000-0000-0000B9050000}"/>
    <cellStyle name="GroupTitle 3" xfId="2801" xr:uid="{00000000-0005-0000-0000-0000BA050000}"/>
    <cellStyle name="GroupTitle 3 2" xfId="4318" xr:uid="{00000000-0005-0000-0000-0000BB050000}"/>
    <cellStyle name="GroupTitle 3 3" xfId="3409" xr:uid="{00000000-0005-0000-0000-0000BC050000}"/>
    <cellStyle name="GroupTitle 3 4" xfId="4907" xr:uid="{00000000-0005-0000-0000-0000BD050000}"/>
    <cellStyle name="GroupTitle 3 5" xfId="3762" xr:uid="{00000000-0005-0000-0000-0000BE050000}"/>
    <cellStyle name="GroupTitle 3 6" xfId="6061" xr:uid="{00000000-0005-0000-0000-0000BF050000}"/>
    <cellStyle name="GroupTitle 4" xfId="2795" xr:uid="{00000000-0005-0000-0000-0000C0050000}"/>
    <cellStyle name="GroupTitle 4 2" xfId="4312" xr:uid="{00000000-0005-0000-0000-0000C1050000}"/>
    <cellStyle name="GroupTitle 4 3" xfId="3415" xr:uid="{00000000-0005-0000-0000-0000C2050000}"/>
    <cellStyle name="GroupTitle 4 4" xfId="4901" xr:uid="{00000000-0005-0000-0000-0000C3050000}"/>
    <cellStyle name="GroupTitle 4 5" xfId="4173" xr:uid="{00000000-0005-0000-0000-0000C4050000}"/>
    <cellStyle name="GroupTitle 4 6" xfId="6055" xr:uid="{00000000-0005-0000-0000-0000C5050000}"/>
    <cellStyle name="GroupTitle 5" xfId="3555" xr:uid="{00000000-0005-0000-0000-0000C6050000}"/>
    <cellStyle name="GroupTitle 6" xfId="3653" xr:uid="{00000000-0005-0000-0000-0000C7050000}"/>
    <cellStyle name="GroupTitle 7" xfId="3557" xr:uid="{00000000-0005-0000-0000-0000C8050000}"/>
    <cellStyle name="GroupTitle 8" xfId="5229" xr:uid="{00000000-0005-0000-0000-0000C9050000}"/>
    <cellStyle name="HEADER" xfId="1058" xr:uid="{00000000-0005-0000-0000-0000CA050000}"/>
    <cellStyle name="Header1" xfId="1059" xr:uid="{00000000-0005-0000-0000-0000CB050000}"/>
    <cellStyle name="Header1 2" xfId="1060" xr:uid="{00000000-0005-0000-0000-0000CC050000}"/>
    <cellStyle name="Header2" xfId="1061" xr:uid="{00000000-0005-0000-0000-0000CD050000}"/>
    <cellStyle name="Header2 2" xfId="1062" xr:uid="{00000000-0005-0000-0000-0000CE050000}"/>
    <cellStyle name="Header2 2 2" xfId="1063" xr:uid="{00000000-0005-0000-0000-0000CF050000}"/>
    <cellStyle name="Header2 2 2 2" xfId="2805" xr:uid="{00000000-0005-0000-0000-0000D0050000}"/>
    <cellStyle name="Header2 2 2 2 2" xfId="4322" xr:uid="{00000000-0005-0000-0000-0000D1050000}"/>
    <cellStyle name="Header2 2 2 2 3" xfId="3405" xr:uid="{00000000-0005-0000-0000-0000D2050000}"/>
    <cellStyle name="Header2 2 2 2 4" xfId="4911" xr:uid="{00000000-0005-0000-0000-0000D3050000}"/>
    <cellStyle name="Header2 2 2 2 5" xfId="3766" xr:uid="{00000000-0005-0000-0000-0000D4050000}"/>
    <cellStyle name="Header2 2 2 2 6" xfId="6065" xr:uid="{00000000-0005-0000-0000-0000D5050000}"/>
    <cellStyle name="Header2 2 2 2 7" xfId="5926" xr:uid="{00000000-0005-0000-0000-0000D6050000}"/>
    <cellStyle name="Header2 2 2 3" xfId="2799" xr:uid="{00000000-0005-0000-0000-0000D7050000}"/>
    <cellStyle name="Header2 2 2 3 2" xfId="4316" xr:uid="{00000000-0005-0000-0000-0000D8050000}"/>
    <cellStyle name="Header2 2 2 3 3" xfId="3411" xr:uid="{00000000-0005-0000-0000-0000D9050000}"/>
    <cellStyle name="Header2 2 2 3 4" xfId="4905" xr:uid="{00000000-0005-0000-0000-0000DA050000}"/>
    <cellStyle name="Header2 2 2 3 5" xfId="3760" xr:uid="{00000000-0005-0000-0000-0000DB050000}"/>
    <cellStyle name="Header2 2 2 3 6" xfId="6059" xr:uid="{00000000-0005-0000-0000-0000DC050000}"/>
    <cellStyle name="Header2 2 2 3 7" xfId="5922" xr:uid="{00000000-0005-0000-0000-0000DD050000}"/>
    <cellStyle name="Header2 2 2 4" xfId="5246" xr:uid="{00000000-0005-0000-0000-0000DE050000}"/>
    <cellStyle name="Header2 2 3" xfId="2804" xr:uid="{00000000-0005-0000-0000-0000DF050000}"/>
    <cellStyle name="Header2 2 3 2" xfId="4321" xr:uid="{00000000-0005-0000-0000-0000E0050000}"/>
    <cellStyle name="Header2 2 3 3" xfId="3406" xr:uid="{00000000-0005-0000-0000-0000E1050000}"/>
    <cellStyle name="Header2 2 3 4" xfId="4910" xr:uid="{00000000-0005-0000-0000-0000E2050000}"/>
    <cellStyle name="Header2 2 3 5" xfId="3765" xr:uid="{00000000-0005-0000-0000-0000E3050000}"/>
    <cellStyle name="Header2 2 3 6" xfId="6064" xr:uid="{00000000-0005-0000-0000-0000E4050000}"/>
    <cellStyle name="Header2 2 3 7" xfId="5925" xr:uid="{00000000-0005-0000-0000-0000E5050000}"/>
    <cellStyle name="Header2 2 4" xfId="2798" xr:uid="{00000000-0005-0000-0000-0000E6050000}"/>
    <cellStyle name="Header2 2 4 2" xfId="4315" xr:uid="{00000000-0005-0000-0000-0000E7050000}"/>
    <cellStyle name="Header2 2 4 3" xfId="3412" xr:uid="{00000000-0005-0000-0000-0000E8050000}"/>
    <cellStyle name="Header2 2 4 4" xfId="4904" xr:uid="{00000000-0005-0000-0000-0000E9050000}"/>
    <cellStyle name="Header2 2 4 5" xfId="3759" xr:uid="{00000000-0005-0000-0000-0000EA050000}"/>
    <cellStyle name="Header2 2 4 6" xfId="6058" xr:uid="{00000000-0005-0000-0000-0000EB050000}"/>
    <cellStyle name="Header2 2 4 7" xfId="5919" xr:uid="{00000000-0005-0000-0000-0000EC050000}"/>
    <cellStyle name="Header2 2 5" xfId="5245" xr:uid="{00000000-0005-0000-0000-0000ED050000}"/>
    <cellStyle name="Header2 3" xfId="1064" xr:uid="{00000000-0005-0000-0000-0000EE050000}"/>
    <cellStyle name="Header2 3 2" xfId="2806" xr:uid="{00000000-0005-0000-0000-0000EF050000}"/>
    <cellStyle name="Header2 3 2 2" xfId="4323" xr:uid="{00000000-0005-0000-0000-0000F0050000}"/>
    <cellStyle name="Header2 3 2 3" xfId="3404" xr:uid="{00000000-0005-0000-0000-0000F1050000}"/>
    <cellStyle name="Header2 3 2 4" xfId="4912" xr:uid="{00000000-0005-0000-0000-0000F2050000}"/>
    <cellStyle name="Header2 3 2 5" xfId="3767" xr:uid="{00000000-0005-0000-0000-0000F3050000}"/>
    <cellStyle name="Header2 3 2 6" xfId="6066" xr:uid="{00000000-0005-0000-0000-0000F4050000}"/>
    <cellStyle name="Header2 3 2 7" xfId="5927" xr:uid="{00000000-0005-0000-0000-0000F5050000}"/>
    <cellStyle name="Header2 3 3" xfId="2800" xr:uid="{00000000-0005-0000-0000-0000F6050000}"/>
    <cellStyle name="Header2 3 3 2" xfId="4317" xr:uid="{00000000-0005-0000-0000-0000F7050000}"/>
    <cellStyle name="Header2 3 3 3" xfId="3410" xr:uid="{00000000-0005-0000-0000-0000F8050000}"/>
    <cellStyle name="Header2 3 3 4" xfId="4906" xr:uid="{00000000-0005-0000-0000-0000F9050000}"/>
    <cellStyle name="Header2 3 3 5" xfId="3761" xr:uid="{00000000-0005-0000-0000-0000FA050000}"/>
    <cellStyle name="Header2 3 3 6" xfId="6060" xr:uid="{00000000-0005-0000-0000-0000FB050000}"/>
    <cellStyle name="Header2 3 3 7" xfId="5923" xr:uid="{00000000-0005-0000-0000-0000FC050000}"/>
    <cellStyle name="Header2 3 4" xfId="5247" xr:uid="{00000000-0005-0000-0000-0000FD050000}"/>
    <cellStyle name="Header2 4" xfId="2803" xr:uid="{00000000-0005-0000-0000-0000FE050000}"/>
    <cellStyle name="Header2 4 2" xfId="4320" xr:uid="{00000000-0005-0000-0000-0000FF050000}"/>
    <cellStyle name="Header2 4 3" xfId="3407" xr:uid="{00000000-0005-0000-0000-000000060000}"/>
    <cellStyle name="Header2 4 4" xfId="4909" xr:uid="{00000000-0005-0000-0000-000001060000}"/>
    <cellStyle name="Header2 4 5" xfId="3764" xr:uid="{00000000-0005-0000-0000-000002060000}"/>
    <cellStyle name="Header2 4 6" xfId="6063" xr:uid="{00000000-0005-0000-0000-000003060000}"/>
    <cellStyle name="Header2 4 7" xfId="5924" xr:uid="{00000000-0005-0000-0000-000004060000}"/>
    <cellStyle name="Header2 5" xfId="2797" xr:uid="{00000000-0005-0000-0000-000005060000}"/>
    <cellStyle name="Header2 5 2" xfId="4314" xr:uid="{00000000-0005-0000-0000-000006060000}"/>
    <cellStyle name="Header2 5 3" xfId="3413" xr:uid="{00000000-0005-0000-0000-000007060000}"/>
    <cellStyle name="Header2 5 4" xfId="4903" xr:uid="{00000000-0005-0000-0000-000008060000}"/>
    <cellStyle name="Header2 5 5" xfId="3758" xr:uid="{00000000-0005-0000-0000-000009060000}"/>
    <cellStyle name="Header2 5 6" xfId="6057" xr:uid="{00000000-0005-0000-0000-00000A060000}"/>
    <cellStyle name="Header2 5 7" xfId="5918" xr:uid="{00000000-0005-0000-0000-00000B060000}"/>
    <cellStyle name="Header2 6" xfId="5244" xr:uid="{00000000-0005-0000-0000-00000C060000}"/>
    <cellStyle name="Heading" xfId="1065" xr:uid="{00000000-0005-0000-0000-00000D060000}"/>
    <cellStyle name="Heading 1" xfId="1066" xr:uid="{00000000-0005-0000-0000-00000E060000}"/>
    <cellStyle name="Heading 1 2" xfId="1067" xr:uid="{00000000-0005-0000-0000-00000F060000}"/>
    <cellStyle name="Heading 1 3" xfId="1068" xr:uid="{00000000-0005-0000-0000-000010060000}"/>
    <cellStyle name="Heading 1 4" xfId="1069" xr:uid="{00000000-0005-0000-0000-000011060000}"/>
    <cellStyle name="Heading 1 5" xfId="1070" xr:uid="{00000000-0005-0000-0000-000012060000}"/>
    <cellStyle name="Heading 1 6" xfId="1071" xr:uid="{00000000-0005-0000-0000-000013060000}"/>
    <cellStyle name="Heading 2" xfId="1072" xr:uid="{00000000-0005-0000-0000-000014060000}"/>
    <cellStyle name="Heading 2 2" xfId="1073" xr:uid="{00000000-0005-0000-0000-000015060000}"/>
    <cellStyle name="Heading 2 3" xfId="1074" xr:uid="{00000000-0005-0000-0000-000016060000}"/>
    <cellStyle name="Heading 2 4" xfId="1075" xr:uid="{00000000-0005-0000-0000-000017060000}"/>
    <cellStyle name="Heading 2 5" xfId="1076" xr:uid="{00000000-0005-0000-0000-000018060000}"/>
    <cellStyle name="Heading 2 6" xfId="1077" xr:uid="{00000000-0005-0000-0000-000019060000}"/>
    <cellStyle name="Heading 3" xfId="1078" xr:uid="{00000000-0005-0000-0000-00001A060000}"/>
    <cellStyle name="Heading 4" xfId="1079" xr:uid="{00000000-0005-0000-0000-00001B060000}"/>
    <cellStyle name="Heading1" xfId="1080" xr:uid="{00000000-0005-0000-0000-00001C060000}"/>
    <cellStyle name="Heading1 2" xfId="1081" xr:uid="{00000000-0005-0000-0000-00001D060000}"/>
    <cellStyle name="Heading1 3" xfId="1082" xr:uid="{00000000-0005-0000-0000-00001E060000}"/>
    <cellStyle name="Heading1 4" xfId="1083" xr:uid="{00000000-0005-0000-0000-00001F060000}"/>
    <cellStyle name="Heading1 5" xfId="1084" xr:uid="{00000000-0005-0000-0000-000020060000}"/>
    <cellStyle name="Heading2" xfId="1085" xr:uid="{00000000-0005-0000-0000-000021060000}"/>
    <cellStyle name="Heading2 2" xfId="1086" xr:uid="{00000000-0005-0000-0000-000022060000}"/>
    <cellStyle name="Heading2 3" xfId="1087" xr:uid="{00000000-0005-0000-0000-000023060000}"/>
    <cellStyle name="Heading2 4" xfId="1088" xr:uid="{00000000-0005-0000-0000-000024060000}"/>
    <cellStyle name="Heading2 5" xfId="1089" xr:uid="{00000000-0005-0000-0000-000025060000}"/>
    <cellStyle name="Heading3" xfId="1090" xr:uid="{00000000-0005-0000-0000-000026060000}"/>
    <cellStyle name="Heading3 2" xfId="1091" xr:uid="{00000000-0005-0000-0000-000027060000}"/>
    <cellStyle name="Heading3 3" xfId="1092" xr:uid="{00000000-0005-0000-0000-000028060000}"/>
    <cellStyle name="Heading3 4" xfId="1093" xr:uid="{00000000-0005-0000-0000-000029060000}"/>
    <cellStyle name="Heading3 5" xfId="1094" xr:uid="{00000000-0005-0000-0000-00002A060000}"/>
    <cellStyle name="Heading4" xfId="1095" xr:uid="{00000000-0005-0000-0000-00002B060000}"/>
    <cellStyle name="Heading4 2" xfId="1096" xr:uid="{00000000-0005-0000-0000-00002C060000}"/>
    <cellStyle name="Heading4 3" xfId="1097" xr:uid="{00000000-0005-0000-0000-00002D060000}"/>
    <cellStyle name="Heading4 4" xfId="1098" xr:uid="{00000000-0005-0000-0000-00002E060000}"/>
    <cellStyle name="Heading4 5" xfId="1099" xr:uid="{00000000-0005-0000-0000-00002F060000}"/>
    <cellStyle name="HEADINGS" xfId="1100" xr:uid="{00000000-0005-0000-0000-000030060000}"/>
    <cellStyle name="HEADINGS 2" xfId="1101" xr:uid="{00000000-0005-0000-0000-000031060000}"/>
    <cellStyle name="HEADINGS 3" xfId="1102" xr:uid="{00000000-0005-0000-0000-000032060000}"/>
    <cellStyle name="HEADINGS 4" xfId="1103" xr:uid="{00000000-0005-0000-0000-000033060000}"/>
    <cellStyle name="HEADINGS 5" xfId="1104" xr:uid="{00000000-0005-0000-0000-000034060000}"/>
    <cellStyle name="HEADINGSTOP" xfId="1105" xr:uid="{00000000-0005-0000-0000-000035060000}"/>
    <cellStyle name="HEADINGSTOP 2" xfId="1106" xr:uid="{00000000-0005-0000-0000-000036060000}"/>
    <cellStyle name="HEADINGSTOP 3" xfId="1107" xr:uid="{00000000-0005-0000-0000-000037060000}"/>
    <cellStyle name="HEADINGSTOP 4" xfId="1108" xr:uid="{00000000-0005-0000-0000-000038060000}"/>
    <cellStyle name="HEADINGSTOP 5" xfId="1109" xr:uid="{00000000-0005-0000-0000-000039060000}"/>
    <cellStyle name="HIGHLIGHT" xfId="1110" xr:uid="{00000000-0005-0000-0000-00003A060000}"/>
    <cellStyle name="Hipervínculo 2" xfId="1111" xr:uid="{00000000-0005-0000-0000-00003B060000}"/>
    <cellStyle name="Hipervínculo 3" xfId="1112" xr:uid="{00000000-0005-0000-0000-00003C060000}"/>
    <cellStyle name="Horizontal" xfId="1113" xr:uid="{00000000-0005-0000-0000-00003D060000}"/>
    <cellStyle name="Horizontal 2" xfId="1114" xr:uid="{00000000-0005-0000-0000-00003E060000}"/>
    <cellStyle name="Horizontal 3" xfId="1115" xr:uid="{00000000-0005-0000-0000-00003F060000}"/>
    <cellStyle name="Horizontal 4" xfId="1116" xr:uid="{00000000-0005-0000-0000-000040060000}"/>
    <cellStyle name="Horizontal 5" xfId="1117" xr:uid="{00000000-0005-0000-0000-000041060000}"/>
    <cellStyle name="Hyperlink 2" xfId="1118" xr:uid="{00000000-0005-0000-0000-000042060000}"/>
    <cellStyle name="Hyperlink 2 2" xfId="1119" xr:uid="{00000000-0005-0000-0000-000043060000}"/>
    <cellStyle name="Hyperlink 2 3" xfId="1120" xr:uid="{00000000-0005-0000-0000-000044060000}"/>
    <cellStyle name="Hyperlink 3" xfId="1121" xr:uid="{00000000-0005-0000-0000-000045060000}"/>
    <cellStyle name="Hyperlink 4" xfId="1122" xr:uid="{00000000-0005-0000-0000-000046060000}"/>
    <cellStyle name="Hyperlink_20020723_NAS_AS5850(FINAL)" xfId="1123" xr:uid="{00000000-0005-0000-0000-000047060000}"/>
    <cellStyle name="Index" xfId="1124" xr:uid="{00000000-0005-0000-0000-000048060000}"/>
    <cellStyle name="Input" xfId="1125" xr:uid="{00000000-0005-0000-0000-000049060000}"/>
    <cellStyle name="Input [yellow]" xfId="1126" xr:uid="{00000000-0005-0000-0000-00004A060000}"/>
    <cellStyle name="Input [yellow] 2" xfId="1127" xr:uid="{00000000-0005-0000-0000-00004B060000}"/>
    <cellStyle name="Input 10" xfId="1128" xr:uid="{00000000-0005-0000-0000-00004C060000}"/>
    <cellStyle name="Input 10 2" xfId="1129" xr:uid="{00000000-0005-0000-0000-00004D060000}"/>
    <cellStyle name="Input 10 2 2" xfId="2818" xr:uid="{00000000-0005-0000-0000-00004E060000}"/>
    <cellStyle name="Input 10 2 2 2" xfId="4335" xr:uid="{00000000-0005-0000-0000-00004F060000}"/>
    <cellStyle name="Input 10 2 2 3" xfId="3392" xr:uid="{00000000-0005-0000-0000-000050060000}"/>
    <cellStyle name="Input 10 2 2 4" xfId="4924" xr:uid="{00000000-0005-0000-0000-000051060000}"/>
    <cellStyle name="Input 10 2 2 5" xfId="3779" xr:uid="{00000000-0005-0000-0000-000052060000}"/>
    <cellStyle name="Input 10 2 2 6" xfId="6078" xr:uid="{00000000-0005-0000-0000-000053060000}"/>
    <cellStyle name="Input 10 2 3" xfId="2897" xr:uid="{00000000-0005-0000-0000-000054060000}"/>
    <cellStyle name="Input 10 2 3 2" xfId="4404" xr:uid="{00000000-0005-0000-0000-000055060000}"/>
    <cellStyle name="Input 10 2 3 3" xfId="4765" xr:uid="{00000000-0005-0000-0000-000056060000}"/>
    <cellStyle name="Input 10 2 3 4" xfId="4990" xr:uid="{00000000-0005-0000-0000-000057060000}"/>
    <cellStyle name="Input 10 2 3 5" xfId="3859" xr:uid="{00000000-0005-0000-0000-000058060000}"/>
    <cellStyle name="Input 10 2 3 6" xfId="6144" xr:uid="{00000000-0005-0000-0000-000059060000}"/>
    <cellStyle name="Input 10 2 4" xfId="3560" xr:uid="{00000000-0005-0000-0000-00005A060000}"/>
    <cellStyle name="Input 10 2 5" xfId="3584" xr:uid="{00000000-0005-0000-0000-00005B060000}"/>
    <cellStyle name="Input 10 2 6" xfId="3539" xr:uid="{00000000-0005-0000-0000-00005C060000}"/>
    <cellStyle name="Input 10 2 7" xfId="5361" xr:uid="{00000000-0005-0000-0000-00005D060000}"/>
    <cellStyle name="Input 10 3" xfId="2817" xr:uid="{00000000-0005-0000-0000-00005E060000}"/>
    <cellStyle name="Input 10 3 2" xfId="4334" xr:uid="{00000000-0005-0000-0000-00005F060000}"/>
    <cellStyle name="Input 10 3 3" xfId="3393" xr:uid="{00000000-0005-0000-0000-000060060000}"/>
    <cellStyle name="Input 10 3 4" xfId="4923" xr:uid="{00000000-0005-0000-0000-000061060000}"/>
    <cellStyle name="Input 10 3 5" xfId="3778" xr:uid="{00000000-0005-0000-0000-000062060000}"/>
    <cellStyle name="Input 10 3 6" xfId="6077" xr:uid="{00000000-0005-0000-0000-000063060000}"/>
    <cellStyle name="Input 10 4" xfId="2898" xr:uid="{00000000-0005-0000-0000-000064060000}"/>
    <cellStyle name="Input 10 4 2" xfId="4405" xr:uid="{00000000-0005-0000-0000-000065060000}"/>
    <cellStyle name="Input 10 4 3" xfId="4681" xr:uid="{00000000-0005-0000-0000-000066060000}"/>
    <cellStyle name="Input 10 4 4" xfId="4991" xr:uid="{00000000-0005-0000-0000-000067060000}"/>
    <cellStyle name="Input 10 4 5" xfId="3860" xr:uid="{00000000-0005-0000-0000-000068060000}"/>
    <cellStyle name="Input 10 4 6" xfId="6145" xr:uid="{00000000-0005-0000-0000-000069060000}"/>
    <cellStyle name="Input 10 5" xfId="3559" xr:uid="{00000000-0005-0000-0000-00006A060000}"/>
    <cellStyle name="Input 10 6" xfId="3583" xr:uid="{00000000-0005-0000-0000-00006B060000}"/>
    <cellStyle name="Input 10 7" xfId="5228" xr:uid="{00000000-0005-0000-0000-00006C060000}"/>
    <cellStyle name="Input 10 8" xfId="5362" xr:uid="{00000000-0005-0000-0000-00006D060000}"/>
    <cellStyle name="Input 11" xfId="1130" xr:uid="{00000000-0005-0000-0000-00006E060000}"/>
    <cellStyle name="Input 11 2" xfId="1131" xr:uid="{00000000-0005-0000-0000-00006F060000}"/>
    <cellStyle name="Input 11 2 2" xfId="2820" xr:uid="{00000000-0005-0000-0000-000070060000}"/>
    <cellStyle name="Input 11 2 2 2" xfId="4337" xr:uid="{00000000-0005-0000-0000-000071060000}"/>
    <cellStyle name="Input 11 2 2 3" xfId="3390" xr:uid="{00000000-0005-0000-0000-000072060000}"/>
    <cellStyle name="Input 11 2 2 4" xfId="4926" xr:uid="{00000000-0005-0000-0000-000073060000}"/>
    <cellStyle name="Input 11 2 2 5" xfId="3783" xr:uid="{00000000-0005-0000-0000-000074060000}"/>
    <cellStyle name="Input 11 2 2 6" xfId="6080" xr:uid="{00000000-0005-0000-0000-000075060000}"/>
    <cellStyle name="Input 11 2 3" xfId="2895" xr:uid="{00000000-0005-0000-0000-000076060000}"/>
    <cellStyle name="Input 11 2 3 2" xfId="4402" xr:uid="{00000000-0005-0000-0000-000077060000}"/>
    <cellStyle name="Input 11 2 3 3" xfId="4758" xr:uid="{00000000-0005-0000-0000-000078060000}"/>
    <cellStyle name="Input 11 2 3 4" xfId="4988" xr:uid="{00000000-0005-0000-0000-000079060000}"/>
    <cellStyle name="Input 11 2 3 5" xfId="4195" xr:uid="{00000000-0005-0000-0000-00007A060000}"/>
    <cellStyle name="Input 11 2 3 6" xfId="6142" xr:uid="{00000000-0005-0000-0000-00007B060000}"/>
    <cellStyle name="Input 11 2 4" xfId="3562" xr:uid="{00000000-0005-0000-0000-00007C060000}"/>
    <cellStyle name="Input 11 2 5" xfId="3586" xr:uid="{00000000-0005-0000-0000-00007D060000}"/>
    <cellStyle name="Input 11 2 6" xfId="4769" xr:uid="{00000000-0005-0000-0000-00007E060000}"/>
    <cellStyle name="Input 11 2 7" xfId="5359" xr:uid="{00000000-0005-0000-0000-00007F060000}"/>
    <cellStyle name="Input 11 3" xfId="2819" xr:uid="{00000000-0005-0000-0000-000080060000}"/>
    <cellStyle name="Input 11 3 2" xfId="4336" xr:uid="{00000000-0005-0000-0000-000081060000}"/>
    <cellStyle name="Input 11 3 3" xfId="3391" xr:uid="{00000000-0005-0000-0000-000082060000}"/>
    <cellStyle name="Input 11 3 4" xfId="4925" xr:uid="{00000000-0005-0000-0000-000083060000}"/>
    <cellStyle name="Input 11 3 5" xfId="3782" xr:uid="{00000000-0005-0000-0000-000084060000}"/>
    <cellStyle name="Input 11 3 6" xfId="6079" xr:uid="{00000000-0005-0000-0000-000085060000}"/>
    <cellStyle name="Input 11 4" xfId="2896" xr:uid="{00000000-0005-0000-0000-000086060000}"/>
    <cellStyle name="Input 11 4 2" xfId="4403" xr:uid="{00000000-0005-0000-0000-000087060000}"/>
    <cellStyle name="Input 11 4 3" xfId="4768" xr:uid="{00000000-0005-0000-0000-000088060000}"/>
    <cellStyle name="Input 11 4 4" xfId="4989" xr:uid="{00000000-0005-0000-0000-000089060000}"/>
    <cellStyle name="Input 11 4 5" xfId="3854" xr:uid="{00000000-0005-0000-0000-00008A060000}"/>
    <cellStyle name="Input 11 4 6" xfId="6143" xr:uid="{00000000-0005-0000-0000-00008B060000}"/>
    <cellStyle name="Input 11 5" xfId="3561" xr:uid="{00000000-0005-0000-0000-00008C060000}"/>
    <cellStyle name="Input 11 6" xfId="3585" xr:uid="{00000000-0005-0000-0000-00008D060000}"/>
    <cellStyle name="Input 11 7" xfId="3540" xr:uid="{00000000-0005-0000-0000-00008E060000}"/>
    <cellStyle name="Input 11 8" xfId="5360" xr:uid="{00000000-0005-0000-0000-00008F060000}"/>
    <cellStyle name="Input 12" xfId="1132" xr:uid="{00000000-0005-0000-0000-000090060000}"/>
    <cellStyle name="Input 12 2" xfId="1133" xr:uid="{00000000-0005-0000-0000-000091060000}"/>
    <cellStyle name="Input 12 2 2" xfId="2822" xr:uid="{00000000-0005-0000-0000-000092060000}"/>
    <cellStyle name="Input 12 2 2 2" xfId="4339" xr:uid="{00000000-0005-0000-0000-000093060000}"/>
    <cellStyle name="Input 12 2 2 3" xfId="3388" xr:uid="{00000000-0005-0000-0000-000094060000}"/>
    <cellStyle name="Input 12 2 2 4" xfId="4928" xr:uid="{00000000-0005-0000-0000-000095060000}"/>
    <cellStyle name="Input 12 2 2 5" xfId="4414" xr:uid="{00000000-0005-0000-0000-000096060000}"/>
    <cellStyle name="Input 12 2 2 6" xfId="6082" xr:uid="{00000000-0005-0000-0000-000097060000}"/>
    <cellStyle name="Input 12 2 3" xfId="3144" xr:uid="{00000000-0005-0000-0000-000098060000}"/>
    <cellStyle name="Input 12 2 3 2" xfId="4625" xr:uid="{00000000-0005-0000-0000-000099060000}"/>
    <cellStyle name="Input 12 2 3 3" xfId="4648" xr:uid="{00000000-0005-0000-0000-00009A060000}"/>
    <cellStyle name="Input 12 2 3 4" xfId="5209" xr:uid="{00000000-0005-0000-0000-00009B060000}"/>
    <cellStyle name="Input 12 2 3 5" xfId="4829" xr:uid="{00000000-0005-0000-0000-00009C060000}"/>
    <cellStyle name="Input 12 2 3 6" xfId="6356" xr:uid="{00000000-0005-0000-0000-00009D060000}"/>
    <cellStyle name="Input 12 2 4" xfId="3564" xr:uid="{00000000-0005-0000-0000-00009E060000}"/>
    <cellStyle name="Input 12 2 5" xfId="3588" xr:uid="{00000000-0005-0000-0000-00009F060000}"/>
    <cellStyle name="Input 12 2 6" xfId="5238" xr:uid="{00000000-0005-0000-0000-0000A0060000}"/>
    <cellStyle name="Input 12 2 7" xfId="5357" xr:uid="{00000000-0005-0000-0000-0000A1060000}"/>
    <cellStyle name="Input 12 3" xfId="2821" xr:uid="{00000000-0005-0000-0000-0000A2060000}"/>
    <cellStyle name="Input 12 3 2" xfId="4338" xr:uid="{00000000-0005-0000-0000-0000A3060000}"/>
    <cellStyle name="Input 12 3 3" xfId="3389" xr:uid="{00000000-0005-0000-0000-0000A4060000}"/>
    <cellStyle name="Input 12 3 4" xfId="4927" xr:uid="{00000000-0005-0000-0000-0000A5060000}"/>
    <cellStyle name="Input 12 3 5" xfId="3784" xr:uid="{00000000-0005-0000-0000-0000A6060000}"/>
    <cellStyle name="Input 12 3 6" xfId="6081" xr:uid="{00000000-0005-0000-0000-0000A7060000}"/>
    <cellStyle name="Input 12 4" xfId="3137" xr:uid="{00000000-0005-0000-0000-0000A8060000}"/>
    <cellStyle name="Input 12 4 2" xfId="4619" xr:uid="{00000000-0005-0000-0000-0000A9060000}"/>
    <cellStyle name="Input 12 4 3" xfId="4642" xr:uid="{00000000-0005-0000-0000-0000AA060000}"/>
    <cellStyle name="Input 12 4 4" xfId="5203" xr:uid="{00000000-0005-0000-0000-0000AB060000}"/>
    <cellStyle name="Input 12 4 5" xfId="4823" xr:uid="{00000000-0005-0000-0000-0000AC060000}"/>
    <cellStyle name="Input 12 4 6" xfId="6350" xr:uid="{00000000-0005-0000-0000-0000AD060000}"/>
    <cellStyle name="Input 12 5" xfId="3563" xr:uid="{00000000-0005-0000-0000-0000AE060000}"/>
    <cellStyle name="Input 12 6" xfId="3587" xr:uid="{00000000-0005-0000-0000-0000AF060000}"/>
    <cellStyle name="Input 12 7" xfId="3541" xr:uid="{00000000-0005-0000-0000-0000B0060000}"/>
    <cellStyle name="Input 12 8" xfId="5358" xr:uid="{00000000-0005-0000-0000-0000B1060000}"/>
    <cellStyle name="Input 13" xfId="1134" xr:uid="{00000000-0005-0000-0000-0000B2060000}"/>
    <cellStyle name="Input 13 2" xfId="1135" xr:uid="{00000000-0005-0000-0000-0000B3060000}"/>
    <cellStyle name="Input 13 2 2" xfId="2824" xr:uid="{00000000-0005-0000-0000-0000B4060000}"/>
    <cellStyle name="Input 13 2 2 2" xfId="4341" xr:uid="{00000000-0005-0000-0000-0000B5060000}"/>
    <cellStyle name="Input 13 2 2 3" xfId="3386" xr:uid="{00000000-0005-0000-0000-0000B6060000}"/>
    <cellStyle name="Input 13 2 2 4" xfId="4930" xr:uid="{00000000-0005-0000-0000-0000B7060000}"/>
    <cellStyle name="Input 13 2 2 5" xfId="4415" xr:uid="{00000000-0005-0000-0000-0000B8060000}"/>
    <cellStyle name="Input 13 2 2 6" xfId="6084" xr:uid="{00000000-0005-0000-0000-0000B9060000}"/>
    <cellStyle name="Input 13 2 3" xfId="2893" xr:uid="{00000000-0005-0000-0000-0000BA060000}"/>
    <cellStyle name="Input 13 2 3 2" xfId="4400" xr:uid="{00000000-0005-0000-0000-0000BB060000}"/>
    <cellStyle name="Input 13 2 3 3" xfId="4766" xr:uid="{00000000-0005-0000-0000-0000BC060000}"/>
    <cellStyle name="Input 13 2 3 4" xfId="4986" xr:uid="{00000000-0005-0000-0000-0000BD060000}"/>
    <cellStyle name="Input 13 2 3 5" xfId="4198" xr:uid="{00000000-0005-0000-0000-0000BE060000}"/>
    <cellStyle name="Input 13 2 3 6" xfId="6140" xr:uid="{00000000-0005-0000-0000-0000BF060000}"/>
    <cellStyle name="Input 13 2 4" xfId="3566" xr:uid="{00000000-0005-0000-0000-0000C0060000}"/>
    <cellStyle name="Input 13 2 5" xfId="3590" xr:uid="{00000000-0005-0000-0000-0000C1060000}"/>
    <cellStyle name="Input 13 2 6" xfId="3543" xr:uid="{00000000-0005-0000-0000-0000C2060000}"/>
    <cellStyle name="Input 13 2 7" xfId="5355" xr:uid="{00000000-0005-0000-0000-0000C3060000}"/>
    <cellStyle name="Input 13 3" xfId="2823" xr:uid="{00000000-0005-0000-0000-0000C4060000}"/>
    <cellStyle name="Input 13 3 2" xfId="4340" xr:uid="{00000000-0005-0000-0000-0000C5060000}"/>
    <cellStyle name="Input 13 3 3" xfId="3387" xr:uid="{00000000-0005-0000-0000-0000C6060000}"/>
    <cellStyle name="Input 13 3 4" xfId="4929" xr:uid="{00000000-0005-0000-0000-0000C7060000}"/>
    <cellStyle name="Input 13 3 5" xfId="3785" xr:uid="{00000000-0005-0000-0000-0000C8060000}"/>
    <cellStyle name="Input 13 3 6" xfId="6083" xr:uid="{00000000-0005-0000-0000-0000C9060000}"/>
    <cellStyle name="Input 13 4" xfId="2894" xr:uid="{00000000-0005-0000-0000-0000CA060000}"/>
    <cellStyle name="Input 13 4 2" xfId="4401" xr:uid="{00000000-0005-0000-0000-0000CB060000}"/>
    <cellStyle name="Input 13 4 3" xfId="4680" xr:uid="{00000000-0005-0000-0000-0000CC060000}"/>
    <cellStyle name="Input 13 4 4" xfId="4987" xr:uid="{00000000-0005-0000-0000-0000CD060000}"/>
    <cellStyle name="Input 13 4 5" xfId="4206" xr:uid="{00000000-0005-0000-0000-0000CE060000}"/>
    <cellStyle name="Input 13 4 6" xfId="6141" xr:uid="{00000000-0005-0000-0000-0000CF060000}"/>
    <cellStyle name="Input 13 5" xfId="3565" xr:uid="{00000000-0005-0000-0000-0000D0060000}"/>
    <cellStyle name="Input 13 6" xfId="3589" xr:uid="{00000000-0005-0000-0000-0000D1060000}"/>
    <cellStyle name="Input 13 7" xfId="3542" xr:uid="{00000000-0005-0000-0000-0000D2060000}"/>
    <cellStyle name="Input 13 8" xfId="5356" xr:uid="{00000000-0005-0000-0000-0000D3060000}"/>
    <cellStyle name="Input 14" xfId="1136" xr:uid="{00000000-0005-0000-0000-0000D4060000}"/>
    <cellStyle name="Input 14 2" xfId="1137" xr:uid="{00000000-0005-0000-0000-0000D5060000}"/>
    <cellStyle name="Input 14 2 2" xfId="2826" xr:uid="{00000000-0005-0000-0000-0000D6060000}"/>
    <cellStyle name="Input 14 2 2 2" xfId="4343" xr:uid="{00000000-0005-0000-0000-0000D7060000}"/>
    <cellStyle name="Input 14 2 2 3" xfId="3384" xr:uid="{00000000-0005-0000-0000-0000D8060000}"/>
    <cellStyle name="Input 14 2 2 4" xfId="4932" xr:uid="{00000000-0005-0000-0000-0000D9060000}"/>
    <cellStyle name="Input 14 2 2 5" xfId="4416" xr:uid="{00000000-0005-0000-0000-0000DA060000}"/>
    <cellStyle name="Input 14 2 2 6" xfId="6086" xr:uid="{00000000-0005-0000-0000-0000DB060000}"/>
    <cellStyle name="Input 14 2 3" xfId="2891" xr:uid="{00000000-0005-0000-0000-0000DC060000}"/>
    <cellStyle name="Input 14 2 3 2" xfId="4398" xr:uid="{00000000-0005-0000-0000-0000DD060000}"/>
    <cellStyle name="Input 14 2 3 3" xfId="3344" xr:uid="{00000000-0005-0000-0000-0000DE060000}"/>
    <cellStyle name="Input 14 2 3 4" xfId="4984" xr:uid="{00000000-0005-0000-0000-0000DF060000}"/>
    <cellStyle name="Input 14 2 3 5" xfId="3853" xr:uid="{00000000-0005-0000-0000-0000E0060000}"/>
    <cellStyle name="Input 14 2 3 6" xfId="6138" xr:uid="{00000000-0005-0000-0000-0000E1060000}"/>
    <cellStyle name="Input 14 2 4" xfId="3568" xr:uid="{00000000-0005-0000-0000-0000E2060000}"/>
    <cellStyle name="Input 14 2 5" xfId="3591" xr:uid="{00000000-0005-0000-0000-0000E3060000}"/>
    <cellStyle name="Input 14 2 6" xfId="3544" xr:uid="{00000000-0005-0000-0000-0000E4060000}"/>
    <cellStyle name="Input 14 2 7" xfId="5353" xr:uid="{00000000-0005-0000-0000-0000E5060000}"/>
    <cellStyle name="Input 14 3" xfId="2825" xr:uid="{00000000-0005-0000-0000-0000E6060000}"/>
    <cellStyle name="Input 14 3 2" xfId="4342" xr:uid="{00000000-0005-0000-0000-0000E7060000}"/>
    <cellStyle name="Input 14 3 3" xfId="3385" xr:uid="{00000000-0005-0000-0000-0000E8060000}"/>
    <cellStyle name="Input 14 3 4" xfId="4931" xr:uid="{00000000-0005-0000-0000-0000E9060000}"/>
    <cellStyle name="Input 14 3 5" xfId="3786" xr:uid="{00000000-0005-0000-0000-0000EA060000}"/>
    <cellStyle name="Input 14 3 6" xfId="6085" xr:uid="{00000000-0005-0000-0000-0000EB060000}"/>
    <cellStyle name="Input 14 4" xfId="2892" xr:uid="{00000000-0005-0000-0000-0000EC060000}"/>
    <cellStyle name="Input 14 4 2" xfId="4399" xr:uid="{00000000-0005-0000-0000-0000ED060000}"/>
    <cellStyle name="Input 14 4 3" xfId="3343" xr:uid="{00000000-0005-0000-0000-0000EE060000}"/>
    <cellStyle name="Input 14 4 4" xfId="4985" xr:uid="{00000000-0005-0000-0000-0000EF060000}"/>
    <cellStyle name="Input 14 4 5" xfId="4207" xr:uid="{00000000-0005-0000-0000-0000F0060000}"/>
    <cellStyle name="Input 14 4 6" xfId="6139" xr:uid="{00000000-0005-0000-0000-0000F1060000}"/>
    <cellStyle name="Input 14 5" xfId="3567" xr:uid="{00000000-0005-0000-0000-0000F2060000}"/>
    <cellStyle name="Input 14 6" xfId="4101" xr:uid="{00000000-0005-0000-0000-0000F3060000}"/>
    <cellStyle name="Input 14 7" xfId="3340" xr:uid="{00000000-0005-0000-0000-0000F4060000}"/>
    <cellStyle name="Input 14 8" xfId="5354" xr:uid="{00000000-0005-0000-0000-0000F5060000}"/>
    <cellStyle name="Input 15" xfId="1138" xr:uid="{00000000-0005-0000-0000-0000F6060000}"/>
    <cellStyle name="Input 15 2" xfId="1139" xr:uid="{00000000-0005-0000-0000-0000F7060000}"/>
    <cellStyle name="Input 15 2 2" xfId="2828" xr:uid="{00000000-0005-0000-0000-0000F8060000}"/>
    <cellStyle name="Input 15 2 2 2" xfId="4345" xr:uid="{00000000-0005-0000-0000-0000F9060000}"/>
    <cellStyle name="Input 15 2 2 3" xfId="3382" xr:uid="{00000000-0005-0000-0000-0000FA060000}"/>
    <cellStyle name="Input 15 2 2 4" xfId="4934" xr:uid="{00000000-0005-0000-0000-0000FB060000}"/>
    <cellStyle name="Input 15 2 2 5" xfId="4231" xr:uid="{00000000-0005-0000-0000-0000FC060000}"/>
    <cellStyle name="Input 15 2 2 6" xfId="6088" xr:uid="{00000000-0005-0000-0000-0000FD060000}"/>
    <cellStyle name="Input 15 2 3" xfId="2889" xr:uid="{00000000-0005-0000-0000-0000FE060000}"/>
    <cellStyle name="Input 15 2 3 2" xfId="4396" xr:uid="{00000000-0005-0000-0000-0000FF060000}"/>
    <cellStyle name="Input 15 2 3 3" xfId="3346" xr:uid="{00000000-0005-0000-0000-000000070000}"/>
    <cellStyle name="Input 15 2 3 4" xfId="4982" xr:uid="{00000000-0005-0000-0000-000001070000}"/>
    <cellStyle name="Input 15 2 3 5" xfId="3851" xr:uid="{00000000-0005-0000-0000-000002070000}"/>
    <cellStyle name="Input 15 2 3 6" xfId="6136" xr:uid="{00000000-0005-0000-0000-000003070000}"/>
    <cellStyle name="Input 15 2 4" xfId="3570" xr:uid="{00000000-0005-0000-0000-000004070000}"/>
    <cellStyle name="Input 15 2 5" xfId="3593" xr:uid="{00000000-0005-0000-0000-000005070000}"/>
    <cellStyle name="Input 15 2 6" xfId="3546" xr:uid="{00000000-0005-0000-0000-000006070000}"/>
    <cellStyle name="Input 15 2 7" xfId="5351" xr:uid="{00000000-0005-0000-0000-000007070000}"/>
    <cellStyle name="Input 15 3" xfId="2827" xr:uid="{00000000-0005-0000-0000-000008070000}"/>
    <cellStyle name="Input 15 3 2" xfId="4344" xr:uid="{00000000-0005-0000-0000-000009070000}"/>
    <cellStyle name="Input 15 3 3" xfId="3383" xr:uid="{00000000-0005-0000-0000-00000A070000}"/>
    <cellStyle name="Input 15 3 4" xfId="4933" xr:uid="{00000000-0005-0000-0000-00000B070000}"/>
    <cellStyle name="Input 15 3 5" xfId="3787" xr:uid="{00000000-0005-0000-0000-00000C070000}"/>
    <cellStyle name="Input 15 3 6" xfId="6087" xr:uid="{00000000-0005-0000-0000-00000D070000}"/>
    <cellStyle name="Input 15 4" xfId="2890" xr:uid="{00000000-0005-0000-0000-00000E070000}"/>
    <cellStyle name="Input 15 4 2" xfId="4397" xr:uid="{00000000-0005-0000-0000-00000F070000}"/>
    <cellStyle name="Input 15 4 3" xfId="3345" xr:uid="{00000000-0005-0000-0000-000010070000}"/>
    <cellStyle name="Input 15 4 4" xfId="4983" xr:uid="{00000000-0005-0000-0000-000011070000}"/>
    <cellStyle name="Input 15 4 5" xfId="3852" xr:uid="{00000000-0005-0000-0000-000012070000}"/>
    <cellStyle name="Input 15 4 6" xfId="6137" xr:uid="{00000000-0005-0000-0000-000013070000}"/>
    <cellStyle name="Input 15 5" xfId="3569" xr:uid="{00000000-0005-0000-0000-000014070000}"/>
    <cellStyle name="Input 15 6" xfId="3592" xr:uid="{00000000-0005-0000-0000-000015070000}"/>
    <cellStyle name="Input 15 7" xfId="3545" xr:uid="{00000000-0005-0000-0000-000016070000}"/>
    <cellStyle name="Input 15 8" xfId="5352" xr:uid="{00000000-0005-0000-0000-000017070000}"/>
    <cellStyle name="Input 16" xfId="1140" xr:uid="{00000000-0005-0000-0000-000018070000}"/>
    <cellStyle name="Input 16 2" xfId="1141" xr:uid="{00000000-0005-0000-0000-000019070000}"/>
    <cellStyle name="Input 16 2 2" xfId="2830" xr:uid="{00000000-0005-0000-0000-00001A070000}"/>
    <cellStyle name="Input 16 2 2 2" xfId="4347" xr:uid="{00000000-0005-0000-0000-00001B070000}"/>
    <cellStyle name="Input 16 2 2 3" xfId="4757" xr:uid="{00000000-0005-0000-0000-00001C070000}"/>
    <cellStyle name="Input 16 2 2 4" xfId="4936" xr:uid="{00000000-0005-0000-0000-00001D070000}"/>
    <cellStyle name="Input 16 2 2 5" xfId="4230" xr:uid="{00000000-0005-0000-0000-00001E070000}"/>
    <cellStyle name="Input 16 2 2 6" xfId="6090" xr:uid="{00000000-0005-0000-0000-00001F070000}"/>
    <cellStyle name="Input 16 2 3" xfId="2887" xr:uid="{00000000-0005-0000-0000-000020070000}"/>
    <cellStyle name="Input 16 2 3 2" xfId="4394" xr:uid="{00000000-0005-0000-0000-000021070000}"/>
    <cellStyle name="Input 16 2 3 3" xfId="3348" xr:uid="{00000000-0005-0000-0000-000022070000}"/>
    <cellStyle name="Input 16 2 3 4" xfId="4980" xr:uid="{00000000-0005-0000-0000-000023070000}"/>
    <cellStyle name="Input 16 2 3 5" xfId="3849" xr:uid="{00000000-0005-0000-0000-000024070000}"/>
    <cellStyle name="Input 16 2 3 6" xfId="6134" xr:uid="{00000000-0005-0000-0000-000025070000}"/>
    <cellStyle name="Input 16 2 4" xfId="3572" xr:uid="{00000000-0005-0000-0000-000026070000}"/>
    <cellStyle name="Input 16 2 5" xfId="3595" xr:uid="{00000000-0005-0000-0000-000027070000}"/>
    <cellStyle name="Input 16 2 6" xfId="3547" xr:uid="{00000000-0005-0000-0000-000028070000}"/>
    <cellStyle name="Input 16 2 7" xfId="5349" xr:uid="{00000000-0005-0000-0000-000029070000}"/>
    <cellStyle name="Input 16 3" xfId="2829" xr:uid="{00000000-0005-0000-0000-00002A070000}"/>
    <cellStyle name="Input 16 3 2" xfId="4346" xr:uid="{00000000-0005-0000-0000-00002B070000}"/>
    <cellStyle name="Input 16 3 3" xfId="3381" xr:uid="{00000000-0005-0000-0000-00002C070000}"/>
    <cellStyle name="Input 16 3 4" xfId="4935" xr:uid="{00000000-0005-0000-0000-00002D070000}"/>
    <cellStyle name="Input 16 3 5" xfId="4183" xr:uid="{00000000-0005-0000-0000-00002E070000}"/>
    <cellStyle name="Input 16 3 6" xfId="6089" xr:uid="{00000000-0005-0000-0000-00002F070000}"/>
    <cellStyle name="Input 16 4" xfId="2888" xr:uid="{00000000-0005-0000-0000-000030070000}"/>
    <cellStyle name="Input 16 4 2" xfId="4395" xr:uid="{00000000-0005-0000-0000-000031070000}"/>
    <cellStyle name="Input 16 4 3" xfId="3347" xr:uid="{00000000-0005-0000-0000-000032070000}"/>
    <cellStyle name="Input 16 4 4" xfId="4981" xr:uid="{00000000-0005-0000-0000-000033070000}"/>
    <cellStyle name="Input 16 4 5" xfId="3850" xr:uid="{00000000-0005-0000-0000-000034070000}"/>
    <cellStyle name="Input 16 4 6" xfId="6135" xr:uid="{00000000-0005-0000-0000-000035070000}"/>
    <cellStyle name="Input 16 5" xfId="3571" xr:uid="{00000000-0005-0000-0000-000036070000}"/>
    <cellStyle name="Input 16 6" xfId="3594" xr:uid="{00000000-0005-0000-0000-000037070000}"/>
    <cellStyle name="Input 16 7" xfId="3341" xr:uid="{00000000-0005-0000-0000-000038070000}"/>
    <cellStyle name="Input 16 8" xfId="5350" xr:uid="{00000000-0005-0000-0000-000039070000}"/>
    <cellStyle name="Input 17" xfId="1142" xr:uid="{00000000-0005-0000-0000-00003A070000}"/>
    <cellStyle name="Input 17 2" xfId="1143" xr:uid="{00000000-0005-0000-0000-00003B070000}"/>
    <cellStyle name="Input 17 2 2" xfId="2832" xr:uid="{00000000-0005-0000-0000-00003C070000}"/>
    <cellStyle name="Input 17 2 2 2" xfId="4349" xr:uid="{00000000-0005-0000-0000-00003D070000}"/>
    <cellStyle name="Input 17 2 2 3" xfId="4756" xr:uid="{00000000-0005-0000-0000-00003E070000}"/>
    <cellStyle name="Input 17 2 2 4" xfId="4938" xr:uid="{00000000-0005-0000-0000-00003F070000}"/>
    <cellStyle name="Input 17 2 2 5" xfId="3804" xr:uid="{00000000-0005-0000-0000-000040070000}"/>
    <cellStyle name="Input 17 2 2 6" xfId="6092" xr:uid="{00000000-0005-0000-0000-000041070000}"/>
    <cellStyle name="Input 17 2 3" xfId="2885" xr:uid="{00000000-0005-0000-0000-000042070000}"/>
    <cellStyle name="Input 17 2 3 2" xfId="4392" xr:uid="{00000000-0005-0000-0000-000043070000}"/>
    <cellStyle name="Input 17 2 3 3" xfId="3350" xr:uid="{00000000-0005-0000-0000-000044070000}"/>
    <cellStyle name="Input 17 2 3 4" xfId="4978" xr:uid="{00000000-0005-0000-0000-000045070000}"/>
    <cellStyle name="Input 17 2 3 5" xfId="4204" xr:uid="{00000000-0005-0000-0000-000046070000}"/>
    <cellStyle name="Input 17 2 3 6" xfId="6132" xr:uid="{00000000-0005-0000-0000-000047070000}"/>
    <cellStyle name="Input 17 2 4" xfId="3574" xr:uid="{00000000-0005-0000-0000-000048070000}"/>
    <cellStyle name="Input 17 2 5" xfId="3597" xr:uid="{00000000-0005-0000-0000-000049070000}"/>
    <cellStyle name="Input 17 2 6" xfId="3549" xr:uid="{00000000-0005-0000-0000-00004A070000}"/>
    <cellStyle name="Input 17 2 7" xfId="5347" xr:uid="{00000000-0005-0000-0000-00004B070000}"/>
    <cellStyle name="Input 17 3" xfId="2831" xr:uid="{00000000-0005-0000-0000-00004C070000}"/>
    <cellStyle name="Input 17 3 2" xfId="4348" xr:uid="{00000000-0005-0000-0000-00004D070000}"/>
    <cellStyle name="Input 17 3 3" xfId="4799" xr:uid="{00000000-0005-0000-0000-00004E070000}"/>
    <cellStyle name="Input 17 3 4" xfId="4937" xr:uid="{00000000-0005-0000-0000-00004F070000}"/>
    <cellStyle name="Input 17 3 5" xfId="3795" xr:uid="{00000000-0005-0000-0000-000050070000}"/>
    <cellStyle name="Input 17 3 6" xfId="6091" xr:uid="{00000000-0005-0000-0000-000051070000}"/>
    <cellStyle name="Input 17 4" xfId="2886" xr:uid="{00000000-0005-0000-0000-000052070000}"/>
    <cellStyle name="Input 17 4 2" xfId="4393" xr:uid="{00000000-0005-0000-0000-000053070000}"/>
    <cellStyle name="Input 17 4 3" xfId="3349" xr:uid="{00000000-0005-0000-0000-000054070000}"/>
    <cellStyle name="Input 17 4 4" xfId="4979" xr:uid="{00000000-0005-0000-0000-000055070000}"/>
    <cellStyle name="Input 17 4 5" xfId="4188" xr:uid="{00000000-0005-0000-0000-000056070000}"/>
    <cellStyle name="Input 17 4 6" xfId="6133" xr:uid="{00000000-0005-0000-0000-000057070000}"/>
    <cellStyle name="Input 17 5" xfId="3573" xr:uid="{00000000-0005-0000-0000-000058070000}"/>
    <cellStyle name="Input 17 6" xfId="3596" xr:uid="{00000000-0005-0000-0000-000059070000}"/>
    <cellStyle name="Input 17 7" xfId="3548" xr:uid="{00000000-0005-0000-0000-00005A070000}"/>
    <cellStyle name="Input 17 8" xfId="5348" xr:uid="{00000000-0005-0000-0000-00005B070000}"/>
    <cellStyle name="Input 2" xfId="1144" xr:uid="{00000000-0005-0000-0000-00005C070000}"/>
    <cellStyle name="Input 3" xfId="1145" xr:uid="{00000000-0005-0000-0000-00005D070000}"/>
    <cellStyle name="Input 4" xfId="1146" xr:uid="{00000000-0005-0000-0000-00005E070000}"/>
    <cellStyle name="Input 5" xfId="1147" xr:uid="{00000000-0005-0000-0000-00005F070000}"/>
    <cellStyle name="Input 6" xfId="1148" xr:uid="{00000000-0005-0000-0000-000060070000}"/>
    <cellStyle name="Input 6 2" xfId="1149" xr:uid="{00000000-0005-0000-0000-000061070000}"/>
    <cellStyle name="Input 6 2 2" xfId="2834" xr:uid="{00000000-0005-0000-0000-000062070000}"/>
    <cellStyle name="Input 6 2 2 2" xfId="4351" xr:uid="{00000000-0005-0000-0000-000063070000}"/>
    <cellStyle name="Input 6 2 2 3" xfId="3380" xr:uid="{00000000-0005-0000-0000-000064070000}"/>
    <cellStyle name="Input 6 2 2 4" xfId="4940" xr:uid="{00000000-0005-0000-0000-000065070000}"/>
    <cellStyle name="Input 6 2 2 5" xfId="3806" xr:uid="{00000000-0005-0000-0000-000066070000}"/>
    <cellStyle name="Input 6 2 2 6" xfId="6094" xr:uid="{00000000-0005-0000-0000-000067070000}"/>
    <cellStyle name="Input 6 2 3" xfId="2883" xr:uid="{00000000-0005-0000-0000-000068070000}"/>
    <cellStyle name="Input 6 2 3 2" xfId="4390" xr:uid="{00000000-0005-0000-0000-000069070000}"/>
    <cellStyle name="Input 6 2 3 3" xfId="3352" xr:uid="{00000000-0005-0000-0000-00006A070000}"/>
    <cellStyle name="Input 6 2 3 4" xfId="4976" xr:uid="{00000000-0005-0000-0000-00006B070000}"/>
    <cellStyle name="Input 6 2 3 5" xfId="4205" xr:uid="{00000000-0005-0000-0000-00006C070000}"/>
    <cellStyle name="Input 6 2 3 6" xfId="6130" xr:uid="{00000000-0005-0000-0000-00006D070000}"/>
    <cellStyle name="Input 6 2 4" xfId="3576" xr:uid="{00000000-0005-0000-0000-00006E070000}"/>
    <cellStyle name="Input 6 2 5" xfId="3599" xr:uid="{00000000-0005-0000-0000-00006F070000}"/>
    <cellStyle name="Input 6 2 6" xfId="5227" xr:uid="{00000000-0005-0000-0000-000070070000}"/>
    <cellStyle name="Input 6 2 7" xfId="5345" xr:uid="{00000000-0005-0000-0000-000071070000}"/>
    <cellStyle name="Input 6 3" xfId="2833" xr:uid="{00000000-0005-0000-0000-000072070000}"/>
    <cellStyle name="Input 6 3 2" xfId="4350" xr:uid="{00000000-0005-0000-0000-000073070000}"/>
    <cellStyle name="Input 6 3 3" xfId="4798" xr:uid="{00000000-0005-0000-0000-000074070000}"/>
    <cellStyle name="Input 6 3 4" xfId="4939" xr:uid="{00000000-0005-0000-0000-000075070000}"/>
    <cellStyle name="Input 6 3 5" xfId="3805" xr:uid="{00000000-0005-0000-0000-000076070000}"/>
    <cellStyle name="Input 6 3 6" xfId="6093" xr:uid="{00000000-0005-0000-0000-000077070000}"/>
    <cellStyle name="Input 6 4" xfId="2884" xr:uid="{00000000-0005-0000-0000-000078070000}"/>
    <cellStyle name="Input 6 4 2" xfId="4391" xr:uid="{00000000-0005-0000-0000-000079070000}"/>
    <cellStyle name="Input 6 4 3" xfId="3351" xr:uid="{00000000-0005-0000-0000-00007A070000}"/>
    <cellStyle name="Input 6 4 4" xfId="4977" xr:uid="{00000000-0005-0000-0000-00007B070000}"/>
    <cellStyle name="Input 6 4 5" xfId="4189" xr:uid="{00000000-0005-0000-0000-00007C070000}"/>
    <cellStyle name="Input 6 4 6" xfId="6131" xr:uid="{00000000-0005-0000-0000-00007D070000}"/>
    <cellStyle name="Input 6 5" xfId="3575" xr:uid="{00000000-0005-0000-0000-00007E070000}"/>
    <cellStyle name="Input 6 6" xfId="3598" xr:uid="{00000000-0005-0000-0000-00007F070000}"/>
    <cellStyle name="Input 6 7" xfId="3342" xr:uid="{00000000-0005-0000-0000-000080070000}"/>
    <cellStyle name="Input 6 8" xfId="5346" xr:uid="{00000000-0005-0000-0000-000081070000}"/>
    <cellStyle name="Input 7" xfId="1150" xr:uid="{00000000-0005-0000-0000-000082070000}"/>
    <cellStyle name="Input 7 2" xfId="1151" xr:uid="{00000000-0005-0000-0000-000083070000}"/>
    <cellStyle name="Input 7 2 2" xfId="2836" xr:uid="{00000000-0005-0000-0000-000084070000}"/>
    <cellStyle name="Input 7 2 2 2" xfId="4353" xr:uid="{00000000-0005-0000-0000-000085070000}"/>
    <cellStyle name="Input 7 2 2 3" xfId="3378" xr:uid="{00000000-0005-0000-0000-000086070000}"/>
    <cellStyle name="Input 7 2 2 4" xfId="4942" xr:uid="{00000000-0005-0000-0000-000087070000}"/>
    <cellStyle name="Input 7 2 2 5" xfId="3808" xr:uid="{00000000-0005-0000-0000-000088070000}"/>
    <cellStyle name="Input 7 2 2 6" xfId="6096" xr:uid="{00000000-0005-0000-0000-000089070000}"/>
    <cellStyle name="Input 7 2 3" xfId="2881" xr:uid="{00000000-0005-0000-0000-00008A070000}"/>
    <cellStyle name="Input 7 2 3 2" xfId="4388" xr:uid="{00000000-0005-0000-0000-00008B070000}"/>
    <cellStyle name="Input 7 2 3 3" xfId="3354" xr:uid="{00000000-0005-0000-0000-00008C070000}"/>
    <cellStyle name="Input 7 2 3 4" xfId="4974" xr:uid="{00000000-0005-0000-0000-00008D070000}"/>
    <cellStyle name="Input 7 2 3 5" xfId="3847" xr:uid="{00000000-0005-0000-0000-00008E070000}"/>
    <cellStyle name="Input 7 2 3 6" xfId="6128" xr:uid="{00000000-0005-0000-0000-00008F070000}"/>
    <cellStyle name="Input 7 2 4" xfId="3578" xr:uid="{00000000-0005-0000-0000-000090070000}"/>
    <cellStyle name="Input 7 2 5" xfId="3601" xr:uid="{00000000-0005-0000-0000-000091070000}"/>
    <cellStyle name="Input 7 2 6" xfId="3551" xr:uid="{00000000-0005-0000-0000-000092070000}"/>
    <cellStyle name="Input 7 2 7" xfId="5343" xr:uid="{00000000-0005-0000-0000-000093070000}"/>
    <cellStyle name="Input 7 3" xfId="2835" xr:uid="{00000000-0005-0000-0000-000094070000}"/>
    <cellStyle name="Input 7 3 2" xfId="4352" xr:uid="{00000000-0005-0000-0000-000095070000}"/>
    <cellStyle name="Input 7 3 3" xfId="3379" xr:uid="{00000000-0005-0000-0000-000096070000}"/>
    <cellStyle name="Input 7 3 4" xfId="4941" xr:uid="{00000000-0005-0000-0000-000097070000}"/>
    <cellStyle name="Input 7 3 5" xfId="3807" xr:uid="{00000000-0005-0000-0000-000098070000}"/>
    <cellStyle name="Input 7 3 6" xfId="6095" xr:uid="{00000000-0005-0000-0000-000099070000}"/>
    <cellStyle name="Input 7 4" xfId="2882" xr:uid="{00000000-0005-0000-0000-00009A070000}"/>
    <cellStyle name="Input 7 4 2" xfId="4389" xr:uid="{00000000-0005-0000-0000-00009B070000}"/>
    <cellStyle name="Input 7 4 3" xfId="3353" xr:uid="{00000000-0005-0000-0000-00009C070000}"/>
    <cellStyle name="Input 7 4 4" xfId="4975" xr:uid="{00000000-0005-0000-0000-00009D070000}"/>
    <cellStyle name="Input 7 4 5" xfId="3848" xr:uid="{00000000-0005-0000-0000-00009E070000}"/>
    <cellStyle name="Input 7 4 6" xfId="6129" xr:uid="{00000000-0005-0000-0000-00009F070000}"/>
    <cellStyle name="Input 7 5" xfId="3577" xr:uid="{00000000-0005-0000-0000-0000A0070000}"/>
    <cellStyle name="Input 7 6" xfId="3600" xr:uid="{00000000-0005-0000-0000-0000A1070000}"/>
    <cellStyle name="Input 7 7" xfId="3550" xr:uid="{00000000-0005-0000-0000-0000A2070000}"/>
    <cellStyle name="Input 7 8" xfId="5344" xr:uid="{00000000-0005-0000-0000-0000A3070000}"/>
    <cellStyle name="Input 8" xfId="1152" xr:uid="{00000000-0005-0000-0000-0000A4070000}"/>
    <cellStyle name="Input 8 2" xfId="1153" xr:uid="{00000000-0005-0000-0000-0000A5070000}"/>
    <cellStyle name="Input 8 2 2" xfId="2838" xr:uid="{00000000-0005-0000-0000-0000A6070000}"/>
    <cellStyle name="Input 8 2 2 2" xfId="4355" xr:uid="{00000000-0005-0000-0000-0000A7070000}"/>
    <cellStyle name="Input 8 2 2 3" xfId="3376" xr:uid="{00000000-0005-0000-0000-0000A8070000}"/>
    <cellStyle name="Input 8 2 2 4" xfId="4944" xr:uid="{00000000-0005-0000-0000-0000A9070000}"/>
    <cellStyle name="Input 8 2 2 5" xfId="3810" xr:uid="{00000000-0005-0000-0000-0000AA070000}"/>
    <cellStyle name="Input 8 2 2 6" xfId="6098" xr:uid="{00000000-0005-0000-0000-0000AB070000}"/>
    <cellStyle name="Input 8 2 3" xfId="2879" xr:uid="{00000000-0005-0000-0000-0000AC070000}"/>
    <cellStyle name="Input 8 2 3 2" xfId="4386" xr:uid="{00000000-0005-0000-0000-0000AD070000}"/>
    <cellStyle name="Input 8 2 3 3" xfId="3356" xr:uid="{00000000-0005-0000-0000-0000AE070000}"/>
    <cellStyle name="Input 8 2 3 4" xfId="4972" xr:uid="{00000000-0005-0000-0000-0000AF070000}"/>
    <cellStyle name="Input 8 2 3 5" xfId="3845" xr:uid="{00000000-0005-0000-0000-0000B0070000}"/>
    <cellStyle name="Input 8 2 3 6" xfId="6126" xr:uid="{00000000-0005-0000-0000-0000B1070000}"/>
    <cellStyle name="Input 8 2 4" xfId="3580" xr:uid="{00000000-0005-0000-0000-0000B2070000}"/>
    <cellStyle name="Input 8 2 5" xfId="3603" xr:uid="{00000000-0005-0000-0000-0000B3070000}"/>
    <cellStyle name="Input 8 2 6" xfId="5215" xr:uid="{00000000-0005-0000-0000-0000B4070000}"/>
    <cellStyle name="Input 8 2 7" xfId="5341" xr:uid="{00000000-0005-0000-0000-0000B5070000}"/>
    <cellStyle name="Input 8 3" xfId="2837" xr:uid="{00000000-0005-0000-0000-0000B6070000}"/>
    <cellStyle name="Input 8 3 2" xfId="4354" xr:uid="{00000000-0005-0000-0000-0000B7070000}"/>
    <cellStyle name="Input 8 3 3" xfId="3377" xr:uid="{00000000-0005-0000-0000-0000B8070000}"/>
    <cellStyle name="Input 8 3 4" xfId="4943" xr:uid="{00000000-0005-0000-0000-0000B9070000}"/>
    <cellStyle name="Input 8 3 5" xfId="3809" xr:uid="{00000000-0005-0000-0000-0000BA070000}"/>
    <cellStyle name="Input 8 3 6" xfId="6097" xr:uid="{00000000-0005-0000-0000-0000BB070000}"/>
    <cellStyle name="Input 8 4" xfId="2880" xr:uid="{00000000-0005-0000-0000-0000BC070000}"/>
    <cellStyle name="Input 8 4 2" xfId="4387" xr:uid="{00000000-0005-0000-0000-0000BD070000}"/>
    <cellStyle name="Input 8 4 3" xfId="3355" xr:uid="{00000000-0005-0000-0000-0000BE070000}"/>
    <cellStyle name="Input 8 4 4" xfId="4973" xr:uid="{00000000-0005-0000-0000-0000BF070000}"/>
    <cellStyle name="Input 8 4 5" xfId="3846" xr:uid="{00000000-0005-0000-0000-0000C0070000}"/>
    <cellStyle name="Input 8 4 6" xfId="6127" xr:uid="{00000000-0005-0000-0000-0000C1070000}"/>
    <cellStyle name="Input 8 5" xfId="3579" xr:uid="{00000000-0005-0000-0000-0000C2070000}"/>
    <cellStyle name="Input 8 6" xfId="3602" xr:uid="{00000000-0005-0000-0000-0000C3070000}"/>
    <cellStyle name="Input 8 7" xfId="3552" xr:uid="{00000000-0005-0000-0000-0000C4070000}"/>
    <cellStyle name="Input 8 8" xfId="5342" xr:uid="{00000000-0005-0000-0000-0000C5070000}"/>
    <cellStyle name="Input 9" xfId="1154" xr:uid="{00000000-0005-0000-0000-0000C6070000}"/>
    <cellStyle name="Input 9 2" xfId="1155" xr:uid="{00000000-0005-0000-0000-0000C7070000}"/>
    <cellStyle name="Input 9 2 2" xfId="2840" xr:uid="{00000000-0005-0000-0000-0000C8070000}"/>
    <cellStyle name="Input 9 2 2 2" xfId="4357" xr:uid="{00000000-0005-0000-0000-0000C9070000}"/>
    <cellStyle name="Input 9 2 2 3" xfId="3374" xr:uid="{00000000-0005-0000-0000-0000CA070000}"/>
    <cellStyle name="Input 9 2 2 4" xfId="4946" xr:uid="{00000000-0005-0000-0000-0000CB070000}"/>
    <cellStyle name="Input 9 2 2 5" xfId="3812" xr:uid="{00000000-0005-0000-0000-0000CC070000}"/>
    <cellStyle name="Input 9 2 2 6" xfId="6100" xr:uid="{00000000-0005-0000-0000-0000CD070000}"/>
    <cellStyle name="Input 9 2 3" xfId="2877" xr:uid="{00000000-0005-0000-0000-0000CE070000}"/>
    <cellStyle name="Input 9 2 3 2" xfId="4384" xr:uid="{00000000-0005-0000-0000-0000CF070000}"/>
    <cellStyle name="Input 9 2 3 3" xfId="3358" xr:uid="{00000000-0005-0000-0000-0000D0070000}"/>
    <cellStyle name="Input 9 2 3 4" xfId="4970" xr:uid="{00000000-0005-0000-0000-0000D1070000}"/>
    <cellStyle name="Input 9 2 3 5" xfId="4201" xr:uid="{00000000-0005-0000-0000-0000D2070000}"/>
    <cellStyle name="Input 9 2 3 6" xfId="6124" xr:uid="{00000000-0005-0000-0000-0000D3070000}"/>
    <cellStyle name="Input 9 2 4" xfId="3582" xr:uid="{00000000-0005-0000-0000-0000D4070000}"/>
    <cellStyle name="Input 9 2 5" xfId="3605" xr:uid="{00000000-0005-0000-0000-0000D5070000}"/>
    <cellStyle name="Input 9 2 6" xfId="3553" xr:uid="{00000000-0005-0000-0000-0000D6070000}"/>
    <cellStyle name="Input 9 2 7" xfId="5339" xr:uid="{00000000-0005-0000-0000-0000D7070000}"/>
    <cellStyle name="Input 9 3" xfId="2839" xr:uid="{00000000-0005-0000-0000-0000D8070000}"/>
    <cellStyle name="Input 9 3 2" xfId="4356" xr:uid="{00000000-0005-0000-0000-0000D9070000}"/>
    <cellStyle name="Input 9 3 3" xfId="3375" xr:uid="{00000000-0005-0000-0000-0000DA070000}"/>
    <cellStyle name="Input 9 3 4" xfId="4945" xr:uid="{00000000-0005-0000-0000-0000DB070000}"/>
    <cellStyle name="Input 9 3 5" xfId="4191" xr:uid="{00000000-0005-0000-0000-0000DC070000}"/>
    <cellStyle name="Input 9 3 6" xfId="6099" xr:uid="{00000000-0005-0000-0000-0000DD070000}"/>
    <cellStyle name="Input 9 4" xfId="2878" xr:uid="{00000000-0005-0000-0000-0000DE070000}"/>
    <cellStyle name="Input 9 4 2" xfId="4385" xr:uid="{00000000-0005-0000-0000-0000DF070000}"/>
    <cellStyle name="Input 9 4 3" xfId="3357" xr:uid="{00000000-0005-0000-0000-0000E0070000}"/>
    <cellStyle name="Input 9 4 4" xfId="4971" xr:uid="{00000000-0005-0000-0000-0000E1070000}"/>
    <cellStyle name="Input 9 4 5" xfId="4187" xr:uid="{00000000-0005-0000-0000-0000E2070000}"/>
    <cellStyle name="Input 9 4 6" xfId="6125" xr:uid="{00000000-0005-0000-0000-0000E3070000}"/>
    <cellStyle name="Input 9 5" xfId="3581" xr:uid="{00000000-0005-0000-0000-0000E4070000}"/>
    <cellStyle name="Input 9 6" xfId="3604" xr:uid="{00000000-0005-0000-0000-0000E5070000}"/>
    <cellStyle name="Input 9 7" xfId="4759" xr:uid="{00000000-0005-0000-0000-0000E6070000}"/>
    <cellStyle name="Input 9 8" xfId="5340" xr:uid="{00000000-0005-0000-0000-0000E7070000}"/>
    <cellStyle name="Input Link" xfId="1156" xr:uid="{00000000-0005-0000-0000-0000E8070000}"/>
    <cellStyle name="Input Link 2" xfId="1157" xr:uid="{00000000-0005-0000-0000-0000E9070000}"/>
    <cellStyle name="Input Link 3" xfId="1158" xr:uid="{00000000-0005-0000-0000-0000EA070000}"/>
    <cellStyle name="Input Link 4" xfId="1159" xr:uid="{00000000-0005-0000-0000-0000EB070000}"/>
    <cellStyle name="Input Link 5" xfId="1160" xr:uid="{00000000-0005-0000-0000-0000EC070000}"/>
    <cellStyle name="Input_110519 Proposta evolució XOC" xfId="1161" xr:uid="{00000000-0005-0000-0000-0000ED070000}"/>
    <cellStyle name="Item" xfId="1162" xr:uid="{00000000-0005-0000-0000-0000EE070000}"/>
    <cellStyle name="Item 2" xfId="1163" xr:uid="{00000000-0005-0000-0000-0000EF070000}"/>
    <cellStyle name="Item 3" xfId="1164" xr:uid="{00000000-0005-0000-0000-0000F0070000}"/>
    <cellStyle name="Item 4" xfId="1165" xr:uid="{00000000-0005-0000-0000-0000F1070000}"/>
    <cellStyle name="Item 5" xfId="1166" xr:uid="{00000000-0005-0000-0000-0000F2070000}"/>
    <cellStyle name="Item Header" xfId="1167" xr:uid="{00000000-0005-0000-0000-0000F3070000}"/>
    <cellStyle name="Item_OFERTA GENERICAv2" xfId="1168" xr:uid="{00000000-0005-0000-0000-0000F4070000}"/>
    <cellStyle name="Joe" xfId="1169" xr:uid="{00000000-0005-0000-0000-0000F5070000}"/>
    <cellStyle name="k" xfId="1170" xr:uid="{00000000-0005-0000-0000-0000F6070000}"/>
    <cellStyle name="k [0]" xfId="1171" xr:uid="{00000000-0005-0000-0000-0000F7070000}"/>
    <cellStyle name="k 2" xfId="1172" xr:uid="{00000000-0005-0000-0000-0000F8070000}"/>
    <cellStyle name="k 3" xfId="1173" xr:uid="{00000000-0005-0000-0000-0000F9070000}"/>
    <cellStyle name="k 4" xfId="1174" xr:uid="{00000000-0005-0000-0000-0000FA070000}"/>
    <cellStyle name="k 5" xfId="1175" xr:uid="{00000000-0005-0000-0000-0000FB070000}"/>
    <cellStyle name="k_MSH64C Price List_con formule" xfId="1176" xr:uid="{00000000-0005-0000-0000-0000FC070000}"/>
    <cellStyle name="k_MSH64C Price List_con formule 2" xfId="1177" xr:uid="{00000000-0005-0000-0000-0000FD070000}"/>
    <cellStyle name="k_MSH64C Price List_con formule 3" xfId="1178" xr:uid="{00000000-0005-0000-0000-0000FE070000}"/>
    <cellStyle name="k_MSH64C Price List_con formule 4" xfId="1179" xr:uid="{00000000-0005-0000-0000-0000FF070000}"/>
    <cellStyle name="k_MSH64C Price List_con formule 5" xfId="1180" xr:uid="{00000000-0005-0000-0000-000000080000}"/>
    <cellStyle name="k2" xfId="1181" xr:uid="{00000000-0005-0000-0000-000001080000}"/>
    <cellStyle name="k2 2" xfId="1182" xr:uid="{00000000-0005-0000-0000-000002080000}"/>
    <cellStyle name="k2 3" xfId="1183" xr:uid="{00000000-0005-0000-0000-000003080000}"/>
    <cellStyle name="k2 4" xfId="1184" xr:uid="{00000000-0005-0000-0000-000004080000}"/>
    <cellStyle name="k2 5" xfId="1185" xr:uid="{00000000-0005-0000-0000-000005080000}"/>
    <cellStyle name="Level" xfId="1186" xr:uid="{00000000-0005-0000-0000-000006080000}"/>
    <cellStyle name="Level 2" xfId="1187" xr:uid="{00000000-0005-0000-0000-000007080000}"/>
    <cellStyle name="Level 3" xfId="1188" xr:uid="{00000000-0005-0000-0000-000008080000}"/>
    <cellStyle name="Level 4" xfId="1189" xr:uid="{00000000-0005-0000-0000-000009080000}"/>
    <cellStyle name="Level 5" xfId="1190" xr:uid="{00000000-0005-0000-0000-00000A080000}"/>
    <cellStyle name="Link Currency (0)" xfId="1191" xr:uid="{00000000-0005-0000-0000-00000B080000}"/>
    <cellStyle name="Link Currency (0) 2" xfId="1192" xr:uid="{00000000-0005-0000-0000-00000C080000}"/>
    <cellStyle name="Link Currency (0) 3" xfId="1193" xr:uid="{00000000-0005-0000-0000-00000D080000}"/>
    <cellStyle name="Link Currency (0) 4" xfId="1194" xr:uid="{00000000-0005-0000-0000-00000E080000}"/>
    <cellStyle name="Link Currency (0) 5" xfId="1195" xr:uid="{00000000-0005-0000-0000-00000F080000}"/>
    <cellStyle name="Link Currency (2)" xfId="1196" xr:uid="{00000000-0005-0000-0000-000010080000}"/>
    <cellStyle name="Link Currency (2) 2" xfId="1197" xr:uid="{00000000-0005-0000-0000-000011080000}"/>
    <cellStyle name="Link Currency (2) 3" xfId="1198" xr:uid="{00000000-0005-0000-0000-000012080000}"/>
    <cellStyle name="Link Currency (2) 4" xfId="1199" xr:uid="{00000000-0005-0000-0000-000013080000}"/>
    <cellStyle name="Link Currency (2) 5" xfId="1200" xr:uid="{00000000-0005-0000-0000-000014080000}"/>
    <cellStyle name="Link Units (0)" xfId="1201" xr:uid="{00000000-0005-0000-0000-000015080000}"/>
    <cellStyle name="Link Units (0) 2" xfId="1202" xr:uid="{00000000-0005-0000-0000-000016080000}"/>
    <cellStyle name="Link Units (0) 3" xfId="1203" xr:uid="{00000000-0005-0000-0000-000017080000}"/>
    <cellStyle name="Link Units (0) 4" xfId="1204" xr:uid="{00000000-0005-0000-0000-000018080000}"/>
    <cellStyle name="Link Units (0) 5" xfId="1205" xr:uid="{00000000-0005-0000-0000-000019080000}"/>
    <cellStyle name="Link Units (1)" xfId="1206" xr:uid="{00000000-0005-0000-0000-00001A080000}"/>
    <cellStyle name="Link Units (1) 2" xfId="1207" xr:uid="{00000000-0005-0000-0000-00001B080000}"/>
    <cellStyle name="Link Units (1) 3" xfId="1208" xr:uid="{00000000-0005-0000-0000-00001C080000}"/>
    <cellStyle name="Link Units (1) 4" xfId="1209" xr:uid="{00000000-0005-0000-0000-00001D080000}"/>
    <cellStyle name="Link Units (1) 5" xfId="1210" xr:uid="{00000000-0005-0000-0000-00001E080000}"/>
    <cellStyle name="Link Units (2)" xfId="1211" xr:uid="{00000000-0005-0000-0000-00001F080000}"/>
    <cellStyle name="Link Units (2) 2" xfId="1212" xr:uid="{00000000-0005-0000-0000-000020080000}"/>
    <cellStyle name="Link Units (2) 3" xfId="1213" xr:uid="{00000000-0005-0000-0000-000021080000}"/>
    <cellStyle name="Link Units (2) 4" xfId="1214" xr:uid="{00000000-0005-0000-0000-000022080000}"/>
    <cellStyle name="Link Units (2) 5" xfId="1215" xr:uid="{00000000-0005-0000-0000-000023080000}"/>
    <cellStyle name="Linked Cell" xfId="1216" xr:uid="{00000000-0005-0000-0000-000024080000}"/>
    <cellStyle name="LÜ_geändert" xfId="1217" xr:uid="{00000000-0005-0000-0000-000025080000}"/>
    <cellStyle name="Migliaia (0)_03 Annex1" xfId="1218" xr:uid="{00000000-0005-0000-0000-000026080000}"/>
    <cellStyle name="Migliaia [0] 2" xfId="1219" xr:uid="{00000000-0005-0000-0000-000027080000}"/>
    <cellStyle name="Migliaia [0]_20020707_Hansenet_Bid Summary" xfId="1220" xr:uid="{00000000-0005-0000-0000-000028080000}"/>
    <cellStyle name="Migliaia 2" xfId="1221" xr:uid="{00000000-0005-0000-0000-000029080000}"/>
    <cellStyle name="Migliaia_9611A02C" xfId="1222" xr:uid="{00000000-0005-0000-0000-00002A080000}"/>
    <cellStyle name="Millares [0,1]" xfId="1223" xr:uid="{00000000-0005-0000-0000-00002B080000}"/>
    <cellStyle name="Millares [0,1] 2" xfId="1224" xr:uid="{00000000-0005-0000-0000-00002C080000}"/>
    <cellStyle name="Millares [0,1] 2 2" xfId="2849" xr:uid="{00000000-0005-0000-0000-00002D080000}"/>
    <cellStyle name="Millares [0,1] 2 2 2" xfId="4365" xr:uid="{00000000-0005-0000-0000-00002E080000}"/>
    <cellStyle name="Millares [0,1] 2 2 3" xfId="3366" xr:uid="{00000000-0005-0000-0000-00002F080000}"/>
    <cellStyle name="Millares [0,1] 2 2 4" xfId="4954" xr:uid="{00000000-0005-0000-0000-000030080000}"/>
    <cellStyle name="Millares [0,1] 2 2 5" xfId="3819" xr:uid="{00000000-0005-0000-0000-000031080000}"/>
    <cellStyle name="Millares [0,1] 2 2 6" xfId="6108" xr:uid="{00000000-0005-0000-0000-000032080000}"/>
    <cellStyle name="Millares [0,1] 2 3" xfId="2808" xr:uid="{00000000-0005-0000-0000-000033080000}"/>
    <cellStyle name="Millares [0,1] 2 3 2" xfId="4325" xr:uid="{00000000-0005-0000-0000-000034080000}"/>
    <cellStyle name="Millares [0,1] 2 3 3" xfId="3402" xr:uid="{00000000-0005-0000-0000-000035080000}"/>
    <cellStyle name="Millares [0,1] 2 3 4" xfId="4914" xr:uid="{00000000-0005-0000-0000-000036080000}"/>
    <cellStyle name="Millares [0,1] 2 3 5" xfId="3769" xr:uid="{00000000-0005-0000-0000-000037080000}"/>
    <cellStyle name="Millares [0,1] 2 3 6" xfId="6068" xr:uid="{00000000-0005-0000-0000-000038080000}"/>
    <cellStyle name="Millares [0,1] 2 4" xfId="3607" xr:uid="{00000000-0005-0000-0000-000039080000}"/>
    <cellStyle name="Millares [0,1] 2 5" xfId="4383" xr:uid="{00000000-0005-0000-0000-00003A080000}"/>
    <cellStyle name="Millares [0,1] 2 6" xfId="3619" xr:uid="{00000000-0005-0000-0000-00003B080000}"/>
    <cellStyle name="Millares [0,1] 2 7" xfId="4767" xr:uid="{00000000-0005-0000-0000-00003C080000}"/>
    <cellStyle name="Millares [0,1] 3" xfId="2848" xr:uid="{00000000-0005-0000-0000-00003D080000}"/>
    <cellStyle name="Millares [0,1] 3 2" xfId="4364" xr:uid="{00000000-0005-0000-0000-00003E080000}"/>
    <cellStyle name="Millares [0,1] 3 3" xfId="3367" xr:uid="{00000000-0005-0000-0000-00003F080000}"/>
    <cellStyle name="Millares [0,1] 3 4" xfId="4953" xr:uid="{00000000-0005-0000-0000-000040080000}"/>
    <cellStyle name="Millares [0,1] 3 5" xfId="4179" xr:uid="{00000000-0005-0000-0000-000041080000}"/>
    <cellStyle name="Millares [0,1] 3 6" xfId="6107" xr:uid="{00000000-0005-0000-0000-000042080000}"/>
    <cellStyle name="Millares [0,1] 4" xfId="2807" xr:uid="{00000000-0005-0000-0000-000043080000}"/>
    <cellStyle name="Millares [0,1] 4 2" xfId="4324" xr:uid="{00000000-0005-0000-0000-000044080000}"/>
    <cellStyle name="Millares [0,1] 4 3" xfId="3403" xr:uid="{00000000-0005-0000-0000-000045080000}"/>
    <cellStyle name="Millares [0,1] 4 4" xfId="4913" xr:uid="{00000000-0005-0000-0000-000046080000}"/>
    <cellStyle name="Millares [0,1] 4 5" xfId="3768" xr:uid="{00000000-0005-0000-0000-000047080000}"/>
    <cellStyle name="Millares [0,1] 4 6" xfId="6067" xr:uid="{00000000-0005-0000-0000-000048080000}"/>
    <cellStyle name="Millares [0,1] 5" xfId="3606" xr:uid="{00000000-0005-0000-0000-000049080000}"/>
    <cellStyle name="Millares [0,1] 6" xfId="3651" xr:uid="{00000000-0005-0000-0000-00004A080000}"/>
    <cellStyle name="Millares [0,1] 7" xfId="3618" xr:uid="{00000000-0005-0000-0000-00004B080000}"/>
    <cellStyle name="Millares [0,1] 8" xfId="5226" xr:uid="{00000000-0005-0000-0000-00004C080000}"/>
    <cellStyle name="Millares [0.0]" xfId="1225" xr:uid="{00000000-0005-0000-0000-00004D080000}"/>
    <cellStyle name="Millares [0.0] 2" xfId="1226" xr:uid="{00000000-0005-0000-0000-00004E080000}"/>
    <cellStyle name="Millares [0.0] 2 2" xfId="2851" xr:uid="{00000000-0005-0000-0000-00004F080000}"/>
    <cellStyle name="Millares [0.0] 2 2 2" xfId="4367" xr:uid="{00000000-0005-0000-0000-000050080000}"/>
    <cellStyle name="Millares [0.0] 2 2 3" xfId="4753" xr:uid="{00000000-0005-0000-0000-000051080000}"/>
    <cellStyle name="Millares [0.0] 2 2 4" xfId="4956" xr:uid="{00000000-0005-0000-0000-000052080000}"/>
    <cellStyle name="Millares [0.0] 2 2 5" xfId="4197" xr:uid="{00000000-0005-0000-0000-000053080000}"/>
    <cellStyle name="Millares [0.0] 2 2 6" xfId="6110" xr:uid="{00000000-0005-0000-0000-000054080000}"/>
    <cellStyle name="Millares [0.0] 2 3" xfId="2810" xr:uid="{00000000-0005-0000-0000-000055080000}"/>
    <cellStyle name="Millares [0.0] 2 3 2" xfId="4327" xr:uid="{00000000-0005-0000-0000-000056080000}"/>
    <cellStyle name="Millares [0.0] 2 3 3" xfId="3400" xr:uid="{00000000-0005-0000-0000-000057080000}"/>
    <cellStyle name="Millares [0.0] 2 3 4" xfId="4916" xr:uid="{00000000-0005-0000-0000-000058080000}"/>
    <cellStyle name="Millares [0.0] 2 3 5" xfId="3771" xr:uid="{00000000-0005-0000-0000-000059080000}"/>
    <cellStyle name="Millares [0.0] 2 3 6" xfId="6070" xr:uid="{00000000-0005-0000-0000-00005A080000}"/>
    <cellStyle name="Millares [0.0] 2 4" xfId="3609" xr:uid="{00000000-0005-0000-0000-00005B080000}"/>
    <cellStyle name="Millares [0.0] 2 5" xfId="4105" xr:uid="{00000000-0005-0000-0000-00005C080000}"/>
    <cellStyle name="Millares [0.0] 2 6" xfId="3620" xr:uid="{00000000-0005-0000-0000-00005D080000}"/>
    <cellStyle name="Millares [0.0] 2 7" xfId="4240" xr:uid="{00000000-0005-0000-0000-00005E080000}"/>
    <cellStyle name="Millares [0.0] 3" xfId="2850" xr:uid="{00000000-0005-0000-0000-00005F080000}"/>
    <cellStyle name="Millares [0.0] 3 2" xfId="4366" xr:uid="{00000000-0005-0000-0000-000060080000}"/>
    <cellStyle name="Millares [0.0] 3 3" xfId="4761" xr:uid="{00000000-0005-0000-0000-000061080000}"/>
    <cellStyle name="Millares [0.0] 3 4" xfId="4955" xr:uid="{00000000-0005-0000-0000-000062080000}"/>
    <cellStyle name="Millares [0.0] 3 5" xfId="3820" xr:uid="{00000000-0005-0000-0000-000063080000}"/>
    <cellStyle name="Millares [0.0] 3 6" xfId="6109" xr:uid="{00000000-0005-0000-0000-000064080000}"/>
    <cellStyle name="Millares [0.0] 4" xfId="2809" xr:uid="{00000000-0005-0000-0000-000065080000}"/>
    <cellStyle name="Millares [0.0] 4 2" xfId="4326" xr:uid="{00000000-0005-0000-0000-000066080000}"/>
    <cellStyle name="Millares [0.0] 4 3" xfId="3401" xr:uid="{00000000-0005-0000-0000-000067080000}"/>
    <cellStyle name="Millares [0.0] 4 4" xfId="4915" xr:uid="{00000000-0005-0000-0000-000068080000}"/>
    <cellStyle name="Millares [0.0] 4 5" xfId="3770" xr:uid="{00000000-0005-0000-0000-000069080000}"/>
    <cellStyle name="Millares [0.0] 4 6" xfId="6069" xr:uid="{00000000-0005-0000-0000-00006A080000}"/>
    <cellStyle name="Millares [0.0] 5" xfId="3608" xr:uid="{00000000-0005-0000-0000-00006B080000}"/>
    <cellStyle name="Millares [0.0] 6" xfId="3650" xr:uid="{00000000-0005-0000-0000-00006C080000}"/>
    <cellStyle name="Millares [0.0] 7" xfId="3359" xr:uid="{00000000-0005-0000-0000-00006D080000}"/>
    <cellStyle name="Millares [0.0] 8" xfId="4238" xr:uid="{00000000-0005-0000-0000-00006E080000}"/>
    <cellStyle name="Millares [0.1]" xfId="1227" xr:uid="{00000000-0005-0000-0000-00006F080000}"/>
    <cellStyle name="Millares [0.1] 2" xfId="1228" xr:uid="{00000000-0005-0000-0000-000070080000}"/>
    <cellStyle name="Millares [0.1] 2 2" xfId="3139" xr:uid="{00000000-0005-0000-0000-000071080000}"/>
    <cellStyle name="Millares [0.1] 2 2 2" xfId="4621" xr:uid="{00000000-0005-0000-0000-000072080000}"/>
    <cellStyle name="Millares [0.1] 2 2 3" xfId="4644" xr:uid="{00000000-0005-0000-0000-000073080000}"/>
    <cellStyle name="Millares [0.1] 2 2 4" xfId="5205" xr:uid="{00000000-0005-0000-0000-000074080000}"/>
    <cellStyle name="Millares [0.1] 2 2 5" xfId="4825" xr:uid="{00000000-0005-0000-0000-000075080000}"/>
    <cellStyle name="Millares [0.1] 2 2 6" xfId="6352" xr:uid="{00000000-0005-0000-0000-000076080000}"/>
    <cellStyle name="Millares [0.1] 2 3" xfId="2812" xr:uid="{00000000-0005-0000-0000-000077080000}"/>
    <cellStyle name="Millares [0.1] 2 3 2" xfId="4329" xr:uid="{00000000-0005-0000-0000-000078080000}"/>
    <cellStyle name="Millares [0.1] 2 3 3" xfId="3398" xr:uid="{00000000-0005-0000-0000-000079080000}"/>
    <cellStyle name="Millares [0.1] 2 3 4" xfId="4918" xr:uid="{00000000-0005-0000-0000-00007A080000}"/>
    <cellStyle name="Millares [0.1] 2 3 5" xfId="3773" xr:uid="{00000000-0005-0000-0000-00007B080000}"/>
    <cellStyle name="Millares [0.1] 2 3 6" xfId="6072" xr:uid="{00000000-0005-0000-0000-00007C080000}"/>
    <cellStyle name="Millares [0.1] 2 4" xfId="3611" xr:uid="{00000000-0005-0000-0000-00007D080000}"/>
    <cellStyle name="Millares [0.1] 2 5" xfId="3648" xr:uid="{00000000-0005-0000-0000-00007E080000}"/>
    <cellStyle name="Millares [0.1] 2 6" xfId="4713" xr:uid="{00000000-0005-0000-0000-00007F080000}"/>
    <cellStyle name="Millares [0.1] 2 7" xfId="4805" xr:uid="{00000000-0005-0000-0000-000080080000}"/>
    <cellStyle name="Millares [0.1] 3" xfId="2852" xr:uid="{00000000-0005-0000-0000-000081080000}"/>
    <cellStyle name="Millares [0.1] 3 2" xfId="4368" xr:uid="{00000000-0005-0000-0000-000082080000}"/>
    <cellStyle name="Millares [0.1] 3 3" xfId="4760" xr:uid="{00000000-0005-0000-0000-000083080000}"/>
    <cellStyle name="Millares [0.1] 3 4" xfId="4957" xr:uid="{00000000-0005-0000-0000-000084080000}"/>
    <cellStyle name="Millares [0.1] 3 5" xfId="4182" xr:uid="{00000000-0005-0000-0000-000085080000}"/>
    <cellStyle name="Millares [0.1] 3 6" xfId="6111" xr:uid="{00000000-0005-0000-0000-000086080000}"/>
    <cellStyle name="Millares [0.1] 4" xfId="2811" xr:uid="{00000000-0005-0000-0000-000087080000}"/>
    <cellStyle name="Millares [0.1] 4 2" xfId="4328" xr:uid="{00000000-0005-0000-0000-000088080000}"/>
    <cellStyle name="Millares [0.1] 4 3" xfId="3399" xr:uid="{00000000-0005-0000-0000-000089080000}"/>
    <cellStyle name="Millares [0.1] 4 4" xfId="4917" xr:uid="{00000000-0005-0000-0000-00008A080000}"/>
    <cellStyle name="Millares [0.1] 4 5" xfId="3772" xr:uid="{00000000-0005-0000-0000-00008B080000}"/>
    <cellStyle name="Millares [0.1] 4 6" xfId="6071" xr:uid="{00000000-0005-0000-0000-00008C080000}"/>
    <cellStyle name="Millares [0.1] 5" xfId="3610" xr:uid="{00000000-0005-0000-0000-00008D080000}"/>
    <cellStyle name="Millares [0.1] 6" xfId="3649" xr:uid="{00000000-0005-0000-0000-00008E080000}"/>
    <cellStyle name="Millares [0.1] 7" xfId="3621" xr:uid="{00000000-0005-0000-0000-00008F080000}"/>
    <cellStyle name="Millares [0.1] 8" xfId="5225" xr:uid="{00000000-0005-0000-0000-000090080000}"/>
    <cellStyle name="Millares [0] 2" xfId="1229" xr:uid="{00000000-0005-0000-0000-000091080000}"/>
    <cellStyle name="Millares [1]" xfId="1230" xr:uid="{00000000-0005-0000-0000-000092080000}"/>
    <cellStyle name="Millares [1] 2" xfId="1231" xr:uid="{00000000-0005-0000-0000-000093080000}"/>
    <cellStyle name="Millares [1] 2 2" xfId="2854" xr:uid="{00000000-0005-0000-0000-000094080000}"/>
    <cellStyle name="Millares [1] 2 2 2" xfId="4370" xr:uid="{00000000-0005-0000-0000-000095080000}"/>
    <cellStyle name="Millares [1] 2 2 3" xfId="3365" xr:uid="{00000000-0005-0000-0000-000096080000}"/>
    <cellStyle name="Millares [1] 2 2 4" xfId="4959" xr:uid="{00000000-0005-0000-0000-000097080000}"/>
    <cellStyle name="Millares [1] 2 2 5" xfId="4181" xr:uid="{00000000-0005-0000-0000-000098080000}"/>
    <cellStyle name="Millares [1] 2 2 6" xfId="6113" xr:uid="{00000000-0005-0000-0000-000099080000}"/>
    <cellStyle name="Millares [1] 2 3" xfId="2814" xr:uid="{00000000-0005-0000-0000-00009A080000}"/>
    <cellStyle name="Millares [1] 2 3 2" xfId="4331" xr:uid="{00000000-0005-0000-0000-00009B080000}"/>
    <cellStyle name="Millares [1] 2 3 3" xfId="3396" xr:uid="{00000000-0005-0000-0000-00009C080000}"/>
    <cellStyle name="Millares [1] 2 3 4" xfId="4920" xr:uid="{00000000-0005-0000-0000-00009D080000}"/>
    <cellStyle name="Millares [1] 2 3 5" xfId="3775" xr:uid="{00000000-0005-0000-0000-00009E080000}"/>
    <cellStyle name="Millares [1] 2 3 6" xfId="6074" xr:uid="{00000000-0005-0000-0000-00009F080000}"/>
    <cellStyle name="Millares [1] 2 4" xfId="3613" xr:uid="{00000000-0005-0000-0000-0000A0080000}"/>
    <cellStyle name="Millares [1] 2 5" xfId="3647" xr:uid="{00000000-0005-0000-0000-0000A1080000}"/>
    <cellStyle name="Millares [1] 2 6" xfId="3623" xr:uid="{00000000-0005-0000-0000-0000A2080000}"/>
    <cellStyle name="Millares [1] 2 7" xfId="5224" xr:uid="{00000000-0005-0000-0000-0000A3080000}"/>
    <cellStyle name="Millares [1] 3" xfId="2853" xr:uid="{00000000-0005-0000-0000-0000A4080000}"/>
    <cellStyle name="Millares [1] 3 2" xfId="4369" xr:uid="{00000000-0005-0000-0000-0000A5080000}"/>
    <cellStyle name="Millares [1] 3 3" xfId="4752" xr:uid="{00000000-0005-0000-0000-0000A6080000}"/>
    <cellStyle name="Millares [1] 3 4" xfId="4958" xr:uid="{00000000-0005-0000-0000-0000A7080000}"/>
    <cellStyle name="Millares [1] 3 5" xfId="4196" xr:uid="{00000000-0005-0000-0000-0000A8080000}"/>
    <cellStyle name="Millares [1] 3 6" xfId="6112" xr:uid="{00000000-0005-0000-0000-0000A9080000}"/>
    <cellStyle name="Millares [1] 4" xfId="2813" xr:uid="{00000000-0005-0000-0000-0000AA080000}"/>
    <cellStyle name="Millares [1] 4 2" xfId="4330" xr:uid="{00000000-0005-0000-0000-0000AB080000}"/>
    <cellStyle name="Millares [1] 4 3" xfId="3397" xr:uid="{00000000-0005-0000-0000-0000AC080000}"/>
    <cellStyle name="Millares [1] 4 4" xfId="4919" xr:uid="{00000000-0005-0000-0000-0000AD080000}"/>
    <cellStyle name="Millares [1] 4 5" xfId="3774" xr:uid="{00000000-0005-0000-0000-0000AE080000}"/>
    <cellStyle name="Millares [1] 4 6" xfId="6073" xr:uid="{00000000-0005-0000-0000-0000AF080000}"/>
    <cellStyle name="Millares [1] 5" xfId="3612" xr:uid="{00000000-0005-0000-0000-0000B0080000}"/>
    <cellStyle name="Millares [1] 6" xfId="4104" xr:uid="{00000000-0005-0000-0000-0000B1080000}"/>
    <cellStyle name="Millares [1] 7" xfId="3622" xr:uid="{00000000-0005-0000-0000-0000B2080000}"/>
    <cellStyle name="Millares [1] 8" xfId="4807" xr:uid="{00000000-0005-0000-0000-0000B3080000}"/>
    <cellStyle name="Millares [2]" xfId="1232" xr:uid="{00000000-0005-0000-0000-0000B4080000}"/>
    <cellStyle name="Millares [2] 2" xfId="1233" xr:uid="{00000000-0005-0000-0000-0000B5080000}"/>
    <cellStyle name="Millares [2] 2 2" xfId="2856" xr:uid="{00000000-0005-0000-0000-0000B6080000}"/>
    <cellStyle name="Millares [2] 2 2 2" xfId="4372" xr:uid="{00000000-0005-0000-0000-0000B7080000}"/>
    <cellStyle name="Millares [2] 2 2 3" xfId="4763" xr:uid="{00000000-0005-0000-0000-0000B8080000}"/>
    <cellStyle name="Millares [2] 2 2 4" xfId="4961" xr:uid="{00000000-0005-0000-0000-0000B9080000}"/>
    <cellStyle name="Millares [2] 2 2 5" xfId="3822" xr:uid="{00000000-0005-0000-0000-0000BA080000}"/>
    <cellStyle name="Millares [2] 2 2 6" xfId="6115" xr:uid="{00000000-0005-0000-0000-0000BB080000}"/>
    <cellStyle name="Millares [2] 2 3" xfId="2816" xr:uid="{00000000-0005-0000-0000-0000BC080000}"/>
    <cellStyle name="Millares [2] 2 3 2" xfId="4333" xr:uid="{00000000-0005-0000-0000-0000BD080000}"/>
    <cellStyle name="Millares [2] 2 3 3" xfId="3394" xr:uid="{00000000-0005-0000-0000-0000BE080000}"/>
    <cellStyle name="Millares [2] 2 3 4" xfId="4922" xr:uid="{00000000-0005-0000-0000-0000BF080000}"/>
    <cellStyle name="Millares [2] 2 3 5" xfId="3777" xr:uid="{00000000-0005-0000-0000-0000C0080000}"/>
    <cellStyle name="Millares [2] 2 3 6" xfId="6076" xr:uid="{00000000-0005-0000-0000-0000C1080000}"/>
    <cellStyle name="Millares [2] 2 4" xfId="3615" xr:uid="{00000000-0005-0000-0000-0000C2080000}"/>
    <cellStyle name="Millares [2] 2 5" xfId="3645" xr:uid="{00000000-0005-0000-0000-0000C3080000}"/>
    <cellStyle name="Millares [2] 2 6" xfId="3625" xr:uid="{00000000-0005-0000-0000-0000C4080000}"/>
    <cellStyle name="Millares [2] 2 7" xfId="4809" xr:uid="{00000000-0005-0000-0000-0000C5080000}"/>
    <cellStyle name="Millares [2] 3" xfId="2855" xr:uid="{00000000-0005-0000-0000-0000C6080000}"/>
    <cellStyle name="Millares [2] 3 2" xfId="4371" xr:uid="{00000000-0005-0000-0000-0000C7080000}"/>
    <cellStyle name="Millares [2] 3 3" xfId="3364" xr:uid="{00000000-0005-0000-0000-0000C8080000}"/>
    <cellStyle name="Millares [2] 3 4" xfId="4960" xr:uid="{00000000-0005-0000-0000-0000C9080000}"/>
    <cellStyle name="Millares [2] 3 5" xfId="3821" xr:uid="{00000000-0005-0000-0000-0000CA080000}"/>
    <cellStyle name="Millares [2] 3 6" xfId="6114" xr:uid="{00000000-0005-0000-0000-0000CB080000}"/>
    <cellStyle name="Millares [2] 4" xfId="2815" xr:uid="{00000000-0005-0000-0000-0000CC080000}"/>
    <cellStyle name="Millares [2] 4 2" xfId="4332" xr:uid="{00000000-0005-0000-0000-0000CD080000}"/>
    <cellStyle name="Millares [2] 4 3" xfId="3395" xr:uid="{00000000-0005-0000-0000-0000CE080000}"/>
    <cellStyle name="Millares [2] 4 4" xfId="4921" xr:uid="{00000000-0005-0000-0000-0000CF080000}"/>
    <cellStyle name="Millares [2] 4 5" xfId="3776" xr:uid="{00000000-0005-0000-0000-0000D0080000}"/>
    <cellStyle name="Millares [2] 4 6" xfId="6075" xr:uid="{00000000-0005-0000-0000-0000D1080000}"/>
    <cellStyle name="Millares [2] 5" xfId="3614" xr:uid="{00000000-0005-0000-0000-0000D2080000}"/>
    <cellStyle name="Millares [2] 6" xfId="3646" xr:uid="{00000000-0005-0000-0000-0000D3080000}"/>
    <cellStyle name="Millares [2] 7" xfId="3624" xr:uid="{00000000-0005-0000-0000-0000D4080000}"/>
    <cellStyle name="Millares [2] 8" xfId="4808" xr:uid="{00000000-0005-0000-0000-0000D5080000}"/>
    <cellStyle name="Millares [3]" xfId="1234" xr:uid="{00000000-0005-0000-0000-0000D6080000}"/>
    <cellStyle name="Millares [3] 2" xfId="1235" xr:uid="{00000000-0005-0000-0000-0000D7080000}"/>
    <cellStyle name="Millares [3] 2 2" xfId="2858" xr:uid="{00000000-0005-0000-0000-0000D8080000}"/>
    <cellStyle name="Millares [3] 2 2 2" xfId="4374" xr:uid="{00000000-0005-0000-0000-0000D9080000}"/>
    <cellStyle name="Millares [3] 2 2 3" xfId="4762" xr:uid="{00000000-0005-0000-0000-0000DA080000}"/>
    <cellStyle name="Millares [3] 2 2 4" xfId="4963" xr:uid="{00000000-0005-0000-0000-0000DB080000}"/>
    <cellStyle name="Millares [3] 2 2 5" xfId="3824" xr:uid="{00000000-0005-0000-0000-0000DC080000}"/>
    <cellStyle name="Millares [3] 2 2 6" xfId="6117" xr:uid="{00000000-0005-0000-0000-0000DD080000}"/>
    <cellStyle name="Millares [3] 2 3" xfId="3143" xr:uid="{00000000-0005-0000-0000-0000DE080000}"/>
    <cellStyle name="Millares [3] 2 3 2" xfId="4624" xr:uid="{00000000-0005-0000-0000-0000DF080000}"/>
    <cellStyle name="Millares [3] 2 3 3" xfId="4647" xr:uid="{00000000-0005-0000-0000-0000E0080000}"/>
    <cellStyle name="Millares [3] 2 3 4" xfId="5208" xr:uid="{00000000-0005-0000-0000-0000E1080000}"/>
    <cellStyle name="Millares [3] 2 3 5" xfId="4828" xr:uid="{00000000-0005-0000-0000-0000E2080000}"/>
    <cellStyle name="Millares [3] 2 3 6" xfId="6355" xr:uid="{00000000-0005-0000-0000-0000E3080000}"/>
    <cellStyle name="Millares [3] 2 4" xfId="3617" xr:uid="{00000000-0005-0000-0000-0000E4080000}"/>
    <cellStyle name="Millares [3] 2 5" xfId="3644" xr:uid="{00000000-0005-0000-0000-0000E5080000}"/>
    <cellStyle name="Millares [3] 2 6" xfId="3627" xr:uid="{00000000-0005-0000-0000-0000E6080000}"/>
    <cellStyle name="Millares [3] 2 7" xfId="5223" xr:uid="{00000000-0005-0000-0000-0000E7080000}"/>
    <cellStyle name="Millares [3] 3" xfId="2857" xr:uid="{00000000-0005-0000-0000-0000E8080000}"/>
    <cellStyle name="Millares [3] 3 2" xfId="4373" xr:uid="{00000000-0005-0000-0000-0000E9080000}"/>
    <cellStyle name="Millares [3] 3 3" xfId="4754" xr:uid="{00000000-0005-0000-0000-0000EA080000}"/>
    <cellStyle name="Millares [3] 3 4" xfId="4962" xr:uid="{00000000-0005-0000-0000-0000EB080000}"/>
    <cellStyle name="Millares [3] 3 5" xfId="3823" xr:uid="{00000000-0005-0000-0000-0000EC080000}"/>
    <cellStyle name="Millares [3] 3 6" xfId="6116" xr:uid="{00000000-0005-0000-0000-0000ED080000}"/>
    <cellStyle name="Millares [3] 4" xfId="3138" xr:uid="{00000000-0005-0000-0000-0000EE080000}"/>
    <cellStyle name="Millares [3] 4 2" xfId="4620" xr:uid="{00000000-0005-0000-0000-0000EF080000}"/>
    <cellStyle name="Millares [3] 4 3" xfId="4643" xr:uid="{00000000-0005-0000-0000-0000F0080000}"/>
    <cellStyle name="Millares [3] 4 4" xfId="5204" xr:uid="{00000000-0005-0000-0000-0000F1080000}"/>
    <cellStyle name="Millares [3] 4 5" xfId="4824" xr:uid="{00000000-0005-0000-0000-0000F2080000}"/>
    <cellStyle name="Millares [3] 4 6" xfId="6351" xr:uid="{00000000-0005-0000-0000-0000F3080000}"/>
    <cellStyle name="Millares [3] 5" xfId="3616" xr:uid="{00000000-0005-0000-0000-0000F4080000}"/>
    <cellStyle name="Millares [3] 6" xfId="4103" xr:uid="{00000000-0005-0000-0000-0000F5080000}"/>
    <cellStyle name="Millares [3] 7" xfId="3626" xr:uid="{00000000-0005-0000-0000-0000F6080000}"/>
    <cellStyle name="Millares [3] 8" xfId="3554" xr:uid="{00000000-0005-0000-0000-0000F7080000}"/>
    <cellStyle name="Millares 10" xfId="1236" xr:uid="{00000000-0005-0000-0000-0000F8080000}"/>
    <cellStyle name="Millares 10 2" xfId="5363" xr:uid="{00000000-0005-0000-0000-0000F9080000}"/>
    <cellStyle name="Millares 11" xfId="1237" xr:uid="{00000000-0005-0000-0000-0000FA080000}"/>
    <cellStyle name="Millares 11 2" xfId="5364" xr:uid="{00000000-0005-0000-0000-0000FB080000}"/>
    <cellStyle name="Millares 12" xfId="1238" xr:uid="{00000000-0005-0000-0000-0000FC080000}"/>
    <cellStyle name="Millares 12 2" xfId="5365" xr:uid="{00000000-0005-0000-0000-0000FD080000}"/>
    <cellStyle name="Millares 13" xfId="1239" xr:uid="{00000000-0005-0000-0000-0000FE080000}"/>
    <cellStyle name="Millares 13 2" xfId="5366" xr:uid="{00000000-0005-0000-0000-0000FF080000}"/>
    <cellStyle name="Millares 14" xfId="1240" xr:uid="{00000000-0005-0000-0000-000000090000}"/>
    <cellStyle name="Millares 14 2" xfId="5367" xr:uid="{00000000-0005-0000-0000-000001090000}"/>
    <cellStyle name="Millares 15" xfId="1241" xr:uid="{00000000-0005-0000-0000-000002090000}"/>
    <cellStyle name="Millares 15 2" xfId="5368" xr:uid="{00000000-0005-0000-0000-000003090000}"/>
    <cellStyle name="Millares 16" xfId="1242" xr:uid="{00000000-0005-0000-0000-000004090000}"/>
    <cellStyle name="Millares 16 2" xfId="5369" xr:uid="{00000000-0005-0000-0000-000005090000}"/>
    <cellStyle name="Millares 17" xfId="1243" xr:uid="{00000000-0005-0000-0000-000006090000}"/>
    <cellStyle name="Millares 17 2" xfId="5370" xr:uid="{00000000-0005-0000-0000-000007090000}"/>
    <cellStyle name="Millares 18" xfId="1244" xr:uid="{00000000-0005-0000-0000-000008090000}"/>
    <cellStyle name="Millares 18 2" xfId="5371" xr:uid="{00000000-0005-0000-0000-000009090000}"/>
    <cellStyle name="Millares 19" xfId="1245" xr:uid="{00000000-0005-0000-0000-00000A090000}"/>
    <cellStyle name="Millares 19 2" xfId="5372" xr:uid="{00000000-0005-0000-0000-00000B090000}"/>
    <cellStyle name="Millares 2" xfId="2" xr:uid="{00000000-0005-0000-0000-00000C090000}"/>
    <cellStyle name="Millares 2 2" xfId="3170" xr:uid="{00000000-0005-0000-0000-00000D090000}"/>
    <cellStyle name="Millares 2 3" xfId="1246" xr:uid="{00000000-0005-0000-0000-00000E090000}"/>
    <cellStyle name="Millares 20" xfId="1247" xr:uid="{00000000-0005-0000-0000-00000F090000}"/>
    <cellStyle name="Millares 20 2" xfId="5373" xr:uid="{00000000-0005-0000-0000-000010090000}"/>
    <cellStyle name="Millares 21" xfId="1248" xr:uid="{00000000-0005-0000-0000-000011090000}"/>
    <cellStyle name="Millares 21 2" xfId="5374" xr:uid="{00000000-0005-0000-0000-000012090000}"/>
    <cellStyle name="Millares 22" xfId="1249" xr:uid="{00000000-0005-0000-0000-000013090000}"/>
    <cellStyle name="Millares 22 2" xfId="5375" xr:uid="{00000000-0005-0000-0000-000014090000}"/>
    <cellStyle name="Millares 23" xfId="1250" xr:uid="{00000000-0005-0000-0000-000015090000}"/>
    <cellStyle name="Millares 23 2" xfId="5376" xr:uid="{00000000-0005-0000-0000-000016090000}"/>
    <cellStyle name="Millares 24" xfId="1251" xr:uid="{00000000-0005-0000-0000-000017090000}"/>
    <cellStyle name="Millares 24 2" xfId="5377" xr:uid="{00000000-0005-0000-0000-000018090000}"/>
    <cellStyle name="Millares 25" xfId="1252" xr:uid="{00000000-0005-0000-0000-000019090000}"/>
    <cellStyle name="Millares 25 2" xfId="5378" xr:uid="{00000000-0005-0000-0000-00001A090000}"/>
    <cellStyle name="Millares 26" xfId="1253" xr:uid="{00000000-0005-0000-0000-00001B090000}"/>
    <cellStyle name="Millares 26 2" xfId="5379" xr:uid="{00000000-0005-0000-0000-00001C090000}"/>
    <cellStyle name="Millares 27" xfId="1254" xr:uid="{00000000-0005-0000-0000-00001D090000}"/>
    <cellStyle name="Millares 27 2" xfId="5380" xr:uid="{00000000-0005-0000-0000-00001E090000}"/>
    <cellStyle name="Millares 28" xfId="1255" xr:uid="{00000000-0005-0000-0000-00001F090000}"/>
    <cellStyle name="Millares 28 2" xfId="5381" xr:uid="{00000000-0005-0000-0000-000020090000}"/>
    <cellStyle name="Millares 29" xfId="1256" xr:uid="{00000000-0005-0000-0000-000021090000}"/>
    <cellStyle name="Millares 29 2" xfId="5382" xr:uid="{00000000-0005-0000-0000-000022090000}"/>
    <cellStyle name="Millares 3" xfId="1257" xr:uid="{00000000-0005-0000-0000-000023090000}"/>
    <cellStyle name="Millares 30" xfId="1258" xr:uid="{00000000-0005-0000-0000-000024090000}"/>
    <cellStyle name="Millares 30 2" xfId="5383" xr:uid="{00000000-0005-0000-0000-000025090000}"/>
    <cellStyle name="Millares 31" xfId="1259" xr:uid="{00000000-0005-0000-0000-000026090000}"/>
    <cellStyle name="Millares 31 2" xfId="5384" xr:uid="{00000000-0005-0000-0000-000027090000}"/>
    <cellStyle name="Millares 32" xfId="1260" xr:uid="{00000000-0005-0000-0000-000028090000}"/>
    <cellStyle name="Millares 32 2" xfId="5385" xr:uid="{00000000-0005-0000-0000-000029090000}"/>
    <cellStyle name="Millares 33" xfId="1261" xr:uid="{00000000-0005-0000-0000-00002A090000}"/>
    <cellStyle name="Millares 33 2" xfId="5386" xr:uid="{00000000-0005-0000-0000-00002B090000}"/>
    <cellStyle name="Millares 34" xfId="1262" xr:uid="{00000000-0005-0000-0000-00002C090000}"/>
    <cellStyle name="Millares 34 2" xfId="5387" xr:uid="{00000000-0005-0000-0000-00002D090000}"/>
    <cellStyle name="Millares 35" xfId="1263" xr:uid="{00000000-0005-0000-0000-00002E090000}"/>
    <cellStyle name="Millares 35 2" xfId="5388" xr:uid="{00000000-0005-0000-0000-00002F090000}"/>
    <cellStyle name="Millares 36" xfId="1264" xr:uid="{00000000-0005-0000-0000-000030090000}"/>
    <cellStyle name="Millares 36 2" xfId="5389" xr:uid="{00000000-0005-0000-0000-000031090000}"/>
    <cellStyle name="Millares 37" xfId="1265" xr:uid="{00000000-0005-0000-0000-000032090000}"/>
    <cellStyle name="Millares 37 2" xfId="5390" xr:uid="{00000000-0005-0000-0000-000033090000}"/>
    <cellStyle name="Millares 38" xfId="1266" xr:uid="{00000000-0005-0000-0000-000034090000}"/>
    <cellStyle name="Millares 38 2" xfId="5391" xr:uid="{00000000-0005-0000-0000-000035090000}"/>
    <cellStyle name="Millares 39" xfId="1267" xr:uid="{00000000-0005-0000-0000-000036090000}"/>
    <cellStyle name="Millares 39 2" xfId="5392" xr:uid="{00000000-0005-0000-0000-000037090000}"/>
    <cellStyle name="Millares 4" xfId="1268" xr:uid="{00000000-0005-0000-0000-000038090000}"/>
    <cellStyle name="Millares 40" xfId="1269" xr:uid="{00000000-0005-0000-0000-000039090000}"/>
    <cellStyle name="Millares 40 2" xfId="5393" xr:uid="{00000000-0005-0000-0000-00003A090000}"/>
    <cellStyle name="Millares 41" xfId="1270" xr:uid="{00000000-0005-0000-0000-00003B090000}"/>
    <cellStyle name="Millares 41 2" xfId="5394" xr:uid="{00000000-0005-0000-0000-00003C090000}"/>
    <cellStyle name="Millares 42" xfId="1271" xr:uid="{00000000-0005-0000-0000-00003D090000}"/>
    <cellStyle name="Millares 42 2" xfId="5395" xr:uid="{00000000-0005-0000-0000-00003E090000}"/>
    <cellStyle name="Millares 43" xfId="1272" xr:uid="{00000000-0005-0000-0000-00003F090000}"/>
    <cellStyle name="Millares 43 2" xfId="5396" xr:uid="{00000000-0005-0000-0000-000040090000}"/>
    <cellStyle name="Millares 44" xfId="1273" xr:uid="{00000000-0005-0000-0000-000041090000}"/>
    <cellStyle name="Millares 44 2" xfId="5397" xr:uid="{00000000-0005-0000-0000-000042090000}"/>
    <cellStyle name="Millares 45" xfId="1274" xr:uid="{00000000-0005-0000-0000-000043090000}"/>
    <cellStyle name="Millares 45 2" xfId="5398" xr:uid="{00000000-0005-0000-0000-000044090000}"/>
    <cellStyle name="Millares 46" xfId="1275" xr:uid="{00000000-0005-0000-0000-000045090000}"/>
    <cellStyle name="Millares 46 2" xfId="5399" xr:uid="{00000000-0005-0000-0000-000046090000}"/>
    <cellStyle name="Millares 47" xfId="1276" xr:uid="{00000000-0005-0000-0000-000047090000}"/>
    <cellStyle name="Millares 47 2" xfId="5400" xr:uid="{00000000-0005-0000-0000-000048090000}"/>
    <cellStyle name="Millares 48" xfId="1277" xr:uid="{00000000-0005-0000-0000-000049090000}"/>
    <cellStyle name="Millares 48 2" xfId="5401" xr:uid="{00000000-0005-0000-0000-00004A090000}"/>
    <cellStyle name="Millares 49" xfId="1278" xr:uid="{00000000-0005-0000-0000-00004B090000}"/>
    <cellStyle name="Millares 49 2" xfId="5402" xr:uid="{00000000-0005-0000-0000-00004C090000}"/>
    <cellStyle name="Millares 5" xfId="1279" xr:uid="{00000000-0005-0000-0000-00004D090000}"/>
    <cellStyle name="Millares 50" xfId="1280" xr:uid="{00000000-0005-0000-0000-00004E090000}"/>
    <cellStyle name="Millares 50 2" xfId="5403" xr:uid="{00000000-0005-0000-0000-00004F090000}"/>
    <cellStyle name="Millares 51" xfId="1281" xr:uid="{00000000-0005-0000-0000-000050090000}"/>
    <cellStyle name="Millares 51 2" xfId="5404" xr:uid="{00000000-0005-0000-0000-000051090000}"/>
    <cellStyle name="Millares 52" xfId="1282" xr:uid="{00000000-0005-0000-0000-000052090000}"/>
    <cellStyle name="Millares 52 2" xfId="5405" xr:uid="{00000000-0005-0000-0000-000053090000}"/>
    <cellStyle name="Millares 53" xfId="1283" xr:uid="{00000000-0005-0000-0000-000054090000}"/>
    <cellStyle name="Millares 53 2" xfId="5406" xr:uid="{00000000-0005-0000-0000-000055090000}"/>
    <cellStyle name="Millares 54" xfId="1284" xr:uid="{00000000-0005-0000-0000-000056090000}"/>
    <cellStyle name="Millares 54 2" xfId="5407" xr:uid="{00000000-0005-0000-0000-000057090000}"/>
    <cellStyle name="Millares 55" xfId="1285" xr:uid="{00000000-0005-0000-0000-000058090000}"/>
    <cellStyle name="Millares 55 2" xfId="5408" xr:uid="{00000000-0005-0000-0000-000059090000}"/>
    <cellStyle name="Millares 56" xfId="1286" xr:uid="{00000000-0005-0000-0000-00005A090000}"/>
    <cellStyle name="Millares 56 2" xfId="5409" xr:uid="{00000000-0005-0000-0000-00005B090000}"/>
    <cellStyle name="Millares 57" xfId="1287" xr:uid="{00000000-0005-0000-0000-00005C090000}"/>
    <cellStyle name="Millares 57 2" xfId="5410" xr:uid="{00000000-0005-0000-0000-00005D090000}"/>
    <cellStyle name="Millares 58" xfId="1288" xr:uid="{00000000-0005-0000-0000-00005E090000}"/>
    <cellStyle name="Millares 58 2" xfId="5411" xr:uid="{00000000-0005-0000-0000-00005F090000}"/>
    <cellStyle name="Millares 59" xfId="1289" xr:uid="{00000000-0005-0000-0000-000060090000}"/>
    <cellStyle name="Millares 59 2" xfId="5412" xr:uid="{00000000-0005-0000-0000-000061090000}"/>
    <cellStyle name="Millares 6" xfId="1290" xr:uid="{00000000-0005-0000-0000-000062090000}"/>
    <cellStyle name="Millares 60" xfId="1291" xr:uid="{00000000-0005-0000-0000-000063090000}"/>
    <cellStyle name="Millares 60 2" xfId="5413" xr:uid="{00000000-0005-0000-0000-000064090000}"/>
    <cellStyle name="Millares 61" xfId="1292" xr:uid="{00000000-0005-0000-0000-000065090000}"/>
    <cellStyle name="Millares 61 2" xfId="5414" xr:uid="{00000000-0005-0000-0000-000066090000}"/>
    <cellStyle name="Millares 62" xfId="1293" xr:uid="{00000000-0005-0000-0000-000067090000}"/>
    <cellStyle name="Millares 62 2" xfId="5415" xr:uid="{00000000-0005-0000-0000-000068090000}"/>
    <cellStyle name="Millares 63" xfId="1294" xr:uid="{00000000-0005-0000-0000-000069090000}"/>
    <cellStyle name="Millares 63 2" xfId="5416" xr:uid="{00000000-0005-0000-0000-00006A090000}"/>
    <cellStyle name="Millares 64" xfId="1295" xr:uid="{00000000-0005-0000-0000-00006B090000}"/>
    <cellStyle name="Millares 64 2" xfId="5417" xr:uid="{00000000-0005-0000-0000-00006C090000}"/>
    <cellStyle name="Millares 65" xfId="1296" xr:uid="{00000000-0005-0000-0000-00006D090000}"/>
    <cellStyle name="Millares 65 2" xfId="5418" xr:uid="{00000000-0005-0000-0000-00006E090000}"/>
    <cellStyle name="Millares 66" xfId="1297" xr:uid="{00000000-0005-0000-0000-00006F090000}"/>
    <cellStyle name="Millares 66 2" xfId="5419" xr:uid="{00000000-0005-0000-0000-000070090000}"/>
    <cellStyle name="Millares 67" xfId="1298" xr:uid="{00000000-0005-0000-0000-000071090000}"/>
    <cellStyle name="Millares 67 2" xfId="5420" xr:uid="{00000000-0005-0000-0000-000072090000}"/>
    <cellStyle name="Millares 68" xfId="3149" xr:uid="{00000000-0005-0000-0000-000073090000}"/>
    <cellStyle name="Millares 69" xfId="3152" xr:uid="{00000000-0005-0000-0000-000074090000}"/>
    <cellStyle name="Millares 69 2" xfId="6361" xr:uid="{00000000-0005-0000-0000-000075090000}"/>
    <cellStyle name="Millares 7" xfId="1299" xr:uid="{00000000-0005-0000-0000-000076090000}"/>
    <cellStyle name="Millares 70" xfId="3154" xr:uid="{00000000-0005-0000-0000-000077090000}"/>
    <cellStyle name="Millares 70 2" xfId="6363" xr:uid="{00000000-0005-0000-0000-000078090000}"/>
    <cellStyle name="Millares 71" xfId="3156" xr:uid="{00000000-0005-0000-0000-000079090000}"/>
    <cellStyle name="Millares 71 2" xfId="6365" xr:uid="{00000000-0005-0000-0000-00007A090000}"/>
    <cellStyle name="Millares 72" xfId="3158" xr:uid="{00000000-0005-0000-0000-00007B090000}"/>
    <cellStyle name="Millares 72 2" xfId="6367" xr:uid="{00000000-0005-0000-0000-00007C090000}"/>
    <cellStyle name="Millares 73" xfId="3160" xr:uid="{00000000-0005-0000-0000-00007D090000}"/>
    <cellStyle name="Millares 73 2" xfId="6369" xr:uid="{00000000-0005-0000-0000-00007E090000}"/>
    <cellStyle name="Millares 74" xfId="3162" xr:uid="{00000000-0005-0000-0000-00007F090000}"/>
    <cellStyle name="Millares 74 2" xfId="6371" xr:uid="{00000000-0005-0000-0000-000080090000}"/>
    <cellStyle name="Millares 75" xfId="3164" xr:uid="{00000000-0005-0000-0000-000081090000}"/>
    <cellStyle name="Millares 75 2" xfId="6373" xr:uid="{00000000-0005-0000-0000-000082090000}"/>
    <cellStyle name="Millares 76" xfId="3166" xr:uid="{00000000-0005-0000-0000-000083090000}"/>
    <cellStyle name="Millares 76 2" xfId="6375" xr:uid="{00000000-0005-0000-0000-000084090000}"/>
    <cellStyle name="Millares 77" xfId="3168" xr:uid="{00000000-0005-0000-0000-000085090000}"/>
    <cellStyle name="Millares 77 2" xfId="6377" xr:uid="{00000000-0005-0000-0000-000086090000}"/>
    <cellStyle name="Millares 78" xfId="3173" xr:uid="{00000000-0005-0000-0000-000087090000}"/>
    <cellStyle name="Millares 79" xfId="3174" xr:uid="{00000000-0005-0000-0000-000088090000}"/>
    <cellStyle name="Millares 79 2" xfId="6379" xr:uid="{00000000-0005-0000-0000-000089090000}"/>
    <cellStyle name="Millares 8" xfId="1300" xr:uid="{00000000-0005-0000-0000-00008A090000}"/>
    <cellStyle name="Millares 8 2" xfId="5421" xr:uid="{00000000-0005-0000-0000-00008B090000}"/>
    <cellStyle name="Millares 80" xfId="3177" xr:uid="{00000000-0005-0000-0000-00008C090000}"/>
    <cellStyle name="Millares 80 2" xfId="6381" xr:uid="{00000000-0005-0000-0000-00008D090000}"/>
    <cellStyle name="Millares 81" xfId="3151" xr:uid="{00000000-0005-0000-0000-00008E090000}"/>
    <cellStyle name="Millares 82" xfId="4628" xr:uid="{00000000-0005-0000-0000-00008F090000}"/>
    <cellStyle name="Millares 83" xfId="4803" xr:uid="{00000000-0005-0000-0000-000090090000}"/>
    <cellStyle name="Millares 84" xfId="4234" xr:uid="{00000000-0005-0000-0000-000091090000}"/>
    <cellStyle name="Millares 85" xfId="4651" xr:uid="{00000000-0005-0000-0000-000092090000}"/>
    <cellStyle name="Millares 86" xfId="5212" xr:uid="{00000000-0005-0000-0000-000093090000}"/>
    <cellStyle name="Millares 87" xfId="5239" xr:uid="{00000000-0005-0000-0000-000094090000}"/>
    <cellStyle name="Millares 88" xfId="4832" xr:uid="{00000000-0005-0000-0000-000095090000}"/>
    <cellStyle name="Millares 89" xfId="5240" xr:uid="{00000000-0005-0000-0000-000096090000}"/>
    <cellStyle name="Millares 9" xfId="1301" xr:uid="{00000000-0005-0000-0000-000097090000}"/>
    <cellStyle name="Millares 9 2" xfId="5422" xr:uid="{00000000-0005-0000-0000-000098090000}"/>
    <cellStyle name="Millares 90" xfId="6360" xr:uid="{00000000-0005-0000-0000-000099090000}"/>
    <cellStyle name="Millares 91" xfId="6385" xr:uid="{00000000-0005-0000-0000-00009A090000}"/>
    <cellStyle name="Millares 92" xfId="6386" xr:uid="{00000000-0005-0000-0000-00009B090000}"/>
    <cellStyle name="Millares(0)" xfId="1302" xr:uid="{00000000-0005-0000-0000-00009C090000}"/>
    <cellStyle name="Millares(0) 2" xfId="1303" xr:uid="{00000000-0005-0000-0000-00009D090000}"/>
    <cellStyle name="Millares(0) 2 2" xfId="2867" xr:uid="{00000000-0005-0000-0000-00009E090000}"/>
    <cellStyle name="Millares(0) 2 2 2" xfId="4378" xr:uid="{00000000-0005-0000-0000-00009F090000}"/>
    <cellStyle name="Millares(0) 2 2 3" xfId="4755" xr:uid="{00000000-0005-0000-0000-0000A0090000}"/>
    <cellStyle name="Millares(0) 2 2 4" xfId="4965" xr:uid="{00000000-0005-0000-0000-0000A1090000}"/>
    <cellStyle name="Millares(0) 2 2 5" xfId="4200" xr:uid="{00000000-0005-0000-0000-0000A2090000}"/>
    <cellStyle name="Millares(0) 2 2 6" xfId="6119" xr:uid="{00000000-0005-0000-0000-0000A3090000}"/>
    <cellStyle name="Millares(0) 2 3" xfId="2842" xr:uid="{00000000-0005-0000-0000-0000A4090000}"/>
    <cellStyle name="Millares(0) 2 3 2" xfId="4359" xr:uid="{00000000-0005-0000-0000-0000A5090000}"/>
    <cellStyle name="Millares(0) 2 3 3" xfId="3372" xr:uid="{00000000-0005-0000-0000-0000A6090000}"/>
    <cellStyle name="Millares(0) 2 3 4" xfId="4948" xr:uid="{00000000-0005-0000-0000-0000A7090000}"/>
    <cellStyle name="Millares(0) 2 3 5" xfId="4178" xr:uid="{00000000-0005-0000-0000-0000A8090000}"/>
    <cellStyle name="Millares(0) 2 3 6" xfId="6102" xr:uid="{00000000-0005-0000-0000-0000A9090000}"/>
    <cellStyle name="Millares(0) 2 4" xfId="3629" xr:uid="{00000000-0005-0000-0000-0000AA090000}"/>
    <cellStyle name="Millares(0) 2 5" xfId="4376" xr:uid="{00000000-0005-0000-0000-0000AB090000}"/>
    <cellStyle name="Millares(0) 2 6" xfId="3635" xr:uid="{00000000-0005-0000-0000-0000AC090000}"/>
    <cellStyle name="Millares(0) 2 7" xfId="4236" xr:uid="{00000000-0005-0000-0000-0000AD090000}"/>
    <cellStyle name="Millares(0) 3" xfId="2866" xr:uid="{00000000-0005-0000-0000-0000AE090000}"/>
    <cellStyle name="Millares(0) 3 2" xfId="4377" xr:uid="{00000000-0005-0000-0000-0000AF090000}"/>
    <cellStyle name="Millares(0) 3 3" xfId="4764" xr:uid="{00000000-0005-0000-0000-0000B0090000}"/>
    <cellStyle name="Millares(0) 3 4" xfId="4964" xr:uid="{00000000-0005-0000-0000-0000B1090000}"/>
    <cellStyle name="Millares(0) 3 5" xfId="4185" xr:uid="{00000000-0005-0000-0000-0000B2090000}"/>
    <cellStyle name="Millares(0) 3 6" xfId="6118" xr:uid="{00000000-0005-0000-0000-0000B3090000}"/>
    <cellStyle name="Millares(0) 4" xfId="2841" xr:uid="{00000000-0005-0000-0000-0000B4090000}"/>
    <cellStyle name="Millares(0) 4 2" xfId="4358" xr:uid="{00000000-0005-0000-0000-0000B5090000}"/>
    <cellStyle name="Millares(0) 4 3" xfId="3373" xr:uid="{00000000-0005-0000-0000-0000B6090000}"/>
    <cellStyle name="Millares(0) 4 4" xfId="4947" xr:uid="{00000000-0005-0000-0000-0000B7090000}"/>
    <cellStyle name="Millares(0) 4 5" xfId="4193" xr:uid="{00000000-0005-0000-0000-0000B8090000}"/>
    <cellStyle name="Millares(0) 4 6" xfId="6101" xr:uid="{00000000-0005-0000-0000-0000B9090000}"/>
    <cellStyle name="Millares(0) 5" xfId="3628" xr:uid="{00000000-0005-0000-0000-0000BA090000}"/>
    <cellStyle name="Millares(0) 6" xfId="3643" xr:uid="{00000000-0005-0000-0000-0000BB090000}"/>
    <cellStyle name="Millares(0) 7" xfId="3634" xr:uid="{00000000-0005-0000-0000-0000BC090000}"/>
    <cellStyle name="Millares(0) 8" xfId="4235" xr:uid="{00000000-0005-0000-0000-0000BD090000}"/>
    <cellStyle name="Millares(1)" xfId="1304" xr:uid="{00000000-0005-0000-0000-0000BE090000}"/>
    <cellStyle name="Millares(1) 2" xfId="1305" xr:uid="{00000000-0005-0000-0000-0000BF090000}"/>
    <cellStyle name="Millares(1) 2 2" xfId="2869" xr:uid="{00000000-0005-0000-0000-0000C0090000}"/>
    <cellStyle name="Millares(1) 2 2 2" xfId="4380" xr:uid="{00000000-0005-0000-0000-0000C1090000}"/>
    <cellStyle name="Millares(1) 2 2 3" xfId="3362" xr:uid="{00000000-0005-0000-0000-0000C2090000}"/>
    <cellStyle name="Millares(1) 2 2 4" xfId="4967" xr:uid="{00000000-0005-0000-0000-0000C3090000}"/>
    <cellStyle name="Millares(1) 2 2 5" xfId="3842" xr:uid="{00000000-0005-0000-0000-0000C4090000}"/>
    <cellStyle name="Millares(1) 2 2 6" xfId="6121" xr:uid="{00000000-0005-0000-0000-0000C5090000}"/>
    <cellStyle name="Millares(1) 2 3" xfId="2844" xr:uid="{00000000-0005-0000-0000-0000C6090000}"/>
    <cellStyle name="Millares(1) 2 3 2" xfId="4361" xr:uid="{00000000-0005-0000-0000-0000C7090000}"/>
    <cellStyle name="Millares(1) 2 3 3" xfId="3370" xr:uid="{00000000-0005-0000-0000-0000C8090000}"/>
    <cellStyle name="Millares(1) 2 3 4" xfId="4950" xr:uid="{00000000-0005-0000-0000-0000C9090000}"/>
    <cellStyle name="Millares(1) 2 3 5" xfId="3814" xr:uid="{00000000-0005-0000-0000-0000CA090000}"/>
    <cellStyle name="Millares(1) 2 3 6" xfId="6104" xr:uid="{00000000-0005-0000-0000-0000CB090000}"/>
    <cellStyle name="Millares(1) 2 4" xfId="3631" xr:uid="{00000000-0005-0000-0000-0000CC090000}"/>
    <cellStyle name="Millares(1) 2 5" xfId="4375" xr:uid="{00000000-0005-0000-0000-0000CD090000}"/>
    <cellStyle name="Millares(1) 2 6" xfId="3637" xr:uid="{00000000-0005-0000-0000-0000CE090000}"/>
    <cellStyle name="Millares(1) 2 7" xfId="4239" xr:uid="{00000000-0005-0000-0000-0000CF090000}"/>
    <cellStyle name="Millares(1) 3" xfId="2868" xr:uid="{00000000-0005-0000-0000-0000D0090000}"/>
    <cellStyle name="Millares(1) 3 2" xfId="4379" xr:uid="{00000000-0005-0000-0000-0000D1090000}"/>
    <cellStyle name="Millares(1) 3 3" xfId="3363" xr:uid="{00000000-0005-0000-0000-0000D2090000}"/>
    <cellStyle name="Millares(1) 3 4" xfId="4966" xr:uid="{00000000-0005-0000-0000-0000D3090000}"/>
    <cellStyle name="Millares(1) 3 5" xfId="3841" xr:uid="{00000000-0005-0000-0000-0000D4090000}"/>
    <cellStyle name="Millares(1) 3 6" xfId="6120" xr:uid="{00000000-0005-0000-0000-0000D5090000}"/>
    <cellStyle name="Millares(1) 4" xfId="2843" xr:uid="{00000000-0005-0000-0000-0000D6090000}"/>
    <cellStyle name="Millares(1) 4 2" xfId="4360" xr:uid="{00000000-0005-0000-0000-0000D7090000}"/>
    <cellStyle name="Millares(1) 4 3" xfId="3371" xr:uid="{00000000-0005-0000-0000-0000D8090000}"/>
    <cellStyle name="Millares(1) 4 4" xfId="4949" xr:uid="{00000000-0005-0000-0000-0000D9090000}"/>
    <cellStyle name="Millares(1) 4 5" xfId="3813" xr:uid="{00000000-0005-0000-0000-0000DA090000}"/>
    <cellStyle name="Millares(1) 4 6" xfId="6103" xr:uid="{00000000-0005-0000-0000-0000DB090000}"/>
    <cellStyle name="Millares(1) 5" xfId="3630" xr:uid="{00000000-0005-0000-0000-0000DC090000}"/>
    <cellStyle name="Millares(1) 6" xfId="3642" xr:uid="{00000000-0005-0000-0000-0000DD090000}"/>
    <cellStyle name="Millares(1) 7" xfId="3636" xr:uid="{00000000-0005-0000-0000-0000DE090000}"/>
    <cellStyle name="Millares(1) 8" xfId="4237" xr:uid="{00000000-0005-0000-0000-0000DF090000}"/>
    <cellStyle name="Millares[1]" xfId="1306" xr:uid="{00000000-0005-0000-0000-0000E0090000}"/>
    <cellStyle name="Millares[1] 2" xfId="1307" xr:uid="{00000000-0005-0000-0000-0000E1090000}"/>
    <cellStyle name="Millares[1] 2 2" xfId="2871" xr:uid="{00000000-0005-0000-0000-0000E2090000}"/>
    <cellStyle name="Millares[1] 2 2 2" xfId="4382" xr:uid="{00000000-0005-0000-0000-0000E3090000}"/>
    <cellStyle name="Millares[1] 2 2 3" xfId="3360" xr:uid="{00000000-0005-0000-0000-0000E4090000}"/>
    <cellStyle name="Millares[1] 2 2 4" xfId="4969" xr:uid="{00000000-0005-0000-0000-0000E5090000}"/>
    <cellStyle name="Millares[1] 2 2 5" xfId="3844" xr:uid="{00000000-0005-0000-0000-0000E6090000}"/>
    <cellStyle name="Millares[1] 2 2 6" xfId="6123" xr:uid="{00000000-0005-0000-0000-0000E7090000}"/>
    <cellStyle name="Millares[1] 2 3" xfId="2846" xr:uid="{00000000-0005-0000-0000-0000E8090000}"/>
    <cellStyle name="Millares[1] 2 3 2" xfId="4363" xr:uid="{00000000-0005-0000-0000-0000E9090000}"/>
    <cellStyle name="Millares[1] 2 3 3" xfId="3368" xr:uid="{00000000-0005-0000-0000-0000EA090000}"/>
    <cellStyle name="Millares[1] 2 3 4" xfId="4952" xr:uid="{00000000-0005-0000-0000-0000EB090000}"/>
    <cellStyle name="Millares[1] 2 3 5" xfId="3816" xr:uid="{00000000-0005-0000-0000-0000EC090000}"/>
    <cellStyle name="Millares[1] 2 3 6" xfId="6106" xr:uid="{00000000-0005-0000-0000-0000ED090000}"/>
    <cellStyle name="Millares[1] 2 4" xfId="3633" xr:uid="{00000000-0005-0000-0000-0000EE090000}"/>
    <cellStyle name="Millares[1] 2 5" xfId="3640" xr:uid="{00000000-0005-0000-0000-0000EF090000}"/>
    <cellStyle name="Millares[1] 2 6" xfId="3639" xr:uid="{00000000-0005-0000-0000-0000F0090000}"/>
    <cellStyle name="Millares[1] 2 7" xfId="4806" xr:uid="{00000000-0005-0000-0000-0000F1090000}"/>
    <cellStyle name="Millares[1] 3" xfId="2870" xr:uid="{00000000-0005-0000-0000-0000F2090000}"/>
    <cellStyle name="Millares[1] 3 2" xfId="4381" xr:uid="{00000000-0005-0000-0000-0000F3090000}"/>
    <cellStyle name="Millares[1] 3 3" xfId="3361" xr:uid="{00000000-0005-0000-0000-0000F4090000}"/>
    <cellStyle name="Millares[1] 3 4" xfId="4968" xr:uid="{00000000-0005-0000-0000-0000F5090000}"/>
    <cellStyle name="Millares[1] 3 5" xfId="3843" xr:uid="{00000000-0005-0000-0000-0000F6090000}"/>
    <cellStyle name="Millares[1] 3 6" xfId="6122" xr:uid="{00000000-0005-0000-0000-0000F7090000}"/>
    <cellStyle name="Millares[1] 4" xfId="2845" xr:uid="{00000000-0005-0000-0000-0000F8090000}"/>
    <cellStyle name="Millares[1] 4 2" xfId="4362" xr:uid="{00000000-0005-0000-0000-0000F9090000}"/>
    <cellStyle name="Millares[1] 4 3" xfId="3369" xr:uid="{00000000-0005-0000-0000-0000FA090000}"/>
    <cellStyle name="Millares[1] 4 4" xfId="4951" xr:uid="{00000000-0005-0000-0000-0000FB090000}"/>
    <cellStyle name="Millares[1] 4 5" xfId="3815" xr:uid="{00000000-0005-0000-0000-0000FC090000}"/>
    <cellStyle name="Millares[1] 4 6" xfId="6105" xr:uid="{00000000-0005-0000-0000-0000FD090000}"/>
    <cellStyle name="Millares[1] 5" xfId="3632" xr:uid="{00000000-0005-0000-0000-0000FE090000}"/>
    <cellStyle name="Millares[1] 6" xfId="3641" xr:uid="{00000000-0005-0000-0000-0000FF090000}"/>
    <cellStyle name="Millares[1] 7" xfId="3638" xr:uid="{00000000-0005-0000-0000-0000000A0000}"/>
    <cellStyle name="Millares[1] 8" xfId="4804" xr:uid="{00000000-0005-0000-0000-0000010A0000}"/>
    <cellStyle name="Milliers [0]_!!!GO" xfId="1308" xr:uid="{00000000-0005-0000-0000-0000020A0000}"/>
    <cellStyle name="Milliers 2" xfId="1309" xr:uid="{00000000-0005-0000-0000-0000030A0000}"/>
    <cellStyle name="Milliers_!!!GO" xfId="1310" xr:uid="{00000000-0005-0000-0000-0000040A0000}"/>
    <cellStyle name="Model" xfId="1311" xr:uid="{00000000-0005-0000-0000-0000050A0000}"/>
    <cellStyle name="Modelo" xfId="1312" xr:uid="{00000000-0005-0000-0000-0000060A0000}"/>
    <cellStyle name="Modelo 2" xfId="1313" xr:uid="{00000000-0005-0000-0000-0000070A0000}"/>
    <cellStyle name="Modelo 3" xfId="1314" xr:uid="{00000000-0005-0000-0000-0000080A0000}"/>
    <cellStyle name="Modelo 4" xfId="1315" xr:uid="{00000000-0005-0000-0000-0000090A0000}"/>
    <cellStyle name="Modelo 5" xfId="1316" xr:uid="{00000000-0005-0000-0000-00000A0A0000}"/>
    <cellStyle name="Moneda" xfId="4" builtinId="4"/>
    <cellStyle name="Moneda [0] 2" xfId="1317" xr:uid="{00000000-0005-0000-0000-00000C0A0000}"/>
    <cellStyle name="Moneda 10" xfId="1318" xr:uid="{00000000-0005-0000-0000-00000D0A0000}"/>
    <cellStyle name="Moneda 10 2" xfId="1319" xr:uid="{00000000-0005-0000-0000-00000E0A0000}"/>
    <cellStyle name="Moneda 10 2 2" xfId="2847" xr:uid="{00000000-0005-0000-0000-00000F0A0000}"/>
    <cellStyle name="Moneda 100" xfId="1320" xr:uid="{00000000-0005-0000-0000-0000100A0000}"/>
    <cellStyle name="Moneda 100 2" xfId="5423" xr:uid="{00000000-0005-0000-0000-0000110A0000}"/>
    <cellStyle name="Moneda 101" xfId="1321" xr:uid="{00000000-0005-0000-0000-0000120A0000}"/>
    <cellStyle name="Moneda 101 2" xfId="5424" xr:uid="{00000000-0005-0000-0000-0000130A0000}"/>
    <cellStyle name="Moneda 102" xfId="1322" xr:uid="{00000000-0005-0000-0000-0000140A0000}"/>
    <cellStyle name="Moneda 102 2" xfId="5425" xr:uid="{00000000-0005-0000-0000-0000150A0000}"/>
    <cellStyle name="Moneda 103" xfId="1323" xr:uid="{00000000-0005-0000-0000-0000160A0000}"/>
    <cellStyle name="Moneda 103 2" xfId="5426" xr:uid="{00000000-0005-0000-0000-0000170A0000}"/>
    <cellStyle name="Moneda 104" xfId="1324" xr:uid="{00000000-0005-0000-0000-0000180A0000}"/>
    <cellStyle name="Moneda 104 2" xfId="5427" xr:uid="{00000000-0005-0000-0000-0000190A0000}"/>
    <cellStyle name="Moneda 105" xfId="1325" xr:uid="{00000000-0005-0000-0000-00001A0A0000}"/>
    <cellStyle name="Moneda 105 2" xfId="5428" xr:uid="{00000000-0005-0000-0000-00001B0A0000}"/>
    <cellStyle name="Moneda 106" xfId="1326" xr:uid="{00000000-0005-0000-0000-00001C0A0000}"/>
    <cellStyle name="Moneda 106 2" xfId="5429" xr:uid="{00000000-0005-0000-0000-00001D0A0000}"/>
    <cellStyle name="Moneda 107" xfId="1327" xr:uid="{00000000-0005-0000-0000-00001E0A0000}"/>
    <cellStyle name="Moneda 107 2" xfId="5430" xr:uid="{00000000-0005-0000-0000-00001F0A0000}"/>
    <cellStyle name="Moneda 108" xfId="1328" xr:uid="{00000000-0005-0000-0000-0000200A0000}"/>
    <cellStyle name="Moneda 108 2" xfId="5431" xr:uid="{00000000-0005-0000-0000-0000210A0000}"/>
    <cellStyle name="Moneda 109" xfId="1329" xr:uid="{00000000-0005-0000-0000-0000220A0000}"/>
    <cellStyle name="Moneda 109 2" xfId="5432" xr:uid="{00000000-0005-0000-0000-0000230A0000}"/>
    <cellStyle name="Moneda 11" xfId="1330" xr:uid="{00000000-0005-0000-0000-0000240A0000}"/>
    <cellStyle name="Moneda 11 2" xfId="1331" xr:uid="{00000000-0005-0000-0000-0000250A0000}"/>
    <cellStyle name="Moneda 11 2 2" xfId="2859" xr:uid="{00000000-0005-0000-0000-0000260A0000}"/>
    <cellStyle name="Moneda 110" xfId="1332" xr:uid="{00000000-0005-0000-0000-0000270A0000}"/>
    <cellStyle name="Moneda 110 2" xfId="5433" xr:uid="{00000000-0005-0000-0000-0000280A0000}"/>
    <cellStyle name="Moneda 111" xfId="1333" xr:uid="{00000000-0005-0000-0000-0000290A0000}"/>
    <cellStyle name="Moneda 111 2" xfId="5434" xr:uid="{00000000-0005-0000-0000-00002A0A0000}"/>
    <cellStyle name="Moneda 112" xfId="1334" xr:uid="{00000000-0005-0000-0000-00002B0A0000}"/>
    <cellStyle name="Moneda 112 2" xfId="5435" xr:uid="{00000000-0005-0000-0000-00002C0A0000}"/>
    <cellStyle name="Moneda 113" xfId="1335" xr:uid="{00000000-0005-0000-0000-00002D0A0000}"/>
    <cellStyle name="Moneda 113 2" xfId="5436" xr:uid="{00000000-0005-0000-0000-00002E0A0000}"/>
    <cellStyle name="Moneda 114" xfId="1336" xr:uid="{00000000-0005-0000-0000-00002F0A0000}"/>
    <cellStyle name="Moneda 114 2" xfId="5437" xr:uid="{00000000-0005-0000-0000-0000300A0000}"/>
    <cellStyle name="Moneda 115" xfId="1337" xr:uid="{00000000-0005-0000-0000-0000310A0000}"/>
    <cellStyle name="Moneda 115 2" xfId="5438" xr:uid="{00000000-0005-0000-0000-0000320A0000}"/>
    <cellStyle name="Moneda 116" xfId="1338" xr:uid="{00000000-0005-0000-0000-0000330A0000}"/>
    <cellStyle name="Moneda 116 2" xfId="5439" xr:uid="{00000000-0005-0000-0000-0000340A0000}"/>
    <cellStyle name="Moneda 117" xfId="1339" xr:uid="{00000000-0005-0000-0000-0000350A0000}"/>
    <cellStyle name="Moneda 117 2" xfId="5440" xr:uid="{00000000-0005-0000-0000-0000360A0000}"/>
    <cellStyle name="Moneda 118" xfId="1340" xr:uid="{00000000-0005-0000-0000-0000370A0000}"/>
    <cellStyle name="Moneda 118 2" xfId="5441" xr:uid="{00000000-0005-0000-0000-0000380A0000}"/>
    <cellStyle name="Moneda 119" xfId="1341" xr:uid="{00000000-0005-0000-0000-0000390A0000}"/>
    <cellStyle name="Moneda 119 2" xfId="5442" xr:uid="{00000000-0005-0000-0000-00003A0A0000}"/>
    <cellStyle name="Moneda 12" xfId="1342" xr:uid="{00000000-0005-0000-0000-00003B0A0000}"/>
    <cellStyle name="Moneda 12 2" xfId="1343" xr:uid="{00000000-0005-0000-0000-00003C0A0000}"/>
    <cellStyle name="Moneda 12 2 2" xfId="2860" xr:uid="{00000000-0005-0000-0000-00003D0A0000}"/>
    <cellStyle name="Moneda 120" xfId="3148" xr:uid="{00000000-0005-0000-0000-00003E0A0000}"/>
    <cellStyle name="Moneda 121" xfId="3153" xr:uid="{00000000-0005-0000-0000-00003F0A0000}"/>
    <cellStyle name="Moneda 121 2" xfId="6362" xr:uid="{00000000-0005-0000-0000-0000400A0000}"/>
    <cellStyle name="Moneda 122" xfId="3155" xr:uid="{00000000-0005-0000-0000-0000410A0000}"/>
    <cellStyle name="Moneda 122 2" xfId="6364" xr:uid="{00000000-0005-0000-0000-0000420A0000}"/>
    <cellStyle name="Moneda 123" xfId="3157" xr:uid="{00000000-0005-0000-0000-0000430A0000}"/>
    <cellStyle name="Moneda 123 2" xfId="6366" xr:uid="{00000000-0005-0000-0000-0000440A0000}"/>
    <cellStyle name="Moneda 124" xfId="3159" xr:uid="{00000000-0005-0000-0000-0000450A0000}"/>
    <cellStyle name="Moneda 124 2" xfId="6368" xr:uid="{00000000-0005-0000-0000-0000460A0000}"/>
    <cellStyle name="Moneda 125" xfId="3161" xr:uid="{00000000-0005-0000-0000-0000470A0000}"/>
    <cellStyle name="Moneda 125 2" xfId="6370" xr:uid="{00000000-0005-0000-0000-0000480A0000}"/>
    <cellStyle name="Moneda 126" xfId="3163" xr:uid="{00000000-0005-0000-0000-0000490A0000}"/>
    <cellStyle name="Moneda 126 2" xfId="6372" xr:uid="{00000000-0005-0000-0000-00004A0A0000}"/>
    <cellStyle name="Moneda 127" xfId="3165" xr:uid="{00000000-0005-0000-0000-00004B0A0000}"/>
    <cellStyle name="Moneda 127 2" xfId="6374" xr:uid="{00000000-0005-0000-0000-00004C0A0000}"/>
    <cellStyle name="Moneda 128" xfId="3167" xr:uid="{00000000-0005-0000-0000-00004D0A0000}"/>
    <cellStyle name="Moneda 128 2" xfId="6376" xr:uid="{00000000-0005-0000-0000-00004E0A0000}"/>
    <cellStyle name="Moneda 129" xfId="3169" xr:uid="{00000000-0005-0000-0000-00004F0A0000}"/>
    <cellStyle name="Moneda 129 2" xfId="6378" xr:uid="{00000000-0005-0000-0000-0000500A0000}"/>
    <cellStyle name="Moneda 13" xfId="1344" xr:uid="{00000000-0005-0000-0000-0000510A0000}"/>
    <cellStyle name="Moneda 13 2" xfId="1345" xr:uid="{00000000-0005-0000-0000-0000520A0000}"/>
    <cellStyle name="Moneda 13 2 2" xfId="2861" xr:uid="{00000000-0005-0000-0000-0000530A0000}"/>
    <cellStyle name="Moneda 130" xfId="3172" xr:uid="{00000000-0005-0000-0000-0000540A0000}"/>
    <cellStyle name="Moneda 131" xfId="3175" xr:uid="{00000000-0005-0000-0000-0000550A0000}"/>
    <cellStyle name="Moneda 131 2" xfId="6380" xr:uid="{00000000-0005-0000-0000-0000560A0000}"/>
    <cellStyle name="Moneda 132" xfId="3178" xr:uid="{00000000-0005-0000-0000-0000570A0000}"/>
    <cellStyle name="Moneda 132 2" xfId="6382" xr:uid="{00000000-0005-0000-0000-0000580A0000}"/>
    <cellStyle name="Moneda 133" xfId="9" xr:uid="{00000000-0005-0000-0000-0000590A0000}"/>
    <cellStyle name="Moneda 134" xfId="3180" xr:uid="{00000000-0005-0000-0000-00005A0A0000}"/>
    <cellStyle name="Moneda 135" xfId="4241" xr:uid="{00000000-0005-0000-0000-00005B0A0000}"/>
    <cellStyle name="Moneda 136" xfId="4652" xr:uid="{00000000-0005-0000-0000-00005C0A0000}"/>
    <cellStyle name="Moneda 137" xfId="4668" xr:uid="{00000000-0005-0000-0000-00005D0A0000}"/>
    <cellStyle name="Moneda 138" xfId="3447" xr:uid="{00000000-0005-0000-0000-00005E0A0000}"/>
    <cellStyle name="Moneda 139" xfId="4833" xr:uid="{00000000-0005-0000-0000-00005F0A0000}"/>
    <cellStyle name="Moneda 14" xfId="1346" xr:uid="{00000000-0005-0000-0000-0000600A0000}"/>
    <cellStyle name="Moneda 14 2" xfId="1347" xr:uid="{00000000-0005-0000-0000-0000610A0000}"/>
    <cellStyle name="Moneda 14 2 2" xfId="2862" xr:uid="{00000000-0005-0000-0000-0000620A0000}"/>
    <cellStyle name="Moneda 140" xfId="5213" xr:uid="{00000000-0005-0000-0000-0000630A0000}"/>
    <cellStyle name="Moneda 141" xfId="5216" xr:uid="{00000000-0005-0000-0000-0000640A0000}"/>
    <cellStyle name="Moneda 142" xfId="5243" xr:uid="{00000000-0005-0000-0000-0000650A0000}"/>
    <cellStyle name="Moneda 143" xfId="5986" xr:uid="{00000000-0005-0000-0000-0000660A0000}"/>
    <cellStyle name="Moneda 144" xfId="6383" xr:uid="{00000000-0005-0000-0000-0000670A0000}"/>
    <cellStyle name="Moneda 15" xfId="1348" xr:uid="{00000000-0005-0000-0000-0000680A0000}"/>
    <cellStyle name="Moneda 16" xfId="1349" xr:uid="{00000000-0005-0000-0000-0000690A0000}"/>
    <cellStyle name="Moneda 17" xfId="1350" xr:uid="{00000000-0005-0000-0000-00006A0A0000}"/>
    <cellStyle name="Moneda 18" xfId="1351" xr:uid="{00000000-0005-0000-0000-00006B0A0000}"/>
    <cellStyle name="Moneda 18 2" xfId="5443" xr:uid="{00000000-0005-0000-0000-00006C0A0000}"/>
    <cellStyle name="Moneda 19" xfId="1352" xr:uid="{00000000-0005-0000-0000-00006D0A0000}"/>
    <cellStyle name="Moneda 19 2" xfId="5444" xr:uid="{00000000-0005-0000-0000-00006E0A0000}"/>
    <cellStyle name="Moneda 2" xfId="3" xr:uid="{00000000-0005-0000-0000-00006F0A0000}"/>
    <cellStyle name="Moneda 2 2" xfId="1353" xr:uid="{00000000-0005-0000-0000-0000700A0000}"/>
    <cellStyle name="Moneda 2 2 2" xfId="1354" xr:uid="{00000000-0005-0000-0000-0000710A0000}"/>
    <cellStyle name="Moneda 2 2 2 2" xfId="5446" xr:uid="{00000000-0005-0000-0000-0000720A0000}"/>
    <cellStyle name="Moneda 2 2 3" xfId="1355" xr:uid="{00000000-0005-0000-0000-0000730A0000}"/>
    <cellStyle name="Moneda 2 2 3 2" xfId="5447" xr:uid="{00000000-0005-0000-0000-0000740A0000}"/>
    <cellStyle name="Moneda 2 2 4" xfId="5445" xr:uid="{00000000-0005-0000-0000-0000750A0000}"/>
    <cellStyle name="Moneda 2 3" xfId="1356" xr:uid="{00000000-0005-0000-0000-0000760A0000}"/>
    <cellStyle name="Moneda 2 3 2" xfId="1357" xr:uid="{00000000-0005-0000-0000-0000770A0000}"/>
    <cellStyle name="Moneda 2 3 2 2" xfId="5449" xr:uid="{00000000-0005-0000-0000-0000780A0000}"/>
    <cellStyle name="Moneda 2 3 3" xfId="1358" xr:uid="{00000000-0005-0000-0000-0000790A0000}"/>
    <cellStyle name="Moneda 2 3 3 2" xfId="5450" xr:uid="{00000000-0005-0000-0000-00007A0A0000}"/>
    <cellStyle name="Moneda 2 3 4" xfId="5448" xr:uid="{00000000-0005-0000-0000-00007B0A0000}"/>
    <cellStyle name="Moneda 2 4" xfId="1359" xr:uid="{00000000-0005-0000-0000-00007C0A0000}"/>
    <cellStyle name="Moneda 2 4 2" xfId="1360" xr:uid="{00000000-0005-0000-0000-00007D0A0000}"/>
    <cellStyle name="Moneda 2 4 2 2" xfId="5452" xr:uid="{00000000-0005-0000-0000-00007E0A0000}"/>
    <cellStyle name="Moneda 2 4 3" xfId="1361" xr:uid="{00000000-0005-0000-0000-00007F0A0000}"/>
    <cellStyle name="Moneda 2 4 3 2" xfId="5453" xr:uid="{00000000-0005-0000-0000-0000800A0000}"/>
    <cellStyle name="Moneda 2 4 4" xfId="5451" xr:uid="{00000000-0005-0000-0000-0000810A0000}"/>
    <cellStyle name="Moneda 2 5" xfId="1362" xr:uid="{00000000-0005-0000-0000-0000820A0000}"/>
    <cellStyle name="Moneda 2 6" xfId="11" xr:uid="{00000000-0005-0000-0000-0000830A0000}"/>
    <cellStyle name="Moneda 20" xfId="1363" xr:uid="{00000000-0005-0000-0000-0000840A0000}"/>
    <cellStyle name="Moneda 20 2" xfId="5454" xr:uid="{00000000-0005-0000-0000-0000850A0000}"/>
    <cellStyle name="Moneda 21" xfId="1364" xr:uid="{00000000-0005-0000-0000-0000860A0000}"/>
    <cellStyle name="Moneda 21 2" xfId="5455" xr:uid="{00000000-0005-0000-0000-0000870A0000}"/>
    <cellStyle name="Moneda 22" xfId="1365" xr:uid="{00000000-0005-0000-0000-0000880A0000}"/>
    <cellStyle name="Moneda 22 2" xfId="5456" xr:uid="{00000000-0005-0000-0000-0000890A0000}"/>
    <cellStyle name="Moneda 23" xfId="1366" xr:uid="{00000000-0005-0000-0000-00008A0A0000}"/>
    <cellStyle name="Moneda 23 2" xfId="5457" xr:uid="{00000000-0005-0000-0000-00008B0A0000}"/>
    <cellStyle name="Moneda 24" xfId="1367" xr:uid="{00000000-0005-0000-0000-00008C0A0000}"/>
    <cellStyle name="Moneda 24 2" xfId="2863" xr:uid="{00000000-0005-0000-0000-00008D0A0000}"/>
    <cellStyle name="Moneda 25" xfId="1368" xr:uid="{00000000-0005-0000-0000-00008E0A0000}"/>
    <cellStyle name="Moneda 25 2" xfId="2864" xr:uid="{00000000-0005-0000-0000-00008F0A0000}"/>
    <cellStyle name="Moneda 26" xfId="1369" xr:uid="{00000000-0005-0000-0000-0000900A0000}"/>
    <cellStyle name="Moneda 26 2" xfId="2865" xr:uid="{00000000-0005-0000-0000-0000910A0000}"/>
    <cellStyle name="Moneda 27" xfId="1370" xr:uid="{00000000-0005-0000-0000-0000920A0000}"/>
    <cellStyle name="Moneda 27 2" xfId="5458" xr:uid="{00000000-0005-0000-0000-0000930A0000}"/>
    <cellStyle name="Moneda 28" xfId="1371" xr:uid="{00000000-0005-0000-0000-0000940A0000}"/>
    <cellStyle name="Moneda 28 2" xfId="5459" xr:uid="{00000000-0005-0000-0000-0000950A0000}"/>
    <cellStyle name="Moneda 29" xfId="1372" xr:uid="{00000000-0005-0000-0000-0000960A0000}"/>
    <cellStyle name="Moneda 29 2" xfId="5460" xr:uid="{00000000-0005-0000-0000-0000970A0000}"/>
    <cellStyle name="Moneda 3" xfId="1373" xr:uid="{00000000-0005-0000-0000-0000980A0000}"/>
    <cellStyle name="Moneda 3 2" xfId="1374" xr:uid="{00000000-0005-0000-0000-0000990A0000}"/>
    <cellStyle name="Moneda 3 2 2" xfId="1375" xr:uid="{00000000-0005-0000-0000-00009A0A0000}"/>
    <cellStyle name="Moneda 3 2 3" xfId="1376" xr:uid="{00000000-0005-0000-0000-00009B0A0000}"/>
    <cellStyle name="Moneda 3 2 3 2" xfId="5462" xr:uid="{00000000-0005-0000-0000-00009C0A0000}"/>
    <cellStyle name="Moneda 3 2 4" xfId="1377" xr:uid="{00000000-0005-0000-0000-00009D0A0000}"/>
    <cellStyle name="Moneda 3 2 4 2" xfId="5463" xr:uid="{00000000-0005-0000-0000-00009E0A0000}"/>
    <cellStyle name="Moneda 3 2 5" xfId="5461" xr:uid="{00000000-0005-0000-0000-00009F0A0000}"/>
    <cellStyle name="Moneda 3 3" xfId="1378" xr:uid="{00000000-0005-0000-0000-0000A00A0000}"/>
    <cellStyle name="Moneda 30" xfId="1379" xr:uid="{00000000-0005-0000-0000-0000A10A0000}"/>
    <cellStyle name="Moneda 30 2" xfId="5464" xr:uid="{00000000-0005-0000-0000-0000A20A0000}"/>
    <cellStyle name="Moneda 31" xfId="1380" xr:uid="{00000000-0005-0000-0000-0000A30A0000}"/>
    <cellStyle name="Moneda 31 2" xfId="5465" xr:uid="{00000000-0005-0000-0000-0000A40A0000}"/>
    <cellStyle name="Moneda 32" xfId="1381" xr:uid="{00000000-0005-0000-0000-0000A50A0000}"/>
    <cellStyle name="Moneda 32 2" xfId="5466" xr:uid="{00000000-0005-0000-0000-0000A60A0000}"/>
    <cellStyle name="Moneda 33" xfId="1382" xr:uid="{00000000-0005-0000-0000-0000A70A0000}"/>
    <cellStyle name="Moneda 33 2" xfId="5467" xr:uid="{00000000-0005-0000-0000-0000A80A0000}"/>
    <cellStyle name="Moneda 34" xfId="1383" xr:uid="{00000000-0005-0000-0000-0000A90A0000}"/>
    <cellStyle name="Moneda 34 2" xfId="5468" xr:uid="{00000000-0005-0000-0000-0000AA0A0000}"/>
    <cellStyle name="Moneda 35" xfId="1384" xr:uid="{00000000-0005-0000-0000-0000AB0A0000}"/>
    <cellStyle name="Moneda 35 2" xfId="5469" xr:uid="{00000000-0005-0000-0000-0000AC0A0000}"/>
    <cellStyle name="Moneda 36" xfId="1385" xr:uid="{00000000-0005-0000-0000-0000AD0A0000}"/>
    <cellStyle name="Moneda 36 2" xfId="5470" xr:uid="{00000000-0005-0000-0000-0000AE0A0000}"/>
    <cellStyle name="Moneda 37" xfId="1386" xr:uid="{00000000-0005-0000-0000-0000AF0A0000}"/>
    <cellStyle name="Moneda 37 2" xfId="5471" xr:uid="{00000000-0005-0000-0000-0000B00A0000}"/>
    <cellStyle name="Moneda 38" xfId="1387" xr:uid="{00000000-0005-0000-0000-0000B10A0000}"/>
    <cellStyle name="Moneda 38 2" xfId="5472" xr:uid="{00000000-0005-0000-0000-0000B20A0000}"/>
    <cellStyle name="Moneda 39" xfId="1388" xr:uid="{00000000-0005-0000-0000-0000B30A0000}"/>
    <cellStyle name="Moneda 39 2" xfId="5473" xr:uid="{00000000-0005-0000-0000-0000B40A0000}"/>
    <cellStyle name="Moneda 4" xfId="1389" xr:uid="{00000000-0005-0000-0000-0000B50A0000}"/>
    <cellStyle name="Moneda 4 2" xfId="1390" xr:uid="{00000000-0005-0000-0000-0000B60A0000}"/>
    <cellStyle name="Moneda 4 2 2" xfId="1391" xr:uid="{00000000-0005-0000-0000-0000B70A0000}"/>
    <cellStyle name="Moneda 4 2 2 2" xfId="5476" xr:uid="{00000000-0005-0000-0000-0000B80A0000}"/>
    <cellStyle name="Moneda 4 2 3" xfId="1392" xr:uid="{00000000-0005-0000-0000-0000B90A0000}"/>
    <cellStyle name="Moneda 4 2 3 2" xfId="5477" xr:uid="{00000000-0005-0000-0000-0000BA0A0000}"/>
    <cellStyle name="Moneda 4 2 4" xfId="5475" xr:uid="{00000000-0005-0000-0000-0000BB0A0000}"/>
    <cellStyle name="Moneda 4 3" xfId="1393" xr:uid="{00000000-0005-0000-0000-0000BC0A0000}"/>
    <cellStyle name="Moneda 4 3 2" xfId="1394" xr:uid="{00000000-0005-0000-0000-0000BD0A0000}"/>
    <cellStyle name="Moneda 4 3 2 2" xfId="5479" xr:uid="{00000000-0005-0000-0000-0000BE0A0000}"/>
    <cellStyle name="Moneda 4 3 3" xfId="1395" xr:uid="{00000000-0005-0000-0000-0000BF0A0000}"/>
    <cellStyle name="Moneda 4 3 3 2" xfId="5480" xr:uid="{00000000-0005-0000-0000-0000C00A0000}"/>
    <cellStyle name="Moneda 4 3 4" xfId="5478" xr:uid="{00000000-0005-0000-0000-0000C10A0000}"/>
    <cellStyle name="Moneda 4 4" xfId="1396" xr:uid="{00000000-0005-0000-0000-0000C20A0000}"/>
    <cellStyle name="Moneda 4 5" xfId="1397" xr:uid="{00000000-0005-0000-0000-0000C30A0000}"/>
    <cellStyle name="Moneda 4 5 2" xfId="5481" xr:uid="{00000000-0005-0000-0000-0000C40A0000}"/>
    <cellStyle name="Moneda 4 6" xfId="1398" xr:uid="{00000000-0005-0000-0000-0000C50A0000}"/>
    <cellStyle name="Moneda 4 6 2" xfId="5482" xr:uid="{00000000-0005-0000-0000-0000C60A0000}"/>
    <cellStyle name="Moneda 4 7" xfId="5474" xr:uid="{00000000-0005-0000-0000-0000C70A0000}"/>
    <cellStyle name="Moneda 40" xfId="1399" xr:uid="{00000000-0005-0000-0000-0000C80A0000}"/>
    <cellStyle name="Moneda 40 2" xfId="5483" xr:uid="{00000000-0005-0000-0000-0000C90A0000}"/>
    <cellStyle name="Moneda 41" xfId="1400" xr:uid="{00000000-0005-0000-0000-0000CA0A0000}"/>
    <cellStyle name="Moneda 41 2" xfId="5484" xr:uid="{00000000-0005-0000-0000-0000CB0A0000}"/>
    <cellStyle name="Moneda 42" xfId="1401" xr:uid="{00000000-0005-0000-0000-0000CC0A0000}"/>
    <cellStyle name="Moneda 42 2" xfId="5485" xr:uid="{00000000-0005-0000-0000-0000CD0A0000}"/>
    <cellStyle name="Moneda 43" xfId="1402" xr:uid="{00000000-0005-0000-0000-0000CE0A0000}"/>
    <cellStyle name="Moneda 43 2" xfId="5486" xr:uid="{00000000-0005-0000-0000-0000CF0A0000}"/>
    <cellStyle name="Moneda 44" xfId="1403" xr:uid="{00000000-0005-0000-0000-0000D00A0000}"/>
    <cellStyle name="Moneda 44 2" xfId="5487" xr:uid="{00000000-0005-0000-0000-0000D10A0000}"/>
    <cellStyle name="Moneda 45" xfId="1404" xr:uid="{00000000-0005-0000-0000-0000D20A0000}"/>
    <cellStyle name="Moneda 45 2" xfId="5488" xr:uid="{00000000-0005-0000-0000-0000D30A0000}"/>
    <cellStyle name="Moneda 46" xfId="1405" xr:uid="{00000000-0005-0000-0000-0000D40A0000}"/>
    <cellStyle name="Moneda 46 2" xfId="5489" xr:uid="{00000000-0005-0000-0000-0000D50A0000}"/>
    <cellStyle name="Moneda 47" xfId="1406" xr:uid="{00000000-0005-0000-0000-0000D60A0000}"/>
    <cellStyle name="Moneda 47 2" xfId="5490" xr:uid="{00000000-0005-0000-0000-0000D70A0000}"/>
    <cellStyle name="Moneda 48" xfId="1407" xr:uid="{00000000-0005-0000-0000-0000D80A0000}"/>
    <cellStyle name="Moneda 48 2" xfId="5491" xr:uid="{00000000-0005-0000-0000-0000D90A0000}"/>
    <cellStyle name="Moneda 49" xfId="1408" xr:uid="{00000000-0005-0000-0000-0000DA0A0000}"/>
    <cellStyle name="Moneda 49 2" xfId="5492" xr:uid="{00000000-0005-0000-0000-0000DB0A0000}"/>
    <cellStyle name="Moneda 5" xfId="1409" xr:uid="{00000000-0005-0000-0000-0000DC0A0000}"/>
    <cellStyle name="Moneda 5 2" xfId="1410" xr:uid="{00000000-0005-0000-0000-0000DD0A0000}"/>
    <cellStyle name="Moneda 5 2 2" xfId="2872" xr:uid="{00000000-0005-0000-0000-0000DE0A0000}"/>
    <cellStyle name="Moneda 50" xfId="1411" xr:uid="{00000000-0005-0000-0000-0000DF0A0000}"/>
    <cellStyle name="Moneda 50 2" xfId="5493" xr:uid="{00000000-0005-0000-0000-0000E00A0000}"/>
    <cellStyle name="Moneda 51" xfId="1412" xr:uid="{00000000-0005-0000-0000-0000E10A0000}"/>
    <cellStyle name="Moneda 51 2" xfId="5494" xr:uid="{00000000-0005-0000-0000-0000E20A0000}"/>
    <cellStyle name="Moneda 52" xfId="1413" xr:uid="{00000000-0005-0000-0000-0000E30A0000}"/>
    <cellStyle name="Moneda 52 2" xfId="5495" xr:uid="{00000000-0005-0000-0000-0000E40A0000}"/>
    <cellStyle name="Moneda 53" xfId="1414" xr:uid="{00000000-0005-0000-0000-0000E50A0000}"/>
    <cellStyle name="Moneda 53 2" xfId="5496" xr:uid="{00000000-0005-0000-0000-0000E60A0000}"/>
    <cellStyle name="Moneda 54" xfId="1415" xr:uid="{00000000-0005-0000-0000-0000E70A0000}"/>
    <cellStyle name="Moneda 54 2" xfId="5497" xr:uid="{00000000-0005-0000-0000-0000E80A0000}"/>
    <cellStyle name="Moneda 55" xfId="1416" xr:uid="{00000000-0005-0000-0000-0000E90A0000}"/>
    <cellStyle name="Moneda 55 2" xfId="5498" xr:uid="{00000000-0005-0000-0000-0000EA0A0000}"/>
    <cellStyle name="Moneda 56" xfId="1417" xr:uid="{00000000-0005-0000-0000-0000EB0A0000}"/>
    <cellStyle name="Moneda 56 2" xfId="5499" xr:uid="{00000000-0005-0000-0000-0000EC0A0000}"/>
    <cellStyle name="Moneda 57" xfId="1418" xr:uid="{00000000-0005-0000-0000-0000ED0A0000}"/>
    <cellStyle name="Moneda 57 2" xfId="5500" xr:uid="{00000000-0005-0000-0000-0000EE0A0000}"/>
    <cellStyle name="Moneda 58" xfId="1419" xr:uid="{00000000-0005-0000-0000-0000EF0A0000}"/>
    <cellStyle name="Moneda 58 2" xfId="5501" xr:uid="{00000000-0005-0000-0000-0000F00A0000}"/>
    <cellStyle name="Moneda 59" xfId="1420" xr:uid="{00000000-0005-0000-0000-0000F10A0000}"/>
    <cellStyle name="Moneda 59 2" xfId="5502" xr:uid="{00000000-0005-0000-0000-0000F20A0000}"/>
    <cellStyle name="Moneda 6" xfId="1421" xr:uid="{00000000-0005-0000-0000-0000F30A0000}"/>
    <cellStyle name="Moneda 6 2" xfId="1422" xr:uid="{00000000-0005-0000-0000-0000F40A0000}"/>
    <cellStyle name="Moneda 6 2 2" xfId="2873" xr:uid="{00000000-0005-0000-0000-0000F50A0000}"/>
    <cellStyle name="Moneda 60" xfId="1423" xr:uid="{00000000-0005-0000-0000-0000F60A0000}"/>
    <cellStyle name="Moneda 60 2" xfId="5503" xr:uid="{00000000-0005-0000-0000-0000F70A0000}"/>
    <cellStyle name="Moneda 61" xfId="1424" xr:uid="{00000000-0005-0000-0000-0000F80A0000}"/>
    <cellStyle name="Moneda 61 2" xfId="5504" xr:uid="{00000000-0005-0000-0000-0000F90A0000}"/>
    <cellStyle name="Moneda 62" xfId="1425" xr:uid="{00000000-0005-0000-0000-0000FA0A0000}"/>
    <cellStyle name="Moneda 62 2" xfId="5505" xr:uid="{00000000-0005-0000-0000-0000FB0A0000}"/>
    <cellStyle name="Moneda 63" xfId="1426" xr:uid="{00000000-0005-0000-0000-0000FC0A0000}"/>
    <cellStyle name="Moneda 63 2" xfId="5506" xr:uid="{00000000-0005-0000-0000-0000FD0A0000}"/>
    <cellStyle name="Moneda 64" xfId="1427" xr:uid="{00000000-0005-0000-0000-0000FE0A0000}"/>
    <cellStyle name="Moneda 64 2" xfId="5507" xr:uid="{00000000-0005-0000-0000-0000FF0A0000}"/>
    <cellStyle name="Moneda 65" xfId="1428" xr:uid="{00000000-0005-0000-0000-0000000B0000}"/>
    <cellStyle name="Moneda 65 2" xfId="5508" xr:uid="{00000000-0005-0000-0000-0000010B0000}"/>
    <cellStyle name="Moneda 66" xfId="1429" xr:uid="{00000000-0005-0000-0000-0000020B0000}"/>
    <cellStyle name="Moneda 66 2" xfId="5509" xr:uid="{00000000-0005-0000-0000-0000030B0000}"/>
    <cellStyle name="Moneda 67" xfId="1430" xr:uid="{00000000-0005-0000-0000-0000040B0000}"/>
    <cellStyle name="Moneda 67 2" xfId="5510" xr:uid="{00000000-0005-0000-0000-0000050B0000}"/>
    <cellStyle name="Moneda 68" xfId="1431" xr:uid="{00000000-0005-0000-0000-0000060B0000}"/>
    <cellStyle name="Moneda 68 2" xfId="5511" xr:uid="{00000000-0005-0000-0000-0000070B0000}"/>
    <cellStyle name="Moneda 69" xfId="1432" xr:uid="{00000000-0005-0000-0000-0000080B0000}"/>
    <cellStyle name="Moneda 69 2" xfId="5512" xr:uid="{00000000-0005-0000-0000-0000090B0000}"/>
    <cellStyle name="Moneda 7" xfId="1433" xr:uid="{00000000-0005-0000-0000-00000A0B0000}"/>
    <cellStyle name="Moneda 7 2" xfId="1434" xr:uid="{00000000-0005-0000-0000-00000B0B0000}"/>
    <cellStyle name="Moneda 7 2 2" xfId="2874" xr:uid="{00000000-0005-0000-0000-00000C0B0000}"/>
    <cellStyle name="Moneda 70" xfId="1435" xr:uid="{00000000-0005-0000-0000-00000D0B0000}"/>
    <cellStyle name="Moneda 70 2" xfId="5513" xr:uid="{00000000-0005-0000-0000-00000E0B0000}"/>
    <cellStyle name="Moneda 71" xfId="1436" xr:uid="{00000000-0005-0000-0000-00000F0B0000}"/>
    <cellStyle name="Moneda 71 2" xfId="5514" xr:uid="{00000000-0005-0000-0000-0000100B0000}"/>
    <cellStyle name="Moneda 72" xfId="1437" xr:uid="{00000000-0005-0000-0000-0000110B0000}"/>
    <cellStyle name="Moneda 72 2" xfId="5515" xr:uid="{00000000-0005-0000-0000-0000120B0000}"/>
    <cellStyle name="Moneda 73" xfId="1438" xr:uid="{00000000-0005-0000-0000-0000130B0000}"/>
    <cellStyle name="Moneda 73 2" xfId="5516" xr:uid="{00000000-0005-0000-0000-0000140B0000}"/>
    <cellStyle name="Moneda 74" xfId="1439" xr:uid="{00000000-0005-0000-0000-0000150B0000}"/>
    <cellStyle name="Moneda 74 2" xfId="5517" xr:uid="{00000000-0005-0000-0000-0000160B0000}"/>
    <cellStyle name="Moneda 75" xfId="1440" xr:uid="{00000000-0005-0000-0000-0000170B0000}"/>
    <cellStyle name="Moneda 75 2" xfId="5518" xr:uid="{00000000-0005-0000-0000-0000180B0000}"/>
    <cellStyle name="Moneda 76" xfId="1441" xr:uid="{00000000-0005-0000-0000-0000190B0000}"/>
    <cellStyle name="Moneda 76 2" xfId="5519" xr:uid="{00000000-0005-0000-0000-00001A0B0000}"/>
    <cellStyle name="Moneda 77" xfId="1442" xr:uid="{00000000-0005-0000-0000-00001B0B0000}"/>
    <cellStyle name="Moneda 77 2" xfId="5520" xr:uid="{00000000-0005-0000-0000-00001C0B0000}"/>
    <cellStyle name="Moneda 78" xfId="1443" xr:uid="{00000000-0005-0000-0000-00001D0B0000}"/>
    <cellStyle name="Moneda 78 2" xfId="5521" xr:uid="{00000000-0005-0000-0000-00001E0B0000}"/>
    <cellStyle name="Moneda 79" xfId="1444" xr:uid="{00000000-0005-0000-0000-00001F0B0000}"/>
    <cellStyle name="Moneda 79 2" xfId="5522" xr:uid="{00000000-0005-0000-0000-0000200B0000}"/>
    <cellStyle name="Moneda 8" xfId="1445" xr:uid="{00000000-0005-0000-0000-0000210B0000}"/>
    <cellStyle name="Moneda 8 2" xfId="1446" xr:uid="{00000000-0005-0000-0000-0000220B0000}"/>
    <cellStyle name="Moneda 8 2 2" xfId="2875" xr:uid="{00000000-0005-0000-0000-0000230B0000}"/>
    <cellStyle name="Moneda 80" xfId="1447" xr:uid="{00000000-0005-0000-0000-0000240B0000}"/>
    <cellStyle name="Moneda 80 2" xfId="5523" xr:uid="{00000000-0005-0000-0000-0000250B0000}"/>
    <cellStyle name="Moneda 81" xfId="1448" xr:uid="{00000000-0005-0000-0000-0000260B0000}"/>
    <cellStyle name="Moneda 81 2" xfId="5524" xr:uid="{00000000-0005-0000-0000-0000270B0000}"/>
    <cellStyle name="Moneda 82" xfId="1449" xr:uid="{00000000-0005-0000-0000-0000280B0000}"/>
    <cellStyle name="Moneda 82 2" xfId="5525" xr:uid="{00000000-0005-0000-0000-0000290B0000}"/>
    <cellStyle name="Moneda 83" xfId="1450" xr:uid="{00000000-0005-0000-0000-00002A0B0000}"/>
    <cellStyle name="Moneda 83 2" xfId="5526" xr:uid="{00000000-0005-0000-0000-00002B0B0000}"/>
    <cellStyle name="Moneda 84" xfId="1451" xr:uid="{00000000-0005-0000-0000-00002C0B0000}"/>
    <cellStyle name="Moneda 84 2" xfId="5527" xr:uid="{00000000-0005-0000-0000-00002D0B0000}"/>
    <cellStyle name="Moneda 85" xfId="1452" xr:uid="{00000000-0005-0000-0000-00002E0B0000}"/>
    <cellStyle name="Moneda 85 2" xfId="5528" xr:uid="{00000000-0005-0000-0000-00002F0B0000}"/>
    <cellStyle name="Moneda 86" xfId="1453" xr:uid="{00000000-0005-0000-0000-0000300B0000}"/>
    <cellStyle name="Moneda 86 2" xfId="5529" xr:uid="{00000000-0005-0000-0000-0000310B0000}"/>
    <cellStyle name="Moneda 87" xfId="1454" xr:uid="{00000000-0005-0000-0000-0000320B0000}"/>
    <cellStyle name="Moneda 87 2" xfId="5530" xr:uid="{00000000-0005-0000-0000-0000330B0000}"/>
    <cellStyle name="Moneda 88" xfId="1455" xr:uid="{00000000-0005-0000-0000-0000340B0000}"/>
    <cellStyle name="Moneda 88 2" xfId="5531" xr:uid="{00000000-0005-0000-0000-0000350B0000}"/>
    <cellStyle name="Moneda 89" xfId="1456" xr:uid="{00000000-0005-0000-0000-0000360B0000}"/>
    <cellStyle name="Moneda 89 2" xfId="5532" xr:uid="{00000000-0005-0000-0000-0000370B0000}"/>
    <cellStyle name="Moneda 9" xfId="1457" xr:uid="{00000000-0005-0000-0000-0000380B0000}"/>
    <cellStyle name="Moneda 9 2" xfId="1458" xr:uid="{00000000-0005-0000-0000-0000390B0000}"/>
    <cellStyle name="Moneda 9 2 2" xfId="2876" xr:uid="{00000000-0005-0000-0000-00003A0B0000}"/>
    <cellStyle name="Moneda 90" xfId="1459" xr:uid="{00000000-0005-0000-0000-00003B0B0000}"/>
    <cellStyle name="Moneda 90 2" xfId="5533" xr:uid="{00000000-0005-0000-0000-00003C0B0000}"/>
    <cellStyle name="Moneda 91" xfId="1460" xr:uid="{00000000-0005-0000-0000-00003D0B0000}"/>
    <cellStyle name="Moneda 91 2" xfId="5534" xr:uid="{00000000-0005-0000-0000-00003E0B0000}"/>
    <cellStyle name="Moneda 92" xfId="1461" xr:uid="{00000000-0005-0000-0000-00003F0B0000}"/>
    <cellStyle name="Moneda 92 2" xfId="5535" xr:uid="{00000000-0005-0000-0000-0000400B0000}"/>
    <cellStyle name="Moneda 93" xfId="1462" xr:uid="{00000000-0005-0000-0000-0000410B0000}"/>
    <cellStyle name="Moneda 93 2" xfId="5536" xr:uid="{00000000-0005-0000-0000-0000420B0000}"/>
    <cellStyle name="Moneda 94" xfId="1463" xr:uid="{00000000-0005-0000-0000-0000430B0000}"/>
    <cellStyle name="Moneda 94 2" xfId="5537" xr:uid="{00000000-0005-0000-0000-0000440B0000}"/>
    <cellStyle name="Moneda 95" xfId="1464" xr:uid="{00000000-0005-0000-0000-0000450B0000}"/>
    <cellStyle name="Moneda 95 2" xfId="5538" xr:uid="{00000000-0005-0000-0000-0000460B0000}"/>
    <cellStyle name="Moneda 96" xfId="1465" xr:uid="{00000000-0005-0000-0000-0000470B0000}"/>
    <cellStyle name="Moneda 96 2" xfId="5539" xr:uid="{00000000-0005-0000-0000-0000480B0000}"/>
    <cellStyle name="Moneda 97" xfId="1466" xr:uid="{00000000-0005-0000-0000-0000490B0000}"/>
    <cellStyle name="Moneda 97 2" xfId="5540" xr:uid="{00000000-0005-0000-0000-00004A0B0000}"/>
    <cellStyle name="Moneda 98" xfId="1467" xr:uid="{00000000-0005-0000-0000-00004B0B0000}"/>
    <cellStyle name="Moneda 98 2" xfId="5541" xr:uid="{00000000-0005-0000-0000-00004C0B0000}"/>
    <cellStyle name="Moneda 99" xfId="1468" xr:uid="{00000000-0005-0000-0000-00004D0B0000}"/>
    <cellStyle name="Moneda 99 2" xfId="5542" xr:uid="{00000000-0005-0000-0000-00004E0B0000}"/>
    <cellStyle name="Monétaire [0]_!!!GO" xfId="1469" xr:uid="{00000000-0005-0000-0000-00004F0B0000}"/>
    <cellStyle name="Monétaire_!!!GO" xfId="1470" xr:uid="{00000000-0005-0000-0000-0000500B0000}"/>
    <cellStyle name="Multiple" xfId="1471" xr:uid="{00000000-0005-0000-0000-0000510B0000}"/>
    <cellStyle name="Neutral 2" xfId="1472" xr:uid="{00000000-0005-0000-0000-0000520B0000}"/>
    <cellStyle name="Neutral 2 2" xfId="1473" xr:uid="{00000000-0005-0000-0000-0000530B0000}"/>
    <cellStyle name="New GPL 2005" xfId="1474" xr:uid="{00000000-0005-0000-0000-0000540B0000}"/>
    <cellStyle name="New GPL 2005 2" xfId="1475" xr:uid="{00000000-0005-0000-0000-0000550B0000}"/>
    <cellStyle name="New GPL 2005 3" xfId="1476" xr:uid="{00000000-0005-0000-0000-0000560B0000}"/>
    <cellStyle name="New GPL 2005 4" xfId="1477" xr:uid="{00000000-0005-0000-0000-0000570B0000}"/>
    <cellStyle name="New GPL 2005 5" xfId="1478" xr:uid="{00000000-0005-0000-0000-0000580B0000}"/>
    <cellStyle name="no dec" xfId="1479" xr:uid="{00000000-0005-0000-0000-0000590B0000}"/>
    <cellStyle name="no dec 2" xfId="1480" xr:uid="{00000000-0005-0000-0000-00005A0B0000}"/>
    <cellStyle name="no dec 3" xfId="1481" xr:uid="{00000000-0005-0000-0000-00005B0B0000}"/>
    <cellStyle name="no dec 4" xfId="1482" xr:uid="{00000000-0005-0000-0000-00005C0B0000}"/>
    <cellStyle name="no dec 5" xfId="1483" xr:uid="{00000000-0005-0000-0000-00005D0B0000}"/>
    <cellStyle name="NorALL-HC" xfId="1484" xr:uid="{00000000-0005-0000-0000-00005E0B0000}"/>
    <cellStyle name="NorALL-HC 2" xfId="1485" xr:uid="{00000000-0005-0000-0000-00005F0B0000}"/>
    <cellStyle name="NorALL-HC 3" xfId="1486" xr:uid="{00000000-0005-0000-0000-0000600B0000}"/>
    <cellStyle name="NorALL-HC 4" xfId="1487" xr:uid="{00000000-0005-0000-0000-0000610B0000}"/>
    <cellStyle name="NorALL-HC 5" xfId="1488" xr:uid="{00000000-0005-0000-0000-0000620B0000}"/>
    <cellStyle name="Norm SF7" xfId="1489" xr:uid="{00000000-0005-0000-0000-0000630B0000}"/>
    <cellStyle name="Norm SF7 2" xfId="1490" xr:uid="{00000000-0005-0000-0000-0000640B0000}"/>
    <cellStyle name="Norm SF7 3" xfId="1491" xr:uid="{00000000-0005-0000-0000-0000650B0000}"/>
    <cellStyle name="Norm SF7 4" xfId="1492" xr:uid="{00000000-0005-0000-0000-0000660B0000}"/>
    <cellStyle name="Norm SF7 5" xfId="1493" xr:uid="{00000000-0005-0000-0000-0000670B0000}"/>
    <cellStyle name="Normal" xfId="0" builtinId="0"/>
    <cellStyle name="Normal - Style1" xfId="1494" xr:uid="{00000000-0005-0000-0000-0000690B0000}"/>
    <cellStyle name="Normal - Style1 2" xfId="1495" xr:uid="{00000000-0005-0000-0000-00006A0B0000}"/>
    <cellStyle name="Normal - Style1 3" xfId="1496" xr:uid="{00000000-0005-0000-0000-00006B0B0000}"/>
    <cellStyle name="Normal - Style1 4" xfId="1497" xr:uid="{00000000-0005-0000-0000-00006C0B0000}"/>
    <cellStyle name="Normal - Style1 5" xfId="1498" xr:uid="{00000000-0005-0000-0000-00006D0B0000}"/>
    <cellStyle name="Normal - Style1 6" xfId="1499" xr:uid="{00000000-0005-0000-0000-00006E0B0000}"/>
    <cellStyle name="Normal 10" xfId="1500" xr:uid="{00000000-0005-0000-0000-00006F0B0000}"/>
    <cellStyle name="Normal 10 2" xfId="1501" xr:uid="{00000000-0005-0000-0000-0000700B0000}"/>
    <cellStyle name="Normal 10 2 2" xfId="1502" xr:uid="{00000000-0005-0000-0000-0000710B0000}"/>
    <cellStyle name="Normal 10 3" xfId="1503" xr:uid="{00000000-0005-0000-0000-0000720B0000}"/>
    <cellStyle name="Normal 10 4" xfId="1504" xr:uid="{00000000-0005-0000-0000-0000730B0000}"/>
    <cellStyle name="Normal 100" xfId="1505" xr:uid="{00000000-0005-0000-0000-0000740B0000}"/>
    <cellStyle name="Normal 100 2" xfId="5543" xr:uid="{00000000-0005-0000-0000-0000750B0000}"/>
    <cellStyle name="Normal 101" xfId="1506" xr:uid="{00000000-0005-0000-0000-0000760B0000}"/>
    <cellStyle name="Normal 101 2" xfId="5544" xr:uid="{00000000-0005-0000-0000-0000770B0000}"/>
    <cellStyle name="Normal 102" xfId="1507" xr:uid="{00000000-0005-0000-0000-0000780B0000}"/>
    <cellStyle name="Normal 102 2" xfId="5545" xr:uid="{00000000-0005-0000-0000-0000790B0000}"/>
    <cellStyle name="Normal 103" xfId="1508" xr:uid="{00000000-0005-0000-0000-00007A0B0000}"/>
    <cellStyle name="Normal 103 2" xfId="5546" xr:uid="{00000000-0005-0000-0000-00007B0B0000}"/>
    <cellStyle name="Normal 104" xfId="1509" xr:uid="{00000000-0005-0000-0000-00007C0B0000}"/>
    <cellStyle name="Normal 104 2" xfId="5547" xr:uid="{00000000-0005-0000-0000-00007D0B0000}"/>
    <cellStyle name="Normal 105" xfId="1510" xr:uid="{00000000-0005-0000-0000-00007E0B0000}"/>
    <cellStyle name="Normal 105 2" xfId="5548" xr:uid="{00000000-0005-0000-0000-00007F0B0000}"/>
    <cellStyle name="Normal 106" xfId="1511" xr:uid="{00000000-0005-0000-0000-0000800B0000}"/>
    <cellStyle name="Normal 106 2" xfId="5549" xr:uid="{00000000-0005-0000-0000-0000810B0000}"/>
    <cellStyle name="Normal 107" xfId="1512" xr:uid="{00000000-0005-0000-0000-0000820B0000}"/>
    <cellStyle name="Normal 107 2" xfId="5550" xr:uid="{00000000-0005-0000-0000-0000830B0000}"/>
    <cellStyle name="Normal 108" xfId="1513" xr:uid="{00000000-0005-0000-0000-0000840B0000}"/>
    <cellStyle name="Normal 108 2" xfId="5551" xr:uid="{00000000-0005-0000-0000-0000850B0000}"/>
    <cellStyle name="Normal 109" xfId="1514" xr:uid="{00000000-0005-0000-0000-0000860B0000}"/>
    <cellStyle name="Normal 109 2" xfId="5552" xr:uid="{00000000-0005-0000-0000-0000870B0000}"/>
    <cellStyle name="Normal 11" xfId="1515" xr:uid="{00000000-0005-0000-0000-0000880B0000}"/>
    <cellStyle name="Normal 11 2" xfId="1516" xr:uid="{00000000-0005-0000-0000-0000890B0000}"/>
    <cellStyle name="Normal 11 3" xfId="1517" xr:uid="{00000000-0005-0000-0000-00008A0B0000}"/>
    <cellStyle name="Normal 110" xfId="1518" xr:uid="{00000000-0005-0000-0000-00008B0B0000}"/>
    <cellStyle name="Normal 110 2" xfId="5553" xr:uid="{00000000-0005-0000-0000-00008C0B0000}"/>
    <cellStyle name="Normal 111" xfId="1519" xr:uid="{00000000-0005-0000-0000-00008D0B0000}"/>
    <cellStyle name="Normal 111 2" xfId="5554" xr:uid="{00000000-0005-0000-0000-00008E0B0000}"/>
    <cellStyle name="Normal 112" xfId="1520" xr:uid="{00000000-0005-0000-0000-00008F0B0000}"/>
    <cellStyle name="Normal 112 2" xfId="5555" xr:uid="{00000000-0005-0000-0000-0000900B0000}"/>
    <cellStyle name="Normal 113" xfId="1521" xr:uid="{00000000-0005-0000-0000-0000910B0000}"/>
    <cellStyle name="Normal 113 2" xfId="5556" xr:uid="{00000000-0005-0000-0000-0000920B0000}"/>
    <cellStyle name="Normal 114" xfId="1522" xr:uid="{00000000-0005-0000-0000-0000930B0000}"/>
    <cellStyle name="Normal 114 2" xfId="5557" xr:uid="{00000000-0005-0000-0000-0000940B0000}"/>
    <cellStyle name="Normal 115" xfId="1523" xr:uid="{00000000-0005-0000-0000-0000950B0000}"/>
    <cellStyle name="Normal 115 2" xfId="5558" xr:uid="{00000000-0005-0000-0000-0000960B0000}"/>
    <cellStyle name="Normal 116" xfId="1524" xr:uid="{00000000-0005-0000-0000-0000970B0000}"/>
    <cellStyle name="Normal 116 2" xfId="5559" xr:uid="{00000000-0005-0000-0000-0000980B0000}"/>
    <cellStyle name="Normal 117" xfId="1525" xr:uid="{00000000-0005-0000-0000-0000990B0000}"/>
    <cellStyle name="Normal 117 2" xfId="5560" xr:uid="{00000000-0005-0000-0000-00009A0B0000}"/>
    <cellStyle name="Normal 118" xfId="1526" xr:uid="{00000000-0005-0000-0000-00009B0B0000}"/>
    <cellStyle name="Normal 118 2" xfId="5561" xr:uid="{00000000-0005-0000-0000-00009C0B0000}"/>
    <cellStyle name="Normal 119" xfId="1527" xr:uid="{00000000-0005-0000-0000-00009D0B0000}"/>
    <cellStyle name="Normal 119 2" xfId="5562" xr:uid="{00000000-0005-0000-0000-00009E0B0000}"/>
    <cellStyle name="Normal 12" xfId="1528" xr:uid="{00000000-0005-0000-0000-00009F0B0000}"/>
    <cellStyle name="Normal 12 2" xfId="1529" xr:uid="{00000000-0005-0000-0000-0000A00B0000}"/>
    <cellStyle name="Normal 12 2 2" xfId="1530" xr:uid="{00000000-0005-0000-0000-0000A10B0000}"/>
    <cellStyle name="Normal 12 2 2 2" xfId="5564" xr:uid="{00000000-0005-0000-0000-0000A20B0000}"/>
    <cellStyle name="Normal 12 2 3" xfId="1531" xr:uid="{00000000-0005-0000-0000-0000A30B0000}"/>
    <cellStyle name="Normal 12 2 3 2" xfId="5565" xr:uid="{00000000-0005-0000-0000-0000A40B0000}"/>
    <cellStyle name="Normal 12 2 4" xfId="5563" xr:uid="{00000000-0005-0000-0000-0000A50B0000}"/>
    <cellStyle name="Normal 12 3" xfId="1532" xr:uid="{00000000-0005-0000-0000-0000A60B0000}"/>
    <cellStyle name="Normal 120" xfId="1533" xr:uid="{00000000-0005-0000-0000-0000A70B0000}"/>
    <cellStyle name="Normal 120 2" xfId="5566" xr:uid="{00000000-0005-0000-0000-0000A80B0000}"/>
    <cellStyle name="Normal 121" xfId="1534" xr:uid="{00000000-0005-0000-0000-0000A90B0000}"/>
    <cellStyle name="Normal 121 2" xfId="5567" xr:uid="{00000000-0005-0000-0000-0000AA0B0000}"/>
    <cellStyle name="Normal 122" xfId="1535" xr:uid="{00000000-0005-0000-0000-0000AB0B0000}"/>
    <cellStyle name="Normal 122 2" xfId="5568" xr:uid="{00000000-0005-0000-0000-0000AC0B0000}"/>
    <cellStyle name="Normal 123" xfId="1536" xr:uid="{00000000-0005-0000-0000-0000AD0B0000}"/>
    <cellStyle name="Normal 123 2" xfId="5569" xr:uid="{00000000-0005-0000-0000-0000AE0B0000}"/>
    <cellStyle name="Normal 124" xfId="1537" xr:uid="{00000000-0005-0000-0000-0000AF0B0000}"/>
    <cellStyle name="Normal 124 2" xfId="5570" xr:uid="{00000000-0005-0000-0000-0000B00B0000}"/>
    <cellStyle name="Normal 125" xfId="1538" xr:uid="{00000000-0005-0000-0000-0000B10B0000}"/>
    <cellStyle name="Normal 125 2" xfId="5571" xr:uid="{00000000-0005-0000-0000-0000B20B0000}"/>
    <cellStyle name="Normal 126" xfId="1539" xr:uid="{00000000-0005-0000-0000-0000B30B0000}"/>
    <cellStyle name="Normal 126 2" xfId="5572" xr:uid="{00000000-0005-0000-0000-0000B40B0000}"/>
    <cellStyle name="Normal 127" xfId="1540" xr:uid="{00000000-0005-0000-0000-0000B50B0000}"/>
    <cellStyle name="Normal 127 2" xfId="5573" xr:uid="{00000000-0005-0000-0000-0000B60B0000}"/>
    <cellStyle name="Normal 128" xfId="1541" xr:uid="{00000000-0005-0000-0000-0000B70B0000}"/>
    <cellStyle name="Normal 128 2" xfId="5574" xr:uid="{00000000-0005-0000-0000-0000B80B0000}"/>
    <cellStyle name="Normal 129" xfId="1542" xr:uid="{00000000-0005-0000-0000-0000B90B0000}"/>
    <cellStyle name="Normal 129 2" xfId="5575" xr:uid="{00000000-0005-0000-0000-0000BA0B0000}"/>
    <cellStyle name="Normal 13" xfId="1543" xr:uid="{00000000-0005-0000-0000-0000BB0B0000}"/>
    <cellStyle name="Normal 13 2" xfId="1544" xr:uid="{00000000-0005-0000-0000-0000BC0B0000}"/>
    <cellStyle name="Normal 13 2 2" xfId="1545" xr:uid="{00000000-0005-0000-0000-0000BD0B0000}"/>
    <cellStyle name="Normal 13 2 2 2" xfId="5577" xr:uid="{00000000-0005-0000-0000-0000BE0B0000}"/>
    <cellStyle name="Normal 13 2 3" xfId="1546" xr:uid="{00000000-0005-0000-0000-0000BF0B0000}"/>
    <cellStyle name="Normal 13 2 3 2" xfId="5578" xr:uid="{00000000-0005-0000-0000-0000C00B0000}"/>
    <cellStyle name="Normal 13 2 4" xfId="5576" xr:uid="{00000000-0005-0000-0000-0000C10B0000}"/>
    <cellStyle name="Normal 13 3" xfId="1547" xr:uid="{00000000-0005-0000-0000-0000C20B0000}"/>
    <cellStyle name="Normal 130" xfId="1548" xr:uid="{00000000-0005-0000-0000-0000C30B0000}"/>
    <cellStyle name="Normal 130 2" xfId="5580" xr:uid="{00000000-0005-0000-0000-0000C40B0000}"/>
    <cellStyle name="Normal 131" xfId="1549" xr:uid="{00000000-0005-0000-0000-0000C50B0000}"/>
    <cellStyle name="Normal 131 2" xfId="5581" xr:uid="{00000000-0005-0000-0000-0000C60B0000}"/>
    <cellStyle name="Normal 132" xfId="1550" xr:uid="{00000000-0005-0000-0000-0000C70B0000}"/>
    <cellStyle name="Normal 132 2" xfId="5582" xr:uid="{00000000-0005-0000-0000-0000C80B0000}"/>
    <cellStyle name="Normal 133" xfId="1551" xr:uid="{00000000-0005-0000-0000-0000C90B0000}"/>
    <cellStyle name="Normal 133 2" xfId="5583" xr:uid="{00000000-0005-0000-0000-0000CA0B0000}"/>
    <cellStyle name="Normal 134" xfId="1552" xr:uid="{00000000-0005-0000-0000-0000CB0B0000}"/>
    <cellStyle name="Normal 134 2" xfId="5584" xr:uid="{00000000-0005-0000-0000-0000CC0B0000}"/>
    <cellStyle name="Normal 135" xfId="1553" xr:uid="{00000000-0005-0000-0000-0000CD0B0000}"/>
    <cellStyle name="Normal 135 2" xfId="5585" xr:uid="{00000000-0005-0000-0000-0000CE0B0000}"/>
    <cellStyle name="Normal 136" xfId="1554" xr:uid="{00000000-0005-0000-0000-0000CF0B0000}"/>
    <cellStyle name="Normal 136 2" xfId="5586" xr:uid="{00000000-0005-0000-0000-0000D00B0000}"/>
    <cellStyle name="Normal 137" xfId="1555" xr:uid="{00000000-0005-0000-0000-0000D10B0000}"/>
    <cellStyle name="Normal 137 2" xfId="5587" xr:uid="{00000000-0005-0000-0000-0000D20B0000}"/>
    <cellStyle name="Normal 138" xfId="1556" xr:uid="{00000000-0005-0000-0000-0000D30B0000}"/>
    <cellStyle name="Normal 138 2" xfId="5588" xr:uid="{00000000-0005-0000-0000-0000D40B0000}"/>
    <cellStyle name="Normal 139" xfId="1557" xr:uid="{00000000-0005-0000-0000-0000D50B0000}"/>
    <cellStyle name="Normal 139 2" xfId="5589" xr:uid="{00000000-0005-0000-0000-0000D60B0000}"/>
    <cellStyle name="Normal 14" xfId="1558" xr:uid="{00000000-0005-0000-0000-0000D70B0000}"/>
    <cellStyle name="Normal 14 2" xfId="1559" xr:uid="{00000000-0005-0000-0000-0000D80B0000}"/>
    <cellStyle name="Normal 140" xfId="1560" xr:uid="{00000000-0005-0000-0000-0000D90B0000}"/>
    <cellStyle name="Normal 140 2" xfId="5592" xr:uid="{00000000-0005-0000-0000-0000DA0B0000}"/>
    <cellStyle name="Normal 141" xfId="1561" xr:uid="{00000000-0005-0000-0000-0000DB0B0000}"/>
    <cellStyle name="Normal 141 2" xfId="5593" xr:uid="{00000000-0005-0000-0000-0000DC0B0000}"/>
    <cellStyle name="Normal 142" xfId="1562" xr:uid="{00000000-0005-0000-0000-0000DD0B0000}"/>
    <cellStyle name="Normal 142 2" xfId="5594" xr:uid="{00000000-0005-0000-0000-0000DE0B0000}"/>
    <cellStyle name="Normal 143" xfId="1563" xr:uid="{00000000-0005-0000-0000-0000DF0B0000}"/>
    <cellStyle name="Normal 143 2" xfId="5595" xr:uid="{00000000-0005-0000-0000-0000E00B0000}"/>
    <cellStyle name="Normal 144" xfId="1564" xr:uid="{00000000-0005-0000-0000-0000E10B0000}"/>
    <cellStyle name="Normal 144 2" xfId="5596" xr:uid="{00000000-0005-0000-0000-0000E20B0000}"/>
    <cellStyle name="Normal 145" xfId="1565" xr:uid="{00000000-0005-0000-0000-0000E30B0000}"/>
    <cellStyle name="Normal 145 2" xfId="5597" xr:uid="{00000000-0005-0000-0000-0000E40B0000}"/>
    <cellStyle name="Normal 146" xfId="1566" xr:uid="{00000000-0005-0000-0000-0000E50B0000}"/>
    <cellStyle name="Normal 146 2" xfId="5598" xr:uid="{00000000-0005-0000-0000-0000E60B0000}"/>
    <cellStyle name="Normal 147" xfId="1567" xr:uid="{00000000-0005-0000-0000-0000E70B0000}"/>
    <cellStyle name="Normal 147 2" xfId="5599" xr:uid="{00000000-0005-0000-0000-0000E80B0000}"/>
    <cellStyle name="Normal 148" xfId="1568" xr:uid="{00000000-0005-0000-0000-0000E90B0000}"/>
    <cellStyle name="Normal 148 2" xfId="5600" xr:uid="{00000000-0005-0000-0000-0000EA0B0000}"/>
    <cellStyle name="Normal 149" xfId="1569" xr:uid="{00000000-0005-0000-0000-0000EB0B0000}"/>
    <cellStyle name="Normal 149 2" xfId="5601" xr:uid="{00000000-0005-0000-0000-0000EC0B0000}"/>
    <cellStyle name="Normal 15" xfId="1570" xr:uid="{00000000-0005-0000-0000-0000ED0B0000}"/>
    <cellStyle name="Normal 15 2" xfId="1571" xr:uid="{00000000-0005-0000-0000-0000EE0B0000}"/>
    <cellStyle name="Normal 150" xfId="1572" xr:uid="{00000000-0005-0000-0000-0000EF0B0000}"/>
    <cellStyle name="Normal 150 2" xfId="5604" xr:uid="{00000000-0005-0000-0000-0000F00B0000}"/>
    <cellStyle name="Normal 151" xfId="1573" xr:uid="{00000000-0005-0000-0000-0000F10B0000}"/>
    <cellStyle name="Normal 151 2" xfId="5605" xr:uid="{00000000-0005-0000-0000-0000F20B0000}"/>
    <cellStyle name="Normal 152" xfId="1574" xr:uid="{00000000-0005-0000-0000-0000F30B0000}"/>
    <cellStyle name="Normal 152 2" xfId="5606" xr:uid="{00000000-0005-0000-0000-0000F40B0000}"/>
    <cellStyle name="Normal 153" xfId="1575" xr:uid="{00000000-0005-0000-0000-0000F50B0000}"/>
    <cellStyle name="Normal 153 2" xfId="5607" xr:uid="{00000000-0005-0000-0000-0000F60B0000}"/>
    <cellStyle name="Normal 154" xfId="1576" xr:uid="{00000000-0005-0000-0000-0000F70B0000}"/>
    <cellStyle name="Normal 154 2" xfId="5608" xr:uid="{00000000-0005-0000-0000-0000F80B0000}"/>
    <cellStyle name="Normal 155" xfId="1577" xr:uid="{00000000-0005-0000-0000-0000F90B0000}"/>
    <cellStyle name="Normal 155 2" xfId="5609" xr:uid="{00000000-0005-0000-0000-0000FA0B0000}"/>
    <cellStyle name="Normal 156" xfId="1578" xr:uid="{00000000-0005-0000-0000-0000FB0B0000}"/>
    <cellStyle name="Normal 156 2" xfId="5610" xr:uid="{00000000-0005-0000-0000-0000FC0B0000}"/>
    <cellStyle name="Normal 157" xfId="1579" xr:uid="{00000000-0005-0000-0000-0000FD0B0000}"/>
    <cellStyle name="Normal 157 2" xfId="5611" xr:uid="{00000000-0005-0000-0000-0000FE0B0000}"/>
    <cellStyle name="Normal 158" xfId="1580" xr:uid="{00000000-0005-0000-0000-0000FF0B0000}"/>
    <cellStyle name="Normal 158 2" xfId="5612" xr:uid="{00000000-0005-0000-0000-0000000C0000}"/>
    <cellStyle name="Normal 159" xfId="1581" xr:uid="{00000000-0005-0000-0000-0000010C0000}"/>
    <cellStyle name="Normal 159 2" xfId="5613" xr:uid="{00000000-0005-0000-0000-0000020C0000}"/>
    <cellStyle name="Normal 16" xfId="1582" xr:uid="{00000000-0005-0000-0000-0000030C0000}"/>
    <cellStyle name="Normal 16 2" xfId="1583" xr:uid="{00000000-0005-0000-0000-0000040C0000}"/>
    <cellStyle name="Normal 160" xfId="1584" xr:uid="{00000000-0005-0000-0000-0000050C0000}"/>
    <cellStyle name="Normal 160 2" xfId="5616" xr:uid="{00000000-0005-0000-0000-0000060C0000}"/>
    <cellStyle name="Normal 161" xfId="1585" xr:uid="{00000000-0005-0000-0000-0000070C0000}"/>
    <cellStyle name="Normal 161 2" xfId="5617" xr:uid="{00000000-0005-0000-0000-0000080C0000}"/>
    <cellStyle name="Normal 162" xfId="1586" xr:uid="{00000000-0005-0000-0000-0000090C0000}"/>
    <cellStyle name="Normal 162 2" xfId="5618" xr:uid="{00000000-0005-0000-0000-00000A0C0000}"/>
    <cellStyle name="Normal 163" xfId="1587" xr:uid="{00000000-0005-0000-0000-00000B0C0000}"/>
    <cellStyle name="Normal 163 2" xfId="5619" xr:uid="{00000000-0005-0000-0000-00000C0C0000}"/>
    <cellStyle name="Normal 164" xfId="1588" xr:uid="{00000000-0005-0000-0000-00000D0C0000}"/>
    <cellStyle name="Normal 164 2" xfId="5620" xr:uid="{00000000-0005-0000-0000-00000E0C0000}"/>
    <cellStyle name="Normal 165" xfId="1589" xr:uid="{00000000-0005-0000-0000-00000F0C0000}"/>
    <cellStyle name="Normal 165 2" xfId="5621" xr:uid="{00000000-0005-0000-0000-0000100C0000}"/>
    <cellStyle name="Normal 166" xfId="1590" xr:uid="{00000000-0005-0000-0000-0000110C0000}"/>
    <cellStyle name="Normal 166 2" xfId="5622" xr:uid="{00000000-0005-0000-0000-0000120C0000}"/>
    <cellStyle name="Normal 167" xfId="1591" xr:uid="{00000000-0005-0000-0000-0000130C0000}"/>
    <cellStyle name="Normal 167 2" xfId="5623" xr:uid="{00000000-0005-0000-0000-0000140C0000}"/>
    <cellStyle name="Normal 168" xfId="1592" xr:uid="{00000000-0005-0000-0000-0000150C0000}"/>
    <cellStyle name="Normal 168 2" xfId="5624" xr:uid="{00000000-0005-0000-0000-0000160C0000}"/>
    <cellStyle name="Normal 169" xfId="3147" xr:uid="{00000000-0005-0000-0000-0000170C0000}"/>
    <cellStyle name="Normal 17" xfId="1593" xr:uid="{00000000-0005-0000-0000-0000180C0000}"/>
    <cellStyle name="Normal 17 2" xfId="1594" xr:uid="{00000000-0005-0000-0000-0000190C0000}"/>
    <cellStyle name="Normal 17 3" xfId="1595" xr:uid="{00000000-0005-0000-0000-00001A0C0000}"/>
    <cellStyle name="Normal 170" xfId="3171" xr:uid="{00000000-0005-0000-0000-00001B0C0000}"/>
    <cellStyle name="Normal 171" xfId="3176" xr:uid="{00000000-0005-0000-0000-00001C0C0000}"/>
    <cellStyle name="Normal 172" xfId="7" xr:uid="{00000000-0005-0000-0000-00001D0C0000}"/>
    <cellStyle name="Normal 173" xfId="3179" xr:uid="{00000000-0005-0000-0000-00001E0C0000}"/>
    <cellStyle name="Normal 174" xfId="4243" xr:uid="{00000000-0005-0000-0000-00001F0C0000}"/>
    <cellStyle name="Normal 175" xfId="4653" xr:uid="{00000000-0005-0000-0000-0000200C0000}"/>
    <cellStyle name="Normal 176" xfId="4669" xr:uid="{00000000-0005-0000-0000-0000210C0000}"/>
    <cellStyle name="Normal 177" xfId="4135" xr:uid="{00000000-0005-0000-0000-0000220C0000}"/>
    <cellStyle name="Normal 178" xfId="4834" xr:uid="{00000000-0005-0000-0000-0000230C0000}"/>
    <cellStyle name="Normal 179" xfId="5214" xr:uid="{00000000-0005-0000-0000-0000240C0000}"/>
    <cellStyle name="normal 18" xfId="1596" xr:uid="{00000000-0005-0000-0000-0000250C0000}"/>
    <cellStyle name="Normal 18 2" xfId="1597" xr:uid="{00000000-0005-0000-0000-0000260C0000}"/>
    <cellStyle name="Normal 180" xfId="4146" xr:uid="{00000000-0005-0000-0000-0000270C0000}"/>
    <cellStyle name="Normal 181" xfId="5242" xr:uid="{00000000-0005-0000-0000-0000280C0000}"/>
    <cellStyle name="Normal 182" xfId="5987" xr:uid="{00000000-0005-0000-0000-0000290C0000}"/>
    <cellStyle name="Normal 183" xfId="6384" xr:uid="{00000000-0005-0000-0000-00002A0C0000}"/>
    <cellStyle name="Normal 19" xfId="1598" xr:uid="{00000000-0005-0000-0000-00002B0C0000}"/>
    <cellStyle name="Normal 19 2" xfId="1599" xr:uid="{00000000-0005-0000-0000-00002C0C0000}"/>
    <cellStyle name="Normal 19 2 2" xfId="1600" xr:uid="{00000000-0005-0000-0000-00002D0C0000}"/>
    <cellStyle name="Normal 19 2 2 2" xfId="1601" xr:uid="{00000000-0005-0000-0000-00002E0C0000}"/>
    <cellStyle name="Normal 19 2 2 2 2" xfId="5629" xr:uid="{00000000-0005-0000-0000-00002F0C0000}"/>
    <cellStyle name="Normal 19 2 2 3" xfId="1602" xr:uid="{00000000-0005-0000-0000-0000300C0000}"/>
    <cellStyle name="Normal 19 2 2 3 2" xfId="5630" xr:uid="{00000000-0005-0000-0000-0000310C0000}"/>
    <cellStyle name="Normal 19 2 2 4" xfId="5628" xr:uid="{00000000-0005-0000-0000-0000320C0000}"/>
    <cellStyle name="Normal 19 2 3" xfId="1603" xr:uid="{00000000-0005-0000-0000-0000330C0000}"/>
    <cellStyle name="Normal 19 2 3 2" xfId="5631" xr:uid="{00000000-0005-0000-0000-0000340C0000}"/>
    <cellStyle name="Normal 19 2 4" xfId="1604" xr:uid="{00000000-0005-0000-0000-0000350C0000}"/>
    <cellStyle name="Normal 19 2 4 2" xfId="5632" xr:uid="{00000000-0005-0000-0000-0000360C0000}"/>
    <cellStyle name="Normal 19 2 5" xfId="5627" xr:uid="{00000000-0005-0000-0000-0000370C0000}"/>
    <cellStyle name="Normal 19 3" xfId="1605" xr:uid="{00000000-0005-0000-0000-0000380C0000}"/>
    <cellStyle name="Normal 19 3 2" xfId="1606" xr:uid="{00000000-0005-0000-0000-0000390C0000}"/>
    <cellStyle name="Normal 19 3 2 2" xfId="5634" xr:uid="{00000000-0005-0000-0000-00003A0C0000}"/>
    <cellStyle name="Normal 19 3 3" xfId="1607" xr:uid="{00000000-0005-0000-0000-00003B0C0000}"/>
    <cellStyle name="Normal 19 3 3 2" xfId="5635" xr:uid="{00000000-0005-0000-0000-00003C0C0000}"/>
    <cellStyle name="Normal 19 3 4" xfId="5633" xr:uid="{00000000-0005-0000-0000-00003D0C0000}"/>
    <cellStyle name="Normal 19 4" xfId="1608" xr:uid="{00000000-0005-0000-0000-00003E0C0000}"/>
    <cellStyle name="Normal 19 4 2" xfId="1609" xr:uid="{00000000-0005-0000-0000-00003F0C0000}"/>
    <cellStyle name="Normal 19 4 2 2" xfId="5637" xr:uid="{00000000-0005-0000-0000-0000400C0000}"/>
    <cellStyle name="Normal 19 4 3" xfId="1610" xr:uid="{00000000-0005-0000-0000-0000410C0000}"/>
    <cellStyle name="Normal 19 4 3 2" xfId="5638" xr:uid="{00000000-0005-0000-0000-0000420C0000}"/>
    <cellStyle name="Normal 19 4 4" xfId="5636" xr:uid="{00000000-0005-0000-0000-0000430C0000}"/>
    <cellStyle name="Normal 2" xfId="1" xr:uid="{00000000-0005-0000-0000-0000440C0000}"/>
    <cellStyle name="Normal 2 10" xfId="1611" xr:uid="{00000000-0005-0000-0000-0000450C0000}"/>
    <cellStyle name="Normal 2 10 2" xfId="1612" xr:uid="{00000000-0005-0000-0000-0000460C0000}"/>
    <cellStyle name="Normal 2 10 2 2" xfId="5640" xr:uid="{00000000-0005-0000-0000-0000470C0000}"/>
    <cellStyle name="Normal 2 10 3" xfId="1613" xr:uid="{00000000-0005-0000-0000-0000480C0000}"/>
    <cellStyle name="Normal 2 10 3 2" xfId="5641" xr:uid="{00000000-0005-0000-0000-0000490C0000}"/>
    <cellStyle name="Normal 2 10 4" xfId="5639" xr:uid="{00000000-0005-0000-0000-00004A0C0000}"/>
    <cellStyle name="Normal 2 11" xfId="1614" xr:uid="{00000000-0005-0000-0000-00004B0C0000}"/>
    <cellStyle name="Normal 2 12" xfId="1615" xr:uid="{00000000-0005-0000-0000-00004C0C0000}"/>
    <cellStyle name="Normal 2 13" xfId="8" xr:uid="{00000000-0005-0000-0000-00004D0C0000}"/>
    <cellStyle name="Normal 2 2" xfId="1616" xr:uid="{00000000-0005-0000-0000-00004E0C0000}"/>
    <cellStyle name="Normal 2 2 2" xfId="1617" xr:uid="{00000000-0005-0000-0000-00004F0C0000}"/>
    <cellStyle name="Normal 2 2 2 2" xfId="1618" xr:uid="{00000000-0005-0000-0000-0000500C0000}"/>
    <cellStyle name="Normal 2 2 2 3" xfId="1619" xr:uid="{00000000-0005-0000-0000-0000510C0000}"/>
    <cellStyle name="Normal 2 2 3" xfId="1620" xr:uid="{00000000-0005-0000-0000-0000520C0000}"/>
    <cellStyle name="Normal 2 2 4" xfId="1621" xr:uid="{00000000-0005-0000-0000-0000530C0000}"/>
    <cellStyle name="Normal 2 2_Infinera Offer FibreCo_TIS Activity Schedule" xfId="1622" xr:uid="{00000000-0005-0000-0000-0000540C0000}"/>
    <cellStyle name="Normal 2 3" xfId="1623" xr:uid="{00000000-0005-0000-0000-0000550C0000}"/>
    <cellStyle name="Normal 2 3 2" xfId="1624" xr:uid="{00000000-0005-0000-0000-0000560C0000}"/>
    <cellStyle name="Normal 2 3 2 2" xfId="1625" xr:uid="{00000000-0005-0000-0000-0000570C0000}"/>
    <cellStyle name="Normal 2 3 3" xfId="1626" xr:uid="{00000000-0005-0000-0000-0000580C0000}"/>
    <cellStyle name="Normal 2 3 4" xfId="1627" xr:uid="{00000000-0005-0000-0000-0000590C0000}"/>
    <cellStyle name="Normal 2 3 5" xfId="1628" xr:uid="{00000000-0005-0000-0000-00005A0C0000}"/>
    <cellStyle name="Normal 2 3 5 2" xfId="5643" xr:uid="{00000000-0005-0000-0000-00005B0C0000}"/>
    <cellStyle name="Normal 2 3 6" xfId="1629" xr:uid="{00000000-0005-0000-0000-00005C0C0000}"/>
    <cellStyle name="Normal 2 3 6 2" xfId="5644" xr:uid="{00000000-0005-0000-0000-00005D0C0000}"/>
    <cellStyle name="Normal 2 3 7" xfId="5642" xr:uid="{00000000-0005-0000-0000-00005E0C0000}"/>
    <cellStyle name="Normal 2 4" xfId="1630" xr:uid="{00000000-0005-0000-0000-00005F0C0000}"/>
    <cellStyle name="Normal 2 4 2" xfId="1631" xr:uid="{00000000-0005-0000-0000-0000600C0000}"/>
    <cellStyle name="Normal 2 4 3" xfId="1632" xr:uid="{00000000-0005-0000-0000-0000610C0000}"/>
    <cellStyle name="Normal 2 4 3 2" xfId="1633" xr:uid="{00000000-0005-0000-0000-0000620C0000}"/>
    <cellStyle name="Normal 2 4 3 2 2" xfId="1634" xr:uid="{00000000-0005-0000-0000-0000630C0000}"/>
    <cellStyle name="Normal 2 4 3 2 2 2" xfId="5648" xr:uid="{00000000-0005-0000-0000-0000640C0000}"/>
    <cellStyle name="Normal 2 4 3 2 3" xfId="1635" xr:uid="{00000000-0005-0000-0000-0000650C0000}"/>
    <cellStyle name="Normal 2 4 3 2 3 2" xfId="5649" xr:uid="{00000000-0005-0000-0000-0000660C0000}"/>
    <cellStyle name="Normal 2 4 3 2 4" xfId="5647" xr:uid="{00000000-0005-0000-0000-0000670C0000}"/>
    <cellStyle name="Normal 2 4 3 3" xfId="1636" xr:uid="{00000000-0005-0000-0000-0000680C0000}"/>
    <cellStyle name="Normal 2 4 3 3 2" xfId="1637" xr:uid="{00000000-0005-0000-0000-0000690C0000}"/>
    <cellStyle name="Normal 2 4 3 3 2 2" xfId="5651" xr:uid="{00000000-0005-0000-0000-00006A0C0000}"/>
    <cellStyle name="Normal 2 4 3 3 3" xfId="1638" xr:uid="{00000000-0005-0000-0000-00006B0C0000}"/>
    <cellStyle name="Normal 2 4 3 3 3 2" xfId="5652" xr:uid="{00000000-0005-0000-0000-00006C0C0000}"/>
    <cellStyle name="Normal 2 4 3 3 4" xfId="5650" xr:uid="{00000000-0005-0000-0000-00006D0C0000}"/>
    <cellStyle name="Normal 2 4 3 4" xfId="1639" xr:uid="{00000000-0005-0000-0000-00006E0C0000}"/>
    <cellStyle name="Normal 2 4 3 4 2" xfId="5653" xr:uid="{00000000-0005-0000-0000-00006F0C0000}"/>
    <cellStyle name="Normal 2 4 3 5" xfId="1640" xr:uid="{00000000-0005-0000-0000-0000700C0000}"/>
    <cellStyle name="Normal 2 4 3 5 2" xfId="5654" xr:uid="{00000000-0005-0000-0000-0000710C0000}"/>
    <cellStyle name="Normal 2 4 3 6" xfId="5646" xr:uid="{00000000-0005-0000-0000-0000720C0000}"/>
    <cellStyle name="Normal 2 4 4" xfId="1641" xr:uid="{00000000-0005-0000-0000-0000730C0000}"/>
    <cellStyle name="Normal 2 4 5" xfId="1642" xr:uid="{00000000-0005-0000-0000-0000740C0000}"/>
    <cellStyle name="Normal 2 4 5 2" xfId="5655" xr:uid="{00000000-0005-0000-0000-0000750C0000}"/>
    <cellStyle name="Normal 2 4 6" xfId="1643" xr:uid="{00000000-0005-0000-0000-0000760C0000}"/>
    <cellStyle name="Normal 2 4 6 2" xfId="5656" xr:uid="{00000000-0005-0000-0000-0000770C0000}"/>
    <cellStyle name="Normal 2 4 7" xfId="5645" xr:uid="{00000000-0005-0000-0000-0000780C0000}"/>
    <cellStyle name="Normal 2 5" xfId="1644" xr:uid="{00000000-0005-0000-0000-0000790C0000}"/>
    <cellStyle name="Normal 2 5 2" xfId="1645" xr:uid="{00000000-0005-0000-0000-00007A0C0000}"/>
    <cellStyle name="Normal 2 5 3" xfId="1646" xr:uid="{00000000-0005-0000-0000-00007B0C0000}"/>
    <cellStyle name="Normal 2 5 3 2" xfId="5658" xr:uid="{00000000-0005-0000-0000-00007C0C0000}"/>
    <cellStyle name="Normal 2 5 4" xfId="1647" xr:uid="{00000000-0005-0000-0000-00007D0C0000}"/>
    <cellStyle name="Normal 2 5 4 2" xfId="5659" xr:uid="{00000000-0005-0000-0000-00007E0C0000}"/>
    <cellStyle name="Normal 2 5 5" xfId="5657" xr:uid="{00000000-0005-0000-0000-00007F0C0000}"/>
    <cellStyle name="Normal 2 6" xfId="1648" xr:uid="{00000000-0005-0000-0000-0000800C0000}"/>
    <cellStyle name="Normal 2 6 2" xfId="1649" xr:uid="{00000000-0005-0000-0000-0000810C0000}"/>
    <cellStyle name="Normal 2 6 2 2" xfId="5661" xr:uid="{00000000-0005-0000-0000-0000820C0000}"/>
    <cellStyle name="Normal 2 6 3" xfId="1650" xr:uid="{00000000-0005-0000-0000-0000830C0000}"/>
    <cellStyle name="Normal 2 6 3 2" xfId="5662" xr:uid="{00000000-0005-0000-0000-0000840C0000}"/>
    <cellStyle name="Normal 2 6 4" xfId="5660" xr:uid="{00000000-0005-0000-0000-0000850C0000}"/>
    <cellStyle name="Normal 2 7" xfId="1651" xr:uid="{00000000-0005-0000-0000-0000860C0000}"/>
    <cellStyle name="Normal 2 7 2" xfId="1652" xr:uid="{00000000-0005-0000-0000-0000870C0000}"/>
    <cellStyle name="Normal 2 7 2 2" xfId="5664" xr:uid="{00000000-0005-0000-0000-0000880C0000}"/>
    <cellStyle name="Normal 2 7 3" xfId="1653" xr:uid="{00000000-0005-0000-0000-0000890C0000}"/>
    <cellStyle name="Normal 2 7 3 2" xfId="5665" xr:uid="{00000000-0005-0000-0000-00008A0C0000}"/>
    <cellStyle name="Normal 2 7 4" xfId="5663" xr:uid="{00000000-0005-0000-0000-00008B0C0000}"/>
    <cellStyle name="Normal 2 8" xfId="1654" xr:uid="{00000000-0005-0000-0000-00008C0C0000}"/>
    <cellStyle name="Normal 2 9" xfId="1655" xr:uid="{00000000-0005-0000-0000-00008D0C0000}"/>
    <cellStyle name="Normal 2_20110506Preciario Xarxa Oberta" xfId="1656" xr:uid="{00000000-0005-0000-0000-00008E0C0000}"/>
    <cellStyle name="Normal 20" xfId="1657" xr:uid="{00000000-0005-0000-0000-00008F0C0000}"/>
    <cellStyle name="Normal 20 2" xfId="1658" xr:uid="{00000000-0005-0000-0000-0000900C0000}"/>
    <cellStyle name="Normal 20 2 2" xfId="1659" xr:uid="{00000000-0005-0000-0000-0000910C0000}"/>
    <cellStyle name="Normal 20 2 2 2" xfId="5667" xr:uid="{00000000-0005-0000-0000-0000920C0000}"/>
    <cellStyle name="Normal 20 2 3" xfId="1660" xr:uid="{00000000-0005-0000-0000-0000930C0000}"/>
    <cellStyle name="Normal 20 2 3 2" xfId="5668" xr:uid="{00000000-0005-0000-0000-0000940C0000}"/>
    <cellStyle name="Normal 20 2 4" xfId="5666" xr:uid="{00000000-0005-0000-0000-0000950C0000}"/>
    <cellStyle name="Normal 20 3" xfId="1661" xr:uid="{00000000-0005-0000-0000-0000960C0000}"/>
    <cellStyle name="Normal 20 3 2" xfId="1662" xr:uid="{00000000-0005-0000-0000-0000970C0000}"/>
    <cellStyle name="Normal 20 3 2 2" xfId="5670" xr:uid="{00000000-0005-0000-0000-0000980C0000}"/>
    <cellStyle name="Normal 20 3 3" xfId="1663" xr:uid="{00000000-0005-0000-0000-0000990C0000}"/>
    <cellStyle name="Normal 20 3 3 2" xfId="5671" xr:uid="{00000000-0005-0000-0000-00009A0C0000}"/>
    <cellStyle name="Normal 20 3 4" xfId="5669" xr:uid="{00000000-0005-0000-0000-00009B0C0000}"/>
    <cellStyle name="Normal 20 4" xfId="1664" xr:uid="{00000000-0005-0000-0000-00009C0C0000}"/>
    <cellStyle name="Normal 20 4 2" xfId="1665" xr:uid="{00000000-0005-0000-0000-00009D0C0000}"/>
    <cellStyle name="Normal 20 4 2 2" xfId="5673" xr:uid="{00000000-0005-0000-0000-00009E0C0000}"/>
    <cellStyle name="Normal 20 4 3" xfId="1666" xr:uid="{00000000-0005-0000-0000-00009F0C0000}"/>
    <cellStyle name="Normal 20 4 3 2" xfId="5674" xr:uid="{00000000-0005-0000-0000-0000A00C0000}"/>
    <cellStyle name="Normal 20 4 4" xfId="5672" xr:uid="{00000000-0005-0000-0000-0000A10C0000}"/>
    <cellStyle name="Normal 21" xfId="1667" xr:uid="{00000000-0005-0000-0000-0000A20C0000}"/>
    <cellStyle name="Normal 21 2" xfId="1668" xr:uid="{00000000-0005-0000-0000-0000A30C0000}"/>
    <cellStyle name="Normal 21 2 2" xfId="1669" xr:uid="{00000000-0005-0000-0000-0000A40C0000}"/>
    <cellStyle name="Normal 21 2 2 2" xfId="5676" xr:uid="{00000000-0005-0000-0000-0000A50C0000}"/>
    <cellStyle name="Normal 21 2 3" xfId="1670" xr:uid="{00000000-0005-0000-0000-0000A60C0000}"/>
    <cellStyle name="Normal 21 2 3 2" xfId="5677" xr:uid="{00000000-0005-0000-0000-0000A70C0000}"/>
    <cellStyle name="Normal 21 2 4" xfId="5675" xr:uid="{00000000-0005-0000-0000-0000A80C0000}"/>
    <cellStyle name="Normal 21 3" xfId="1671" xr:uid="{00000000-0005-0000-0000-0000A90C0000}"/>
    <cellStyle name="Normal 21 3 2" xfId="1672" xr:uid="{00000000-0005-0000-0000-0000AA0C0000}"/>
    <cellStyle name="Normal 21 3 2 2" xfId="5679" xr:uid="{00000000-0005-0000-0000-0000AB0C0000}"/>
    <cellStyle name="Normal 21 3 3" xfId="1673" xr:uid="{00000000-0005-0000-0000-0000AC0C0000}"/>
    <cellStyle name="Normal 21 3 3 2" xfId="5680" xr:uid="{00000000-0005-0000-0000-0000AD0C0000}"/>
    <cellStyle name="Normal 21 3 4" xfId="5678" xr:uid="{00000000-0005-0000-0000-0000AE0C0000}"/>
    <cellStyle name="Normal 21 4" xfId="1674" xr:uid="{00000000-0005-0000-0000-0000AF0C0000}"/>
    <cellStyle name="Normal 21 4 2" xfId="1675" xr:uid="{00000000-0005-0000-0000-0000B00C0000}"/>
    <cellStyle name="Normal 21 4 2 2" xfId="5682" xr:uid="{00000000-0005-0000-0000-0000B10C0000}"/>
    <cellStyle name="Normal 21 4 3" xfId="1676" xr:uid="{00000000-0005-0000-0000-0000B20C0000}"/>
    <cellStyle name="Normal 21 4 3 2" xfId="5683" xr:uid="{00000000-0005-0000-0000-0000B30C0000}"/>
    <cellStyle name="Normal 21 4 4" xfId="5681" xr:uid="{00000000-0005-0000-0000-0000B40C0000}"/>
    <cellStyle name="Normal 22" xfId="1677" xr:uid="{00000000-0005-0000-0000-0000B50C0000}"/>
    <cellStyle name="Normal 22 2" xfId="1678" xr:uid="{00000000-0005-0000-0000-0000B60C0000}"/>
    <cellStyle name="Normal 22 2 2" xfId="1679" xr:uid="{00000000-0005-0000-0000-0000B70C0000}"/>
    <cellStyle name="Normal 22 2 2 2" xfId="5685" xr:uid="{00000000-0005-0000-0000-0000B80C0000}"/>
    <cellStyle name="Normal 22 2 3" xfId="1680" xr:uid="{00000000-0005-0000-0000-0000B90C0000}"/>
    <cellStyle name="Normal 22 2 3 2" xfId="5686" xr:uid="{00000000-0005-0000-0000-0000BA0C0000}"/>
    <cellStyle name="Normal 22 2 4" xfId="5684" xr:uid="{00000000-0005-0000-0000-0000BB0C0000}"/>
    <cellStyle name="Normal 23" xfId="1681" xr:uid="{00000000-0005-0000-0000-0000BC0C0000}"/>
    <cellStyle name="Normal 23 2" xfId="1682" xr:uid="{00000000-0005-0000-0000-0000BD0C0000}"/>
    <cellStyle name="Normal 23 2 2" xfId="1683" xr:uid="{00000000-0005-0000-0000-0000BE0C0000}"/>
    <cellStyle name="Normal 23 2 2 2" xfId="5688" xr:uid="{00000000-0005-0000-0000-0000BF0C0000}"/>
    <cellStyle name="Normal 23 2 3" xfId="1684" xr:uid="{00000000-0005-0000-0000-0000C00C0000}"/>
    <cellStyle name="Normal 23 2 3 2" xfId="5689" xr:uid="{00000000-0005-0000-0000-0000C10C0000}"/>
    <cellStyle name="Normal 23 2 4" xfId="5687" xr:uid="{00000000-0005-0000-0000-0000C20C0000}"/>
    <cellStyle name="Normal 24" xfId="1685" xr:uid="{00000000-0005-0000-0000-0000C30C0000}"/>
    <cellStyle name="Normal 24 2" xfId="1686" xr:uid="{00000000-0005-0000-0000-0000C40C0000}"/>
    <cellStyle name="Normal 25" xfId="1687" xr:uid="{00000000-0005-0000-0000-0000C50C0000}"/>
    <cellStyle name="Normal 25 2" xfId="1688" xr:uid="{00000000-0005-0000-0000-0000C60C0000}"/>
    <cellStyle name="Normal 26" xfId="1689" xr:uid="{00000000-0005-0000-0000-0000C70C0000}"/>
    <cellStyle name="Normal 26 2" xfId="1690" xr:uid="{00000000-0005-0000-0000-0000C80C0000}"/>
    <cellStyle name="Normal 26 2 2" xfId="1691" xr:uid="{00000000-0005-0000-0000-0000C90C0000}"/>
    <cellStyle name="Normal 26 2 2 2" xfId="5691" xr:uid="{00000000-0005-0000-0000-0000CA0C0000}"/>
    <cellStyle name="Normal 26 2 3" xfId="1692" xr:uid="{00000000-0005-0000-0000-0000CB0C0000}"/>
    <cellStyle name="Normal 26 2 3 2" xfId="5692" xr:uid="{00000000-0005-0000-0000-0000CC0C0000}"/>
    <cellStyle name="Normal 26 2 4" xfId="5690" xr:uid="{00000000-0005-0000-0000-0000CD0C0000}"/>
    <cellStyle name="Normal 26 3" xfId="1693" xr:uid="{00000000-0005-0000-0000-0000CE0C0000}"/>
    <cellStyle name="Normal 26 3 2" xfId="1694" xr:uid="{00000000-0005-0000-0000-0000CF0C0000}"/>
    <cellStyle name="Normal 26 3 2 2" xfId="5694" xr:uid="{00000000-0005-0000-0000-0000D00C0000}"/>
    <cellStyle name="Normal 26 3 3" xfId="1695" xr:uid="{00000000-0005-0000-0000-0000D10C0000}"/>
    <cellStyle name="Normal 26 3 3 2" xfId="5695" xr:uid="{00000000-0005-0000-0000-0000D20C0000}"/>
    <cellStyle name="Normal 26 3 4" xfId="5693" xr:uid="{00000000-0005-0000-0000-0000D30C0000}"/>
    <cellStyle name="Normal 27" xfId="1696" xr:uid="{00000000-0005-0000-0000-0000D40C0000}"/>
    <cellStyle name="Normal 28" xfId="1697" xr:uid="{00000000-0005-0000-0000-0000D50C0000}"/>
    <cellStyle name="Normal 29" xfId="1698" xr:uid="{00000000-0005-0000-0000-0000D60C0000}"/>
    <cellStyle name="Normal 29 2" xfId="1699" xr:uid="{00000000-0005-0000-0000-0000D70C0000}"/>
    <cellStyle name="Normal 29 2 2" xfId="1700" xr:uid="{00000000-0005-0000-0000-0000D80C0000}"/>
    <cellStyle name="Normal 29 2 2 2" xfId="3142" xr:uid="{00000000-0005-0000-0000-0000D90C0000}"/>
    <cellStyle name="Normal 3" xfId="5" xr:uid="{00000000-0005-0000-0000-0000DA0C0000}"/>
    <cellStyle name="Normal 3 2" xfId="1701" xr:uid="{00000000-0005-0000-0000-0000DB0C0000}"/>
    <cellStyle name="Normal 3 2 2" xfId="1702" xr:uid="{00000000-0005-0000-0000-0000DC0C0000}"/>
    <cellStyle name="Normal 3 2 2 2" xfId="1703" xr:uid="{00000000-0005-0000-0000-0000DD0C0000}"/>
    <cellStyle name="Normal 3 2 2 2 2" xfId="1704" xr:uid="{00000000-0005-0000-0000-0000DE0C0000}"/>
    <cellStyle name="Normal 3 2 2 2 2 2" xfId="5698" xr:uid="{00000000-0005-0000-0000-0000DF0C0000}"/>
    <cellStyle name="Normal 3 2 2 2 3" xfId="1705" xr:uid="{00000000-0005-0000-0000-0000E00C0000}"/>
    <cellStyle name="Normal 3 2 2 2 3 2" xfId="5699" xr:uid="{00000000-0005-0000-0000-0000E10C0000}"/>
    <cellStyle name="Normal 3 2 2 2 4" xfId="5697" xr:uid="{00000000-0005-0000-0000-0000E20C0000}"/>
    <cellStyle name="Normal 3 2 2 3" xfId="1706" xr:uid="{00000000-0005-0000-0000-0000E30C0000}"/>
    <cellStyle name="Normal 3 2 2 3 2" xfId="1707" xr:uid="{00000000-0005-0000-0000-0000E40C0000}"/>
    <cellStyle name="Normal 3 2 2 3 2 2" xfId="5701" xr:uid="{00000000-0005-0000-0000-0000E50C0000}"/>
    <cellStyle name="Normal 3 2 2 3 3" xfId="1708" xr:uid="{00000000-0005-0000-0000-0000E60C0000}"/>
    <cellStyle name="Normal 3 2 2 3 3 2" xfId="5702" xr:uid="{00000000-0005-0000-0000-0000E70C0000}"/>
    <cellStyle name="Normal 3 2 2 3 4" xfId="5700" xr:uid="{00000000-0005-0000-0000-0000E80C0000}"/>
    <cellStyle name="Normal 3 2 2 4" xfId="1709" xr:uid="{00000000-0005-0000-0000-0000E90C0000}"/>
    <cellStyle name="Normal 3 2 2 4 2" xfId="5703" xr:uid="{00000000-0005-0000-0000-0000EA0C0000}"/>
    <cellStyle name="Normal 3 2 2 5" xfId="1710" xr:uid="{00000000-0005-0000-0000-0000EB0C0000}"/>
    <cellStyle name="Normal 3 2 2 5 2" xfId="5704" xr:uid="{00000000-0005-0000-0000-0000EC0C0000}"/>
    <cellStyle name="Normal 3 2 2 6" xfId="5696" xr:uid="{00000000-0005-0000-0000-0000ED0C0000}"/>
    <cellStyle name="Normal 3 2 3" xfId="1711" xr:uid="{00000000-0005-0000-0000-0000EE0C0000}"/>
    <cellStyle name="Normal 3 2 4" xfId="1712" xr:uid="{00000000-0005-0000-0000-0000EF0C0000}"/>
    <cellStyle name="Normal 3 2 4 2" xfId="1713" xr:uid="{00000000-0005-0000-0000-0000F00C0000}"/>
    <cellStyle name="Normal 3 2 4 2 2" xfId="5706" xr:uid="{00000000-0005-0000-0000-0000F10C0000}"/>
    <cellStyle name="Normal 3 2 4 3" xfId="1714" xr:uid="{00000000-0005-0000-0000-0000F20C0000}"/>
    <cellStyle name="Normal 3 2 4 3 2" xfId="5707" xr:uid="{00000000-0005-0000-0000-0000F30C0000}"/>
    <cellStyle name="Normal 3 2 4 4" xfId="5705" xr:uid="{00000000-0005-0000-0000-0000F40C0000}"/>
    <cellStyle name="Normal 3 3" xfId="1715" xr:uid="{00000000-0005-0000-0000-0000F50C0000}"/>
    <cellStyle name="Normal 3 3 2" xfId="1716" xr:uid="{00000000-0005-0000-0000-0000F60C0000}"/>
    <cellStyle name="Normal 3 3 3" xfId="1717" xr:uid="{00000000-0005-0000-0000-0000F70C0000}"/>
    <cellStyle name="Normal 3 3 3 2" xfId="5709" xr:uid="{00000000-0005-0000-0000-0000F80C0000}"/>
    <cellStyle name="Normal 3 3 4" xfId="1718" xr:uid="{00000000-0005-0000-0000-0000F90C0000}"/>
    <cellStyle name="Normal 3 3 4 2" xfId="5710" xr:uid="{00000000-0005-0000-0000-0000FA0C0000}"/>
    <cellStyle name="Normal 3 3 5" xfId="5708" xr:uid="{00000000-0005-0000-0000-0000FB0C0000}"/>
    <cellStyle name="Normal 3 4" xfId="1719" xr:uid="{00000000-0005-0000-0000-0000FC0C0000}"/>
    <cellStyle name="Normal 3 4 2" xfId="1720" xr:uid="{00000000-0005-0000-0000-0000FD0C0000}"/>
    <cellStyle name="Normal 3 4 2 2" xfId="1721" xr:uid="{00000000-0005-0000-0000-0000FE0C0000}"/>
    <cellStyle name="Normal 3 4 2 2 2" xfId="5713" xr:uid="{00000000-0005-0000-0000-0000FF0C0000}"/>
    <cellStyle name="Normal 3 4 2 3" xfId="1722" xr:uid="{00000000-0005-0000-0000-0000000D0000}"/>
    <cellStyle name="Normal 3 4 2 3 2" xfId="5714" xr:uid="{00000000-0005-0000-0000-0000010D0000}"/>
    <cellStyle name="Normal 3 4 2 4" xfId="5712" xr:uid="{00000000-0005-0000-0000-0000020D0000}"/>
    <cellStyle name="Normal 3 4 3" xfId="1723" xr:uid="{00000000-0005-0000-0000-0000030D0000}"/>
    <cellStyle name="Normal 3 4 3 2" xfId="1724" xr:uid="{00000000-0005-0000-0000-0000040D0000}"/>
    <cellStyle name="Normal 3 4 3 2 2" xfId="5716" xr:uid="{00000000-0005-0000-0000-0000050D0000}"/>
    <cellStyle name="Normal 3 4 3 3" xfId="1725" xr:uid="{00000000-0005-0000-0000-0000060D0000}"/>
    <cellStyle name="Normal 3 4 3 3 2" xfId="5717" xr:uid="{00000000-0005-0000-0000-0000070D0000}"/>
    <cellStyle name="Normal 3 4 3 4" xfId="5715" xr:uid="{00000000-0005-0000-0000-0000080D0000}"/>
    <cellStyle name="Normal 3 4 4" xfId="1726" xr:uid="{00000000-0005-0000-0000-0000090D0000}"/>
    <cellStyle name="Normal 3 4 4 2" xfId="1727" xr:uid="{00000000-0005-0000-0000-00000A0D0000}"/>
    <cellStyle name="Normal 3 4 4 2 2" xfId="5719" xr:uid="{00000000-0005-0000-0000-00000B0D0000}"/>
    <cellStyle name="Normal 3 4 4 3" xfId="1728" xr:uid="{00000000-0005-0000-0000-00000C0D0000}"/>
    <cellStyle name="Normal 3 4 4 3 2" xfId="5720" xr:uid="{00000000-0005-0000-0000-00000D0D0000}"/>
    <cellStyle name="Normal 3 4 4 4" xfId="5718" xr:uid="{00000000-0005-0000-0000-00000E0D0000}"/>
    <cellStyle name="Normal 3 4 5" xfId="1729" xr:uid="{00000000-0005-0000-0000-00000F0D0000}"/>
    <cellStyle name="Normal 3 4 5 2" xfId="1730" xr:uid="{00000000-0005-0000-0000-0000100D0000}"/>
    <cellStyle name="Normal 3 4 5 2 2" xfId="1731" xr:uid="{00000000-0005-0000-0000-0000110D0000}"/>
    <cellStyle name="Normal 3 4 5 2 2 2" xfId="5723" xr:uid="{00000000-0005-0000-0000-0000120D0000}"/>
    <cellStyle name="Normal 3 4 5 2 3" xfId="1732" xr:uid="{00000000-0005-0000-0000-0000130D0000}"/>
    <cellStyle name="Normal 3 4 5 2 3 2" xfId="5724" xr:uid="{00000000-0005-0000-0000-0000140D0000}"/>
    <cellStyle name="Normal 3 4 5 2 4" xfId="5722" xr:uid="{00000000-0005-0000-0000-0000150D0000}"/>
    <cellStyle name="Normal 3 4 5 3" xfId="1733" xr:uid="{00000000-0005-0000-0000-0000160D0000}"/>
    <cellStyle name="Normal 3 4 5 3 2" xfId="5725" xr:uid="{00000000-0005-0000-0000-0000170D0000}"/>
    <cellStyle name="Normal 3 4 5 4" xfId="1734" xr:uid="{00000000-0005-0000-0000-0000180D0000}"/>
    <cellStyle name="Normal 3 4 5 4 2" xfId="5726" xr:uid="{00000000-0005-0000-0000-0000190D0000}"/>
    <cellStyle name="Normal 3 4 5 5" xfId="5721" xr:uid="{00000000-0005-0000-0000-00001A0D0000}"/>
    <cellStyle name="Normal 3 4 6" xfId="1735" xr:uid="{00000000-0005-0000-0000-00001B0D0000}"/>
    <cellStyle name="Normal 3 4 6 2" xfId="5727" xr:uid="{00000000-0005-0000-0000-00001C0D0000}"/>
    <cellStyle name="Normal 3 4 7" xfId="1736" xr:uid="{00000000-0005-0000-0000-00001D0D0000}"/>
    <cellStyle name="Normal 3 4 7 2" xfId="5728" xr:uid="{00000000-0005-0000-0000-00001E0D0000}"/>
    <cellStyle name="Normal 3 4 8" xfId="5711" xr:uid="{00000000-0005-0000-0000-00001F0D0000}"/>
    <cellStyle name="Normal 3 5" xfId="1737" xr:uid="{00000000-0005-0000-0000-0000200D0000}"/>
    <cellStyle name="Normal 3 5 2" xfId="1738" xr:uid="{00000000-0005-0000-0000-0000210D0000}"/>
    <cellStyle name="Normal 3 5 2 2" xfId="1739" xr:uid="{00000000-0005-0000-0000-0000220D0000}"/>
    <cellStyle name="Normal 3 5 2 2 2" xfId="5731" xr:uid="{00000000-0005-0000-0000-0000230D0000}"/>
    <cellStyle name="Normal 3 5 2 3" xfId="1740" xr:uid="{00000000-0005-0000-0000-0000240D0000}"/>
    <cellStyle name="Normal 3 5 2 3 2" xfId="5732" xr:uid="{00000000-0005-0000-0000-0000250D0000}"/>
    <cellStyle name="Normal 3 5 2 4" xfId="5730" xr:uid="{00000000-0005-0000-0000-0000260D0000}"/>
    <cellStyle name="Normal 3 5 3" xfId="1741" xr:uid="{00000000-0005-0000-0000-0000270D0000}"/>
    <cellStyle name="Normal 3 5 3 2" xfId="5733" xr:uid="{00000000-0005-0000-0000-0000280D0000}"/>
    <cellStyle name="Normal 3 5 4" xfId="1742" xr:uid="{00000000-0005-0000-0000-0000290D0000}"/>
    <cellStyle name="Normal 3 5 4 2" xfId="5734" xr:uid="{00000000-0005-0000-0000-00002A0D0000}"/>
    <cellStyle name="Normal 3 5 5" xfId="5729" xr:uid="{00000000-0005-0000-0000-00002B0D0000}"/>
    <cellStyle name="Normal 3 6" xfId="1743" xr:uid="{00000000-0005-0000-0000-00002C0D0000}"/>
    <cellStyle name="Normal 3 7" xfId="1744" xr:uid="{00000000-0005-0000-0000-00002D0D0000}"/>
    <cellStyle name="Normal 3 8" xfId="1745" xr:uid="{00000000-0005-0000-0000-00002E0D0000}"/>
    <cellStyle name="Normal 30" xfId="1746" xr:uid="{00000000-0005-0000-0000-00002F0D0000}"/>
    <cellStyle name="Normal 30 2" xfId="1747" xr:uid="{00000000-0005-0000-0000-0000300D0000}"/>
    <cellStyle name="Normal 30 2 2" xfId="1748" xr:uid="{00000000-0005-0000-0000-0000310D0000}"/>
    <cellStyle name="Normal 30 2 2 2" xfId="2899" xr:uid="{00000000-0005-0000-0000-0000320D0000}"/>
    <cellStyle name="Normal 31" xfId="1749" xr:uid="{00000000-0005-0000-0000-0000330D0000}"/>
    <cellStyle name="Normal 31 2" xfId="1750" xr:uid="{00000000-0005-0000-0000-0000340D0000}"/>
    <cellStyle name="Normal 31 2 2" xfId="1751" xr:uid="{00000000-0005-0000-0000-0000350D0000}"/>
    <cellStyle name="Normal 31 2 2 2" xfId="2900" xr:uid="{00000000-0005-0000-0000-0000360D0000}"/>
    <cellStyle name="Normal 32" xfId="1752" xr:uid="{00000000-0005-0000-0000-0000370D0000}"/>
    <cellStyle name="Normal 32 2" xfId="1753" xr:uid="{00000000-0005-0000-0000-0000380D0000}"/>
    <cellStyle name="Normal 32 2 2" xfId="1754" xr:uid="{00000000-0005-0000-0000-0000390D0000}"/>
    <cellStyle name="Normal 32 2 2 2" xfId="2901" xr:uid="{00000000-0005-0000-0000-00003A0D0000}"/>
    <cellStyle name="Normal 33" xfId="1755" xr:uid="{00000000-0005-0000-0000-00003B0D0000}"/>
    <cellStyle name="Normal 33 2" xfId="1756" xr:uid="{00000000-0005-0000-0000-00003C0D0000}"/>
    <cellStyle name="Normal 33 2 2" xfId="1757" xr:uid="{00000000-0005-0000-0000-00003D0D0000}"/>
    <cellStyle name="Normal 33 2 2 2" xfId="2902" xr:uid="{00000000-0005-0000-0000-00003E0D0000}"/>
    <cellStyle name="Normal 34" xfId="1758" xr:uid="{00000000-0005-0000-0000-00003F0D0000}"/>
    <cellStyle name="Normal 34 2" xfId="1759" xr:uid="{00000000-0005-0000-0000-0000400D0000}"/>
    <cellStyle name="Normal 34 2 2" xfId="1760" xr:uid="{00000000-0005-0000-0000-0000410D0000}"/>
    <cellStyle name="Normal 34 2 2 2" xfId="2903" xr:uid="{00000000-0005-0000-0000-0000420D0000}"/>
    <cellStyle name="Normal 35" xfId="1761" xr:uid="{00000000-0005-0000-0000-0000430D0000}"/>
    <cellStyle name="Normal 35 2" xfId="1762" xr:uid="{00000000-0005-0000-0000-0000440D0000}"/>
    <cellStyle name="Normal 35 2 2" xfId="1763" xr:uid="{00000000-0005-0000-0000-0000450D0000}"/>
    <cellStyle name="Normal 35 2 2 2" xfId="2904" xr:uid="{00000000-0005-0000-0000-0000460D0000}"/>
    <cellStyle name="Normal 36" xfId="1764" xr:uid="{00000000-0005-0000-0000-0000470D0000}"/>
    <cellStyle name="Normal 36 2" xfId="1765" xr:uid="{00000000-0005-0000-0000-0000480D0000}"/>
    <cellStyle name="Normal 36 2 2" xfId="1766" xr:uid="{00000000-0005-0000-0000-0000490D0000}"/>
    <cellStyle name="Normal 36 2 2 2" xfId="2905" xr:uid="{00000000-0005-0000-0000-00004A0D0000}"/>
    <cellStyle name="Normal 37" xfId="1767" xr:uid="{00000000-0005-0000-0000-00004B0D0000}"/>
    <cellStyle name="Normal 37 2" xfId="1768" xr:uid="{00000000-0005-0000-0000-00004C0D0000}"/>
    <cellStyle name="Normal 37 2 2" xfId="1769" xr:uid="{00000000-0005-0000-0000-00004D0D0000}"/>
    <cellStyle name="Normal 37 2 2 2" xfId="2906" xr:uid="{00000000-0005-0000-0000-00004E0D0000}"/>
    <cellStyle name="Normal 38" xfId="1770" xr:uid="{00000000-0005-0000-0000-00004F0D0000}"/>
    <cellStyle name="Normal 38 2" xfId="1771" xr:uid="{00000000-0005-0000-0000-0000500D0000}"/>
    <cellStyle name="Normal 38 2 2" xfId="1772" xr:uid="{00000000-0005-0000-0000-0000510D0000}"/>
    <cellStyle name="Normal 38 2 2 2" xfId="2907" xr:uid="{00000000-0005-0000-0000-0000520D0000}"/>
    <cellStyle name="Normal 39" xfId="1773" xr:uid="{00000000-0005-0000-0000-0000530D0000}"/>
    <cellStyle name="Normal 39 2" xfId="1774" xr:uid="{00000000-0005-0000-0000-0000540D0000}"/>
    <cellStyle name="Normal 39 2 2" xfId="1775" xr:uid="{00000000-0005-0000-0000-0000550D0000}"/>
    <cellStyle name="Normal 39 2 2 2" xfId="2908" xr:uid="{00000000-0005-0000-0000-0000560D0000}"/>
    <cellStyle name="Normal 4" xfId="6" xr:uid="{00000000-0005-0000-0000-0000570D0000}"/>
    <cellStyle name="Normal 4 2" xfId="1776" xr:uid="{00000000-0005-0000-0000-0000580D0000}"/>
    <cellStyle name="Normal 4 2 2" xfId="1777" xr:uid="{00000000-0005-0000-0000-0000590D0000}"/>
    <cellStyle name="Normal 4 2 2 2" xfId="1778" xr:uid="{00000000-0005-0000-0000-00005A0D0000}"/>
    <cellStyle name="Normal 4 2 3" xfId="1779" xr:uid="{00000000-0005-0000-0000-00005B0D0000}"/>
    <cellStyle name="Normal 4 2 4" xfId="1780" xr:uid="{00000000-0005-0000-0000-00005C0D0000}"/>
    <cellStyle name="Normal 4 3" xfId="1781" xr:uid="{00000000-0005-0000-0000-00005D0D0000}"/>
    <cellStyle name="Normal 4 3 2" xfId="1782" xr:uid="{00000000-0005-0000-0000-00005E0D0000}"/>
    <cellStyle name="Normal 4 4" xfId="1783" xr:uid="{00000000-0005-0000-0000-00005F0D0000}"/>
    <cellStyle name="Normal 4 5" xfId="1784" xr:uid="{00000000-0005-0000-0000-0000600D0000}"/>
    <cellStyle name="Normal 4 6" xfId="10" xr:uid="{00000000-0005-0000-0000-0000610D0000}"/>
    <cellStyle name="Normal 40" xfId="1785" xr:uid="{00000000-0005-0000-0000-0000620D0000}"/>
    <cellStyle name="Normal 40 2" xfId="1786" xr:uid="{00000000-0005-0000-0000-0000630D0000}"/>
    <cellStyle name="Normal 40 2 2" xfId="1787" xr:uid="{00000000-0005-0000-0000-0000640D0000}"/>
    <cellStyle name="Normal 40 2 2 2" xfId="2909" xr:uid="{00000000-0005-0000-0000-0000650D0000}"/>
    <cellStyle name="Normal 41" xfId="1788" xr:uid="{00000000-0005-0000-0000-0000660D0000}"/>
    <cellStyle name="Normal 41 2" xfId="1789" xr:uid="{00000000-0005-0000-0000-0000670D0000}"/>
    <cellStyle name="Normal 41 2 2" xfId="1790" xr:uid="{00000000-0005-0000-0000-0000680D0000}"/>
    <cellStyle name="Normal 41 2 2 2" xfId="2910" xr:uid="{00000000-0005-0000-0000-0000690D0000}"/>
    <cellStyle name="Normal 42" xfId="1791" xr:uid="{00000000-0005-0000-0000-00006A0D0000}"/>
    <cellStyle name="Normal 42 2" xfId="1792" xr:uid="{00000000-0005-0000-0000-00006B0D0000}"/>
    <cellStyle name="Normal 42 2 2" xfId="1793" xr:uid="{00000000-0005-0000-0000-00006C0D0000}"/>
    <cellStyle name="Normal 42 2 2 2" xfId="2911" xr:uid="{00000000-0005-0000-0000-00006D0D0000}"/>
    <cellStyle name="Normal 43" xfId="1794" xr:uid="{00000000-0005-0000-0000-00006E0D0000}"/>
    <cellStyle name="Normal 43 2" xfId="1795" xr:uid="{00000000-0005-0000-0000-00006F0D0000}"/>
    <cellStyle name="Normal 43 2 2" xfId="1796" xr:uid="{00000000-0005-0000-0000-0000700D0000}"/>
    <cellStyle name="Normal 43 2 2 2" xfId="2912" xr:uid="{00000000-0005-0000-0000-0000710D0000}"/>
    <cellStyle name="Normal 44" xfId="1797" xr:uid="{00000000-0005-0000-0000-0000720D0000}"/>
    <cellStyle name="Normal 44 2" xfId="1798" xr:uid="{00000000-0005-0000-0000-0000730D0000}"/>
    <cellStyle name="Normal 44 2 2" xfId="1799" xr:uid="{00000000-0005-0000-0000-0000740D0000}"/>
    <cellStyle name="Normal 44 2 2 2" xfId="2913" xr:uid="{00000000-0005-0000-0000-0000750D0000}"/>
    <cellStyle name="Normal 45" xfId="1800" xr:uid="{00000000-0005-0000-0000-0000760D0000}"/>
    <cellStyle name="Normal 45 2" xfId="1801" xr:uid="{00000000-0005-0000-0000-0000770D0000}"/>
    <cellStyle name="Normal 45 2 2" xfId="1802" xr:uid="{00000000-0005-0000-0000-0000780D0000}"/>
    <cellStyle name="Normal 45 2 2 2" xfId="2914" xr:uid="{00000000-0005-0000-0000-0000790D0000}"/>
    <cellStyle name="Normal 46" xfId="1803" xr:uid="{00000000-0005-0000-0000-00007A0D0000}"/>
    <cellStyle name="Normal 46 2" xfId="1804" xr:uid="{00000000-0005-0000-0000-00007B0D0000}"/>
    <cellStyle name="Normal 46 2 2" xfId="1805" xr:uid="{00000000-0005-0000-0000-00007C0D0000}"/>
    <cellStyle name="Normal 46 2 2 2" xfId="2915" xr:uid="{00000000-0005-0000-0000-00007D0D0000}"/>
    <cellStyle name="Normal 47" xfId="1806" xr:uid="{00000000-0005-0000-0000-00007E0D0000}"/>
    <cellStyle name="Normal 47 2" xfId="1807" xr:uid="{00000000-0005-0000-0000-00007F0D0000}"/>
    <cellStyle name="Normal 47 2 2" xfId="1808" xr:uid="{00000000-0005-0000-0000-0000800D0000}"/>
    <cellStyle name="Normal 47 2 2 2" xfId="2916" xr:uid="{00000000-0005-0000-0000-0000810D0000}"/>
    <cellStyle name="Normal 48" xfId="1809" xr:uid="{00000000-0005-0000-0000-0000820D0000}"/>
    <cellStyle name="Normal 48 2" xfId="1810" xr:uid="{00000000-0005-0000-0000-0000830D0000}"/>
    <cellStyle name="Normal 48 2 2" xfId="1811" xr:uid="{00000000-0005-0000-0000-0000840D0000}"/>
    <cellStyle name="Normal 48 2 2 2" xfId="2728" xr:uid="{00000000-0005-0000-0000-0000850D0000}"/>
    <cellStyle name="Normal 49" xfId="1812" xr:uid="{00000000-0005-0000-0000-0000860D0000}"/>
    <cellStyle name="Normal 49 2" xfId="1813" xr:uid="{00000000-0005-0000-0000-0000870D0000}"/>
    <cellStyle name="Normal 49 2 2" xfId="1814" xr:uid="{00000000-0005-0000-0000-0000880D0000}"/>
    <cellStyle name="Normal 49 2 2 2" xfId="2917" xr:uid="{00000000-0005-0000-0000-0000890D0000}"/>
    <cellStyle name="Normal 5" xfId="1815" xr:uid="{00000000-0005-0000-0000-00008A0D0000}"/>
    <cellStyle name="Normal 5 2" xfId="1816" xr:uid="{00000000-0005-0000-0000-00008B0D0000}"/>
    <cellStyle name="Normal 5 2 2" xfId="1817" xr:uid="{00000000-0005-0000-0000-00008C0D0000}"/>
    <cellStyle name="Normal 5 3" xfId="1818" xr:uid="{00000000-0005-0000-0000-00008D0D0000}"/>
    <cellStyle name="Normal 5 3 2" xfId="1819" xr:uid="{00000000-0005-0000-0000-00008E0D0000}"/>
    <cellStyle name="Normal 5 3 2 2" xfId="1820" xr:uid="{00000000-0005-0000-0000-00008F0D0000}"/>
    <cellStyle name="Normal 5 3 2 2 2" xfId="5737" xr:uid="{00000000-0005-0000-0000-0000900D0000}"/>
    <cellStyle name="Normal 5 3 2 3" xfId="1821" xr:uid="{00000000-0005-0000-0000-0000910D0000}"/>
    <cellStyle name="Normal 5 3 2 3 2" xfId="5738" xr:uid="{00000000-0005-0000-0000-0000920D0000}"/>
    <cellStyle name="Normal 5 3 2 4" xfId="5736" xr:uid="{00000000-0005-0000-0000-0000930D0000}"/>
    <cellStyle name="Normal 5 3 3" xfId="1822" xr:uid="{00000000-0005-0000-0000-0000940D0000}"/>
    <cellStyle name="Normal 5 3 3 2" xfId="1823" xr:uid="{00000000-0005-0000-0000-0000950D0000}"/>
    <cellStyle name="Normal 5 3 3 2 2" xfId="5740" xr:uid="{00000000-0005-0000-0000-0000960D0000}"/>
    <cellStyle name="Normal 5 3 3 3" xfId="1824" xr:uid="{00000000-0005-0000-0000-0000970D0000}"/>
    <cellStyle name="Normal 5 3 3 3 2" xfId="5741" xr:uid="{00000000-0005-0000-0000-0000980D0000}"/>
    <cellStyle name="Normal 5 3 3 4" xfId="5739" xr:uid="{00000000-0005-0000-0000-0000990D0000}"/>
    <cellStyle name="Normal 5 3 4" xfId="1825" xr:uid="{00000000-0005-0000-0000-00009A0D0000}"/>
    <cellStyle name="Normal 5 3 4 2" xfId="5742" xr:uid="{00000000-0005-0000-0000-00009B0D0000}"/>
    <cellStyle name="Normal 5 3 5" xfId="1826" xr:uid="{00000000-0005-0000-0000-00009C0D0000}"/>
    <cellStyle name="Normal 5 3 5 2" xfId="5743" xr:uid="{00000000-0005-0000-0000-00009D0D0000}"/>
    <cellStyle name="Normal 5 3 6" xfId="5735" xr:uid="{00000000-0005-0000-0000-00009E0D0000}"/>
    <cellStyle name="Normal 5 4" xfId="1827" xr:uid="{00000000-0005-0000-0000-00009F0D0000}"/>
    <cellStyle name="Normal 5 4 2" xfId="1828" xr:uid="{00000000-0005-0000-0000-0000A00D0000}"/>
    <cellStyle name="Normal 5 4 2 2" xfId="5745" xr:uid="{00000000-0005-0000-0000-0000A10D0000}"/>
    <cellStyle name="Normal 5 4 3" xfId="1829" xr:uid="{00000000-0005-0000-0000-0000A20D0000}"/>
    <cellStyle name="Normal 5 4 3 2" xfId="5746" xr:uid="{00000000-0005-0000-0000-0000A30D0000}"/>
    <cellStyle name="Normal 5 4 4" xfId="5744" xr:uid="{00000000-0005-0000-0000-0000A40D0000}"/>
    <cellStyle name="Normal 5 5" xfId="3150" xr:uid="{00000000-0005-0000-0000-0000A50D0000}"/>
    <cellStyle name="Normal 5_Infinera Offer FibreCo_TIS Activity Schedule" xfId="1830" xr:uid="{00000000-0005-0000-0000-0000A60D0000}"/>
    <cellStyle name="Normal 50" xfId="1831" xr:uid="{00000000-0005-0000-0000-0000A70D0000}"/>
    <cellStyle name="Normal 50 2" xfId="1832" xr:uid="{00000000-0005-0000-0000-0000A80D0000}"/>
    <cellStyle name="Normal 50 2 2" xfId="1833" xr:uid="{00000000-0005-0000-0000-0000A90D0000}"/>
    <cellStyle name="Normal 50 2 2 2" xfId="2918" xr:uid="{00000000-0005-0000-0000-0000AA0D0000}"/>
    <cellStyle name="Normal 51" xfId="1834" xr:uid="{00000000-0005-0000-0000-0000AB0D0000}"/>
    <cellStyle name="Normal 51 2" xfId="1835" xr:uid="{00000000-0005-0000-0000-0000AC0D0000}"/>
    <cellStyle name="Normal 51 2 2" xfId="1836" xr:uid="{00000000-0005-0000-0000-0000AD0D0000}"/>
    <cellStyle name="Normal 51 2 2 2" xfId="2919" xr:uid="{00000000-0005-0000-0000-0000AE0D0000}"/>
    <cellStyle name="Normal 52" xfId="1837" xr:uid="{00000000-0005-0000-0000-0000AF0D0000}"/>
    <cellStyle name="Normal 52 2" xfId="1838" xr:uid="{00000000-0005-0000-0000-0000B00D0000}"/>
    <cellStyle name="Normal 52 2 2" xfId="1839" xr:uid="{00000000-0005-0000-0000-0000B10D0000}"/>
    <cellStyle name="Normal 52 2 2 2" xfId="2920" xr:uid="{00000000-0005-0000-0000-0000B20D0000}"/>
    <cellStyle name="Normal 53" xfId="1840" xr:uid="{00000000-0005-0000-0000-0000B30D0000}"/>
    <cellStyle name="Normal 53 2" xfId="1841" xr:uid="{00000000-0005-0000-0000-0000B40D0000}"/>
    <cellStyle name="Normal 53 2 2" xfId="1842" xr:uid="{00000000-0005-0000-0000-0000B50D0000}"/>
    <cellStyle name="Normal 53 2 2 2" xfId="2921" xr:uid="{00000000-0005-0000-0000-0000B60D0000}"/>
    <cellStyle name="Normal 54" xfId="1843" xr:uid="{00000000-0005-0000-0000-0000B70D0000}"/>
    <cellStyle name="Normal 54 2" xfId="1844" xr:uid="{00000000-0005-0000-0000-0000B80D0000}"/>
    <cellStyle name="Normal 54 2 2" xfId="2922" xr:uid="{00000000-0005-0000-0000-0000B90D0000}"/>
    <cellStyle name="Normal 55" xfId="1845" xr:uid="{00000000-0005-0000-0000-0000BA0D0000}"/>
    <cellStyle name="Normal 55 2" xfId="1846" xr:uid="{00000000-0005-0000-0000-0000BB0D0000}"/>
    <cellStyle name="Normal 55 2 2" xfId="2923" xr:uid="{00000000-0005-0000-0000-0000BC0D0000}"/>
    <cellStyle name="Normal 56" xfId="1847" xr:uid="{00000000-0005-0000-0000-0000BD0D0000}"/>
    <cellStyle name="Normal 56 2" xfId="1848" xr:uid="{00000000-0005-0000-0000-0000BE0D0000}"/>
    <cellStyle name="Normal 56 2 2" xfId="2924" xr:uid="{00000000-0005-0000-0000-0000BF0D0000}"/>
    <cellStyle name="Normal 57" xfId="1849" xr:uid="{00000000-0005-0000-0000-0000C00D0000}"/>
    <cellStyle name="Normal 57 2" xfId="1850" xr:uid="{00000000-0005-0000-0000-0000C10D0000}"/>
    <cellStyle name="Normal 57 2 2" xfId="2925" xr:uid="{00000000-0005-0000-0000-0000C20D0000}"/>
    <cellStyle name="Normal 58" xfId="1851" xr:uid="{00000000-0005-0000-0000-0000C30D0000}"/>
    <cellStyle name="Normal 58 2" xfId="1852" xr:uid="{00000000-0005-0000-0000-0000C40D0000}"/>
    <cellStyle name="Normal 58 2 2" xfId="2926" xr:uid="{00000000-0005-0000-0000-0000C50D0000}"/>
    <cellStyle name="Normal 59" xfId="1853" xr:uid="{00000000-0005-0000-0000-0000C60D0000}"/>
    <cellStyle name="Normal 59 2" xfId="1854" xr:uid="{00000000-0005-0000-0000-0000C70D0000}"/>
    <cellStyle name="Normal 59 2 2" xfId="2927" xr:uid="{00000000-0005-0000-0000-0000C80D0000}"/>
    <cellStyle name="Normal 6" xfId="1855" xr:uid="{00000000-0005-0000-0000-0000C90D0000}"/>
    <cellStyle name="Normal 6 2" xfId="1856" xr:uid="{00000000-0005-0000-0000-0000CA0D0000}"/>
    <cellStyle name="Normal 6 2 2" xfId="1857" xr:uid="{00000000-0005-0000-0000-0000CB0D0000}"/>
    <cellStyle name="Normal 6 2 2 2" xfId="1858" xr:uid="{00000000-0005-0000-0000-0000CC0D0000}"/>
    <cellStyle name="Normal 6 2 2 2 2" xfId="1859" xr:uid="{00000000-0005-0000-0000-0000CD0D0000}"/>
    <cellStyle name="Normal 6 2 2 2 2 2" xfId="5752" xr:uid="{00000000-0005-0000-0000-0000CE0D0000}"/>
    <cellStyle name="Normal 6 2 2 2 3" xfId="1860" xr:uid="{00000000-0005-0000-0000-0000CF0D0000}"/>
    <cellStyle name="Normal 6 2 2 2 3 2" xfId="5753" xr:uid="{00000000-0005-0000-0000-0000D00D0000}"/>
    <cellStyle name="Normal 6 2 2 2 4" xfId="5751" xr:uid="{00000000-0005-0000-0000-0000D10D0000}"/>
    <cellStyle name="Normal 6 2 2 3" xfId="1861" xr:uid="{00000000-0005-0000-0000-0000D20D0000}"/>
    <cellStyle name="Normal 6 2 2 3 2" xfId="1862" xr:uid="{00000000-0005-0000-0000-0000D30D0000}"/>
    <cellStyle name="Normal 6 2 2 3 2 2" xfId="5755" xr:uid="{00000000-0005-0000-0000-0000D40D0000}"/>
    <cellStyle name="Normal 6 2 2 3 3" xfId="1863" xr:uid="{00000000-0005-0000-0000-0000D50D0000}"/>
    <cellStyle name="Normal 6 2 2 3 3 2" xfId="5756" xr:uid="{00000000-0005-0000-0000-0000D60D0000}"/>
    <cellStyle name="Normal 6 2 2 3 4" xfId="5754" xr:uid="{00000000-0005-0000-0000-0000D70D0000}"/>
    <cellStyle name="Normal 6 2 2 4" xfId="1864" xr:uid="{00000000-0005-0000-0000-0000D80D0000}"/>
    <cellStyle name="Normal 6 2 2 4 2" xfId="1865" xr:uid="{00000000-0005-0000-0000-0000D90D0000}"/>
    <cellStyle name="Normal 6 2 2 4 2 2" xfId="5758" xr:uid="{00000000-0005-0000-0000-0000DA0D0000}"/>
    <cellStyle name="Normal 6 2 2 4 3" xfId="1866" xr:uid="{00000000-0005-0000-0000-0000DB0D0000}"/>
    <cellStyle name="Normal 6 2 2 4 3 2" xfId="5759" xr:uid="{00000000-0005-0000-0000-0000DC0D0000}"/>
    <cellStyle name="Normal 6 2 2 4 4" xfId="5757" xr:uid="{00000000-0005-0000-0000-0000DD0D0000}"/>
    <cellStyle name="Normal 6 2 2 5" xfId="1867" xr:uid="{00000000-0005-0000-0000-0000DE0D0000}"/>
    <cellStyle name="Normal 6 2 2 5 2" xfId="1868" xr:uid="{00000000-0005-0000-0000-0000DF0D0000}"/>
    <cellStyle name="Normal 6 2 2 5 2 2" xfId="1869" xr:uid="{00000000-0005-0000-0000-0000E00D0000}"/>
    <cellStyle name="Normal 6 2 2 5 2 2 2" xfId="5762" xr:uid="{00000000-0005-0000-0000-0000E10D0000}"/>
    <cellStyle name="Normal 6 2 2 5 2 3" xfId="1870" xr:uid="{00000000-0005-0000-0000-0000E20D0000}"/>
    <cellStyle name="Normal 6 2 2 5 2 3 2" xfId="5763" xr:uid="{00000000-0005-0000-0000-0000E30D0000}"/>
    <cellStyle name="Normal 6 2 2 5 2 4" xfId="5761" xr:uid="{00000000-0005-0000-0000-0000E40D0000}"/>
    <cellStyle name="Normal 6 2 2 5 3" xfId="1871" xr:uid="{00000000-0005-0000-0000-0000E50D0000}"/>
    <cellStyle name="Normal 6 2 2 5 3 2" xfId="5764" xr:uid="{00000000-0005-0000-0000-0000E60D0000}"/>
    <cellStyle name="Normal 6 2 2 5 4" xfId="1872" xr:uid="{00000000-0005-0000-0000-0000E70D0000}"/>
    <cellStyle name="Normal 6 2 2 5 4 2" xfId="5765" xr:uid="{00000000-0005-0000-0000-0000E80D0000}"/>
    <cellStyle name="Normal 6 2 2 5 5" xfId="5760" xr:uid="{00000000-0005-0000-0000-0000E90D0000}"/>
    <cellStyle name="Normal 6 2 2 6" xfId="1873" xr:uid="{00000000-0005-0000-0000-0000EA0D0000}"/>
    <cellStyle name="Normal 6 2 2 6 2" xfId="5766" xr:uid="{00000000-0005-0000-0000-0000EB0D0000}"/>
    <cellStyle name="Normal 6 2 2 7" xfId="1874" xr:uid="{00000000-0005-0000-0000-0000EC0D0000}"/>
    <cellStyle name="Normal 6 2 2 7 2" xfId="5767" xr:uid="{00000000-0005-0000-0000-0000ED0D0000}"/>
    <cellStyle name="Normal 6 2 2 8" xfId="5750" xr:uid="{00000000-0005-0000-0000-0000EE0D0000}"/>
    <cellStyle name="Normal 6 2 3" xfId="1875" xr:uid="{00000000-0005-0000-0000-0000EF0D0000}"/>
    <cellStyle name="Normal 6 2 3 2" xfId="1876" xr:uid="{00000000-0005-0000-0000-0000F00D0000}"/>
    <cellStyle name="Normal 6 2 3 2 2" xfId="1877" xr:uid="{00000000-0005-0000-0000-0000F10D0000}"/>
    <cellStyle name="Normal 6 2 3 2 2 2" xfId="1878" xr:uid="{00000000-0005-0000-0000-0000F20D0000}"/>
    <cellStyle name="Normal 6 2 3 2 2 2 2" xfId="1879" xr:uid="{00000000-0005-0000-0000-0000F30D0000}"/>
    <cellStyle name="Normal 6 2 3 2 2 2 2 2" xfId="5772" xr:uid="{00000000-0005-0000-0000-0000F40D0000}"/>
    <cellStyle name="Normal 6 2 3 2 2 2 3" xfId="1880" xr:uid="{00000000-0005-0000-0000-0000F50D0000}"/>
    <cellStyle name="Normal 6 2 3 2 2 2 3 2" xfId="5773" xr:uid="{00000000-0005-0000-0000-0000F60D0000}"/>
    <cellStyle name="Normal 6 2 3 2 2 2 4" xfId="5771" xr:uid="{00000000-0005-0000-0000-0000F70D0000}"/>
    <cellStyle name="Normal 6 2 3 2 2 3" xfId="1881" xr:uid="{00000000-0005-0000-0000-0000F80D0000}"/>
    <cellStyle name="Normal 6 2 3 2 2 3 2" xfId="5774" xr:uid="{00000000-0005-0000-0000-0000F90D0000}"/>
    <cellStyle name="Normal 6 2 3 2 2 4" xfId="1882" xr:uid="{00000000-0005-0000-0000-0000FA0D0000}"/>
    <cellStyle name="Normal 6 2 3 2 2 4 2" xfId="5775" xr:uid="{00000000-0005-0000-0000-0000FB0D0000}"/>
    <cellStyle name="Normal 6 2 3 2 2 5" xfId="5770" xr:uid="{00000000-0005-0000-0000-0000FC0D0000}"/>
    <cellStyle name="Normal 6 2 3 2 3" xfId="1883" xr:uid="{00000000-0005-0000-0000-0000FD0D0000}"/>
    <cellStyle name="Normal 6 2 3 2 3 2" xfId="5776" xr:uid="{00000000-0005-0000-0000-0000FE0D0000}"/>
    <cellStyle name="Normal 6 2 3 2 4" xfId="1884" xr:uid="{00000000-0005-0000-0000-0000FF0D0000}"/>
    <cellStyle name="Normal 6 2 3 2 4 2" xfId="5777" xr:uid="{00000000-0005-0000-0000-0000000E0000}"/>
    <cellStyle name="Normal 6 2 3 2 5" xfId="5769" xr:uid="{00000000-0005-0000-0000-0000010E0000}"/>
    <cellStyle name="Normal 6 2 3 3" xfId="1885" xr:uid="{00000000-0005-0000-0000-0000020E0000}"/>
    <cellStyle name="Normal 6 2 3 3 2" xfId="5778" xr:uid="{00000000-0005-0000-0000-0000030E0000}"/>
    <cellStyle name="Normal 6 2 3 4" xfId="1886" xr:uid="{00000000-0005-0000-0000-0000040E0000}"/>
    <cellStyle name="Normal 6 2 3 4 2" xfId="5779" xr:uid="{00000000-0005-0000-0000-0000050E0000}"/>
    <cellStyle name="Normal 6 2 3 5" xfId="5768" xr:uid="{00000000-0005-0000-0000-0000060E0000}"/>
    <cellStyle name="Normal 6 2 4" xfId="1887" xr:uid="{00000000-0005-0000-0000-0000070E0000}"/>
    <cellStyle name="Normal 6 2 4 2" xfId="5780" xr:uid="{00000000-0005-0000-0000-0000080E0000}"/>
    <cellStyle name="Normal 6 2 5" xfId="1888" xr:uid="{00000000-0005-0000-0000-0000090E0000}"/>
    <cellStyle name="Normal 6 2 5 2" xfId="5781" xr:uid="{00000000-0005-0000-0000-00000A0E0000}"/>
    <cellStyle name="Normal 6 2 6" xfId="5749" xr:uid="{00000000-0005-0000-0000-00000B0E0000}"/>
    <cellStyle name="Normal 6 3" xfId="1889" xr:uid="{00000000-0005-0000-0000-00000C0E0000}"/>
    <cellStyle name="Normal 6 4" xfId="1890" xr:uid="{00000000-0005-0000-0000-00000D0E0000}"/>
    <cellStyle name="Normal 60" xfId="1891" xr:uid="{00000000-0005-0000-0000-00000E0E0000}"/>
    <cellStyle name="Normal 60 2" xfId="1892" xr:uid="{00000000-0005-0000-0000-00000F0E0000}"/>
    <cellStyle name="Normal 60 2 2" xfId="2928" xr:uid="{00000000-0005-0000-0000-0000100E0000}"/>
    <cellStyle name="Normal 61" xfId="1893" xr:uid="{00000000-0005-0000-0000-0000110E0000}"/>
    <cellStyle name="Normal 61 2" xfId="1894" xr:uid="{00000000-0005-0000-0000-0000120E0000}"/>
    <cellStyle name="Normal 61 2 2" xfId="2929" xr:uid="{00000000-0005-0000-0000-0000130E0000}"/>
    <cellStyle name="Normal 62" xfId="1895" xr:uid="{00000000-0005-0000-0000-0000140E0000}"/>
    <cellStyle name="Normal 62 2" xfId="1896" xr:uid="{00000000-0005-0000-0000-0000150E0000}"/>
    <cellStyle name="Normal 62 2 2" xfId="2930" xr:uid="{00000000-0005-0000-0000-0000160E0000}"/>
    <cellStyle name="Normal 63" xfId="1897" xr:uid="{00000000-0005-0000-0000-0000170E0000}"/>
    <cellStyle name="Normal 63 2" xfId="1898" xr:uid="{00000000-0005-0000-0000-0000180E0000}"/>
    <cellStyle name="Normal 63 2 2" xfId="2931" xr:uid="{00000000-0005-0000-0000-0000190E0000}"/>
    <cellStyle name="Normal 64" xfId="1899" xr:uid="{00000000-0005-0000-0000-00001A0E0000}"/>
    <cellStyle name="Normal 65" xfId="1900" xr:uid="{00000000-0005-0000-0000-00001B0E0000}"/>
    <cellStyle name="Normal 66" xfId="1901" xr:uid="{00000000-0005-0000-0000-00001C0E0000}"/>
    <cellStyle name="Normal 67" xfId="1902" xr:uid="{00000000-0005-0000-0000-00001D0E0000}"/>
    <cellStyle name="Normal 67 2" xfId="5782" xr:uid="{00000000-0005-0000-0000-00001E0E0000}"/>
    <cellStyle name="Normal 68" xfId="1903" xr:uid="{00000000-0005-0000-0000-00001F0E0000}"/>
    <cellStyle name="Normal 68 2" xfId="5783" xr:uid="{00000000-0005-0000-0000-0000200E0000}"/>
    <cellStyle name="Normal 69" xfId="1904" xr:uid="{00000000-0005-0000-0000-0000210E0000}"/>
    <cellStyle name="Normal 69 2" xfId="5784" xr:uid="{00000000-0005-0000-0000-0000220E0000}"/>
    <cellStyle name="Normal 7" xfId="1905" xr:uid="{00000000-0005-0000-0000-0000230E0000}"/>
    <cellStyle name="Normal 7 2" xfId="1906" xr:uid="{00000000-0005-0000-0000-0000240E0000}"/>
    <cellStyle name="Normal 7 2 2" xfId="1907" xr:uid="{00000000-0005-0000-0000-0000250E0000}"/>
    <cellStyle name="Normal 7 2 2 2" xfId="1908" xr:uid="{00000000-0005-0000-0000-0000260E0000}"/>
    <cellStyle name="Normal 7 2 2 2 2" xfId="1909" xr:uid="{00000000-0005-0000-0000-0000270E0000}"/>
    <cellStyle name="Normal 7 2 2 2 2 2" xfId="5788" xr:uid="{00000000-0005-0000-0000-0000280E0000}"/>
    <cellStyle name="Normal 7 2 2 2 3" xfId="1910" xr:uid="{00000000-0005-0000-0000-0000290E0000}"/>
    <cellStyle name="Normal 7 2 2 2 3 2" xfId="5789" xr:uid="{00000000-0005-0000-0000-00002A0E0000}"/>
    <cellStyle name="Normal 7 2 2 2 4" xfId="5787" xr:uid="{00000000-0005-0000-0000-00002B0E0000}"/>
    <cellStyle name="Normal 7 2 2 3" xfId="1911" xr:uid="{00000000-0005-0000-0000-00002C0E0000}"/>
    <cellStyle name="Normal 7 2 2 3 2" xfId="1912" xr:uid="{00000000-0005-0000-0000-00002D0E0000}"/>
    <cellStyle name="Normal 7 2 2 3 2 2" xfId="5791" xr:uid="{00000000-0005-0000-0000-00002E0E0000}"/>
    <cellStyle name="Normal 7 2 2 3 3" xfId="1913" xr:uid="{00000000-0005-0000-0000-00002F0E0000}"/>
    <cellStyle name="Normal 7 2 2 3 3 2" xfId="5792" xr:uid="{00000000-0005-0000-0000-0000300E0000}"/>
    <cellStyle name="Normal 7 2 2 3 4" xfId="5790" xr:uid="{00000000-0005-0000-0000-0000310E0000}"/>
    <cellStyle name="Normal 7 2 2 4" xfId="1914" xr:uid="{00000000-0005-0000-0000-0000320E0000}"/>
    <cellStyle name="Normal 7 2 2 4 2" xfId="1915" xr:uid="{00000000-0005-0000-0000-0000330E0000}"/>
    <cellStyle name="Normal 7 2 2 4 2 2" xfId="5794" xr:uid="{00000000-0005-0000-0000-0000340E0000}"/>
    <cellStyle name="Normal 7 2 2 4 3" xfId="1916" xr:uid="{00000000-0005-0000-0000-0000350E0000}"/>
    <cellStyle name="Normal 7 2 2 4 3 2" xfId="5795" xr:uid="{00000000-0005-0000-0000-0000360E0000}"/>
    <cellStyle name="Normal 7 2 2 4 4" xfId="5793" xr:uid="{00000000-0005-0000-0000-0000370E0000}"/>
    <cellStyle name="Normal 7 2 2 5" xfId="1917" xr:uid="{00000000-0005-0000-0000-0000380E0000}"/>
    <cellStyle name="Normal 7 2 2 5 2" xfId="1918" xr:uid="{00000000-0005-0000-0000-0000390E0000}"/>
    <cellStyle name="Normal 7 2 2 5 2 2" xfId="1919" xr:uid="{00000000-0005-0000-0000-00003A0E0000}"/>
    <cellStyle name="Normal 7 2 2 5 2 2 2" xfId="5798" xr:uid="{00000000-0005-0000-0000-00003B0E0000}"/>
    <cellStyle name="Normal 7 2 2 5 2 3" xfId="1920" xr:uid="{00000000-0005-0000-0000-00003C0E0000}"/>
    <cellStyle name="Normal 7 2 2 5 2 3 2" xfId="5799" xr:uid="{00000000-0005-0000-0000-00003D0E0000}"/>
    <cellStyle name="Normal 7 2 2 5 2 4" xfId="5797" xr:uid="{00000000-0005-0000-0000-00003E0E0000}"/>
    <cellStyle name="Normal 7 2 2 5 3" xfId="1921" xr:uid="{00000000-0005-0000-0000-00003F0E0000}"/>
    <cellStyle name="Normal 7 2 2 5 3 2" xfId="5800" xr:uid="{00000000-0005-0000-0000-0000400E0000}"/>
    <cellStyle name="Normal 7 2 2 5 4" xfId="1922" xr:uid="{00000000-0005-0000-0000-0000410E0000}"/>
    <cellStyle name="Normal 7 2 2 5 4 2" xfId="5801" xr:uid="{00000000-0005-0000-0000-0000420E0000}"/>
    <cellStyle name="Normal 7 2 2 5 5" xfId="5796" xr:uid="{00000000-0005-0000-0000-0000430E0000}"/>
    <cellStyle name="Normal 7 2 2 6" xfId="1923" xr:uid="{00000000-0005-0000-0000-0000440E0000}"/>
    <cellStyle name="Normal 7 2 2 6 2" xfId="5802" xr:uid="{00000000-0005-0000-0000-0000450E0000}"/>
    <cellStyle name="Normal 7 2 2 7" xfId="1924" xr:uid="{00000000-0005-0000-0000-0000460E0000}"/>
    <cellStyle name="Normal 7 2 2 7 2" xfId="5803" xr:uid="{00000000-0005-0000-0000-0000470E0000}"/>
    <cellStyle name="Normal 7 2 2 8" xfId="5786" xr:uid="{00000000-0005-0000-0000-0000480E0000}"/>
    <cellStyle name="Normal 7 2 3" xfId="1925" xr:uid="{00000000-0005-0000-0000-0000490E0000}"/>
    <cellStyle name="Normal 7 2 3 2" xfId="5804" xr:uid="{00000000-0005-0000-0000-00004A0E0000}"/>
    <cellStyle name="Normal 7 2 4" xfId="1926" xr:uid="{00000000-0005-0000-0000-00004B0E0000}"/>
    <cellStyle name="Normal 7 2 4 2" xfId="5805" xr:uid="{00000000-0005-0000-0000-00004C0E0000}"/>
    <cellStyle name="Normal 7 2 5" xfId="5785" xr:uid="{00000000-0005-0000-0000-00004D0E0000}"/>
    <cellStyle name="Normal 7 3" xfId="1927" xr:uid="{00000000-0005-0000-0000-00004E0E0000}"/>
    <cellStyle name="Normal 70" xfId="1928" xr:uid="{00000000-0005-0000-0000-00004F0E0000}"/>
    <cellStyle name="Normal 70 2" xfId="5806" xr:uid="{00000000-0005-0000-0000-0000500E0000}"/>
    <cellStyle name="Normal 71" xfId="1929" xr:uid="{00000000-0005-0000-0000-0000510E0000}"/>
    <cellStyle name="Normal 71 2" xfId="5807" xr:uid="{00000000-0005-0000-0000-0000520E0000}"/>
    <cellStyle name="Normal 72" xfId="1930" xr:uid="{00000000-0005-0000-0000-0000530E0000}"/>
    <cellStyle name="Normal 72 2" xfId="5808" xr:uid="{00000000-0005-0000-0000-0000540E0000}"/>
    <cellStyle name="Normal 73" xfId="1931" xr:uid="{00000000-0005-0000-0000-0000550E0000}"/>
    <cellStyle name="Normal 73 2" xfId="2932" xr:uid="{00000000-0005-0000-0000-0000560E0000}"/>
    <cellStyle name="Normal 74" xfId="1932" xr:uid="{00000000-0005-0000-0000-0000570E0000}"/>
    <cellStyle name="Normal 74 2" xfId="2933" xr:uid="{00000000-0005-0000-0000-0000580E0000}"/>
    <cellStyle name="Normal 75" xfId="1933" xr:uid="{00000000-0005-0000-0000-0000590E0000}"/>
    <cellStyle name="Normal 75 2" xfId="2934" xr:uid="{00000000-0005-0000-0000-00005A0E0000}"/>
    <cellStyle name="Normal 76" xfId="1934" xr:uid="{00000000-0005-0000-0000-00005B0E0000}"/>
    <cellStyle name="Normal 76 2" xfId="5809" xr:uid="{00000000-0005-0000-0000-00005C0E0000}"/>
    <cellStyle name="Normal 77" xfId="1935" xr:uid="{00000000-0005-0000-0000-00005D0E0000}"/>
    <cellStyle name="Normal 77 2" xfId="5810" xr:uid="{00000000-0005-0000-0000-00005E0E0000}"/>
    <cellStyle name="Normal 78" xfId="1936" xr:uid="{00000000-0005-0000-0000-00005F0E0000}"/>
    <cellStyle name="Normal 78 2" xfId="5811" xr:uid="{00000000-0005-0000-0000-0000600E0000}"/>
    <cellStyle name="Normal 79" xfId="1937" xr:uid="{00000000-0005-0000-0000-0000610E0000}"/>
    <cellStyle name="Normal 79 2" xfId="5812" xr:uid="{00000000-0005-0000-0000-0000620E0000}"/>
    <cellStyle name="Normal 8" xfId="1938" xr:uid="{00000000-0005-0000-0000-0000630E0000}"/>
    <cellStyle name="Normal 8 2" xfId="1939" xr:uid="{00000000-0005-0000-0000-0000640E0000}"/>
    <cellStyle name="Normal 8 2 2" xfId="1940" xr:uid="{00000000-0005-0000-0000-0000650E0000}"/>
    <cellStyle name="Normal 8 2 2 2" xfId="5814" xr:uid="{00000000-0005-0000-0000-0000660E0000}"/>
    <cellStyle name="Normal 8 2 3" xfId="1941" xr:uid="{00000000-0005-0000-0000-0000670E0000}"/>
    <cellStyle name="Normal 8 2 3 2" xfId="5815" xr:uid="{00000000-0005-0000-0000-0000680E0000}"/>
    <cellStyle name="Normal 8 2 4" xfId="5813" xr:uid="{00000000-0005-0000-0000-0000690E0000}"/>
    <cellStyle name="Normal 8 3" xfId="1942" xr:uid="{00000000-0005-0000-0000-00006A0E0000}"/>
    <cellStyle name="Normal 80" xfId="1943" xr:uid="{00000000-0005-0000-0000-00006B0E0000}"/>
    <cellStyle name="Normal 80 2" xfId="5817" xr:uid="{00000000-0005-0000-0000-00006C0E0000}"/>
    <cellStyle name="Normal 81" xfId="1944" xr:uid="{00000000-0005-0000-0000-00006D0E0000}"/>
    <cellStyle name="Normal 81 2" xfId="5818" xr:uid="{00000000-0005-0000-0000-00006E0E0000}"/>
    <cellStyle name="Normal 82" xfId="1945" xr:uid="{00000000-0005-0000-0000-00006F0E0000}"/>
    <cellStyle name="Normal 82 2" xfId="5819" xr:uid="{00000000-0005-0000-0000-0000700E0000}"/>
    <cellStyle name="Normal 83" xfId="1946" xr:uid="{00000000-0005-0000-0000-0000710E0000}"/>
    <cellStyle name="Normal 83 2" xfId="5820" xr:uid="{00000000-0005-0000-0000-0000720E0000}"/>
    <cellStyle name="Normal 84" xfId="1947" xr:uid="{00000000-0005-0000-0000-0000730E0000}"/>
    <cellStyle name="Normal 84 2" xfId="5821" xr:uid="{00000000-0005-0000-0000-0000740E0000}"/>
    <cellStyle name="Normal 85" xfId="1948" xr:uid="{00000000-0005-0000-0000-0000750E0000}"/>
    <cellStyle name="Normal 85 2" xfId="5822" xr:uid="{00000000-0005-0000-0000-0000760E0000}"/>
    <cellStyle name="Normal 86" xfId="1949" xr:uid="{00000000-0005-0000-0000-0000770E0000}"/>
    <cellStyle name="Normal 86 2" xfId="5823" xr:uid="{00000000-0005-0000-0000-0000780E0000}"/>
    <cellStyle name="Normal 87" xfId="1950" xr:uid="{00000000-0005-0000-0000-0000790E0000}"/>
    <cellStyle name="Normal 87 2" xfId="5824" xr:uid="{00000000-0005-0000-0000-00007A0E0000}"/>
    <cellStyle name="Normal 88" xfId="1951" xr:uid="{00000000-0005-0000-0000-00007B0E0000}"/>
    <cellStyle name="Normal 88 2" xfId="5825" xr:uid="{00000000-0005-0000-0000-00007C0E0000}"/>
    <cellStyle name="Normal 89" xfId="1952" xr:uid="{00000000-0005-0000-0000-00007D0E0000}"/>
    <cellStyle name="Normal 89 2" xfId="5826" xr:uid="{00000000-0005-0000-0000-00007E0E0000}"/>
    <cellStyle name="Normal 9" xfId="1953" xr:uid="{00000000-0005-0000-0000-00007F0E0000}"/>
    <cellStyle name="Normal 9 2" xfId="1954" xr:uid="{00000000-0005-0000-0000-0000800E0000}"/>
    <cellStyle name="Normal 9 3" xfId="1955" xr:uid="{00000000-0005-0000-0000-0000810E0000}"/>
    <cellStyle name="Normal 90" xfId="1956" xr:uid="{00000000-0005-0000-0000-0000820E0000}"/>
    <cellStyle name="Normal 90 2" xfId="5828" xr:uid="{00000000-0005-0000-0000-0000830E0000}"/>
    <cellStyle name="Normal 91" xfId="1957" xr:uid="{00000000-0005-0000-0000-0000840E0000}"/>
    <cellStyle name="Normal 91 2" xfId="5829" xr:uid="{00000000-0005-0000-0000-0000850E0000}"/>
    <cellStyle name="Normal 92" xfId="1958" xr:uid="{00000000-0005-0000-0000-0000860E0000}"/>
    <cellStyle name="Normal 92 2" xfId="5830" xr:uid="{00000000-0005-0000-0000-0000870E0000}"/>
    <cellStyle name="Normal 93" xfId="1959" xr:uid="{00000000-0005-0000-0000-0000880E0000}"/>
    <cellStyle name="Normal 93 2" xfId="5831" xr:uid="{00000000-0005-0000-0000-0000890E0000}"/>
    <cellStyle name="Normal 94" xfId="1960" xr:uid="{00000000-0005-0000-0000-00008A0E0000}"/>
    <cellStyle name="Normal 94 2" xfId="5832" xr:uid="{00000000-0005-0000-0000-00008B0E0000}"/>
    <cellStyle name="Normal 95" xfId="1961" xr:uid="{00000000-0005-0000-0000-00008C0E0000}"/>
    <cellStyle name="Normal 95 2" xfId="5833" xr:uid="{00000000-0005-0000-0000-00008D0E0000}"/>
    <cellStyle name="Normal 96" xfId="1962" xr:uid="{00000000-0005-0000-0000-00008E0E0000}"/>
    <cellStyle name="Normal 96 2" xfId="5834" xr:uid="{00000000-0005-0000-0000-00008F0E0000}"/>
    <cellStyle name="Normal 97" xfId="1963" xr:uid="{00000000-0005-0000-0000-0000900E0000}"/>
    <cellStyle name="Normal 97 2" xfId="5835" xr:uid="{00000000-0005-0000-0000-0000910E0000}"/>
    <cellStyle name="Normal 98" xfId="1964" xr:uid="{00000000-0005-0000-0000-0000920E0000}"/>
    <cellStyle name="Normal 98 2" xfId="5836" xr:uid="{00000000-0005-0000-0000-0000930E0000}"/>
    <cellStyle name="Normal 99" xfId="1965" xr:uid="{00000000-0005-0000-0000-0000940E0000}"/>
    <cellStyle name="Normal 99 2" xfId="5837" xr:uid="{00000000-0005-0000-0000-0000950E0000}"/>
    <cellStyle name="Normale 2" xfId="1966" xr:uid="{00000000-0005-0000-0000-0000960E0000}"/>
    <cellStyle name="Normale 2 2" xfId="1967" xr:uid="{00000000-0005-0000-0000-0000970E0000}"/>
    <cellStyle name="Normale 3" xfId="1968" xr:uid="{00000000-0005-0000-0000-0000980E0000}"/>
    <cellStyle name="Normale 4" xfId="1969" xr:uid="{00000000-0005-0000-0000-0000990E0000}"/>
    <cellStyle name="Normale_0369-2004_1 PCR PS&amp;AT - Falkland" xfId="1970" xr:uid="{00000000-0005-0000-0000-00009A0E0000}"/>
    <cellStyle name="normální_MSH11 vzor" xfId="1971" xr:uid="{00000000-0005-0000-0000-00009B0E0000}"/>
    <cellStyle name="Normalny_Arkusz1" xfId="1972" xr:uid="{00000000-0005-0000-0000-00009C0E0000}"/>
    <cellStyle name="NormalWrap" xfId="1973" xr:uid="{00000000-0005-0000-0000-00009D0E0000}"/>
    <cellStyle name="Note" xfId="1974" xr:uid="{00000000-0005-0000-0000-00009E0E0000}"/>
    <cellStyle name="Note 2" xfId="1975" xr:uid="{00000000-0005-0000-0000-00009F0E0000}"/>
    <cellStyle name="Note 2 2" xfId="1976" xr:uid="{00000000-0005-0000-0000-0000A00E0000}"/>
    <cellStyle name="Note 2 2 2" xfId="1977" xr:uid="{00000000-0005-0000-0000-0000A10E0000}"/>
    <cellStyle name="Note 2 2 2 2" xfId="2948" xr:uid="{00000000-0005-0000-0000-0000A20E0000}"/>
    <cellStyle name="Note 2 2 2 2 2" xfId="4430" xr:uid="{00000000-0005-0000-0000-0000A30E0000}"/>
    <cellStyle name="Note 2 2 2 2 3" xfId="3326" xr:uid="{00000000-0005-0000-0000-0000A40E0000}"/>
    <cellStyle name="Note 2 2 2 2 4" xfId="5014" xr:uid="{00000000-0005-0000-0000-0000A50E0000}"/>
    <cellStyle name="Note 2 2 2 2 5" xfId="3883" xr:uid="{00000000-0005-0000-0000-0000A60E0000}"/>
    <cellStyle name="Note 2 2 2 2 6" xfId="6161" xr:uid="{00000000-0005-0000-0000-0000A70E0000}"/>
    <cellStyle name="Note 2 2 2 2 7" xfId="5955" xr:uid="{00000000-0005-0000-0000-0000A80E0000}"/>
    <cellStyle name="Note 2 2 2 3" xfId="2936" xr:uid="{00000000-0005-0000-0000-0000A90E0000}"/>
    <cellStyle name="Note 2 2 2 3 2" xfId="4418" xr:uid="{00000000-0005-0000-0000-0000AA0E0000}"/>
    <cellStyle name="Note 2 2 2 3 3" xfId="3338" xr:uid="{00000000-0005-0000-0000-0000AB0E0000}"/>
    <cellStyle name="Note 2 2 2 3 4" xfId="5002" xr:uid="{00000000-0005-0000-0000-0000AC0E0000}"/>
    <cellStyle name="Note 2 2 2 3 5" xfId="3869" xr:uid="{00000000-0005-0000-0000-0000AD0E0000}"/>
    <cellStyle name="Note 2 2 2 3 6" xfId="6149" xr:uid="{00000000-0005-0000-0000-0000AE0E0000}"/>
    <cellStyle name="Note 2 2 2 3 7" xfId="5947" xr:uid="{00000000-0005-0000-0000-0000AF0E0000}"/>
    <cellStyle name="Note 2 2 2 4" xfId="3828" xr:uid="{00000000-0005-0000-0000-0000B00E0000}"/>
    <cellStyle name="Note 2 2 2 5" xfId="4802" xr:uid="{00000000-0005-0000-0000-0000B10E0000}"/>
    <cellStyle name="Note 2 2 2 6" xfId="3701" xr:uid="{00000000-0005-0000-0000-0000B20E0000}"/>
    <cellStyle name="Note 2 2 2 7" xfId="5219" xr:uid="{00000000-0005-0000-0000-0000B30E0000}"/>
    <cellStyle name="Note 2 2 2 8" xfId="5839" xr:uid="{00000000-0005-0000-0000-0000B40E0000}"/>
    <cellStyle name="Note 2 2 3" xfId="2947" xr:uid="{00000000-0005-0000-0000-0000B50E0000}"/>
    <cellStyle name="Note 2 2 3 2" xfId="4429" xr:uid="{00000000-0005-0000-0000-0000B60E0000}"/>
    <cellStyle name="Note 2 2 3 3" xfId="3327" xr:uid="{00000000-0005-0000-0000-0000B70E0000}"/>
    <cellStyle name="Note 2 2 3 4" xfId="5013" xr:uid="{00000000-0005-0000-0000-0000B80E0000}"/>
    <cellStyle name="Note 2 2 3 5" xfId="3882" xr:uid="{00000000-0005-0000-0000-0000B90E0000}"/>
    <cellStyle name="Note 2 2 3 6" xfId="6160" xr:uid="{00000000-0005-0000-0000-0000BA0E0000}"/>
    <cellStyle name="Note 2 2 3 7" xfId="5954" xr:uid="{00000000-0005-0000-0000-0000BB0E0000}"/>
    <cellStyle name="Note 2 2 4" xfId="2935" xr:uid="{00000000-0005-0000-0000-0000BC0E0000}"/>
    <cellStyle name="Note 2 2 4 2" xfId="4417" xr:uid="{00000000-0005-0000-0000-0000BD0E0000}"/>
    <cellStyle name="Note 2 2 4 3" xfId="3339" xr:uid="{00000000-0005-0000-0000-0000BE0E0000}"/>
    <cellStyle name="Note 2 2 4 4" xfId="5001" xr:uid="{00000000-0005-0000-0000-0000BF0E0000}"/>
    <cellStyle name="Note 2 2 4 5" xfId="3868" xr:uid="{00000000-0005-0000-0000-0000C00E0000}"/>
    <cellStyle name="Note 2 2 4 6" xfId="6148" xr:uid="{00000000-0005-0000-0000-0000C10E0000}"/>
    <cellStyle name="Note 2 2 4 7" xfId="5946" xr:uid="{00000000-0005-0000-0000-0000C20E0000}"/>
    <cellStyle name="Note 2 2 5" xfId="3827" xr:uid="{00000000-0005-0000-0000-0000C30E0000}"/>
    <cellStyle name="Note 2 2 6" xfId="4062" xr:uid="{00000000-0005-0000-0000-0000C40E0000}"/>
    <cellStyle name="Note 2 2 7" xfId="3700" xr:uid="{00000000-0005-0000-0000-0000C50E0000}"/>
    <cellStyle name="Note 2 2 8" xfId="5221" xr:uid="{00000000-0005-0000-0000-0000C60E0000}"/>
    <cellStyle name="Note 2 2 9" xfId="5838" xr:uid="{00000000-0005-0000-0000-0000C70E0000}"/>
    <cellStyle name="Note 3" xfId="1978" xr:uid="{00000000-0005-0000-0000-0000C80E0000}"/>
    <cellStyle name="Note 3 2" xfId="1979" xr:uid="{00000000-0005-0000-0000-0000C90E0000}"/>
    <cellStyle name="Note 3 2 2" xfId="1980" xr:uid="{00000000-0005-0000-0000-0000CA0E0000}"/>
    <cellStyle name="Note 3 2 2 2" xfId="2950" xr:uid="{00000000-0005-0000-0000-0000CB0E0000}"/>
    <cellStyle name="Note 3 2 2 2 2" xfId="4432" xr:uid="{00000000-0005-0000-0000-0000CC0E0000}"/>
    <cellStyle name="Note 3 2 2 2 3" xfId="3324" xr:uid="{00000000-0005-0000-0000-0000CD0E0000}"/>
    <cellStyle name="Note 3 2 2 2 4" xfId="5016" xr:uid="{00000000-0005-0000-0000-0000CE0E0000}"/>
    <cellStyle name="Note 3 2 2 2 5" xfId="3885" xr:uid="{00000000-0005-0000-0000-0000CF0E0000}"/>
    <cellStyle name="Note 3 2 2 2 6" xfId="6163" xr:uid="{00000000-0005-0000-0000-0000D00E0000}"/>
    <cellStyle name="Note 3 2 2 2 7" xfId="5957" xr:uid="{00000000-0005-0000-0000-0000D10E0000}"/>
    <cellStyle name="Note 3 2 2 3" xfId="2938" xr:uid="{00000000-0005-0000-0000-0000D20E0000}"/>
    <cellStyle name="Note 3 2 2 3 2" xfId="4420" xr:uid="{00000000-0005-0000-0000-0000D30E0000}"/>
    <cellStyle name="Note 3 2 2 3 3" xfId="3336" xr:uid="{00000000-0005-0000-0000-0000D40E0000}"/>
    <cellStyle name="Note 3 2 2 3 4" xfId="5004" xr:uid="{00000000-0005-0000-0000-0000D50E0000}"/>
    <cellStyle name="Note 3 2 2 3 5" xfId="4216" xr:uid="{00000000-0005-0000-0000-0000D60E0000}"/>
    <cellStyle name="Note 3 2 2 3 6" xfId="6151" xr:uid="{00000000-0005-0000-0000-0000D70E0000}"/>
    <cellStyle name="Note 3 2 2 3 7" xfId="5949" xr:uid="{00000000-0005-0000-0000-0000D80E0000}"/>
    <cellStyle name="Note 3 2 2 4" xfId="3830" xr:uid="{00000000-0005-0000-0000-0000D90E0000}"/>
    <cellStyle name="Note 3 2 2 5" xfId="4060" xr:uid="{00000000-0005-0000-0000-0000DA0E0000}"/>
    <cellStyle name="Note 3 2 2 6" xfId="3702" xr:uid="{00000000-0005-0000-0000-0000DB0E0000}"/>
    <cellStyle name="Note 3 2 2 7" xfId="4711" xr:uid="{00000000-0005-0000-0000-0000DC0E0000}"/>
    <cellStyle name="Note 3 2 2 8" xfId="5841" xr:uid="{00000000-0005-0000-0000-0000DD0E0000}"/>
    <cellStyle name="Note 3 2 3" xfId="2949" xr:uid="{00000000-0005-0000-0000-0000DE0E0000}"/>
    <cellStyle name="Note 3 2 3 2" xfId="4431" xr:uid="{00000000-0005-0000-0000-0000DF0E0000}"/>
    <cellStyle name="Note 3 2 3 3" xfId="3325" xr:uid="{00000000-0005-0000-0000-0000E00E0000}"/>
    <cellStyle name="Note 3 2 3 4" xfId="5015" xr:uid="{00000000-0005-0000-0000-0000E10E0000}"/>
    <cellStyle name="Note 3 2 3 5" xfId="3884" xr:uid="{00000000-0005-0000-0000-0000E20E0000}"/>
    <cellStyle name="Note 3 2 3 6" xfId="6162" xr:uid="{00000000-0005-0000-0000-0000E30E0000}"/>
    <cellStyle name="Note 3 2 3 7" xfId="5956" xr:uid="{00000000-0005-0000-0000-0000E40E0000}"/>
    <cellStyle name="Note 3 2 4" xfId="2937" xr:uid="{00000000-0005-0000-0000-0000E50E0000}"/>
    <cellStyle name="Note 3 2 4 2" xfId="4419" xr:uid="{00000000-0005-0000-0000-0000E60E0000}"/>
    <cellStyle name="Note 3 2 4 3" xfId="3337" xr:uid="{00000000-0005-0000-0000-0000E70E0000}"/>
    <cellStyle name="Note 3 2 4 4" xfId="5003" xr:uid="{00000000-0005-0000-0000-0000E80E0000}"/>
    <cellStyle name="Note 3 2 4 5" xfId="3872" xr:uid="{00000000-0005-0000-0000-0000E90E0000}"/>
    <cellStyle name="Note 3 2 4 6" xfId="6150" xr:uid="{00000000-0005-0000-0000-0000EA0E0000}"/>
    <cellStyle name="Note 3 2 4 7" xfId="5948" xr:uid="{00000000-0005-0000-0000-0000EB0E0000}"/>
    <cellStyle name="Note 3 2 5" xfId="3829" xr:uid="{00000000-0005-0000-0000-0000EC0E0000}"/>
    <cellStyle name="Note 3 2 6" xfId="4102" xr:uid="{00000000-0005-0000-0000-0000ED0E0000}"/>
    <cellStyle name="Note 3 2 7" xfId="4406" xr:uid="{00000000-0005-0000-0000-0000EE0E0000}"/>
    <cellStyle name="Note 3 2 8" xfId="5220" xr:uid="{00000000-0005-0000-0000-0000EF0E0000}"/>
    <cellStyle name="Note 3 2 9" xfId="5840" xr:uid="{00000000-0005-0000-0000-0000F00E0000}"/>
    <cellStyle name="Note 4" xfId="1981" xr:uid="{00000000-0005-0000-0000-0000F10E0000}"/>
    <cellStyle name="Note 4 2" xfId="1982" xr:uid="{00000000-0005-0000-0000-0000F20E0000}"/>
    <cellStyle name="Note 4 2 2" xfId="1983" xr:uid="{00000000-0005-0000-0000-0000F30E0000}"/>
    <cellStyle name="Note 4 2 2 2" xfId="2952" xr:uid="{00000000-0005-0000-0000-0000F40E0000}"/>
    <cellStyle name="Note 4 2 2 2 2" xfId="4434" xr:uid="{00000000-0005-0000-0000-0000F50E0000}"/>
    <cellStyle name="Note 4 2 2 2 3" xfId="3322" xr:uid="{00000000-0005-0000-0000-0000F60E0000}"/>
    <cellStyle name="Note 4 2 2 2 4" xfId="5018" xr:uid="{00000000-0005-0000-0000-0000F70E0000}"/>
    <cellStyle name="Note 4 2 2 2 5" xfId="3887" xr:uid="{00000000-0005-0000-0000-0000F80E0000}"/>
    <cellStyle name="Note 4 2 2 2 6" xfId="6165" xr:uid="{00000000-0005-0000-0000-0000F90E0000}"/>
    <cellStyle name="Note 4 2 2 2 7" xfId="5959" xr:uid="{00000000-0005-0000-0000-0000FA0E0000}"/>
    <cellStyle name="Note 4 2 2 3" xfId="2940" xr:uid="{00000000-0005-0000-0000-0000FB0E0000}"/>
    <cellStyle name="Note 4 2 2 3 2" xfId="4422" xr:uid="{00000000-0005-0000-0000-0000FC0E0000}"/>
    <cellStyle name="Note 4 2 2 3 3" xfId="3334" xr:uid="{00000000-0005-0000-0000-0000FD0E0000}"/>
    <cellStyle name="Note 4 2 2 3 4" xfId="5006" xr:uid="{00000000-0005-0000-0000-0000FE0E0000}"/>
    <cellStyle name="Note 4 2 2 3 5" xfId="3873" xr:uid="{00000000-0005-0000-0000-0000FF0E0000}"/>
    <cellStyle name="Note 4 2 2 3 6" xfId="6153" xr:uid="{00000000-0005-0000-0000-0000000F0000}"/>
    <cellStyle name="Note 4 2 2 3 7" xfId="5951" xr:uid="{00000000-0005-0000-0000-0000010F0000}"/>
    <cellStyle name="Note 4 2 2 4" xfId="3832" xr:uid="{00000000-0005-0000-0000-0000020F0000}"/>
    <cellStyle name="Note 4 2 2 5" xfId="3537" xr:uid="{00000000-0005-0000-0000-0000030F0000}"/>
    <cellStyle name="Note 4 2 2 6" xfId="4407" xr:uid="{00000000-0005-0000-0000-0000040F0000}"/>
    <cellStyle name="Note 4 2 2 7" xfId="5217" xr:uid="{00000000-0005-0000-0000-0000050F0000}"/>
    <cellStyle name="Note 4 2 2 8" xfId="5843" xr:uid="{00000000-0005-0000-0000-0000060F0000}"/>
    <cellStyle name="Note 4 2 3" xfId="2951" xr:uid="{00000000-0005-0000-0000-0000070F0000}"/>
    <cellStyle name="Note 4 2 3 2" xfId="4433" xr:uid="{00000000-0005-0000-0000-0000080F0000}"/>
    <cellStyle name="Note 4 2 3 3" xfId="3323" xr:uid="{00000000-0005-0000-0000-0000090F0000}"/>
    <cellStyle name="Note 4 2 3 4" xfId="5017" xr:uid="{00000000-0005-0000-0000-00000A0F0000}"/>
    <cellStyle name="Note 4 2 3 5" xfId="3886" xr:uid="{00000000-0005-0000-0000-00000B0F0000}"/>
    <cellStyle name="Note 4 2 3 6" xfId="6164" xr:uid="{00000000-0005-0000-0000-00000C0F0000}"/>
    <cellStyle name="Note 4 2 3 7" xfId="5958" xr:uid="{00000000-0005-0000-0000-00000D0F0000}"/>
    <cellStyle name="Note 4 2 4" xfId="2939" xr:uid="{00000000-0005-0000-0000-00000E0F0000}"/>
    <cellStyle name="Note 4 2 4 2" xfId="4421" xr:uid="{00000000-0005-0000-0000-00000F0F0000}"/>
    <cellStyle name="Note 4 2 4 3" xfId="3335" xr:uid="{00000000-0005-0000-0000-0000100F0000}"/>
    <cellStyle name="Note 4 2 4 4" xfId="5005" xr:uid="{00000000-0005-0000-0000-0000110F0000}"/>
    <cellStyle name="Note 4 2 4 5" xfId="4211" xr:uid="{00000000-0005-0000-0000-0000120F0000}"/>
    <cellStyle name="Note 4 2 4 6" xfId="6152" xr:uid="{00000000-0005-0000-0000-0000130F0000}"/>
    <cellStyle name="Note 4 2 4 7" xfId="5950" xr:uid="{00000000-0005-0000-0000-0000140F0000}"/>
    <cellStyle name="Note 4 2 5" xfId="3831" xr:uid="{00000000-0005-0000-0000-0000150F0000}"/>
    <cellStyle name="Note 4 2 6" xfId="4061" xr:uid="{00000000-0005-0000-0000-0000160F0000}"/>
    <cellStyle name="Note 4 2 7" xfId="3703" xr:uid="{00000000-0005-0000-0000-0000170F0000}"/>
    <cellStyle name="Note 4 2 8" xfId="5222" xr:uid="{00000000-0005-0000-0000-0000180F0000}"/>
    <cellStyle name="Note 4 2 9" xfId="5842" xr:uid="{00000000-0005-0000-0000-0000190F0000}"/>
    <cellStyle name="Note 5" xfId="1984" xr:uid="{00000000-0005-0000-0000-00001A0F0000}"/>
    <cellStyle name="Note 6" xfId="1985" xr:uid="{00000000-0005-0000-0000-00001B0F0000}"/>
    <cellStyle name="Note 6 2" xfId="1986" xr:uid="{00000000-0005-0000-0000-00001C0F0000}"/>
    <cellStyle name="Note 6 2 2" xfId="2954" xr:uid="{00000000-0005-0000-0000-00001D0F0000}"/>
    <cellStyle name="Note 6 2 2 2" xfId="4436" xr:uid="{00000000-0005-0000-0000-00001E0F0000}"/>
    <cellStyle name="Note 6 2 2 3" xfId="3320" xr:uid="{00000000-0005-0000-0000-00001F0F0000}"/>
    <cellStyle name="Note 6 2 2 4" xfId="5020" xr:uid="{00000000-0005-0000-0000-0000200F0000}"/>
    <cellStyle name="Note 6 2 2 5" xfId="3889" xr:uid="{00000000-0005-0000-0000-0000210F0000}"/>
    <cellStyle name="Note 6 2 2 6" xfId="6167" xr:uid="{00000000-0005-0000-0000-0000220F0000}"/>
    <cellStyle name="Note 6 2 2 7" xfId="5961" xr:uid="{00000000-0005-0000-0000-0000230F0000}"/>
    <cellStyle name="Note 6 2 3" xfId="2942" xr:uid="{00000000-0005-0000-0000-0000240F0000}"/>
    <cellStyle name="Note 6 2 3 2" xfId="4424" xr:uid="{00000000-0005-0000-0000-0000250F0000}"/>
    <cellStyle name="Note 6 2 3 3" xfId="3332" xr:uid="{00000000-0005-0000-0000-0000260F0000}"/>
    <cellStyle name="Note 6 2 3 4" xfId="5008" xr:uid="{00000000-0005-0000-0000-0000270F0000}"/>
    <cellStyle name="Note 6 2 3 5" xfId="3877" xr:uid="{00000000-0005-0000-0000-0000280F0000}"/>
    <cellStyle name="Note 6 2 3 6" xfId="6155" xr:uid="{00000000-0005-0000-0000-0000290F0000}"/>
    <cellStyle name="Note 6 2 3 7" xfId="5953" xr:uid="{00000000-0005-0000-0000-00002A0F0000}"/>
    <cellStyle name="Note 6 2 4" xfId="3835" xr:uid="{00000000-0005-0000-0000-00002B0F0000}"/>
    <cellStyle name="Note 6 2 5" xfId="4057" xr:uid="{00000000-0005-0000-0000-00002C0F0000}"/>
    <cellStyle name="Note 6 2 6" xfId="3705" xr:uid="{00000000-0005-0000-0000-00002D0F0000}"/>
    <cellStyle name="Note 6 2 7" xfId="4712" xr:uid="{00000000-0005-0000-0000-00002E0F0000}"/>
    <cellStyle name="Note 6 2 8" xfId="5845" xr:uid="{00000000-0005-0000-0000-00002F0F0000}"/>
    <cellStyle name="Note 6 3" xfId="2953" xr:uid="{00000000-0005-0000-0000-0000300F0000}"/>
    <cellStyle name="Note 6 3 2" xfId="4435" xr:uid="{00000000-0005-0000-0000-0000310F0000}"/>
    <cellStyle name="Note 6 3 3" xfId="3321" xr:uid="{00000000-0005-0000-0000-0000320F0000}"/>
    <cellStyle name="Note 6 3 4" xfId="5019" xr:uid="{00000000-0005-0000-0000-0000330F0000}"/>
    <cellStyle name="Note 6 3 5" xfId="3888" xr:uid="{00000000-0005-0000-0000-0000340F0000}"/>
    <cellStyle name="Note 6 3 6" xfId="6166" xr:uid="{00000000-0005-0000-0000-0000350F0000}"/>
    <cellStyle name="Note 6 3 7" xfId="5960" xr:uid="{00000000-0005-0000-0000-0000360F0000}"/>
    <cellStyle name="Note 6 4" xfId="2941" xr:uid="{00000000-0005-0000-0000-0000370F0000}"/>
    <cellStyle name="Note 6 4 2" xfId="4423" xr:uid="{00000000-0005-0000-0000-0000380F0000}"/>
    <cellStyle name="Note 6 4 3" xfId="3333" xr:uid="{00000000-0005-0000-0000-0000390F0000}"/>
    <cellStyle name="Note 6 4 4" xfId="5007" xr:uid="{00000000-0005-0000-0000-00003A0F0000}"/>
    <cellStyle name="Note 6 4 5" xfId="3874" xr:uid="{00000000-0005-0000-0000-00003B0F0000}"/>
    <cellStyle name="Note 6 4 6" xfId="6154" xr:uid="{00000000-0005-0000-0000-00003C0F0000}"/>
    <cellStyle name="Note 6 4 7" xfId="5952" xr:uid="{00000000-0005-0000-0000-00003D0F0000}"/>
    <cellStyle name="Note 6 5" xfId="3834" xr:uid="{00000000-0005-0000-0000-00003E0F0000}"/>
    <cellStyle name="Note 6 6" xfId="4229" xr:uid="{00000000-0005-0000-0000-00003F0F0000}"/>
    <cellStyle name="Note 6 7" xfId="3704" xr:uid="{00000000-0005-0000-0000-0000400F0000}"/>
    <cellStyle name="Note 6 8" xfId="5218" xr:uid="{00000000-0005-0000-0000-0000410F0000}"/>
    <cellStyle name="Note 6 9" xfId="5844" xr:uid="{00000000-0005-0000-0000-0000420F0000}"/>
    <cellStyle name="num" xfId="1987" xr:uid="{00000000-0005-0000-0000-0000430F0000}"/>
    <cellStyle name="num {00}" xfId="1988" xr:uid="{00000000-0005-0000-0000-0000440F0000}"/>
    <cellStyle name="Obsolete" xfId="1989" xr:uid="{00000000-0005-0000-0000-0000450F0000}"/>
    <cellStyle name="Œ…‹æØ‚è [0.00]_fcs1" xfId="1990" xr:uid="{00000000-0005-0000-0000-0000460F0000}"/>
    <cellStyle name="Œ…‹æØ‚è_fcs1" xfId="1991" xr:uid="{00000000-0005-0000-0000-0000470F0000}"/>
    <cellStyle name="Onedec" xfId="1992" xr:uid="{00000000-0005-0000-0000-0000480F0000}"/>
    <cellStyle name="Option" xfId="1993" xr:uid="{00000000-0005-0000-0000-0000490F0000}"/>
    <cellStyle name="Option 2" xfId="1994" xr:uid="{00000000-0005-0000-0000-00004A0F0000}"/>
    <cellStyle name="Option 3" xfId="1995" xr:uid="{00000000-0005-0000-0000-00004B0F0000}"/>
    <cellStyle name="Option 4" xfId="1996" xr:uid="{00000000-0005-0000-0000-00004C0F0000}"/>
    <cellStyle name="Option 5" xfId="1997" xr:uid="{00000000-0005-0000-0000-00004D0F0000}"/>
    <cellStyle name="OptionHeading" xfId="1998" xr:uid="{00000000-0005-0000-0000-00004E0F0000}"/>
    <cellStyle name="OptionHeading 2" xfId="1999" xr:uid="{00000000-0005-0000-0000-00004F0F0000}"/>
    <cellStyle name="OptionHeading 3" xfId="2000" xr:uid="{00000000-0005-0000-0000-0000500F0000}"/>
    <cellStyle name="OptionHeading 4" xfId="2001" xr:uid="{00000000-0005-0000-0000-0000510F0000}"/>
    <cellStyle name="OptionHeading 5" xfId="2002" xr:uid="{00000000-0005-0000-0000-0000520F0000}"/>
    <cellStyle name="OptionHeading2" xfId="2003" xr:uid="{00000000-0005-0000-0000-0000530F0000}"/>
    <cellStyle name="OptionHeading2 2" xfId="2004" xr:uid="{00000000-0005-0000-0000-0000540F0000}"/>
    <cellStyle name="OptionHeading2 3" xfId="2005" xr:uid="{00000000-0005-0000-0000-0000550F0000}"/>
    <cellStyle name="OptionHeading2 4" xfId="2006" xr:uid="{00000000-0005-0000-0000-0000560F0000}"/>
    <cellStyle name="OptionHeading2 5" xfId="2007" xr:uid="{00000000-0005-0000-0000-0000570F0000}"/>
    <cellStyle name="OTH" xfId="2008" xr:uid="{00000000-0005-0000-0000-0000580F0000}"/>
    <cellStyle name="OTH 2" xfId="2009" xr:uid="{00000000-0005-0000-0000-0000590F0000}"/>
    <cellStyle name="OTH 2 2" xfId="2960" xr:uid="{00000000-0005-0000-0000-00005A0F0000}"/>
    <cellStyle name="OTH 2 2 2" xfId="4442" xr:uid="{00000000-0005-0000-0000-00005B0F0000}"/>
    <cellStyle name="OTH 2 2 3" xfId="4771" xr:uid="{00000000-0005-0000-0000-00005C0F0000}"/>
    <cellStyle name="OTH 2 2 4" xfId="5026" xr:uid="{00000000-0005-0000-0000-00005D0F0000}"/>
    <cellStyle name="OTH 2 2 5" xfId="3891" xr:uid="{00000000-0005-0000-0000-00005E0F0000}"/>
    <cellStyle name="OTH 2 2 6" xfId="6173" xr:uid="{00000000-0005-0000-0000-00005F0F0000}"/>
    <cellStyle name="OTH 2 3" xfId="2956" xr:uid="{00000000-0005-0000-0000-0000600F0000}"/>
    <cellStyle name="OTH 2 3 2" xfId="4438" xr:uid="{00000000-0005-0000-0000-0000610F0000}"/>
    <cellStyle name="OTH 2 3 3" xfId="3318" xr:uid="{00000000-0005-0000-0000-0000620F0000}"/>
    <cellStyle name="OTH 2 3 4" xfId="5022" xr:uid="{00000000-0005-0000-0000-0000630F0000}"/>
    <cellStyle name="OTH 2 3 5" xfId="4218" xr:uid="{00000000-0005-0000-0000-0000640F0000}"/>
    <cellStyle name="OTH 2 3 6" xfId="6169" xr:uid="{00000000-0005-0000-0000-0000650F0000}"/>
    <cellStyle name="OTH 2 4" xfId="2944" xr:uid="{00000000-0005-0000-0000-0000660F0000}"/>
    <cellStyle name="OTH 2 4 2" xfId="4426" xr:uid="{00000000-0005-0000-0000-0000670F0000}"/>
    <cellStyle name="OTH 2 4 3" xfId="3330" xr:uid="{00000000-0005-0000-0000-0000680F0000}"/>
    <cellStyle name="OTH 2 4 4" xfId="5010" xr:uid="{00000000-0005-0000-0000-0000690F0000}"/>
    <cellStyle name="OTH 2 4 5" xfId="3879" xr:uid="{00000000-0005-0000-0000-00006A0F0000}"/>
    <cellStyle name="OTH 2 4 6" xfId="6157" xr:uid="{00000000-0005-0000-0000-00006B0F0000}"/>
    <cellStyle name="OTH 2 5" xfId="3856" xr:uid="{00000000-0005-0000-0000-00006C0F0000}"/>
    <cellStyle name="OTH 2 6" xfId="3535" xr:uid="{00000000-0005-0000-0000-00006D0F0000}"/>
    <cellStyle name="OTH 2 7" xfId="4044" xr:uid="{00000000-0005-0000-0000-00006E0F0000}"/>
    <cellStyle name="OTH 2 8" xfId="4710" xr:uid="{00000000-0005-0000-0000-00006F0F0000}"/>
    <cellStyle name="OTH 3" xfId="2959" xr:uid="{00000000-0005-0000-0000-0000700F0000}"/>
    <cellStyle name="OTH 3 2" xfId="4441" xr:uid="{00000000-0005-0000-0000-0000710F0000}"/>
    <cellStyle name="OTH 3 3" xfId="4779" xr:uid="{00000000-0005-0000-0000-0000720F0000}"/>
    <cellStyle name="OTH 3 4" xfId="5025" xr:uid="{00000000-0005-0000-0000-0000730F0000}"/>
    <cellStyle name="OTH 3 5" xfId="4213" xr:uid="{00000000-0005-0000-0000-0000740F0000}"/>
    <cellStyle name="OTH 3 6" xfId="6172" xr:uid="{00000000-0005-0000-0000-0000750F0000}"/>
    <cellStyle name="OTH 4" xfId="2955" xr:uid="{00000000-0005-0000-0000-0000760F0000}"/>
    <cellStyle name="OTH 4 2" xfId="4437" xr:uid="{00000000-0005-0000-0000-0000770F0000}"/>
    <cellStyle name="OTH 4 3" xfId="3319" xr:uid="{00000000-0005-0000-0000-0000780F0000}"/>
    <cellStyle name="OTH 4 4" xfId="5021" xr:uid="{00000000-0005-0000-0000-0000790F0000}"/>
    <cellStyle name="OTH 4 5" xfId="3890" xr:uid="{00000000-0005-0000-0000-00007A0F0000}"/>
    <cellStyle name="OTH 4 6" xfId="6168" xr:uid="{00000000-0005-0000-0000-00007B0F0000}"/>
    <cellStyle name="OTH 5" xfId="2943" xr:uid="{00000000-0005-0000-0000-00007C0F0000}"/>
    <cellStyle name="OTH 5 2" xfId="4425" xr:uid="{00000000-0005-0000-0000-00007D0F0000}"/>
    <cellStyle name="OTH 5 3" xfId="3331" xr:uid="{00000000-0005-0000-0000-00007E0F0000}"/>
    <cellStyle name="OTH 5 4" xfId="5009" xr:uid="{00000000-0005-0000-0000-00007F0F0000}"/>
    <cellStyle name="OTH 5 5" xfId="3878" xr:uid="{00000000-0005-0000-0000-0000800F0000}"/>
    <cellStyle name="OTH 5 6" xfId="6156" xr:uid="{00000000-0005-0000-0000-0000810F0000}"/>
    <cellStyle name="OTH 6" xfId="3855" xr:uid="{00000000-0005-0000-0000-0000820F0000}"/>
    <cellStyle name="OTH 7" xfId="3536" xr:uid="{00000000-0005-0000-0000-0000830F0000}"/>
    <cellStyle name="OTH 8" xfId="4126" xr:uid="{00000000-0005-0000-0000-0000840F0000}"/>
    <cellStyle name="OTH 9" xfId="4708" xr:uid="{00000000-0005-0000-0000-0000850F0000}"/>
    <cellStyle name="Output" xfId="2010" xr:uid="{00000000-0005-0000-0000-0000860F0000}"/>
    <cellStyle name="Output 2" xfId="2011" xr:uid="{00000000-0005-0000-0000-0000870F0000}"/>
    <cellStyle name="Output 2 2" xfId="2958" xr:uid="{00000000-0005-0000-0000-0000880F0000}"/>
    <cellStyle name="Output 2 2 2" xfId="4440" xr:uid="{00000000-0005-0000-0000-0000890F0000}"/>
    <cellStyle name="Output 2 2 3" xfId="4775" xr:uid="{00000000-0005-0000-0000-00008A0F0000}"/>
    <cellStyle name="Output 2 2 4" xfId="5024" xr:uid="{00000000-0005-0000-0000-00008B0F0000}"/>
    <cellStyle name="Output 2 2 5" xfId="4217" xr:uid="{00000000-0005-0000-0000-00008C0F0000}"/>
    <cellStyle name="Output 2 2 6" xfId="6171" xr:uid="{00000000-0005-0000-0000-00008D0F0000}"/>
    <cellStyle name="Output 2 3" xfId="2946" xr:uid="{00000000-0005-0000-0000-00008E0F0000}"/>
    <cellStyle name="Output 2 3 2" xfId="4428" xr:uid="{00000000-0005-0000-0000-00008F0F0000}"/>
    <cellStyle name="Output 2 3 3" xfId="3328" xr:uid="{00000000-0005-0000-0000-0000900F0000}"/>
    <cellStyle name="Output 2 3 4" xfId="5012" xr:uid="{00000000-0005-0000-0000-0000910F0000}"/>
    <cellStyle name="Output 2 3 5" xfId="3881" xr:uid="{00000000-0005-0000-0000-0000920F0000}"/>
    <cellStyle name="Output 2 3 6" xfId="6159" xr:uid="{00000000-0005-0000-0000-0000930F0000}"/>
    <cellStyle name="Output 2 4" xfId="3858" xr:uid="{00000000-0005-0000-0000-0000940F0000}"/>
    <cellStyle name="Output 2 5" xfId="3534" xr:uid="{00000000-0005-0000-0000-0000950F0000}"/>
    <cellStyle name="Output 2 6" xfId="4408" xr:uid="{00000000-0005-0000-0000-0000960F0000}"/>
    <cellStyle name="Output 2 7" xfId="4709" xr:uid="{00000000-0005-0000-0000-0000970F0000}"/>
    <cellStyle name="Output 2 8" xfId="5847" xr:uid="{00000000-0005-0000-0000-0000980F0000}"/>
    <cellStyle name="Output 3" xfId="2957" xr:uid="{00000000-0005-0000-0000-0000990F0000}"/>
    <cellStyle name="Output 3 2" xfId="4439" xr:uid="{00000000-0005-0000-0000-00009A0F0000}"/>
    <cellStyle name="Output 3 3" xfId="3317" xr:uid="{00000000-0005-0000-0000-00009B0F0000}"/>
    <cellStyle name="Output 3 4" xfId="5023" xr:uid="{00000000-0005-0000-0000-00009C0F0000}"/>
    <cellStyle name="Output 3 5" xfId="4214" xr:uid="{00000000-0005-0000-0000-00009D0F0000}"/>
    <cellStyle name="Output 3 6" xfId="6170" xr:uid="{00000000-0005-0000-0000-00009E0F0000}"/>
    <cellStyle name="Output 4" xfId="2945" xr:uid="{00000000-0005-0000-0000-00009F0F0000}"/>
    <cellStyle name="Output 4 2" xfId="4427" xr:uid="{00000000-0005-0000-0000-0000A00F0000}"/>
    <cellStyle name="Output 4 3" xfId="3329" xr:uid="{00000000-0005-0000-0000-0000A10F0000}"/>
    <cellStyle name="Output 4 4" xfId="5011" xr:uid="{00000000-0005-0000-0000-0000A20F0000}"/>
    <cellStyle name="Output 4 5" xfId="3880" xr:uid="{00000000-0005-0000-0000-0000A30F0000}"/>
    <cellStyle name="Output 4 6" xfId="6158" xr:uid="{00000000-0005-0000-0000-0000A40F0000}"/>
    <cellStyle name="Output 5" xfId="3857" xr:uid="{00000000-0005-0000-0000-0000A50F0000}"/>
    <cellStyle name="Output 6" xfId="4714" xr:uid="{00000000-0005-0000-0000-0000A60F0000}"/>
    <cellStyle name="Output 7" xfId="3708" xr:uid="{00000000-0005-0000-0000-0000A70F0000}"/>
    <cellStyle name="Output 8" xfId="4112" xr:uid="{00000000-0005-0000-0000-0000A80F0000}"/>
    <cellStyle name="Output 9" xfId="5846" xr:uid="{00000000-0005-0000-0000-0000A90F0000}"/>
    <cellStyle name="Output Amounts" xfId="2012" xr:uid="{00000000-0005-0000-0000-0000AA0F0000}"/>
    <cellStyle name="Output Column Headings" xfId="2013" xr:uid="{00000000-0005-0000-0000-0000AB0F0000}"/>
    <cellStyle name="Output Line Items" xfId="2014" xr:uid="{00000000-0005-0000-0000-0000AC0F0000}"/>
    <cellStyle name="Output Report Heading" xfId="2015" xr:uid="{00000000-0005-0000-0000-0000AD0F0000}"/>
    <cellStyle name="Output Report Title" xfId="2016" xr:uid="{00000000-0005-0000-0000-0000AE0F0000}"/>
    <cellStyle name="Output_110519 Proposta evolució XOC" xfId="2017" xr:uid="{00000000-0005-0000-0000-0000AF0F0000}"/>
    <cellStyle name="Page Heading Large" xfId="2018" xr:uid="{00000000-0005-0000-0000-0000B00F0000}"/>
    <cellStyle name="Page Heading Small" xfId="2019" xr:uid="{00000000-0005-0000-0000-0000B10F0000}"/>
    <cellStyle name="PCPAYH" xfId="2020" xr:uid="{00000000-0005-0000-0000-0000B20F0000}"/>
    <cellStyle name="Pcs" xfId="2021" xr:uid="{00000000-0005-0000-0000-0000B30F0000}"/>
    <cellStyle name="per.style" xfId="2022" xr:uid="{00000000-0005-0000-0000-0000B40F0000}"/>
    <cellStyle name="per.style 2" xfId="2023" xr:uid="{00000000-0005-0000-0000-0000B50F0000}"/>
    <cellStyle name="per.style 3" xfId="2024" xr:uid="{00000000-0005-0000-0000-0000B60F0000}"/>
    <cellStyle name="per.style 4" xfId="2025" xr:uid="{00000000-0005-0000-0000-0000B70F0000}"/>
    <cellStyle name="per.style 5" xfId="2026" xr:uid="{00000000-0005-0000-0000-0000B80F0000}"/>
    <cellStyle name="Percent" xfId="2027" xr:uid="{00000000-0005-0000-0000-0000B90F0000}"/>
    <cellStyle name="Percent (0)" xfId="2028" xr:uid="{00000000-0005-0000-0000-0000BA0F0000}"/>
    <cellStyle name="Percent (0) 2" xfId="2029" xr:uid="{00000000-0005-0000-0000-0000BB0F0000}"/>
    <cellStyle name="Percent (0) 3" xfId="2030" xr:uid="{00000000-0005-0000-0000-0000BC0F0000}"/>
    <cellStyle name="Percent (0) 4" xfId="2031" xr:uid="{00000000-0005-0000-0000-0000BD0F0000}"/>
    <cellStyle name="Percent (0) 5" xfId="2032" xr:uid="{00000000-0005-0000-0000-0000BE0F0000}"/>
    <cellStyle name="Percent [0]" xfId="2033" xr:uid="{00000000-0005-0000-0000-0000BF0F0000}"/>
    <cellStyle name="Percent [0] 2" xfId="2034" xr:uid="{00000000-0005-0000-0000-0000C00F0000}"/>
    <cellStyle name="Percent [0] 3" xfId="2035" xr:uid="{00000000-0005-0000-0000-0000C10F0000}"/>
    <cellStyle name="Percent [0] 4" xfId="2036" xr:uid="{00000000-0005-0000-0000-0000C20F0000}"/>
    <cellStyle name="Percent [0] 5" xfId="2037" xr:uid="{00000000-0005-0000-0000-0000C30F0000}"/>
    <cellStyle name="Percent [00]" xfId="2038" xr:uid="{00000000-0005-0000-0000-0000C40F0000}"/>
    <cellStyle name="Percent [00] 2" xfId="2039" xr:uid="{00000000-0005-0000-0000-0000C50F0000}"/>
    <cellStyle name="Percent [00] 3" xfId="2040" xr:uid="{00000000-0005-0000-0000-0000C60F0000}"/>
    <cellStyle name="Percent [00] 4" xfId="2041" xr:uid="{00000000-0005-0000-0000-0000C70F0000}"/>
    <cellStyle name="Percent [00] 5" xfId="2042" xr:uid="{00000000-0005-0000-0000-0000C80F0000}"/>
    <cellStyle name="Percent [2]" xfId="2043" xr:uid="{00000000-0005-0000-0000-0000C90F0000}"/>
    <cellStyle name="Percent [2] 2" xfId="2044" xr:uid="{00000000-0005-0000-0000-0000CA0F0000}"/>
    <cellStyle name="Percent [2] 3" xfId="2045" xr:uid="{00000000-0005-0000-0000-0000CB0F0000}"/>
    <cellStyle name="Percent [2] 4" xfId="2046" xr:uid="{00000000-0005-0000-0000-0000CC0F0000}"/>
    <cellStyle name="Percent [2] 5" xfId="2047" xr:uid="{00000000-0005-0000-0000-0000CD0F0000}"/>
    <cellStyle name="Percent 2" xfId="2048" xr:uid="{00000000-0005-0000-0000-0000CE0F0000}"/>
    <cellStyle name="Percent 2 2" xfId="2049" xr:uid="{00000000-0005-0000-0000-0000CF0F0000}"/>
    <cellStyle name="Percent 2 2 2" xfId="2050" xr:uid="{00000000-0005-0000-0000-0000D00F0000}"/>
    <cellStyle name="Percent 2 2 2 2" xfId="2051" xr:uid="{00000000-0005-0000-0000-0000D10F0000}"/>
    <cellStyle name="Percent 2 2 3" xfId="2052" xr:uid="{00000000-0005-0000-0000-0000D20F0000}"/>
    <cellStyle name="Percent 2 2 3 2" xfId="2053" xr:uid="{00000000-0005-0000-0000-0000D30F0000}"/>
    <cellStyle name="Percent 2 2 3 2 2" xfId="5851" xr:uid="{00000000-0005-0000-0000-0000D40F0000}"/>
    <cellStyle name="Percent 2 2 3 3" xfId="2054" xr:uid="{00000000-0005-0000-0000-0000D50F0000}"/>
    <cellStyle name="Percent 2 2 3 3 2" xfId="5852" xr:uid="{00000000-0005-0000-0000-0000D60F0000}"/>
    <cellStyle name="Percent 2 2 3 4" xfId="5850" xr:uid="{00000000-0005-0000-0000-0000D70F0000}"/>
    <cellStyle name="Percent 2 3" xfId="2055" xr:uid="{00000000-0005-0000-0000-0000D80F0000}"/>
    <cellStyle name="Percent 2 3 2" xfId="2056" xr:uid="{00000000-0005-0000-0000-0000D90F0000}"/>
    <cellStyle name="Percent 2 3 2 2" xfId="2057" xr:uid="{00000000-0005-0000-0000-0000DA0F0000}"/>
    <cellStyle name="Percent 2 3 2 2 2" xfId="5855" xr:uid="{00000000-0005-0000-0000-0000DB0F0000}"/>
    <cellStyle name="Percent 2 3 2 3" xfId="2058" xr:uid="{00000000-0005-0000-0000-0000DC0F0000}"/>
    <cellStyle name="Percent 2 3 2 3 2" xfId="5856" xr:uid="{00000000-0005-0000-0000-0000DD0F0000}"/>
    <cellStyle name="Percent 2 3 2 4" xfId="5854" xr:uid="{00000000-0005-0000-0000-0000DE0F0000}"/>
    <cellStyle name="Percent 2 3 3" xfId="2059" xr:uid="{00000000-0005-0000-0000-0000DF0F0000}"/>
    <cellStyle name="Percent 2 3 3 2" xfId="5857" xr:uid="{00000000-0005-0000-0000-0000E00F0000}"/>
    <cellStyle name="Percent 2 3 4" xfId="2060" xr:uid="{00000000-0005-0000-0000-0000E10F0000}"/>
    <cellStyle name="Percent 2 3 4 2" xfId="5858" xr:uid="{00000000-0005-0000-0000-0000E20F0000}"/>
    <cellStyle name="Percent 2 3 5" xfId="5853" xr:uid="{00000000-0005-0000-0000-0000E30F0000}"/>
    <cellStyle name="Percent 2 4" xfId="2061" xr:uid="{00000000-0005-0000-0000-0000E40F0000}"/>
    <cellStyle name="Percent 2 4 2" xfId="2062" xr:uid="{00000000-0005-0000-0000-0000E50F0000}"/>
    <cellStyle name="Percent 2 4 2 2" xfId="5860" xr:uid="{00000000-0005-0000-0000-0000E60F0000}"/>
    <cellStyle name="Percent 2 4 3" xfId="2063" xr:uid="{00000000-0005-0000-0000-0000E70F0000}"/>
    <cellStyle name="Percent 2 4 3 2" xfId="5861" xr:uid="{00000000-0005-0000-0000-0000E80F0000}"/>
    <cellStyle name="Percent 2 4 4" xfId="5859" xr:uid="{00000000-0005-0000-0000-0000E90F0000}"/>
    <cellStyle name="Percent 2 5" xfId="2064" xr:uid="{00000000-0005-0000-0000-0000EA0F0000}"/>
    <cellStyle name="Percent 2 5 2" xfId="2065" xr:uid="{00000000-0005-0000-0000-0000EB0F0000}"/>
    <cellStyle name="Percent 2 5 2 2" xfId="5863" xr:uid="{00000000-0005-0000-0000-0000EC0F0000}"/>
    <cellStyle name="Percent 2 5 3" xfId="2066" xr:uid="{00000000-0005-0000-0000-0000ED0F0000}"/>
    <cellStyle name="Percent 2 5 3 2" xfId="5864" xr:uid="{00000000-0005-0000-0000-0000EE0F0000}"/>
    <cellStyle name="Percent 2 5 4" xfId="5862" xr:uid="{00000000-0005-0000-0000-0000EF0F0000}"/>
    <cellStyle name="Percent 3" xfId="2067" xr:uid="{00000000-0005-0000-0000-0000F00F0000}"/>
    <cellStyle name="Percent 3 2" xfId="2068" xr:uid="{00000000-0005-0000-0000-0000F10F0000}"/>
    <cellStyle name="Percent 3 2 2" xfId="2069" xr:uid="{00000000-0005-0000-0000-0000F20F0000}"/>
    <cellStyle name="Percent 3 2 3" xfId="2070" xr:uid="{00000000-0005-0000-0000-0000F30F0000}"/>
    <cellStyle name="Percent 3 2 3 2" xfId="5866" xr:uid="{00000000-0005-0000-0000-0000F40F0000}"/>
    <cellStyle name="Percent 3 2 4" xfId="2071" xr:uid="{00000000-0005-0000-0000-0000F50F0000}"/>
    <cellStyle name="Percent 3 2 4 2" xfId="5867" xr:uid="{00000000-0005-0000-0000-0000F60F0000}"/>
    <cellStyle name="Percent 3 2 5" xfId="5865" xr:uid="{00000000-0005-0000-0000-0000F70F0000}"/>
    <cellStyle name="Percent 3 3" xfId="2072" xr:uid="{00000000-0005-0000-0000-0000F80F0000}"/>
    <cellStyle name="Percent 3 3 2" xfId="2073" xr:uid="{00000000-0005-0000-0000-0000F90F0000}"/>
    <cellStyle name="Percent 3 3 2 2" xfId="5869" xr:uid="{00000000-0005-0000-0000-0000FA0F0000}"/>
    <cellStyle name="Percent 3 3 3" xfId="2074" xr:uid="{00000000-0005-0000-0000-0000FB0F0000}"/>
    <cellStyle name="Percent 3 3 3 2" xfId="5870" xr:uid="{00000000-0005-0000-0000-0000FC0F0000}"/>
    <cellStyle name="Percent 3 3 4" xfId="5868" xr:uid="{00000000-0005-0000-0000-0000FD0F0000}"/>
    <cellStyle name="Percent 3 4" xfId="2075" xr:uid="{00000000-0005-0000-0000-0000FE0F0000}"/>
    <cellStyle name="Percent 4" xfId="2076" xr:uid="{00000000-0005-0000-0000-0000FF0F0000}"/>
    <cellStyle name="Percent 4 2" xfId="2077" xr:uid="{00000000-0005-0000-0000-000000100000}"/>
    <cellStyle name="Percent 4 3" xfId="2078" xr:uid="{00000000-0005-0000-0000-000001100000}"/>
    <cellStyle name="Percent 4 3 2" xfId="2079" xr:uid="{00000000-0005-0000-0000-000002100000}"/>
    <cellStyle name="Percent 4 3 2 2" xfId="5872" xr:uid="{00000000-0005-0000-0000-000003100000}"/>
    <cellStyle name="Percent 4 3 3" xfId="2080" xr:uid="{00000000-0005-0000-0000-000004100000}"/>
    <cellStyle name="Percent 4 3 3 2" xfId="5873" xr:uid="{00000000-0005-0000-0000-000005100000}"/>
    <cellStyle name="Percent 4 3 4" xfId="5871" xr:uid="{00000000-0005-0000-0000-000006100000}"/>
    <cellStyle name="Percent 5" xfId="2081" xr:uid="{00000000-0005-0000-0000-000007100000}"/>
    <cellStyle name="Percent 5 2" xfId="2082" xr:uid="{00000000-0005-0000-0000-000008100000}"/>
    <cellStyle name="Percent 5 2 2" xfId="2083" xr:uid="{00000000-0005-0000-0000-000009100000}"/>
    <cellStyle name="Percent 5 2 2 2" xfId="5875" xr:uid="{00000000-0005-0000-0000-00000A100000}"/>
    <cellStyle name="Percent 5 2 3" xfId="2084" xr:uid="{00000000-0005-0000-0000-00000B100000}"/>
    <cellStyle name="Percent 5 2 3 2" xfId="5876" xr:uid="{00000000-0005-0000-0000-00000C100000}"/>
    <cellStyle name="Percent 5 2 4" xfId="5874" xr:uid="{00000000-0005-0000-0000-00000D100000}"/>
    <cellStyle name="Percent 5 3" xfId="2085" xr:uid="{00000000-0005-0000-0000-00000E100000}"/>
    <cellStyle name="Percent 6" xfId="2086" xr:uid="{00000000-0005-0000-0000-00000F100000}"/>
    <cellStyle name="Percent Hard" xfId="2087" xr:uid="{00000000-0005-0000-0000-000010100000}"/>
    <cellStyle name="Percent Hard 2" xfId="2088" xr:uid="{00000000-0005-0000-0000-000011100000}"/>
    <cellStyle name="Percent Hard 3" xfId="2089" xr:uid="{00000000-0005-0000-0000-000012100000}"/>
    <cellStyle name="Percent Hard 4" xfId="2090" xr:uid="{00000000-0005-0000-0000-000013100000}"/>
    <cellStyle name="Percent Hard 5" xfId="2091" xr:uid="{00000000-0005-0000-0000-000014100000}"/>
    <cellStyle name="Percent(0)" xfId="2092" xr:uid="{00000000-0005-0000-0000-000015100000}"/>
    <cellStyle name="Percent(0) 2" xfId="2093" xr:uid="{00000000-0005-0000-0000-000016100000}"/>
    <cellStyle name="Percent(0) 3" xfId="2094" xr:uid="{00000000-0005-0000-0000-000017100000}"/>
    <cellStyle name="Percent(0) 4" xfId="2095" xr:uid="{00000000-0005-0000-0000-000018100000}"/>
    <cellStyle name="Percent(0) 5" xfId="2096" xr:uid="{00000000-0005-0000-0000-000019100000}"/>
    <cellStyle name="Percent.0" xfId="2097" xr:uid="{00000000-0005-0000-0000-00001A100000}"/>
    <cellStyle name="Percent.0 2" xfId="2098" xr:uid="{00000000-0005-0000-0000-00001B100000}"/>
    <cellStyle name="Percent.0 3" xfId="2099" xr:uid="{00000000-0005-0000-0000-00001C100000}"/>
    <cellStyle name="Percent.0 4" xfId="2100" xr:uid="{00000000-0005-0000-0000-00001D100000}"/>
    <cellStyle name="Percent.0 5" xfId="2101" xr:uid="{00000000-0005-0000-0000-00001E100000}"/>
    <cellStyle name="Percent_ACME Configuratore8K " xfId="2102" xr:uid="{00000000-0005-0000-0000-00001F100000}"/>
    <cellStyle name="Percentage" xfId="2103" xr:uid="{00000000-0005-0000-0000-000020100000}"/>
    <cellStyle name="Percentage 2" xfId="2104" xr:uid="{00000000-0005-0000-0000-000021100000}"/>
    <cellStyle name="Percentage 3" xfId="2105" xr:uid="{00000000-0005-0000-0000-000022100000}"/>
    <cellStyle name="Percentage 4" xfId="2106" xr:uid="{00000000-0005-0000-0000-000023100000}"/>
    <cellStyle name="Percentage 5" xfId="2107" xr:uid="{00000000-0005-0000-0000-000024100000}"/>
    <cellStyle name="Percentatge 2" xfId="6387" xr:uid="{00000000-0005-0000-0000-000025100000}"/>
    <cellStyle name="Percentuale 10" xfId="2108" xr:uid="{00000000-0005-0000-0000-000026100000}"/>
    <cellStyle name="Percentuale 2" xfId="2109" xr:uid="{00000000-0005-0000-0000-000027100000}"/>
    <cellStyle name="Porcentaje 2" xfId="2110" xr:uid="{00000000-0005-0000-0000-000028100000}"/>
    <cellStyle name="Porcentaje 2 2" xfId="2111" xr:uid="{00000000-0005-0000-0000-000029100000}"/>
    <cellStyle name="Porcentaje 2 2 2" xfId="5878" xr:uid="{00000000-0005-0000-0000-00002A100000}"/>
    <cellStyle name="Porcentaje 2 3" xfId="2112" xr:uid="{00000000-0005-0000-0000-00002B100000}"/>
    <cellStyle name="Porcentaje 2 3 2" xfId="5879" xr:uid="{00000000-0005-0000-0000-00002C100000}"/>
    <cellStyle name="Porcentaje 2 4" xfId="5877" xr:uid="{00000000-0005-0000-0000-00002D100000}"/>
    <cellStyle name="Porcentual 2" xfId="2113" xr:uid="{00000000-0005-0000-0000-00002E100000}"/>
    <cellStyle name="Porcentual 2 2" xfId="2114" xr:uid="{00000000-0005-0000-0000-00002F100000}"/>
    <cellStyle name="Porcentual 2 2 2" xfId="2115" xr:uid="{00000000-0005-0000-0000-000030100000}"/>
    <cellStyle name="Porcentual 2 3" xfId="2116" xr:uid="{00000000-0005-0000-0000-000031100000}"/>
    <cellStyle name="Porcentual 3" xfId="2117" xr:uid="{00000000-0005-0000-0000-000032100000}"/>
    <cellStyle name="Porcentual 3 2" xfId="2118" xr:uid="{00000000-0005-0000-0000-000033100000}"/>
    <cellStyle name="Porcentual 3 3" xfId="2119" xr:uid="{00000000-0005-0000-0000-000034100000}"/>
    <cellStyle name="Porcentual 3 4" xfId="2120" xr:uid="{00000000-0005-0000-0000-000035100000}"/>
    <cellStyle name="Porcentual 3 4 2" xfId="5881" xr:uid="{00000000-0005-0000-0000-000036100000}"/>
    <cellStyle name="Porcentual 3 5" xfId="2121" xr:uid="{00000000-0005-0000-0000-000037100000}"/>
    <cellStyle name="Porcentual 3 5 2" xfId="5882" xr:uid="{00000000-0005-0000-0000-000038100000}"/>
    <cellStyle name="Porcentual 3 6" xfId="5880" xr:uid="{00000000-0005-0000-0000-000039100000}"/>
    <cellStyle name="Porcentual 4" xfId="2122" xr:uid="{00000000-0005-0000-0000-00003A100000}"/>
    <cellStyle name="Porcentual 4 2" xfId="2123" xr:uid="{00000000-0005-0000-0000-00003B100000}"/>
    <cellStyle name="Porcentual 4 2 2" xfId="2124" xr:uid="{00000000-0005-0000-0000-00003C100000}"/>
    <cellStyle name="Porcentual 4 2 2 2" xfId="5884" xr:uid="{00000000-0005-0000-0000-00003D100000}"/>
    <cellStyle name="Porcentual 4 2 3" xfId="2125" xr:uid="{00000000-0005-0000-0000-00003E100000}"/>
    <cellStyle name="Porcentual 4 2 3 2" xfId="5885" xr:uid="{00000000-0005-0000-0000-00003F100000}"/>
    <cellStyle name="Porcentual 4 2 4" xfId="5883" xr:uid="{00000000-0005-0000-0000-000040100000}"/>
    <cellStyle name="Porcentual 5" xfId="2727" xr:uid="{00000000-0005-0000-0000-000041100000}"/>
    <cellStyle name="Porcentual 6" xfId="5988" xr:uid="{00000000-0005-0000-0000-000042100000}"/>
    <cellStyle name="Pourcentage_NGN-RTC Price List" xfId="2126" xr:uid="{00000000-0005-0000-0000-000043100000}"/>
    <cellStyle name="Prefilled" xfId="2127" xr:uid="{00000000-0005-0000-0000-000044100000}"/>
    <cellStyle name="PrePop Currency (0)" xfId="2128" xr:uid="{00000000-0005-0000-0000-000045100000}"/>
    <cellStyle name="PrePop Currency (0) 2" xfId="2129" xr:uid="{00000000-0005-0000-0000-000046100000}"/>
    <cellStyle name="PrePop Currency (0) 3" xfId="2130" xr:uid="{00000000-0005-0000-0000-000047100000}"/>
    <cellStyle name="PrePop Currency (0) 4" xfId="2131" xr:uid="{00000000-0005-0000-0000-000048100000}"/>
    <cellStyle name="PrePop Currency (0) 5" xfId="2132" xr:uid="{00000000-0005-0000-0000-000049100000}"/>
    <cellStyle name="PrePop Currency (2)" xfId="2133" xr:uid="{00000000-0005-0000-0000-00004A100000}"/>
    <cellStyle name="PrePop Currency (2) 2" xfId="2134" xr:uid="{00000000-0005-0000-0000-00004B100000}"/>
    <cellStyle name="PrePop Currency (2) 3" xfId="2135" xr:uid="{00000000-0005-0000-0000-00004C100000}"/>
    <cellStyle name="PrePop Currency (2) 4" xfId="2136" xr:uid="{00000000-0005-0000-0000-00004D100000}"/>
    <cellStyle name="PrePop Currency (2) 5" xfId="2137" xr:uid="{00000000-0005-0000-0000-00004E100000}"/>
    <cellStyle name="PrePop Units (0)" xfId="2138" xr:uid="{00000000-0005-0000-0000-00004F100000}"/>
    <cellStyle name="PrePop Units (0) 2" xfId="2139" xr:uid="{00000000-0005-0000-0000-000050100000}"/>
    <cellStyle name="PrePop Units (0) 3" xfId="2140" xr:uid="{00000000-0005-0000-0000-000051100000}"/>
    <cellStyle name="PrePop Units (0) 4" xfId="2141" xr:uid="{00000000-0005-0000-0000-000052100000}"/>
    <cellStyle name="PrePop Units (0) 5" xfId="2142" xr:uid="{00000000-0005-0000-0000-000053100000}"/>
    <cellStyle name="PrePop Units (1)" xfId="2143" xr:uid="{00000000-0005-0000-0000-000054100000}"/>
    <cellStyle name="PrePop Units (1) 2" xfId="2144" xr:uid="{00000000-0005-0000-0000-000055100000}"/>
    <cellStyle name="PrePop Units (1) 3" xfId="2145" xr:uid="{00000000-0005-0000-0000-000056100000}"/>
    <cellStyle name="PrePop Units (1) 4" xfId="2146" xr:uid="{00000000-0005-0000-0000-000057100000}"/>
    <cellStyle name="PrePop Units (1) 5" xfId="2147" xr:uid="{00000000-0005-0000-0000-000058100000}"/>
    <cellStyle name="PrePop Units (2)" xfId="2148" xr:uid="{00000000-0005-0000-0000-000059100000}"/>
    <cellStyle name="PrePop Units (2) 2" xfId="2149" xr:uid="{00000000-0005-0000-0000-00005A100000}"/>
    <cellStyle name="PrePop Units (2) 3" xfId="2150" xr:uid="{00000000-0005-0000-0000-00005B100000}"/>
    <cellStyle name="PrePop Units (2) 4" xfId="2151" xr:uid="{00000000-0005-0000-0000-00005C100000}"/>
    <cellStyle name="PrePop Units (2) 5" xfId="2152" xr:uid="{00000000-0005-0000-0000-00005D100000}"/>
    <cellStyle name="Price" xfId="2153" xr:uid="{00000000-0005-0000-0000-00005E100000}"/>
    <cellStyle name="Price 2" xfId="2154" xr:uid="{00000000-0005-0000-0000-00005F100000}"/>
    <cellStyle name="Price 3" xfId="2155" xr:uid="{00000000-0005-0000-0000-000060100000}"/>
    <cellStyle name="Price 4" xfId="2156" xr:uid="{00000000-0005-0000-0000-000061100000}"/>
    <cellStyle name="Price 5" xfId="2157" xr:uid="{00000000-0005-0000-0000-000062100000}"/>
    <cellStyle name="pricing" xfId="2158" xr:uid="{00000000-0005-0000-0000-000063100000}"/>
    <cellStyle name="PUNTO" xfId="2159" xr:uid="{00000000-0005-0000-0000-000064100000}"/>
    <cellStyle name="PUNTO 2" xfId="2160" xr:uid="{00000000-0005-0000-0000-000065100000}"/>
    <cellStyle name="PUNTO 3" xfId="2161" xr:uid="{00000000-0005-0000-0000-000066100000}"/>
    <cellStyle name="PUNTO 4" xfId="2162" xr:uid="{00000000-0005-0000-0000-000067100000}"/>
    <cellStyle name="PUNTO 5" xfId="2163" xr:uid="{00000000-0005-0000-0000-000068100000}"/>
    <cellStyle name="Pyör. luku" xfId="2164" xr:uid="{00000000-0005-0000-0000-000069100000}"/>
    <cellStyle name="Pyör. luku 2" xfId="2165" xr:uid="{00000000-0005-0000-0000-00006A100000}"/>
    <cellStyle name="Pyör. luku 3" xfId="2166" xr:uid="{00000000-0005-0000-0000-00006B100000}"/>
    <cellStyle name="Pyör. luku 4" xfId="2167" xr:uid="{00000000-0005-0000-0000-00006C100000}"/>
    <cellStyle name="Pyör. luku 5" xfId="2168" xr:uid="{00000000-0005-0000-0000-00006D100000}"/>
    <cellStyle name="Pyör. valuutta" xfId="2169" xr:uid="{00000000-0005-0000-0000-00006E100000}"/>
    <cellStyle name="Pyör. valuutta 2" xfId="2170" xr:uid="{00000000-0005-0000-0000-00006F100000}"/>
    <cellStyle name="Pyör. valuutta 3" xfId="2171" xr:uid="{00000000-0005-0000-0000-000070100000}"/>
    <cellStyle name="Pyör. valuutta 4" xfId="2172" xr:uid="{00000000-0005-0000-0000-000071100000}"/>
    <cellStyle name="Pyör. valuutta 5" xfId="2173" xr:uid="{00000000-0005-0000-0000-000072100000}"/>
    <cellStyle name="Quote_Normal" xfId="2174" xr:uid="{00000000-0005-0000-0000-000073100000}"/>
    <cellStyle name="regstoresfromspecstores" xfId="2175" xr:uid="{00000000-0005-0000-0000-000074100000}"/>
    <cellStyle name="regstoresfromspecstores 2" xfId="2176" xr:uid="{00000000-0005-0000-0000-000075100000}"/>
    <cellStyle name="regstoresfromspecstores 3" xfId="2177" xr:uid="{00000000-0005-0000-0000-000076100000}"/>
    <cellStyle name="regstoresfromspecstores 4" xfId="2178" xr:uid="{00000000-0005-0000-0000-000077100000}"/>
    <cellStyle name="regstoresfromspecstores 5" xfId="2179" xr:uid="{00000000-0005-0000-0000-000078100000}"/>
    <cellStyle name="Resaltar" xfId="2180" xr:uid="{00000000-0005-0000-0000-000079100000}"/>
    <cellStyle name="Resaltar 2" xfId="2181" xr:uid="{00000000-0005-0000-0000-00007A100000}"/>
    <cellStyle name="Resaltar 3" xfId="2182" xr:uid="{00000000-0005-0000-0000-00007B100000}"/>
    <cellStyle name="Resaltar 4" xfId="2183" xr:uid="{00000000-0005-0000-0000-00007C100000}"/>
    <cellStyle name="Resaltar 5" xfId="2184" xr:uid="{00000000-0005-0000-0000-00007D100000}"/>
    <cellStyle name="Resaltar1" xfId="2185" xr:uid="{00000000-0005-0000-0000-00007E100000}"/>
    <cellStyle name="Resaltar1 2" xfId="2186" xr:uid="{00000000-0005-0000-0000-00007F100000}"/>
    <cellStyle name="Resaltar1 3" xfId="2187" xr:uid="{00000000-0005-0000-0000-000080100000}"/>
    <cellStyle name="Resaltar1 4" xfId="2188" xr:uid="{00000000-0005-0000-0000-000081100000}"/>
    <cellStyle name="Resaltar1 5" xfId="2189" xr:uid="{00000000-0005-0000-0000-000082100000}"/>
    <cellStyle name="RevList" xfId="2190" xr:uid="{00000000-0005-0000-0000-000083100000}"/>
    <cellStyle name="ROF no" xfId="2191" xr:uid="{00000000-0005-0000-0000-000084100000}"/>
    <cellStyle name="ROF price" xfId="2192" xr:uid="{00000000-0005-0000-0000-000085100000}"/>
    <cellStyle name="rouge" xfId="2193" xr:uid="{00000000-0005-0000-0000-000086100000}"/>
    <cellStyle name="Row Heading" xfId="2194" xr:uid="{00000000-0005-0000-0000-000087100000}"/>
    <cellStyle name="Row Heading 2" xfId="2195" xr:uid="{00000000-0005-0000-0000-000088100000}"/>
    <cellStyle name="Row Heading 3" xfId="2196" xr:uid="{00000000-0005-0000-0000-000089100000}"/>
    <cellStyle name="Row Heading 4" xfId="2197" xr:uid="{00000000-0005-0000-0000-00008A100000}"/>
    <cellStyle name="Row Heading 5" xfId="2198" xr:uid="{00000000-0005-0000-0000-00008B100000}"/>
    <cellStyle name="RowLevel_0" xfId="2199" xr:uid="{00000000-0005-0000-0000-00008C100000}"/>
    <cellStyle name="S" xfId="2200" xr:uid="{00000000-0005-0000-0000-00008D100000}"/>
    <cellStyle name="S by Region Pg 2" xfId="2201" xr:uid="{00000000-0005-0000-0000-00008E100000}"/>
    <cellStyle name="Section" xfId="2202" xr:uid="{00000000-0005-0000-0000-00008F100000}"/>
    <cellStyle name="Section 2" xfId="2203" xr:uid="{00000000-0005-0000-0000-000090100000}"/>
    <cellStyle name="Section 3" xfId="2204" xr:uid="{00000000-0005-0000-0000-000091100000}"/>
    <cellStyle name="Section 4" xfId="2205" xr:uid="{00000000-0005-0000-0000-000092100000}"/>
    <cellStyle name="Section 5" xfId="2206" xr:uid="{00000000-0005-0000-0000-000093100000}"/>
    <cellStyle name="Section Title" xfId="2207" xr:uid="{00000000-0005-0000-0000-000094100000}"/>
    <cellStyle name="Section Title 2" xfId="2208" xr:uid="{00000000-0005-0000-0000-000095100000}"/>
    <cellStyle name="Section Title 3" xfId="2209" xr:uid="{00000000-0005-0000-0000-000096100000}"/>
    <cellStyle name="Section Title 4" xfId="2210" xr:uid="{00000000-0005-0000-0000-000097100000}"/>
    <cellStyle name="Section Title 5" xfId="2211" xr:uid="{00000000-0005-0000-0000-000098100000}"/>
    <cellStyle name="Section_20110504Preciario Xarxa Obertav3" xfId="2212" xr:uid="{00000000-0005-0000-0000-000099100000}"/>
    <cellStyle name="Shade" xfId="2213" xr:uid="{00000000-0005-0000-0000-00009A100000}"/>
    <cellStyle name="Shade 2" xfId="2214" xr:uid="{00000000-0005-0000-0000-00009B100000}"/>
    <cellStyle name="Shade 3" xfId="2215" xr:uid="{00000000-0005-0000-0000-00009C100000}"/>
    <cellStyle name="Shade 4" xfId="2216" xr:uid="{00000000-0005-0000-0000-00009D100000}"/>
    <cellStyle name="Shade 5" xfId="2217" xr:uid="{00000000-0005-0000-0000-00009E100000}"/>
    <cellStyle name="Shaded" xfId="2218" xr:uid="{00000000-0005-0000-0000-00009F100000}"/>
    <cellStyle name="SHADEDSTORES" xfId="2219" xr:uid="{00000000-0005-0000-0000-0000A0100000}"/>
    <cellStyle name="SHADEDSTORES 10" xfId="3521" xr:uid="{00000000-0005-0000-0000-0000A1100000}"/>
    <cellStyle name="SHADEDSTORES 11" xfId="4141" xr:uid="{00000000-0005-0000-0000-0000A2100000}"/>
    <cellStyle name="SHADEDSTORES 12" xfId="4992" xr:uid="{00000000-0005-0000-0000-0000A3100000}"/>
    <cellStyle name="SHADEDSTORES 13" xfId="5888" xr:uid="{00000000-0005-0000-0000-0000A4100000}"/>
    <cellStyle name="SHADEDSTORES 14" xfId="5579" xr:uid="{00000000-0005-0000-0000-0000A5100000}"/>
    <cellStyle name="SHADEDSTORES 2" xfId="2220" xr:uid="{00000000-0005-0000-0000-0000A6100000}"/>
    <cellStyle name="SHADEDSTORES 2 10" xfId="5590" xr:uid="{00000000-0005-0000-0000-0000A7100000}"/>
    <cellStyle name="SHADEDSTORES 2 2" xfId="2221" xr:uid="{00000000-0005-0000-0000-0000A8100000}"/>
    <cellStyle name="SHADEDSTORES 2 2 2" xfId="2967" xr:uid="{00000000-0005-0000-0000-0000A9100000}"/>
    <cellStyle name="SHADEDSTORES 2 2 2 2" xfId="4449" xr:uid="{00000000-0005-0000-0000-0000AA100000}"/>
    <cellStyle name="SHADEDSTORES 2 2 2 3" xfId="4781" xr:uid="{00000000-0005-0000-0000-0000AB100000}"/>
    <cellStyle name="SHADEDSTORES 2 2 2 4" xfId="5033" xr:uid="{00000000-0005-0000-0000-0000AC100000}"/>
    <cellStyle name="SHADEDSTORES 2 2 2 5" xfId="3898" xr:uid="{00000000-0005-0000-0000-0000AD100000}"/>
    <cellStyle name="SHADEDSTORES 2 2 2 6" xfId="6180" xr:uid="{00000000-0005-0000-0000-0000AE100000}"/>
    <cellStyle name="SHADEDSTORES 2 2 2 7" xfId="5964" xr:uid="{00000000-0005-0000-0000-0000AF100000}"/>
    <cellStyle name="SHADEDSTORES 2 2 3" xfId="2758" xr:uid="{00000000-0005-0000-0000-0000B0100000}"/>
    <cellStyle name="SHADEDSTORES 2 2 3 2" xfId="4275" xr:uid="{00000000-0005-0000-0000-0000B1100000}"/>
    <cellStyle name="SHADEDSTORES 2 2 3 3" xfId="3432" xr:uid="{00000000-0005-0000-0000-0000B2100000}"/>
    <cellStyle name="SHADEDSTORES 2 2 3 4" xfId="4864" xr:uid="{00000000-0005-0000-0000-0000B3100000}"/>
    <cellStyle name="SHADEDSTORES 2 2 3 5" xfId="3737" xr:uid="{00000000-0005-0000-0000-0000B4100000}"/>
    <cellStyle name="SHADEDSTORES 2 2 3 6" xfId="6018" xr:uid="{00000000-0005-0000-0000-0000B5100000}"/>
    <cellStyle name="SHADEDSTORES 2 2 3 7" xfId="5909" xr:uid="{00000000-0005-0000-0000-0000B6100000}"/>
    <cellStyle name="SHADEDSTORES 2 2 4" xfId="4036" xr:uid="{00000000-0005-0000-0000-0000B7100000}"/>
    <cellStyle name="SHADEDSTORES 2 2 5" xfId="4718" xr:uid="{00000000-0005-0000-0000-0000B8100000}"/>
    <cellStyle name="SHADEDSTORES 2 2 6" xfId="3724" xr:uid="{00000000-0005-0000-0000-0000B9100000}"/>
    <cellStyle name="SHADEDSTORES 2 2 7" xfId="3655" xr:uid="{00000000-0005-0000-0000-0000BA100000}"/>
    <cellStyle name="SHADEDSTORES 2 2 8" xfId="5890" xr:uid="{00000000-0005-0000-0000-0000BB100000}"/>
    <cellStyle name="SHADEDSTORES 2 2 9" xfId="5591" xr:uid="{00000000-0005-0000-0000-0000BC100000}"/>
    <cellStyle name="SHADEDSTORES 2 3" xfId="2966" xr:uid="{00000000-0005-0000-0000-0000BD100000}"/>
    <cellStyle name="SHADEDSTORES 2 3 2" xfId="4448" xr:uid="{00000000-0005-0000-0000-0000BE100000}"/>
    <cellStyle name="SHADEDSTORES 2 3 3" xfId="3314" xr:uid="{00000000-0005-0000-0000-0000BF100000}"/>
    <cellStyle name="SHADEDSTORES 2 3 4" xfId="5032" xr:uid="{00000000-0005-0000-0000-0000C0100000}"/>
    <cellStyle name="SHADEDSTORES 2 3 5" xfId="3897" xr:uid="{00000000-0005-0000-0000-0000C1100000}"/>
    <cellStyle name="SHADEDSTORES 2 3 6" xfId="6179" xr:uid="{00000000-0005-0000-0000-0000C2100000}"/>
    <cellStyle name="SHADEDSTORES 2 3 7" xfId="5963" xr:uid="{00000000-0005-0000-0000-0000C3100000}"/>
    <cellStyle name="SHADEDSTORES 2 4" xfId="2759" xr:uid="{00000000-0005-0000-0000-0000C4100000}"/>
    <cellStyle name="SHADEDSTORES 2 4 2" xfId="4276" xr:uid="{00000000-0005-0000-0000-0000C5100000}"/>
    <cellStyle name="SHADEDSTORES 2 4 3" xfId="4743" xr:uid="{00000000-0005-0000-0000-0000C6100000}"/>
    <cellStyle name="SHADEDSTORES 2 4 4" xfId="4865" xr:uid="{00000000-0005-0000-0000-0000C7100000}"/>
    <cellStyle name="SHADEDSTORES 2 4 5" xfId="3738" xr:uid="{00000000-0005-0000-0000-0000C8100000}"/>
    <cellStyle name="SHADEDSTORES 2 4 6" xfId="6019" xr:uid="{00000000-0005-0000-0000-0000C9100000}"/>
    <cellStyle name="SHADEDSTORES 2 4 7" xfId="5910" xr:uid="{00000000-0005-0000-0000-0000CA100000}"/>
    <cellStyle name="SHADEDSTORES 2 5" xfId="4035" xr:uid="{00000000-0005-0000-0000-0000CB100000}"/>
    <cellStyle name="SHADEDSTORES 2 6" xfId="4721" xr:uid="{00000000-0005-0000-0000-0000CC100000}"/>
    <cellStyle name="SHADEDSTORES 2 7" xfId="3723" xr:uid="{00000000-0005-0000-0000-0000CD100000}"/>
    <cellStyle name="SHADEDSTORES 2 8" xfId="3654" xr:uid="{00000000-0005-0000-0000-0000CE100000}"/>
    <cellStyle name="SHADEDSTORES 2 9" xfId="5889" xr:uid="{00000000-0005-0000-0000-0000CF100000}"/>
    <cellStyle name="SHADEDSTORES 3" xfId="2222" xr:uid="{00000000-0005-0000-0000-0000D0100000}"/>
    <cellStyle name="SHADEDSTORES 3 10" xfId="5602" xr:uid="{00000000-0005-0000-0000-0000D1100000}"/>
    <cellStyle name="SHADEDSTORES 3 2" xfId="2223" xr:uid="{00000000-0005-0000-0000-0000D2100000}"/>
    <cellStyle name="SHADEDSTORES 3 2 2" xfId="2969" xr:uid="{00000000-0005-0000-0000-0000D3100000}"/>
    <cellStyle name="SHADEDSTORES 3 2 2 2" xfId="4451" xr:uid="{00000000-0005-0000-0000-0000D4100000}"/>
    <cellStyle name="SHADEDSTORES 3 2 2 3" xfId="4780" xr:uid="{00000000-0005-0000-0000-0000D5100000}"/>
    <cellStyle name="SHADEDSTORES 3 2 2 4" xfId="5035" xr:uid="{00000000-0005-0000-0000-0000D6100000}"/>
    <cellStyle name="SHADEDSTORES 3 2 2 5" xfId="3900" xr:uid="{00000000-0005-0000-0000-0000D7100000}"/>
    <cellStyle name="SHADEDSTORES 3 2 2 6" xfId="6182" xr:uid="{00000000-0005-0000-0000-0000D8100000}"/>
    <cellStyle name="SHADEDSTORES 3 2 2 7" xfId="5966" xr:uid="{00000000-0005-0000-0000-0000D9100000}"/>
    <cellStyle name="SHADEDSTORES 3 2 3" xfId="2756" xr:uid="{00000000-0005-0000-0000-0000DA100000}"/>
    <cellStyle name="SHADEDSTORES 3 2 3 2" xfId="4273" xr:uid="{00000000-0005-0000-0000-0000DB100000}"/>
    <cellStyle name="SHADEDSTORES 3 2 3 3" xfId="3434" xr:uid="{00000000-0005-0000-0000-0000DC100000}"/>
    <cellStyle name="SHADEDSTORES 3 2 3 4" xfId="4862" xr:uid="{00000000-0005-0000-0000-0000DD100000}"/>
    <cellStyle name="SHADEDSTORES 3 2 3 5" xfId="3735" xr:uid="{00000000-0005-0000-0000-0000DE100000}"/>
    <cellStyle name="SHADEDSTORES 3 2 3 6" xfId="6016" xr:uid="{00000000-0005-0000-0000-0000DF100000}"/>
    <cellStyle name="SHADEDSTORES 3 2 3 7" xfId="5907" xr:uid="{00000000-0005-0000-0000-0000E0100000}"/>
    <cellStyle name="SHADEDSTORES 3 2 4" xfId="4038" xr:uid="{00000000-0005-0000-0000-0000E1100000}"/>
    <cellStyle name="SHADEDSTORES 3 2 5" xfId="4720" xr:uid="{00000000-0005-0000-0000-0000E2100000}"/>
    <cellStyle name="SHADEDSTORES 3 2 6" xfId="3726" xr:uid="{00000000-0005-0000-0000-0000E3100000}"/>
    <cellStyle name="SHADEDSTORES 3 2 7" xfId="4993" xr:uid="{00000000-0005-0000-0000-0000E4100000}"/>
    <cellStyle name="SHADEDSTORES 3 2 8" xfId="5892" xr:uid="{00000000-0005-0000-0000-0000E5100000}"/>
    <cellStyle name="SHADEDSTORES 3 2 9" xfId="5603" xr:uid="{00000000-0005-0000-0000-0000E6100000}"/>
    <cellStyle name="SHADEDSTORES 3 3" xfId="2968" xr:uid="{00000000-0005-0000-0000-0000E7100000}"/>
    <cellStyle name="SHADEDSTORES 3 3 2" xfId="4450" xr:uid="{00000000-0005-0000-0000-0000E8100000}"/>
    <cellStyle name="SHADEDSTORES 3 3 3" xfId="4773" xr:uid="{00000000-0005-0000-0000-0000E9100000}"/>
    <cellStyle name="SHADEDSTORES 3 3 4" xfId="5034" xr:uid="{00000000-0005-0000-0000-0000EA100000}"/>
    <cellStyle name="SHADEDSTORES 3 3 5" xfId="3899" xr:uid="{00000000-0005-0000-0000-0000EB100000}"/>
    <cellStyle name="SHADEDSTORES 3 3 6" xfId="6181" xr:uid="{00000000-0005-0000-0000-0000EC100000}"/>
    <cellStyle name="SHADEDSTORES 3 3 7" xfId="5965" xr:uid="{00000000-0005-0000-0000-0000ED100000}"/>
    <cellStyle name="SHADEDSTORES 3 4" xfId="2757" xr:uid="{00000000-0005-0000-0000-0000EE100000}"/>
    <cellStyle name="SHADEDSTORES 3 4 2" xfId="4274" xr:uid="{00000000-0005-0000-0000-0000EF100000}"/>
    <cellStyle name="SHADEDSTORES 3 4 3" xfId="3433" xr:uid="{00000000-0005-0000-0000-0000F0100000}"/>
    <cellStyle name="SHADEDSTORES 3 4 4" xfId="4863" xr:uid="{00000000-0005-0000-0000-0000F1100000}"/>
    <cellStyle name="SHADEDSTORES 3 4 5" xfId="3736" xr:uid="{00000000-0005-0000-0000-0000F2100000}"/>
    <cellStyle name="SHADEDSTORES 3 4 6" xfId="6017" xr:uid="{00000000-0005-0000-0000-0000F3100000}"/>
    <cellStyle name="SHADEDSTORES 3 4 7" xfId="5908" xr:uid="{00000000-0005-0000-0000-0000F4100000}"/>
    <cellStyle name="SHADEDSTORES 3 5" xfId="4037" xr:uid="{00000000-0005-0000-0000-0000F5100000}"/>
    <cellStyle name="SHADEDSTORES 3 6" xfId="4716" xr:uid="{00000000-0005-0000-0000-0000F6100000}"/>
    <cellStyle name="SHADEDSTORES 3 7" xfId="3725" xr:uid="{00000000-0005-0000-0000-0000F7100000}"/>
    <cellStyle name="SHADEDSTORES 3 8" xfId="3656" xr:uid="{00000000-0005-0000-0000-0000F8100000}"/>
    <cellStyle name="SHADEDSTORES 3 9" xfId="5891" xr:uid="{00000000-0005-0000-0000-0000F9100000}"/>
    <cellStyle name="SHADEDSTORES 4" xfId="2224" xr:uid="{00000000-0005-0000-0000-0000FA100000}"/>
    <cellStyle name="SHADEDSTORES 4 10" xfId="5614" xr:uid="{00000000-0005-0000-0000-0000FB100000}"/>
    <cellStyle name="SHADEDSTORES 4 2" xfId="2225" xr:uid="{00000000-0005-0000-0000-0000FC100000}"/>
    <cellStyle name="SHADEDSTORES 4 2 2" xfId="2971" xr:uid="{00000000-0005-0000-0000-0000FD100000}"/>
    <cellStyle name="SHADEDSTORES 4 2 2 2" xfId="4453" xr:uid="{00000000-0005-0000-0000-0000FE100000}"/>
    <cellStyle name="SHADEDSTORES 4 2 2 3" xfId="3313" xr:uid="{00000000-0005-0000-0000-0000FF100000}"/>
    <cellStyle name="SHADEDSTORES 4 2 2 4" xfId="5037" xr:uid="{00000000-0005-0000-0000-000000110000}"/>
    <cellStyle name="SHADEDSTORES 4 2 2 5" xfId="3902" xr:uid="{00000000-0005-0000-0000-000001110000}"/>
    <cellStyle name="SHADEDSTORES 4 2 2 6" xfId="6184" xr:uid="{00000000-0005-0000-0000-000002110000}"/>
    <cellStyle name="SHADEDSTORES 4 2 2 7" xfId="5968" xr:uid="{00000000-0005-0000-0000-000003110000}"/>
    <cellStyle name="SHADEDSTORES 4 2 3" xfId="2754" xr:uid="{00000000-0005-0000-0000-000004110000}"/>
    <cellStyle name="SHADEDSTORES 4 2 3 2" xfId="4271" xr:uid="{00000000-0005-0000-0000-000005110000}"/>
    <cellStyle name="SHADEDSTORES 4 2 3 3" xfId="4666" xr:uid="{00000000-0005-0000-0000-000006110000}"/>
    <cellStyle name="SHADEDSTORES 4 2 3 4" xfId="4860" xr:uid="{00000000-0005-0000-0000-000007110000}"/>
    <cellStyle name="SHADEDSTORES 4 2 3 5" xfId="3733" xr:uid="{00000000-0005-0000-0000-000008110000}"/>
    <cellStyle name="SHADEDSTORES 4 2 3 6" xfId="6014" xr:uid="{00000000-0005-0000-0000-000009110000}"/>
    <cellStyle name="SHADEDSTORES 4 2 3 7" xfId="5905" xr:uid="{00000000-0005-0000-0000-00000A110000}"/>
    <cellStyle name="SHADEDSTORES 4 2 4" xfId="4040" xr:uid="{00000000-0005-0000-0000-00000B110000}"/>
    <cellStyle name="SHADEDSTORES 4 2 5" xfId="4715" xr:uid="{00000000-0005-0000-0000-00000C110000}"/>
    <cellStyle name="SHADEDSTORES 4 2 6" xfId="3728" xr:uid="{00000000-0005-0000-0000-00000D110000}"/>
    <cellStyle name="SHADEDSTORES 4 2 7" xfId="3658" xr:uid="{00000000-0005-0000-0000-00000E110000}"/>
    <cellStyle name="SHADEDSTORES 4 2 8" xfId="5894" xr:uid="{00000000-0005-0000-0000-00000F110000}"/>
    <cellStyle name="SHADEDSTORES 4 2 9" xfId="5615" xr:uid="{00000000-0005-0000-0000-000010110000}"/>
    <cellStyle name="SHADEDSTORES 4 3" xfId="2970" xr:uid="{00000000-0005-0000-0000-000011110000}"/>
    <cellStyle name="SHADEDSTORES 4 3 2" xfId="4452" xr:uid="{00000000-0005-0000-0000-000012110000}"/>
    <cellStyle name="SHADEDSTORES 4 3 3" xfId="4772" xr:uid="{00000000-0005-0000-0000-000013110000}"/>
    <cellStyle name="SHADEDSTORES 4 3 4" xfId="5036" xr:uid="{00000000-0005-0000-0000-000014110000}"/>
    <cellStyle name="SHADEDSTORES 4 3 5" xfId="3901" xr:uid="{00000000-0005-0000-0000-000015110000}"/>
    <cellStyle name="SHADEDSTORES 4 3 6" xfId="6183" xr:uid="{00000000-0005-0000-0000-000016110000}"/>
    <cellStyle name="SHADEDSTORES 4 3 7" xfId="5967" xr:uid="{00000000-0005-0000-0000-000017110000}"/>
    <cellStyle name="SHADEDSTORES 4 4" xfId="2755" xr:uid="{00000000-0005-0000-0000-000018110000}"/>
    <cellStyle name="SHADEDSTORES 4 4 2" xfId="4272" xr:uid="{00000000-0005-0000-0000-000019110000}"/>
    <cellStyle name="SHADEDSTORES 4 4 3" xfId="3435" xr:uid="{00000000-0005-0000-0000-00001A110000}"/>
    <cellStyle name="SHADEDSTORES 4 4 4" xfId="4861" xr:uid="{00000000-0005-0000-0000-00001B110000}"/>
    <cellStyle name="SHADEDSTORES 4 4 5" xfId="3734" xr:uid="{00000000-0005-0000-0000-00001C110000}"/>
    <cellStyle name="SHADEDSTORES 4 4 6" xfId="6015" xr:uid="{00000000-0005-0000-0000-00001D110000}"/>
    <cellStyle name="SHADEDSTORES 4 4 7" xfId="5906" xr:uid="{00000000-0005-0000-0000-00001E110000}"/>
    <cellStyle name="SHADEDSTORES 4 5" xfId="4039" xr:uid="{00000000-0005-0000-0000-00001F110000}"/>
    <cellStyle name="SHADEDSTORES 4 6" xfId="4717" xr:uid="{00000000-0005-0000-0000-000020110000}"/>
    <cellStyle name="SHADEDSTORES 4 7" xfId="3727" xr:uid="{00000000-0005-0000-0000-000021110000}"/>
    <cellStyle name="SHADEDSTORES 4 8" xfId="3657" xr:uid="{00000000-0005-0000-0000-000022110000}"/>
    <cellStyle name="SHADEDSTORES 4 9" xfId="5893" xr:uid="{00000000-0005-0000-0000-000023110000}"/>
    <cellStyle name="SHADEDSTORES 5" xfId="2226" xr:uid="{00000000-0005-0000-0000-000024110000}"/>
    <cellStyle name="SHADEDSTORES 5 10" xfId="6359" xr:uid="{00000000-0005-0000-0000-000025110000}"/>
    <cellStyle name="SHADEDSTORES 5 2" xfId="2227" xr:uid="{00000000-0005-0000-0000-000026110000}"/>
    <cellStyle name="SHADEDSTORES 5 2 2" xfId="2973" xr:uid="{00000000-0005-0000-0000-000027110000}"/>
    <cellStyle name="SHADEDSTORES 5 2 2 2" xfId="4455" xr:uid="{00000000-0005-0000-0000-000028110000}"/>
    <cellStyle name="SHADEDSTORES 5 2 2 3" xfId="3311" xr:uid="{00000000-0005-0000-0000-000029110000}"/>
    <cellStyle name="SHADEDSTORES 5 2 2 4" xfId="5039" xr:uid="{00000000-0005-0000-0000-00002A110000}"/>
    <cellStyle name="SHADEDSTORES 5 2 2 5" xfId="3904" xr:uid="{00000000-0005-0000-0000-00002B110000}"/>
    <cellStyle name="SHADEDSTORES 5 2 2 6" xfId="6186" xr:uid="{00000000-0005-0000-0000-00002C110000}"/>
    <cellStyle name="SHADEDSTORES 5 2 2 7" xfId="5970" xr:uid="{00000000-0005-0000-0000-00002D110000}"/>
    <cellStyle name="SHADEDSTORES 5 2 3" xfId="2752" xr:uid="{00000000-0005-0000-0000-00002E110000}"/>
    <cellStyle name="SHADEDSTORES 5 2 3 2" xfId="4269" xr:uid="{00000000-0005-0000-0000-00002F110000}"/>
    <cellStyle name="SHADEDSTORES 5 2 3 3" xfId="4665" xr:uid="{00000000-0005-0000-0000-000030110000}"/>
    <cellStyle name="SHADEDSTORES 5 2 3 4" xfId="4858" xr:uid="{00000000-0005-0000-0000-000031110000}"/>
    <cellStyle name="SHADEDSTORES 5 2 3 5" xfId="4159" xr:uid="{00000000-0005-0000-0000-000032110000}"/>
    <cellStyle name="SHADEDSTORES 5 2 3 6" xfId="6012" xr:uid="{00000000-0005-0000-0000-000033110000}"/>
    <cellStyle name="SHADEDSTORES 5 2 3 7" xfId="5903" xr:uid="{00000000-0005-0000-0000-000034110000}"/>
    <cellStyle name="SHADEDSTORES 5 2 4" xfId="4042" xr:uid="{00000000-0005-0000-0000-000035110000}"/>
    <cellStyle name="SHADEDSTORES 5 2 5" xfId="3519" xr:uid="{00000000-0005-0000-0000-000036110000}"/>
    <cellStyle name="SHADEDSTORES 5 2 6" xfId="4051" xr:uid="{00000000-0005-0000-0000-000037110000}"/>
    <cellStyle name="SHADEDSTORES 5 2 7" xfId="4994" xr:uid="{00000000-0005-0000-0000-000038110000}"/>
    <cellStyle name="SHADEDSTORES 5 2 8" xfId="5896" xr:uid="{00000000-0005-0000-0000-000039110000}"/>
    <cellStyle name="SHADEDSTORES 5 2 9" xfId="5625" xr:uid="{00000000-0005-0000-0000-00003A110000}"/>
    <cellStyle name="SHADEDSTORES 5 3" xfId="2972" xr:uid="{00000000-0005-0000-0000-00003B110000}"/>
    <cellStyle name="SHADEDSTORES 5 3 2" xfId="4454" xr:uid="{00000000-0005-0000-0000-00003C110000}"/>
    <cellStyle name="SHADEDSTORES 5 3 3" xfId="3312" xr:uid="{00000000-0005-0000-0000-00003D110000}"/>
    <cellStyle name="SHADEDSTORES 5 3 4" xfId="5038" xr:uid="{00000000-0005-0000-0000-00003E110000}"/>
    <cellStyle name="SHADEDSTORES 5 3 5" xfId="3903" xr:uid="{00000000-0005-0000-0000-00003F110000}"/>
    <cellStyle name="SHADEDSTORES 5 3 6" xfId="6185" xr:uid="{00000000-0005-0000-0000-000040110000}"/>
    <cellStyle name="SHADEDSTORES 5 3 7" xfId="5969" xr:uid="{00000000-0005-0000-0000-000041110000}"/>
    <cellStyle name="SHADEDSTORES 5 4" xfId="2753" xr:uid="{00000000-0005-0000-0000-000042110000}"/>
    <cellStyle name="SHADEDSTORES 5 4 2" xfId="4270" xr:uid="{00000000-0005-0000-0000-000043110000}"/>
    <cellStyle name="SHADEDSTORES 5 4 3" xfId="4740" xr:uid="{00000000-0005-0000-0000-000044110000}"/>
    <cellStyle name="SHADEDSTORES 5 4 4" xfId="4859" xr:uid="{00000000-0005-0000-0000-000045110000}"/>
    <cellStyle name="SHADEDSTORES 5 4 5" xfId="4147" xr:uid="{00000000-0005-0000-0000-000046110000}"/>
    <cellStyle name="SHADEDSTORES 5 4 6" xfId="6013" xr:uid="{00000000-0005-0000-0000-000047110000}"/>
    <cellStyle name="SHADEDSTORES 5 4 7" xfId="5904" xr:uid="{00000000-0005-0000-0000-000048110000}"/>
    <cellStyle name="SHADEDSTORES 5 5" xfId="4041" xr:uid="{00000000-0005-0000-0000-000049110000}"/>
    <cellStyle name="SHADEDSTORES 5 6" xfId="3520" xr:uid="{00000000-0005-0000-0000-00004A110000}"/>
    <cellStyle name="SHADEDSTORES 5 7" xfId="4157" xr:uid="{00000000-0005-0000-0000-00004B110000}"/>
    <cellStyle name="SHADEDSTORES 5 8" xfId="3659" xr:uid="{00000000-0005-0000-0000-00004C110000}"/>
    <cellStyle name="SHADEDSTORES 5 9" xfId="5895" xr:uid="{00000000-0005-0000-0000-00004D110000}"/>
    <cellStyle name="SHADEDSTORES 6" xfId="2228" xr:uid="{00000000-0005-0000-0000-00004E110000}"/>
    <cellStyle name="SHADEDSTORES 6 2" xfId="2974" xr:uid="{00000000-0005-0000-0000-00004F110000}"/>
    <cellStyle name="SHADEDSTORES 6 2 2" xfId="4456" xr:uid="{00000000-0005-0000-0000-000050110000}"/>
    <cellStyle name="SHADEDSTORES 6 2 3" xfId="3310" xr:uid="{00000000-0005-0000-0000-000051110000}"/>
    <cellStyle name="SHADEDSTORES 6 2 4" xfId="5040" xr:uid="{00000000-0005-0000-0000-000052110000}"/>
    <cellStyle name="SHADEDSTORES 6 2 5" xfId="3907" xr:uid="{00000000-0005-0000-0000-000053110000}"/>
    <cellStyle name="SHADEDSTORES 6 2 6" xfId="6187" xr:uid="{00000000-0005-0000-0000-000054110000}"/>
    <cellStyle name="SHADEDSTORES 6 2 7" xfId="5971" xr:uid="{00000000-0005-0000-0000-000055110000}"/>
    <cellStyle name="SHADEDSTORES 6 3" xfId="2751" xr:uid="{00000000-0005-0000-0000-000056110000}"/>
    <cellStyle name="SHADEDSTORES 6 3 2" xfId="4268" xr:uid="{00000000-0005-0000-0000-000057110000}"/>
    <cellStyle name="SHADEDSTORES 6 3 3" xfId="4741" xr:uid="{00000000-0005-0000-0000-000058110000}"/>
    <cellStyle name="SHADEDSTORES 6 3 4" xfId="4857" xr:uid="{00000000-0005-0000-0000-000059110000}"/>
    <cellStyle name="SHADEDSTORES 6 3 5" xfId="4148" xr:uid="{00000000-0005-0000-0000-00005A110000}"/>
    <cellStyle name="SHADEDSTORES 6 3 6" xfId="6011" xr:uid="{00000000-0005-0000-0000-00005B110000}"/>
    <cellStyle name="SHADEDSTORES 6 3 7" xfId="5902" xr:uid="{00000000-0005-0000-0000-00005C110000}"/>
    <cellStyle name="SHADEDSTORES 6 4" xfId="4043" xr:uid="{00000000-0005-0000-0000-00005D110000}"/>
    <cellStyle name="SHADEDSTORES 6 5" xfId="4719" xr:uid="{00000000-0005-0000-0000-00005E110000}"/>
    <cellStyle name="SHADEDSTORES 6 6" xfId="4144" xr:uid="{00000000-0005-0000-0000-00005F110000}"/>
    <cellStyle name="SHADEDSTORES 6 7" xfId="4242" xr:uid="{00000000-0005-0000-0000-000060110000}"/>
    <cellStyle name="SHADEDSTORES 6 8" xfId="5897" xr:uid="{00000000-0005-0000-0000-000061110000}"/>
    <cellStyle name="SHADEDSTORES 6 9" xfId="5626" xr:uid="{00000000-0005-0000-0000-000062110000}"/>
    <cellStyle name="SHADEDSTORES 7" xfId="2965" xr:uid="{00000000-0005-0000-0000-000063110000}"/>
    <cellStyle name="SHADEDSTORES 7 2" xfId="4447" xr:uid="{00000000-0005-0000-0000-000064110000}"/>
    <cellStyle name="SHADEDSTORES 7 3" xfId="3315" xr:uid="{00000000-0005-0000-0000-000065110000}"/>
    <cellStyle name="SHADEDSTORES 7 4" xfId="5031" xr:uid="{00000000-0005-0000-0000-000066110000}"/>
    <cellStyle name="SHADEDSTORES 7 5" xfId="3896" xr:uid="{00000000-0005-0000-0000-000067110000}"/>
    <cellStyle name="SHADEDSTORES 7 6" xfId="6178" xr:uid="{00000000-0005-0000-0000-000068110000}"/>
    <cellStyle name="SHADEDSTORES 7 7" xfId="5962" xr:uid="{00000000-0005-0000-0000-000069110000}"/>
    <cellStyle name="SHADEDSTORES 8" xfId="2760" xr:uid="{00000000-0005-0000-0000-00006A110000}"/>
    <cellStyle name="SHADEDSTORES 8 2" xfId="4277" xr:uid="{00000000-0005-0000-0000-00006B110000}"/>
    <cellStyle name="SHADEDSTORES 8 3" xfId="4663" xr:uid="{00000000-0005-0000-0000-00006C110000}"/>
    <cellStyle name="SHADEDSTORES 8 4" xfId="4866" xr:uid="{00000000-0005-0000-0000-00006D110000}"/>
    <cellStyle name="SHADEDSTORES 8 5" xfId="3739" xr:uid="{00000000-0005-0000-0000-00006E110000}"/>
    <cellStyle name="SHADEDSTORES 8 6" xfId="6020" xr:uid="{00000000-0005-0000-0000-00006F110000}"/>
    <cellStyle name="SHADEDSTORES 8 7" xfId="5911" xr:uid="{00000000-0005-0000-0000-000070110000}"/>
    <cellStyle name="SHADEDSTORES 9" xfId="4034" xr:uid="{00000000-0005-0000-0000-000071110000}"/>
    <cellStyle name="specstores" xfId="2229" xr:uid="{00000000-0005-0000-0000-000072110000}"/>
    <cellStyle name="specstores 2" xfId="2230" xr:uid="{00000000-0005-0000-0000-000073110000}"/>
    <cellStyle name="specstores 3" xfId="2231" xr:uid="{00000000-0005-0000-0000-000074110000}"/>
    <cellStyle name="specstores 4" xfId="2232" xr:uid="{00000000-0005-0000-0000-000075110000}"/>
    <cellStyle name="specstores 5" xfId="2233" xr:uid="{00000000-0005-0000-0000-000076110000}"/>
    <cellStyle name="Standaard_Celltec cream prijslijst Week 32a" xfId="2234" xr:uid="{00000000-0005-0000-0000-000077110000}"/>
    <cellStyle name="STANDARD" xfId="2235" xr:uid="{00000000-0005-0000-0000-000078110000}"/>
    <cellStyle name="STANDARD 2" xfId="2236" xr:uid="{00000000-0005-0000-0000-000079110000}"/>
    <cellStyle name="STANDARD 3" xfId="2237" xr:uid="{00000000-0005-0000-0000-00007A110000}"/>
    <cellStyle name="STANDARD 4" xfId="2238" xr:uid="{00000000-0005-0000-0000-00007B110000}"/>
    <cellStyle name="STANDARD 5" xfId="2239" xr:uid="{00000000-0005-0000-0000-00007C110000}"/>
    <cellStyle name="Standard_GSM_Russia_2003" xfId="2240" xr:uid="{00000000-0005-0000-0000-00007D110000}"/>
    <cellStyle name="STA-TI - Style4" xfId="2241" xr:uid="{00000000-0005-0000-0000-00007E110000}"/>
    <cellStyle name="Stile 1" xfId="2242" xr:uid="{00000000-0005-0000-0000-00007F110000}"/>
    <cellStyle name="Stile 10" xfId="2243" xr:uid="{00000000-0005-0000-0000-000080110000}"/>
    <cellStyle name="Stile 11" xfId="2244" xr:uid="{00000000-0005-0000-0000-000081110000}"/>
    <cellStyle name="Stile 12" xfId="2245" xr:uid="{00000000-0005-0000-0000-000082110000}"/>
    <cellStyle name="Stile 13" xfId="2246" xr:uid="{00000000-0005-0000-0000-000083110000}"/>
    <cellStyle name="Stile 14" xfId="2247" xr:uid="{00000000-0005-0000-0000-000084110000}"/>
    <cellStyle name="Stile 15" xfId="2248" xr:uid="{00000000-0005-0000-0000-000085110000}"/>
    <cellStyle name="Stile 16" xfId="2249" xr:uid="{00000000-0005-0000-0000-000086110000}"/>
    <cellStyle name="Stile 17" xfId="2250" xr:uid="{00000000-0005-0000-0000-000087110000}"/>
    <cellStyle name="Stile 18" xfId="2251" xr:uid="{00000000-0005-0000-0000-000088110000}"/>
    <cellStyle name="Stile 19" xfId="2252" xr:uid="{00000000-0005-0000-0000-000089110000}"/>
    <cellStyle name="Stile 2" xfId="2253" xr:uid="{00000000-0005-0000-0000-00008A110000}"/>
    <cellStyle name="Stile 20" xfId="2254" xr:uid="{00000000-0005-0000-0000-00008B110000}"/>
    <cellStyle name="Stile 21" xfId="2255" xr:uid="{00000000-0005-0000-0000-00008C110000}"/>
    <cellStyle name="Stile 22" xfId="2256" xr:uid="{00000000-0005-0000-0000-00008D110000}"/>
    <cellStyle name="Stile 23" xfId="2257" xr:uid="{00000000-0005-0000-0000-00008E110000}"/>
    <cellStyle name="Stile 24" xfId="2258" xr:uid="{00000000-0005-0000-0000-00008F110000}"/>
    <cellStyle name="Stile 25" xfId="2259" xr:uid="{00000000-0005-0000-0000-000090110000}"/>
    <cellStyle name="Stile 26" xfId="2260" xr:uid="{00000000-0005-0000-0000-000091110000}"/>
    <cellStyle name="Stile 27" xfId="2261" xr:uid="{00000000-0005-0000-0000-000092110000}"/>
    <cellStyle name="Stile 28" xfId="2262" xr:uid="{00000000-0005-0000-0000-000093110000}"/>
    <cellStyle name="Stile 29" xfId="2263" xr:uid="{00000000-0005-0000-0000-000094110000}"/>
    <cellStyle name="Stile 3" xfId="2264" xr:uid="{00000000-0005-0000-0000-000095110000}"/>
    <cellStyle name="Stile 30" xfId="2265" xr:uid="{00000000-0005-0000-0000-000096110000}"/>
    <cellStyle name="Stile 31" xfId="2266" xr:uid="{00000000-0005-0000-0000-000097110000}"/>
    <cellStyle name="Stile 32" xfId="2267" xr:uid="{00000000-0005-0000-0000-000098110000}"/>
    <cellStyle name="Stile 33" xfId="2268" xr:uid="{00000000-0005-0000-0000-000099110000}"/>
    <cellStyle name="Stile 34" xfId="2269" xr:uid="{00000000-0005-0000-0000-00009A110000}"/>
    <cellStyle name="Stile 35" xfId="2270" xr:uid="{00000000-0005-0000-0000-00009B110000}"/>
    <cellStyle name="Stile 36" xfId="2271" xr:uid="{00000000-0005-0000-0000-00009C110000}"/>
    <cellStyle name="Stile 37" xfId="2272" xr:uid="{00000000-0005-0000-0000-00009D110000}"/>
    <cellStyle name="Stile 38" xfId="2273" xr:uid="{00000000-0005-0000-0000-00009E110000}"/>
    <cellStyle name="Stile 39" xfId="2274" xr:uid="{00000000-0005-0000-0000-00009F110000}"/>
    <cellStyle name="Stile 4" xfId="2275" xr:uid="{00000000-0005-0000-0000-0000A0110000}"/>
    <cellStyle name="Stile 40" xfId="2276" xr:uid="{00000000-0005-0000-0000-0000A1110000}"/>
    <cellStyle name="Stile 41" xfId="2277" xr:uid="{00000000-0005-0000-0000-0000A2110000}"/>
    <cellStyle name="Stile 42" xfId="2278" xr:uid="{00000000-0005-0000-0000-0000A3110000}"/>
    <cellStyle name="Stile 43" xfId="2279" xr:uid="{00000000-0005-0000-0000-0000A4110000}"/>
    <cellStyle name="Stile 44" xfId="2280" xr:uid="{00000000-0005-0000-0000-0000A5110000}"/>
    <cellStyle name="Stile 45" xfId="2281" xr:uid="{00000000-0005-0000-0000-0000A6110000}"/>
    <cellStyle name="Stile 46" xfId="2282" xr:uid="{00000000-0005-0000-0000-0000A7110000}"/>
    <cellStyle name="Stile 47" xfId="2283" xr:uid="{00000000-0005-0000-0000-0000A8110000}"/>
    <cellStyle name="Stile 48" xfId="2284" xr:uid="{00000000-0005-0000-0000-0000A9110000}"/>
    <cellStyle name="Stile 5" xfId="2285" xr:uid="{00000000-0005-0000-0000-0000AA110000}"/>
    <cellStyle name="Stile 6" xfId="2286" xr:uid="{00000000-0005-0000-0000-0000AB110000}"/>
    <cellStyle name="Stile 7" xfId="2287" xr:uid="{00000000-0005-0000-0000-0000AC110000}"/>
    <cellStyle name="Stile 8" xfId="2288" xr:uid="{00000000-0005-0000-0000-0000AD110000}"/>
    <cellStyle name="Stile 9" xfId="2289" xr:uid="{00000000-0005-0000-0000-0000AE110000}"/>
    <cellStyle name="Style 1" xfId="2290" xr:uid="{00000000-0005-0000-0000-0000AF110000}"/>
    <cellStyle name="Style 100" xfId="2291" xr:uid="{00000000-0005-0000-0000-0000B0110000}"/>
    <cellStyle name="Style 101" xfId="2292" xr:uid="{00000000-0005-0000-0000-0000B1110000}"/>
    <cellStyle name="Style 102" xfId="2293" xr:uid="{00000000-0005-0000-0000-0000B2110000}"/>
    <cellStyle name="Style 103" xfId="2294" xr:uid="{00000000-0005-0000-0000-0000B3110000}"/>
    <cellStyle name="Style 104" xfId="2295" xr:uid="{00000000-0005-0000-0000-0000B4110000}"/>
    <cellStyle name="Style 105" xfId="2296" xr:uid="{00000000-0005-0000-0000-0000B5110000}"/>
    <cellStyle name="Style 106" xfId="2297" xr:uid="{00000000-0005-0000-0000-0000B6110000}"/>
    <cellStyle name="Style 107" xfId="2298" xr:uid="{00000000-0005-0000-0000-0000B7110000}"/>
    <cellStyle name="Style 108" xfId="2299" xr:uid="{00000000-0005-0000-0000-0000B8110000}"/>
    <cellStyle name="Style 109" xfId="2300" xr:uid="{00000000-0005-0000-0000-0000B9110000}"/>
    <cellStyle name="Style 110" xfId="2301" xr:uid="{00000000-0005-0000-0000-0000BA110000}"/>
    <cellStyle name="Style 111" xfId="2302" xr:uid="{00000000-0005-0000-0000-0000BB110000}"/>
    <cellStyle name="Style 112" xfId="2303" xr:uid="{00000000-0005-0000-0000-0000BC110000}"/>
    <cellStyle name="Style 113" xfId="2304" xr:uid="{00000000-0005-0000-0000-0000BD110000}"/>
    <cellStyle name="Style 114" xfId="2305" xr:uid="{00000000-0005-0000-0000-0000BE110000}"/>
    <cellStyle name="Style 115" xfId="2306" xr:uid="{00000000-0005-0000-0000-0000BF110000}"/>
    <cellStyle name="Style 116" xfId="2307" xr:uid="{00000000-0005-0000-0000-0000C0110000}"/>
    <cellStyle name="Style 117" xfId="2308" xr:uid="{00000000-0005-0000-0000-0000C1110000}"/>
    <cellStyle name="Style 117 10" xfId="4707" xr:uid="{00000000-0005-0000-0000-0000C2110000}"/>
    <cellStyle name="Style 117 11" xfId="5912" xr:uid="{00000000-0005-0000-0000-0000C3110000}"/>
    <cellStyle name="Style 117 2" xfId="2309" xr:uid="{00000000-0005-0000-0000-0000C4110000}"/>
    <cellStyle name="Style 117 2 10" xfId="5913" xr:uid="{00000000-0005-0000-0000-0000C5110000}"/>
    <cellStyle name="Style 117 2 2" xfId="3022" xr:uid="{00000000-0005-0000-0000-0000C6110000}"/>
    <cellStyle name="Style 117 2 2 2" xfId="4504" xr:uid="{00000000-0005-0000-0000-0000C7110000}"/>
    <cellStyle name="Style 117 2 2 3" xfId="3270" xr:uid="{00000000-0005-0000-0000-0000C8110000}"/>
    <cellStyle name="Style 117 2 2 4" xfId="5088" xr:uid="{00000000-0005-0000-0000-0000C9110000}"/>
    <cellStyle name="Style 117 2 2 5" xfId="3954" xr:uid="{00000000-0005-0000-0000-0000CA110000}"/>
    <cellStyle name="Style 117 2 2 6" xfId="6235" xr:uid="{00000000-0005-0000-0000-0000CB110000}"/>
    <cellStyle name="Style 117 2 3" xfId="2781" xr:uid="{00000000-0005-0000-0000-0000CC110000}"/>
    <cellStyle name="Style 117 2 3 2" xfId="4298" xr:uid="{00000000-0005-0000-0000-0000CD110000}"/>
    <cellStyle name="Style 117 2 3 3" xfId="4748" xr:uid="{00000000-0005-0000-0000-0000CE110000}"/>
    <cellStyle name="Style 117 2 3 4" xfId="4887" xr:uid="{00000000-0005-0000-0000-0000CF110000}"/>
    <cellStyle name="Style 117 2 3 5" xfId="4024" xr:uid="{00000000-0005-0000-0000-0000D0110000}"/>
    <cellStyle name="Style 117 2 3 6" xfId="6041" xr:uid="{00000000-0005-0000-0000-0000D1110000}"/>
    <cellStyle name="Style 117 2 4" xfId="2978" xr:uid="{00000000-0005-0000-0000-0000D2110000}"/>
    <cellStyle name="Style 117 2 4 2" xfId="4460" xr:uid="{00000000-0005-0000-0000-0000D3110000}"/>
    <cellStyle name="Style 117 2 4 3" xfId="3306" xr:uid="{00000000-0005-0000-0000-0000D4110000}"/>
    <cellStyle name="Style 117 2 4 4" xfId="5044" xr:uid="{00000000-0005-0000-0000-0000D5110000}"/>
    <cellStyle name="Style 117 2 4 5" xfId="3913" xr:uid="{00000000-0005-0000-0000-0000D6110000}"/>
    <cellStyle name="Style 117 2 4 6" xfId="6191" xr:uid="{00000000-0005-0000-0000-0000D7110000}"/>
    <cellStyle name="Style 117 2 5" xfId="2964" xr:uid="{00000000-0005-0000-0000-0000D8110000}"/>
    <cellStyle name="Style 117 2 5 2" xfId="4446" xr:uid="{00000000-0005-0000-0000-0000D9110000}"/>
    <cellStyle name="Style 117 2 5 3" xfId="3316" xr:uid="{00000000-0005-0000-0000-0000DA110000}"/>
    <cellStyle name="Style 117 2 5 4" xfId="5030" xr:uid="{00000000-0005-0000-0000-0000DB110000}"/>
    <cellStyle name="Style 117 2 5 5" xfId="3895" xr:uid="{00000000-0005-0000-0000-0000DC110000}"/>
    <cellStyle name="Style 117 2 5 6" xfId="6177" xr:uid="{00000000-0005-0000-0000-0000DD110000}"/>
    <cellStyle name="Style 117 2 6" xfId="4059" xr:uid="{00000000-0005-0000-0000-0000DE110000}"/>
    <cellStyle name="Style 117 2 7" xfId="3517" xr:uid="{00000000-0005-0000-0000-0000DF110000}"/>
    <cellStyle name="Style 117 2 8" xfId="3781" xr:uid="{00000000-0005-0000-0000-0000E0110000}"/>
    <cellStyle name="Style 117 2 9" xfId="3660" xr:uid="{00000000-0005-0000-0000-0000E1110000}"/>
    <cellStyle name="Style 117 3" xfId="3021" xr:uid="{00000000-0005-0000-0000-0000E2110000}"/>
    <cellStyle name="Style 117 3 2" xfId="4503" xr:uid="{00000000-0005-0000-0000-0000E3110000}"/>
    <cellStyle name="Style 117 3 3" xfId="3271" xr:uid="{00000000-0005-0000-0000-0000E4110000}"/>
    <cellStyle name="Style 117 3 4" xfId="5087" xr:uid="{00000000-0005-0000-0000-0000E5110000}"/>
    <cellStyle name="Style 117 3 5" xfId="3951" xr:uid="{00000000-0005-0000-0000-0000E6110000}"/>
    <cellStyle name="Style 117 3 6" xfId="6234" xr:uid="{00000000-0005-0000-0000-0000E7110000}"/>
    <cellStyle name="Style 117 4" xfId="2782" xr:uid="{00000000-0005-0000-0000-0000E8110000}"/>
    <cellStyle name="Style 117 4 2" xfId="4299" xr:uid="{00000000-0005-0000-0000-0000E9110000}"/>
    <cellStyle name="Style 117 4 3" xfId="4658" xr:uid="{00000000-0005-0000-0000-0000EA110000}"/>
    <cellStyle name="Style 117 4 4" xfId="4888" xr:uid="{00000000-0005-0000-0000-0000EB110000}"/>
    <cellStyle name="Style 117 4 5" xfId="4413" xr:uid="{00000000-0005-0000-0000-0000EC110000}"/>
    <cellStyle name="Style 117 4 6" xfId="6042" xr:uid="{00000000-0005-0000-0000-0000ED110000}"/>
    <cellStyle name="Style 117 5" xfId="2977" xr:uid="{00000000-0005-0000-0000-0000EE110000}"/>
    <cellStyle name="Style 117 5 2" xfId="4459" xr:uid="{00000000-0005-0000-0000-0000EF110000}"/>
    <cellStyle name="Style 117 5 3" xfId="3307" xr:uid="{00000000-0005-0000-0000-0000F0110000}"/>
    <cellStyle name="Style 117 5 4" xfId="5043" xr:uid="{00000000-0005-0000-0000-0000F1110000}"/>
    <cellStyle name="Style 117 5 5" xfId="3912" xr:uid="{00000000-0005-0000-0000-0000F2110000}"/>
    <cellStyle name="Style 117 5 6" xfId="6190" xr:uid="{00000000-0005-0000-0000-0000F3110000}"/>
    <cellStyle name="Style 117 6" xfId="2963" xr:uid="{00000000-0005-0000-0000-0000F4110000}"/>
    <cellStyle name="Style 117 6 2" xfId="4445" xr:uid="{00000000-0005-0000-0000-0000F5110000}"/>
    <cellStyle name="Style 117 6 3" xfId="4770" xr:uid="{00000000-0005-0000-0000-0000F6110000}"/>
    <cellStyle name="Style 117 6 4" xfId="5029" xr:uid="{00000000-0005-0000-0000-0000F7110000}"/>
    <cellStyle name="Style 117 6 5" xfId="3894" xr:uid="{00000000-0005-0000-0000-0000F8110000}"/>
    <cellStyle name="Style 117 6 6" xfId="6176" xr:uid="{00000000-0005-0000-0000-0000F9110000}"/>
    <cellStyle name="Style 117 7" xfId="4058" xr:uid="{00000000-0005-0000-0000-0000FA110000}"/>
    <cellStyle name="Style 117 8" xfId="3518" xr:uid="{00000000-0005-0000-0000-0000FB110000}"/>
    <cellStyle name="Style 117 9" xfId="3780" xr:uid="{00000000-0005-0000-0000-0000FC110000}"/>
    <cellStyle name="Style 118" xfId="2310" xr:uid="{00000000-0005-0000-0000-0000FD110000}"/>
    <cellStyle name="Style 119" xfId="2311" xr:uid="{00000000-0005-0000-0000-0000FE110000}"/>
    <cellStyle name="Style 120" xfId="2312" xr:uid="{00000000-0005-0000-0000-0000FF110000}"/>
    <cellStyle name="Style 121" xfId="2313" xr:uid="{00000000-0005-0000-0000-000000120000}"/>
    <cellStyle name="Style 122" xfId="2314" xr:uid="{00000000-0005-0000-0000-000001120000}"/>
    <cellStyle name="Style 123" xfId="2315" xr:uid="{00000000-0005-0000-0000-000002120000}"/>
    <cellStyle name="Style 124" xfId="2316" xr:uid="{00000000-0005-0000-0000-000003120000}"/>
    <cellStyle name="Style 125" xfId="2317" xr:uid="{00000000-0005-0000-0000-000004120000}"/>
    <cellStyle name="Style 126" xfId="2318" xr:uid="{00000000-0005-0000-0000-000005120000}"/>
    <cellStyle name="Style 127" xfId="2319" xr:uid="{00000000-0005-0000-0000-000006120000}"/>
    <cellStyle name="Style 127 10" xfId="4705" xr:uid="{00000000-0005-0000-0000-000007120000}"/>
    <cellStyle name="Style 127 11" xfId="5914" xr:uid="{00000000-0005-0000-0000-000008120000}"/>
    <cellStyle name="Style 127 2" xfId="2320" xr:uid="{00000000-0005-0000-0000-000009120000}"/>
    <cellStyle name="Style 127 2 10" xfId="5915" xr:uid="{00000000-0005-0000-0000-00000A120000}"/>
    <cellStyle name="Style 127 2 2" xfId="3027" xr:uid="{00000000-0005-0000-0000-00000B120000}"/>
    <cellStyle name="Style 127 2 2 2" xfId="4509" xr:uid="{00000000-0005-0000-0000-00000C120000}"/>
    <cellStyle name="Style 127 2 2 3" xfId="3265" xr:uid="{00000000-0005-0000-0000-00000D120000}"/>
    <cellStyle name="Style 127 2 2 4" xfId="5093" xr:uid="{00000000-0005-0000-0000-00000E120000}"/>
    <cellStyle name="Style 127 2 2 5" xfId="3955" xr:uid="{00000000-0005-0000-0000-00000F120000}"/>
    <cellStyle name="Style 127 2 2 6" xfId="6240" xr:uid="{00000000-0005-0000-0000-000010120000}"/>
    <cellStyle name="Style 127 2 3" xfId="2779" xr:uid="{00000000-0005-0000-0000-000011120000}"/>
    <cellStyle name="Style 127 2 3 2" xfId="4296" xr:uid="{00000000-0005-0000-0000-000012120000}"/>
    <cellStyle name="Style 127 2 3 3" xfId="4749" xr:uid="{00000000-0005-0000-0000-000013120000}"/>
    <cellStyle name="Style 127 2 3 4" xfId="4885" xr:uid="{00000000-0005-0000-0000-000014120000}"/>
    <cellStyle name="Style 127 2 3 5" xfId="4023" xr:uid="{00000000-0005-0000-0000-000015120000}"/>
    <cellStyle name="Style 127 2 3 6" xfId="6039" xr:uid="{00000000-0005-0000-0000-000016120000}"/>
    <cellStyle name="Style 127 2 4" xfId="2982" xr:uid="{00000000-0005-0000-0000-000017120000}"/>
    <cellStyle name="Style 127 2 4 2" xfId="4464" xr:uid="{00000000-0005-0000-0000-000018120000}"/>
    <cellStyle name="Style 127 2 4 3" xfId="3302" xr:uid="{00000000-0005-0000-0000-000019120000}"/>
    <cellStyle name="Style 127 2 4 4" xfId="5048" xr:uid="{00000000-0005-0000-0000-00001A120000}"/>
    <cellStyle name="Style 127 2 4 5" xfId="4219" xr:uid="{00000000-0005-0000-0000-00001B120000}"/>
    <cellStyle name="Style 127 2 4 6" xfId="6195" xr:uid="{00000000-0005-0000-0000-00001C120000}"/>
    <cellStyle name="Style 127 2 5" xfId="2976" xr:uid="{00000000-0005-0000-0000-00001D120000}"/>
    <cellStyle name="Style 127 2 5 2" xfId="4458" xr:uid="{00000000-0005-0000-0000-00001E120000}"/>
    <cellStyle name="Style 127 2 5 3" xfId="3308" xr:uid="{00000000-0005-0000-0000-00001F120000}"/>
    <cellStyle name="Style 127 2 5 4" xfId="5042" xr:uid="{00000000-0005-0000-0000-000020120000}"/>
    <cellStyle name="Style 127 2 5 5" xfId="3911" xr:uid="{00000000-0005-0000-0000-000021120000}"/>
    <cellStyle name="Style 127 2 5 6" xfId="6189" xr:uid="{00000000-0005-0000-0000-000022120000}"/>
    <cellStyle name="Style 127 2 6" xfId="4064" xr:uid="{00000000-0005-0000-0000-000023120000}"/>
    <cellStyle name="Style 127 2 7" xfId="3515" xr:uid="{00000000-0005-0000-0000-000024120000}"/>
    <cellStyle name="Style 127 2 8" xfId="3789" xr:uid="{00000000-0005-0000-0000-000025120000}"/>
    <cellStyle name="Style 127 2 9" xfId="4704" xr:uid="{00000000-0005-0000-0000-000026120000}"/>
    <cellStyle name="Style 127 3" xfId="3026" xr:uid="{00000000-0005-0000-0000-000027120000}"/>
    <cellStyle name="Style 127 3 2" xfId="4508" xr:uid="{00000000-0005-0000-0000-000028120000}"/>
    <cellStyle name="Style 127 3 3" xfId="3266" xr:uid="{00000000-0005-0000-0000-000029120000}"/>
    <cellStyle name="Style 127 3 4" xfId="5092" xr:uid="{00000000-0005-0000-0000-00002A120000}"/>
    <cellStyle name="Style 127 3 5" xfId="4703" xr:uid="{00000000-0005-0000-0000-00002B120000}"/>
    <cellStyle name="Style 127 3 6" xfId="6239" xr:uid="{00000000-0005-0000-0000-00002C120000}"/>
    <cellStyle name="Style 127 4" xfId="2780" xr:uid="{00000000-0005-0000-0000-00002D120000}"/>
    <cellStyle name="Style 127 4 2" xfId="4297" xr:uid="{00000000-0005-0000-0000-00002E120000}"/>
    <cellStyle name="Style 127 4 3" xfId="4657" xr:uid="{00000000-0005-0000-0000-00002F120000}"/>
    <cellStyle name="Style 127 4 4" xfId="4886" xr:uid="{00000000-0005-0000-0000-000030120000}"/>
    <cellStyle name="Style 127 4 5" xfId="4169" xr:uid="{00000000-0005-0000-0000-000031120000}"/>
    <cellStyle name="Style 127 4 6" xfId="6040" xr:uid="{00000000-0005-0000-0000-000032120000}"/>
    <cellStyle name="Style 127 5" xfId="2981" xr:uid="{00000000-0005-0000-0000-000033120000}"/>
    <cellStyle name="Style 127 5 2" xfId="4463" xr:uid="{00000000-0005-0000-0000-000034120000}"/>
    <cellStyle name="Style 127 5 3" xfId="3303" xr:uid="{00000000-0005-0000-0000-000035120000}"/>
    <cellStyle name="Style 127 5 4" xfId="5047" xr:uid="{00000000-0005-0000-0000-000036120000}"/>
    <cellStyle name="Style 127 5 5" xfId="4223" xr:uid="{00000000-0005-0000-0000-000037120000}"/>
    <cellStyle name="Style 127 5 6" xfId="6194" xr:uid="{00000000-0005-0000-0000-000038120000}"/>
    <cellStyle name="Style 127 6" xfId="2975" xr:uid="{00000000-0005-0000-0000-000039120000}"/>
    <cellStyle name="Style 127 6 2" xfId="4457" xr:uid="{00000000-0005-0000-0000-00003A120000}"/>
    <cellStyle name="Style 127 6 3" xfId="3309" xr:uid="{00000000-0005-0000-0000-00003B120000}"/>
    <cellStyle name="Style 127 6 4" xfId="5041" xr:uid="{00000000-0005-0000-0000-00003C120000}"/>
    <cellStyle name="Style 127 6 5" xfId="3910" xr:uid="{00000000-0005-0000-0000-00003D120000}"/>
    <cellStyle name="Style 127 6 6" xfId="6188" xr:uid="{00000000-0005-0000-0000-00003E120000}"/>
    <cellStyle name="Style 127 7" xfId="4063" xr:uid="{00000000-0005-0000-0000-00003F120000}"/>
    <cellStyle name="Style 127 8" xfId="3516" xr:uid="{00000000-0005-0000-0000-000040120000}"/>
    <cellStyle name="Style 127 9" xfId="3788" xr:uid="{00000000-0005-0000-0000-000041120000}"/>
    <cellStyle name="Style 128" xfId="2321" xr:uid="{00000000-0005-0000-0000-000042120000}"/>
    <cellStyle name="Style 128 10" xfId="4995" xr:uid="{00000000-0005-0000-0000-000043120000}"/>
    <cellStyle name="Style 128 11" xfId="5916" xr:uid="{00000000-0005-0000-0000-000044120000}"/>
    <cellStyle name="Style 128 2" xfId="2322" xr:uid="{00000000-0005-0000-0000-000045120000}"/>
    <cellStyle name="Style 128 2 10" xfId="5917" xr:uid="{00000000-0005-0000-0000-000046120000}"/>
    <cellStyle name="Style 128 2 2" xfId="3029" xr:uid="{00000000-0005-0000-0000-000047120000}"/>
    <cellStyle name="Style 128 2 2 2" xfId="4511" xr:uid="{00000000-0005-0000-0000-000048120000}"/>
    <cellStyle name="Style 128 2 2 3" xfId="3263" xr:uid="{00000000-0005-0000-0000-000049120000}"/>
    <cellStyle name="Style 128 2 2 4" xfId="5095" xr:uid="{00000000-0005-0000-0000-00004A120000}"/>
    <cellStyle name="Style 128 2 2 5" xfId="3957" xr:uid="{00000000-0005-0000-0000-00004B120000}"/>
    <cellStyle name="Style 128 2 2 6" xfId="6242" xr:uid="{00000000-0005-0000-0000-00004C120000}"/>
    <cellStyle name="Style 128 2 3" xfId="2777" xr:uid="{00000000-0005-0000-0000-00004D120000}"/>
    <cellStyle name="Style 128 2 3 2" xfId="4294" xr:uid="{00000000-0005-0000-0000-00004E120000}"/>
    <cellStyle name="Style 128 2 3 3" xfId="3425" xr:uid="{00000000-0005-0000-0000-00004F120000}"/>
    <cellStyle name="Style 128 2 3 4" xfId="4883" xr:uid="{00000000-0005-0000-0000-000050120000}"/>
    <cellStyle name="Style 128 2 3 5" xfId="3751" xr:uid="{00000000-0005-0000-0000-000051120000}"/>
    <cellStyle name="Style 128 2 3 6" xfId="6037" xr:uid="{00000000-0005-0000-0000-000052120000}"/>
    <cellStyle name="Style 128 2 4" xfId="2984" xr:uid="{00000000-0005-0000-0000-000053120000}"/>
    <cellStyle name="Style 128 2 4 2" xfId="4466" xr:uid="{00000000-0005-0000-0000-000054120000}"/>
    <cellStyle name="Style 128 2 4 3" xfId="4777" xr:uid="{00000000-0005-0000-0000-000055120000}"/>
    <cellStyle name="Style 128 2 4 4" xfId="5050" xr:uid="{00000000-0005-0000-0000-000056120000}"/>
    <cellStyle name="Style 128 2 4 5" xfId="3915" xr:uid="{00000000-0005-0000-0000-000057120000}"/>
    <cellStyle name="Style 128 2 4 6" xfId="6197" xr:uid="{00000000-0005-0000-0000-000058120000}"/>
    <cellStyle name="Style 128 2 5" xfId="2980" xr:uid="{00000000-0005-0000-0000-000059120000}"/>
    <cellStyle name="Style 128 2 5 2" xfId="4462" xr:uid="{00000000-0005-0000-0000-00005A120000}"/>
    <cellStyle name="Style 128 2 5 3" xfId="3304" xr:uid="{00000000-0005-0000-0000-00005B120000}"/>
    <cellStyle name="Style 128 2 5 4" xfId="5046" xr:uid="{00000000-0005-0000-0000-00005C120000}"/>
    <cellStyle name="Style 128 2 5 5" xfId="4220" xr:uid="{00000000-0005-0000-0000-00005D120000}"/>
    <cellStyle name="Style 128 2 5 6" xfId="6193" xr:uid="{00000000-0005-0000-0000-00005E120000}"/>
    <cellStyle name="Style 128 2 6" xfId="4066" xr:uid="{00000000-0005-0000-0000-00005F120000}"/>
    <cellStyle name="Style 128 2 7" xfId="3513" xr:uid="{00000000-0005-0000-0000-000060120000}"/>
    <cellStyle name="Style 128 2 8" xfId="3791" xr:uid="{00000000-0005-0000-0000-000061120000}"/>
    <cellStyle name="Style 128 2 9" xfId="4706" xr:uid="{00000000-0005-0000-0000-000062120000}"/>
    <cellStyle name="Style 128 3" xfId="3028" xr:uid="{00000000-0005-0000-0000-000063120000}"/>
    <cellStyle name="Style 128 3 2" xfId="4510" xr:uid="{00000000-0005-0000-0000-000064120000}"/>
    <cellStyle name="Style 128 3 3" xfId="3264" xr:uid="{00000000-0005-0000-0000-000065120000}"/>
    <cellStyle name="Style 128 3 4" xfId="5094" xr:uid="{00000000-0005-0000-0000-000066120000}"/>
    <cellStyle name="Style 128 3 5" xfId="3956" xr:uid="{00000000-0005-0000-0000-000067120000}"/>
    <cellStyle name="Style 128 3 6" xfId="6241" xr:uid="{00000000-0005-0000-0000-000068120000}"/>
    <cellStyle name="Style 128 4" xfId="2778" xr:uid="{00000000-0005-0000-0000-000069120000}"/>
    <cellStyle name="Style 128 4 2" xfId="4295" xr:uid="{00000000-0005-0000-0000-00006A120000}"/>
    <cellStyle name="Style 128 4 3" xfId="3424" xr:uid="{00000000-0005-0000-0000-00006B120000}"/>
    <cellStyle name="Style 128 4 4" xfId="4884" xr:uid="{00000000-0005-0000-0000-00006C120000}"/>
    <cellStyle name="Style 128 4 5" xfId="4170" xr:uid="{00000000-0005-0000-0000-00006D120000}"/>
    <cellStyle name="Style 128 4 6" xfId="6038" xr:uid="{00000000-0005-0000-0000-00006E120000}"/>
    <cellStyle name="Style 128 5" xfId="2983" xr:uid="{00000000-0005-0000-0000-00006F120000}"/>
    <cellStyle name="Style 128 5 2" xfId="4465" xr:uid="{00000000-0005-0000-0000-000070120000}"/>
    <cellStyle name="Style 128 5 3" xfId="4785" xr:uid="{00000000-0005-0000-0000-000071120000}"/>
    <cellStyle name="Style 128 5 4" xfId="5049" xr:uid="{00000000-0005-0000-0000-000072120000}"/>
    <cellStyle name="Style 128 5 5" xfId="3914" xr:uid="{00000000-0005-0000-0000-000073120000}"/>
    <cellStyle name="Style 128 5 6" xfId="6196" xr:uid="{00000000-0005-0000-0000-000074120000}"/>
    <cellStyle name="Style 128 6" xfId="2979" xr:uid="{00000000-0005-0000-0000-000075120000}"/>
    <cellStyle name="Style 128 6 2" xfId="4461" xr:uid="{00000000-0005-0000-0000-000076120000}"/>
    <cellStyle name="Style 128 6 3" xfId="3305" xr:uid="{00000000-0005-0000-0000-000077120000}"/>
    <cellStyle name="Style 128 6 4" xfId="5045" xr:uid="{00000000-0005-0000-0000-000078120000}"/>
    <cellStyle name="Style 128 6 5" xfId="4224" xr:uid="{00000000-0005-0000-0000-000079120000}"/>
    <cellStyle name="Style 128 6 6" xfId="6192" xr:uid="{00000000-0005-0000-0000-00007A120000}"/>
    <cellStyle name="Style 128 7" xfId="4065" xr:uid="{00000000-0005-0000-0000-00007B120000}"/>
    <cellStyle name="Style 128 8" xfId="3514" xr:uid="{00000000-0005-0000-0000-00007C120000}"/>
    <cellStyle name="Style 128 9" xfId="3790" xr:uid="{00000000-0005-0000-0000-00007D120000}"/>
    <cellStyle name="Style 129" xfId="2323" xr:uid="{00000000-0005-0000-0000-00007E120000}"/>
    <cellStyle name="Style 129 2" xfId="2324" xr:uid="{00000000-0005-0000-0000-00007F120000}"/>
    <cellStyle name="Style 129 2 2" xfId="3031" xr:uid="{00000000-0005-0000-0000-000080120000}"/>
    <cellStyle name="Style 129 2 2 2" xfId="4513" xr:uid="{00000000-0005-0000-0000-000081120000}"/>
    <cellStyle name="Style 129 2 2 3" xfId="3261" xr:uid="{00000000-0005-0000-0000-000082120000}"/>
    <cellStyle name="Style 129 2 2 4" xfId="5097" xr:uid="{00000000-0005-0000-0000-000083120000}"/>
    <cellStyle name="Style 129 2 2 5" xfId="3961" xr:uid="{00000000-0005-0000-0000-000084120000}"/>
    <cellStyle name="Style 129 2 2 6" xfId="6244" xr:uid="{00000000-0005-0000-0000-000085120000}"/>
    <cellStyle name="Style 129 2 3" xfId="3024" xr:uid="{00000000-0005-0000-0000-000086120000}"/>
    <cellStyle name="Style 129 2 3 2" xfId="4506" xr:uid="{00000000-0005-0000-0000-000087120000}"/>
    <cellStyle name="Style 129 2 3 3" xfId="3268" xr:uid="{00000000-0005-0000-0000-000088120000}"/>
    <cellStyle name="Style 129 2 3 4" xfId="5090" xr:uid="{00000000-0005-0000-0000-000089120000}"/>
    <cellStyle name="Style 129 2 3 5" xfId="4702" xr:uid="{00000000-0005-0000-0000-00008A120000}"/>
    <cellStyle name="Style 129 2 3 6" xfId="6237" xr:uid="{00000000-0005-0000-0000-00008B120000}"/>
    <cellStyle name="Style 129 2 4" xfId="2986" xr:uid="{00000000-0005-0000-0000-00008C120000}"/>
    <cellStyle name="Style 129 2 4 2" xfId="4468" xr:uid="{00000000-0005-0000-0000-00008D120000}"/>
    <cellStyle name="Style 129 2 4 3" xfId="4776" xr:uid="{00000000-0005-0000-0000-00008E120000}"/>
    <cellStyle name="Style 129 2 4 4" xfId="5052" xr:uid="{00000000-0005-0000-0000-00008F120000}"/>
    <cellStyle name="Style 129 2 4 5" xfId="3919" xr:uid="{00000000-0005-0000-0000-000090120000}"/>
    <cellStyle name="Style 129 2 4 6" xfId="6199" xr:uid="{00000000-0005-0000-0000-000091120000}"/>
    <cellStyle name="Style 129 2 5" xfId="4068" xr:uid="{00000000-0005-0000-0000-000092120000}"/>
    <cellStyle name="Style 129 2 6" xfId="3511" xr:uid="{00000000-0005-0000-0000-000093120000}"/>
    <cellStyle name="Style 129 2 7" xfId="3793" xr:uid="{00000000-0005-0000-0000-000094120000}"/>
    <cellStyle name="Style 129 2 8" xfId="4996" xr:uid="{00000000-0005-0000-0000-000095120000}"/>
    <cellStyle name="Style 129 3" xfId="3030" xr:uid="{00000000-0005-0000-0000-000096120000}"/>
    <cellStyle name="Style 129 3 2" xfId="4512" xr:uid="{00000000-0005-0000-0000-000097120000}"/>
    <cellStyle name="Style 129 3 3" xfId="3262" xr:uid="{00000000-0005-0000-0000-000098120000}"/>
    <cellStyle name="Style 129 3 4" xfId="5096" xr:uid="{00000000-0005-0000-0000-000099120000}"/>
    <cellStyle name="Style 129 3 5" xfId="3960" xr:uid="{00000000-0005-0000-0000-00009A120000}"/>
    <cellStyle name="Style 129 3 6" xfId="6243" xr:uid="{00000000-0005-0000-0000-00009B120000}"/>
    <cellStyle name="Style 129 4" xfId="3023" xr:uid="{00000000-0005-0000-0000-00009C120000}"/>
    <cellStyle name="Style 129 4 2" xfId="4505" xr:uid="{00000000-0005-0000-0000-00009D120000}"/>
    <cellStyle name="Style 129 4 3" xfId="3269" xr:uid="{00000000-0005-0000-0000-00009E120000}"/>
    <cellStyle name="Style 129 4 4" xfId="5089" xr:uid="{00000000-0005-0000-0000-00009F120000}"/>
    <cellStyle name="Style 129 4 5" xfId="4723" xr:uid="{00000000-0005-0000-0000-0000A0120000}"/>
    <cellStyle name="Style 129 4 6" xfId="6236" xr:uid="{00000000-0005-0000-0000-0000A1120000}"/>
    <cellStyle name="Style 129 5" xfId="2985" xr:uid="{00000000-0005-0000-0000-0000A2120000}"/>
    <cellStyle name="Style 129 5 2" xfId="4467" xr:uid="{00000000-0005-0000-0000-0000A3120000}"/>
    <cellStyle name="Style 129 5 3" xfId="4784" xr:uid="{00000000-0005-0000-0000-0000A4120000}"/>
    <cellStyle name="Style 129 5 4" xfId="5051" xr:uid="{00000000-0005-0000-0000-0000A5120000}"/>
    <cellStyle name="Style 129 5 5" xfId="3918" xr:uid="{00000000-0005-0000-0000-0000A6120000}"/>
    <cellStyle name="Style 129 5 6" xfId="6198" xr:uid="{00000000-0005-0000-0000-0000A7120000}"/>
    <cellStyle name="Style 129 6" xfId="4067" xr:uid="{00000000-0005-0000-0000-0000A8120000}"/>
    <cellStyle name="Style 129 7" xfId="3512" xr:uid="{00000000-0005-0000-0000-0000A9120000}"/>
    <cellStyle name="Style 129 8" xfId="3792" xr:uid="{00000000-0005-0000-0000-0000AA120000}"/>
    <cellStyle name="Style 129 9" xfId="3661" xr:uid="{00000000-0005-0000-0000-0000AB120000}"/>
    <cellStyle name="Style 130" xfId="2325" xr:uid="{00000000-0005-0000-0000-0000AC120000}"/>
    <cellStyle name="Style 130 2" xfId="2326" xr:uid="{00000000-0005-0000-0000-0000AD120000}"/>
    <cellStyle name="Style 130 2 2" xfId="3033" xr:uid="{00000000-0005-0000-0000-0000AE120000}"/>
    <cellStyle name="Style 130 2 2 2" xfId="4515" xr:uid="{00000000-0005-0000-0000-0000AF120000}"/>
    <cellStyle name="Style 130 2 2 3" xfId="4789" xr:uid="{00000000-0005-0000-0000-0000B0120000}"/>
    <cellStyle name="Style 130 2 2 4" xfId="5099" xr:uid="{00000000-0005-0000-0000-0000B1120000}"/>
    <cellStyle name="Style 130 2 2 5" xfId="3963" xr:uid="{00000000-0005-0000-0000-0000B2120000}"/>
    <cellStyle name="Style 130 2 2 6" xfId="6246" xr:uid="{00000000-0005-0000-0000-0000B3120000}"/>
    <cellStyle name="Style 130 2 3" xfId="3034" xr:uid="{00000000-0005-0000-0000-0000B4120000}"/>
    <cellStyle name="Style 130 2 3 2" xfId="4516" xr:uid="{00000000-0005-0000-0000-0000B5120000}"/>
    <cellStyle name="Style 130 2 3 3" xfId="4792" xr:uid="{00000000-0005-0000-0000-0000B6120000}"/>
    <cellStyle name="Style 130 2 3 4" xfId="5100" xr:uid="{00000000-0005-0000-0000-0000B7120000}"/>
    <cellStyle name="Style 130 2 3 5" xfId="3964" xr:uid="{00000000-0005-0000-0000-0000B8120000}"/>
    <cellStyle name="Style 130 2 3 6" xfId="6247" xr:uid="{00000000-0005-0000-0000-0000B9120000}"/>
    <cellStyle name="Style 130 2 4" xfId="2988" xr:uid="{00000000-0005-0000-0000-0000BA120000}"/>
    <cellStyle name="Style 130 2 4 2" xfId="4470" xr:uid="{00000000-0005-0000-0000-0000BB120000}"/>
    <cellStyle name="Style 130 2 4 3" xfId="3300" xr:uid="{00000000-0005-0000-0000-0000BC120000}"/>
    <cellStyle name="Style 130 2 4 4" xfId="5054" xr:uid="{00000000-0005-0000-0000-0000BD120000}"/>
    <cellStyle name="Style 130 2 4 5" xfId="3921" xr:uid="{00000000-0005-0000-0000-0000BE120000}"/>
    <cellStyle name="Style 130 2 4 6" xfId="6201" xr:uid="{00000000-0005-0000-0000-0000BF120000}"/>
    <cellStyle name="Style 130 2 5" xfId="4070" xr:uid="{00000000-0005-0000-0000-0000C0120000}"/>
    <cellStyle name="Style 130 2 6" xfId="3509" xr:uid="{00000000-0005-0000-0000-0000C1120000}"/>
    <cellStyle name="Style 130 2 7" xfId="4184" xr:uid="{00000000-0005-0000-0000-0000C2120000}"/>
    <cellStyle name="Style 130 2 8" xfId="3663" xr:uid="{00000000-0005-0000-0000-0000C3120000}"/>
    <cellStyle name="Style 130 3" xfId="3032" xr:uid="{00000000-0005-0000-0000-0000C4120000}"/>
    <cellStyle name="Style 130 3 2" xfId="4514" xr:uid="{00000000-0005-0000-0000-0000C5120000}"/>
    <cellStyle name="Style 130 3 3" xfId="4793" xr:uid="{00000000-0005-0000-0000-0000C6120000}"/>
    <cellStyle name="Style 130 3 4" xfId="5098" xr:uid="{00000000-0005-0000-0000-0000C7120000}"/>
    <cellStyle name="Style 130 3 5" xfId="3962" xr:uid="{00000000-0005-0000-0000-0000C8120000}"/>
    <cellStyle name="Style 130 3 6" xfId="6245" xr:uid="{00000000-0005-0000-0000-0000C9120000}"/>
    <cellStyle name="Style 130 4" xfId="3025" xr:uid="{00000000-0005-0000-0000-0000CA120000}"/>
    <cellStyle name="Style 130 4 2" xfId="4507" xr:uid="{00000000-0005-0000-0000-0000CB120000}"/>
    <cellStyle name="Style 130 4 3" xfId="3267" xr:uid="{00000000-0005-0000-0000-0000CC120000}"/>
    <cellStyle name="Style 130 4 4" xfId="5091" xr:uid="{00000000-0005-0000-0000-0000CD120000}"/>
    <cellStyle name="Style 130 4 5" xfId="4722" xr:uid="{00000000-0005-0000-0000-0000CE120000}"/>
    <cellStyle name="Style 130 4 6" xfId="6238" xr:uid="{00000000-0005-0000-0000-0000CF120000}"/>
    <cellStyle name="Style 130 5" xfId="2987" xr:uid="{00000000-0005-0000-0000-0000D0120000}"/>
    <cellStyle name="Style 130 5 2" xfId="4469" xr:uid="{00000000-0005-0000-0000-0000D1120000}"/>
    <cellStyle name="Style 130 5 3" xfId="3301" xr:uid="{00000000-0005-0000-0000-0000D2120000}"/>
    <cellStyle name="Style 130 5 4" xfId="5053" xr:uid="{00000000-0005-0000-0000-0000D3120000}"/>
    <cellStyle name="Style 130 5 5" xfId="3920" xr:uid="{00000000-0005-0000-0000-0000D4120000}"/>
    <cellStyle name="Style 130 5 6" xfId="6200" xr:uid="{00000000-0005-0000-0000-0000D5120000}"/>
    <cellStyle name="Style 130 6" xfId="4069" xr:uid="{00000000-0005-0000-0000-0000D6120000}"/>
    <cellStyle name="Style 130 7" xfId="3510" xr:uid="{00000000-0005-0000-0000-0000D7120000}"/>
    <cellStyle name="Style 130 8" xfId="3794" xr:uid="{00000000-0005-0000-0000-0000D8120000}"/>
    <cellStyle name="Style 130 9" xfId="3662" xr:uid="{00000000-0005-0000-0000-0000D9120000}"/>
    <cellStyle name="Style 131" xfId="2327" xr:uid="{00000000-0005-0000-0000-0000DA120000}"/>
    <cellStyle name="Style 132" xfId="2328" xr:uid="{00000000-0005-0000-0000-0000DB120000}"/>
    <cellStyle name="Style 133" xfId="2329" xr:uid="{00000000-0005-0000-0000-0000DC120000}"/>
    <cellStyle name="Style 134" xfId="2330" xr:uid="{00000000-0005-0000-0000-0000DD120000}"/>
    <cellStyle name="Style 135" xfId="2331" xr:uid="{00000000-0005-0000-0000-0000DE120000}"/>
    <cellStyle name="Style 135 2" xfId="2332" xr:uid="{00000000-0005-0000-0000-0000DF120000}"/>
    <cellStyle name="Style 135 2 2" xfId="3036" xr:uid="{00000000-0005-0000-0000-0000E0120000}"/>
    <cellStyle name="Style 135 2 2 2" xfId="4518" xr:uid="{00000000-0005-0000-0000-0000E1120000}"/>
    <cellStyle name="Style 135 2 2 3" xfId="3260" xr:uid="{00000000-0005-0000-0000-0000E2120000}"/>
    <cellStyle name="Style 135 2 2 4" xfId="5102" xr:uid="{00000000-0005-0000-0000-0000E3120000}"/>
    <cellStyle name="Style 135 2 2 5" xfId="3966" xr:uid="{00000000-0005-0000-0000-0000E4120000}"/>
    <cellStyle name="Style 135 2 2 6" xfId="6249" xr:uid="{00000000-0005-0000-0000-0000E5120000}"/>
    <cellStyle name="Style 135 2 3" xfId="3038" xr:uid="{00000000-0005-0000-0000-0000E6120000}"/>
    <cellStyle name="Style 135 2 3 2" xfId="4520" xr:uid="{00000000-0005-0000-0000-0000E7120000}"/>
    <cellStyle name="Style 135 2 3 3" xfId="3258" xr:uid="{00000000-0005-0000-0000-0000E8120000}"/>
    <cellStyle name="Style 135 2 3 4" xfId="5104" xr:uid="{00000000-0005-0000-0000-0000E9120000}"/>
    <cellStyle name="Style 135 2 3 5" xfId="3968" xr:uid="{00000000-0005-0000-0000-0000EA120000}"/>
    <cellStyle name="Style 135 2 3 6" xfId="6251" xr:uid="{00000000-0005-0000-0000-0000EB120000}"/>
    <cellStyle name="Style 135 2 4" xfId="2990" xr:uid="{00000000-0005-0000-0000-0000EC120000}"/>
    <cellStyle name="Style 135 2 4 2" xfId="4472" xr:uid="{00000000-0005-0000-0000-0000ED120000}"/>
    <cellStyle name="Style 135 2 4 3" xfId="3298" xr:uid="{00000000-0005-0000-0000-0000EE120000}"/>
    <cellStyle name="Style 135 2 4 4" xfId="5056" xr:uid="{00000000-0005-0000-0000-0000EF120000}"/>
    <cellStyle name="Style 135 2 4 5" xfId="3923" xr:uid="{00000000-0005-0000-0000-0000F0120000}"/>
    <cellStyle name="Style 135 2 4 6" xfId="6203" xr:uid="{00000000-0005-0000-0000-0000F1120000}"/>
    <cellStyle name="Style 135 2 5" xfId="4072" xr:uid="{00000000-0005-0000-0000-0000F2120000}"/>
    <cellStyle name="Style 135 2 6" xfId="3507" xr:uid="{00000000-0005-0000-0000-0000F3120000}"/>
    <cellStyle name="Style 135 2 7" xfId="3797" xr:uid="{00000000-0005-0000-0000-0000F4120000}"/>
    <cellStyle name="Style 135 2 8" xfId="3665" xr:uid="{00000000-0005-0000-0000-0000F5120000}"/>
    <cellStyle name="Style 135 3" xfId="3035" xr:uid="{00000000-0005-0000-0000-0000F6120000}"/>
    <cellStyle name="Style 135 3 2" xfId="4517" xr:uid="{00000000-0005-0000-0000-0000F7120000}"/>
    <cellStyle name="Style 135 3 3" xfId="4788" xr:uid="{00000000-0005-0000-0000-0000F8120000}"/>
    <cellStyle name="Style 135 3 4" xfId="5101" xr:uid="{00000000-0005-0000-0000-0000F9120000}"/>
    <cellStyle name="Style 135 3 5" xfId="3965" xr:uid="{00000000-0005-0000-0000-0000FA120000}"/>
    <cellStyle name="Style 135 3 6" xfId="6248" xr:uid="{00000000-0005-0000-0000-0000FB120000}"/>
    <cellStyle name="Style 135 4" xfId="3037" xr:uid="{00000000-0005-0000-0000-0000FC120000}"/>
    <cellStyle name="Style 135 4 2" xfId="4519" xr:uid="{00000000-0005-0000-0000-0000FD120000}"/>
    <cellStyle name="Style 135 4 3" xfId="3259" xr:uid="{00000000-0005-0000-0000-0000FE120000}"/>
    <cellStyle name="Style 135 4 4" xfId="5103" xr:uid="{00000000-0005-0000-0000-0000FF120000}"/>
    <cellStyle name="Style 135 4 5" xfId="3967" xr:uid="{00000000-0005-0000-0000-000000130000}"/>
    <cellStyle name="Style 135 4 6" xfId="6250" xr:uid="{00000000-0005-0000-0000-000001130000}"/>
    <cellStyle name="Style 135 5" xfId="2989" xr:uid="{00000000-0005-0000-0000-000002130000}"/>
    <cellStyle name="Style 135 5 2" xfId="4471" xr:uid="{00000000-0005-0000-0000-000003130000}"/>
    <cellStyle name="Style 135 5 3" xfId="3299" xr:uid="{00000000-0005-0000-0000-000004130000}"/>
    <cellStyle name="Style 135 5 4" xfId="5055" xr:uid="{00000000-0005-0000-0000-000005130000}"/>
    <cellStyle name="Style 135 5 5" xfId="3922" xr:uid="{00000000-0005-0000-0000-000006130000}"/>
    <cellStyle name="Style 135 5 6" xfId="6202" xr:uid="{00000000-0005-0000-0000-000007130000}"/>
    <cellStyle name="Style 135 6" xfId="4071" xr:uid="{00000000-0005-0000-0000-000008130000}"/>
    <cellStyle name="Style 135 7" xfId="3508" xr:uid="{00000000-0005-0000-0000-000009130000}"/>
    <cellStyle name="Style 135 8" xfId="3796" xr:uid="{00000000-0005-0000-0000-00000A130000}"/>
    <cellStyle name="Style 135 9" xfId="3664" xr:uid="{00000000-0005-0000-0000-00000B130000}"/>
    <cellStyle name="Style 136" xfId="2333" xr:uid="{00000000-0005-0000-0000-00000C130000}"/>
    <cellStyle name="Style 136 2" xfId="2334" xr:uid="{00000000-0005-0000-0000-00000D130000}"/>
    <cellStyle name="Style 136 2 2" xfId="3040" xr:uid="{00000000-0005-0000-0000-00000E130000}"/>
    <cellStyle name="Style 136 2 2 2" xfId="4522" xr:uid="{00000000-0005-0000-0000-00000F130000}"/>
    <cellStyle name="Style 136 2 2 3" xfId="3256" xr:uid="{00000000-0005-0000-0000-000010130000}"/>
    <cellStyle name="Style 136 2 2 4" xfId="5106" xr:uid="{00000000-0005-0000-0000-000011130000}"/>
    <cellStyle name="Style 136 2 2 5" xfId="3970" xr:uid="{00000000-0005-0000-0000-000012130000}"/>
    <cellStyle name="Style 136 2 2 6" xfId="6253" xr:uid="{00000000-0005-0000-0000-000013130000}"/>
    <cellStyle name="Style 136 2 3" xfId="2992" xr:uid="{00000000-0005-0000-0000-000014130000}"/>
    <cellStyle name="Style 136 2 3 2" xfId="4474" xr:uid="{00000000-0005-0000-0000-000015130000}"/>
    <cellStyle name="Style 136 2 3 3" xfId="3296" xr:uid="{00000000-0005-0000-0000-000016130000}"/>
    <cellStyle name="Style 136 2 3 4" xfId="5058" xr:uid="{00000000-0005-0000-0000-000017130000}"/>
    <cellStyle name="Style 136 2 3 5" xfId="4222" xr:uid="{00000000-0005-0000-0000-000018130000}"/>
    <cellStyle name="Style 136 2 3 6" xfId="6205" xr:uid="{00000000-0005-0000-0000-000019130000}"/>
    <cellStyle name="Style 136 2 4" xfId="4074" xr:uid="{00000000-0005-0000-0000-00001A130000}"/>
    <cellStyle name="Style 136 2 5" xfId="3506" xr:uid="{00000000-0005-0000-0000-00001B130000}"/>
    <cellStyle name="Style 136 2 6" xfId="3799" xr:uid="{00000000-0005-0000-0000-00001C130000}"/>
    <cellStyle name="Style 136 2 7" xfId="3666" xr:uid="{00000000-0005-0000-0000-00001D130000}"/>
    <cellStyle name="Style 136 3" xfId="3039" xr:uid="{00000000-0005-0000-0000-00001E130000}"/>
    <cellStyle name="Style 136 3 2" xfId="4521" xr:uid="{00000000-0005-0000-0000-00001F130000}"/>
    <cellStyle name="Style 136 3 3" xfId="3257" xr:uid="{00000000-0005-0000-0000-000020130000}"/>
    <cellStyle name="Style 136 3 4" xfId="5105" xr:uid="{00000000-0005-0000-0000-000021130000}"/>
    <cellStyle name="Style 136 3 5" xfId="3969" xr:uid="{00000000-0005-0000-0000-000022130000}"/>
    <cellStyle name="Style 136 3 6" xfId="6252" xr:uid="{00000000-0005-0000-0000-000023130000}"/>
    <cellStyle name="Style 136 4" xfId="2991" xr:uid="{00000000-0005-0000-0000-000024130000}"/>
    <cellStyle name="Style 136 4 2" xfId="4473" xr:uid="{00000000-0005-0000-0000-000025130000}"/>
    <cellStyle name="Style 136 4 3" xfId="3297" xr:uid="{00000000-0005-0000-0000-000026130000}"/>
    <cellStyle name="Style 136 4 4" xfId="5057" xr:uid="{00000000-0005-0000-0000-000027130000}"/>
    <cellStyle name="Style 136 4 5" xfId="4226" xr:uid="{00000000-0005-0000-0000-000028130000}"/>
    <cellStyle name="Style 136 4 6" xfId="6204" xr:uid="{00000000-0005-0000-0000-000029130000}"/>
    <cellStyle name="Style 136 5" xfId="4073" xr:uid="{00000000-0005-0000-0000-00002A130000}"/>
    <cellStyle name="Style 136 6" xfId="4654" xr:uid="{00000000-0005-0000-0000-00002B130000}"/>
    <cellStyle name="Style 136 7" xfId="3798" xr:uid="{00000000-0005-0000-0000-00002C130000}"/>
    <cellStyle name="Style 136 8" xfId="4997" xr:uid="{00000000-0005-0000-0000-00002D130000}"/>
    <cellStyle name="Style 137" xfId="2335" xr:uid="{00000000-0005-0000-0000-00002E130000}"/>
    <cellStyle name="Style 137 2" xfId="2336" xr:uid="{00000000-0005-0000-0000-00002F130000}"/>
    <cellStyle name="Style 137 2 2" xfId="3042" xr:uid="{00000000-0005-0000-0000-000030130000}"/>
    <cellStyle name="Style 137 2 2 2" xfId="4524" xr:uid="{00000000-0005-0000-0000-000031130000}"/>
    <cellStyle name="Style 137 2 2 3" xfId="3254" xr:uid="{00000000-0005-0000-0000-000032130000}"/>
    <cellStyle name="Style 137 2 2 4" xfId="5108" xr:uid="{00000000-0005-0000-0000-000033130000}"/>
    <cellStyle name="Style 137 2 2 5" xfId="3972" xr:uid="{00000000-0005-0000-0000-000034130000}"/>
    <cellStyle name="Style 137 2 2 6" xfId="6255" xr:uid="{00000000-0005-0000-0000-000035130000}"/>
    <cellStyle name="Style 137 2 3" xfId="2994" xr:uid="{00000000-0005-0000-0000-000036130000}"/>
    <cellStyle name="Style 137 2 3 2" xfId="4476" xr:uid="{00000000-0005-0000-0000-000037130000}"/>
    <cellStyle name="Style 137 2 3 3" xfId="3294" xr:uid="{00000000-0005-0000-0000-000038130000}"/>
    <cellStyle name="Style 137 2 3 4" xfId="5060" xr:uid="{00000000-0005-0000-0000-000039130000}"/>
    <cellStyle name="Style 137 2 3 5" xfId="4221" xr:uid="{00000000-0005-0000-0000-00003A130000}"/>
    <cellStyle name="Style 137 2 3 6" xfId="6207" xr:uid="{00000000-0005-0000-0000-00003B130000}"/>
    <cellStyle name="Style 137 2 4" xfId="4076" xr:uid="{00000000-0005-0000-0000-00003C130000}"/>
    <cellStyle name="Style 137 2 5" xfId="3504" xr:uid="{00000000-0005-0000-0000-00003D130000}"/>
    <cellStyle name="Style 137 2 6" xfId="3801" xr:uid="{00000000-0005-0000-0000-00003E130000}"/>
    <cellStyle name="Style 137 2 7" xfId="4998" xr:uid="{00000000-0005-0000-0000-00003F130000}"/>
    <cellStyle name="Style 137 3" xfId="3041" xr:uid="{00000000-0005-0000-0000-000040130000}"/>
    <cellStyle name="Style 137 3 2" xfId="4523" xr:uid="{00000000-0005-0000-0000-000041130000}"/>
    <cellStyle name="Style 137 3 3" xfId="3255" xr:uid="{00000000-0005-0000-0000-000042130000}"/>
    <cellStyle name="Style 137 3 4" xfId="5107" xr:uid="{00000000-0005-0000-0000-000043130000}"/>
    <cellStyle name="Style 137 3 5" xfId="3971" xr:uid="{00000000-0005-0000-0000-000044130000}"/>
    <cellStyle name="Style 137 3 6" xfId="6254" xr:uid="{00000000-0005-0000-0000-000045130000}"/>
    <cellStyle name="Style 137 4" xfId="2993" xr:uid="{00000000-0005-0000-0000-000046130000}"/>
    <cellStyle name="Style 137 4 2" xfId="4475" xr:uid="{00000000-0005-0000-0000-000047130000}"/>
    <cellStyle name="Style 137 4 3" xfId="3295" xr:uid="{00000000-0005-0000-0000-000048130000}"/>
    <cellStyle name="Style 137 4 4" xfId="5059" xr:uid="{00000000-0005-0000-0000-000049130000}"/>
    <cellStyle name="Style 137 4 5" xfId="4225" xr:uid="{00000000-0005-0000-0000-00004A130000}"/>
    <cellStyle name="Style 137 4 6" xfId="6206" xr:uid="{00000000-0005-0000-0000-00004B130000}"/>
    <cellStyle name="Style 137 5" xfId="4075" xr:uid="{00000000-0005-0000-0000-00004C130000}"/>
    <cellStyle name="Style 137 6" xfId="3505" xr:uid="{00000000-0005-0000-0000-00004D130000}"/>
    <cellStyle name="Style 137 7" xfId="3800" xr:uid="{00000000-0005-0000-0000-00004E130000}"/>
    <cellStyle name="Style 137 8" xfId="3667" xr:uid="{00000000-0005-0000-0000-00004F130000}"/>
    <cellStyle name="Style 138" xfId="2337" xr:uid="{00000000-0005-0000-0000-000050130000}"/>
    <cellStyle name="Style 138 2" xfId="2338" xr:uid="{00000000-0005-0000-0000-000051130000}"/>
    <cellStyle name="Style 138 2 2" xfId="3044" xr:uid="{00000000-0005-0000-0000-000052130000}"/>
    <cellStyle name="Style 138 2 2 2" xfId="4526" xr:uid="{00000000-0005-0000-0000-000053130000}"/>
    <cellStyle name="Style 138 2 2 3" xfId="3252" xr:uid="{00000000-0005-0000-0000-000054130000}"/>
    <cellStyle name="Style 138 2 2 4" xfId="5110" xr:uid="{00000000-0005-0000-0000-000055130000}"/>
    <cellStyle name="Style 138 2 2 5" xfId="3974" xr:uid="{00000000-0005-0000-0000-000056130000}"/>
    <cellStyle name="Style 138 2 2 6" xfId="6257" xr:uid="{00000000-0005-0000-0000-000057130000}"/>
    <cellStyle name="Style 138 2 3" xfId="2996" xr:uid="{00000000-0005-0000-0000-000058130000}"/>
    <cellStyle name="Style 138 2 3 2" xfId="4478" xr:uid="{00000000-0005-0000-0000-000059130000}"/>
    <cellStyle name="Style 138 2 3 3" xfId="3292" xr:uid="{00000000-0005-0000-0000-00005A130000}"/>
    <cellStyle name="Style 138 2 3 4" xfId="5062" xr:uid="{00000000-0005-0000-0000-00005B130000}"/>
    <cellStyle name="Style 138 2 3 5" xfId="3925" xr:uid="{00000000-0005-0000-0000-00005C130000}"/>
    <cellStyle name="Style 138 2 3 6" xfId="6209" xr:uid="{00000000-0005-0000-0000-00005D130000}"/>
    <cellStyle name="Style 138 2 4" xfId="4078" xr:uid="{00000000-0005-0000-0000-00005E130000}"/>
    <cellStyle name="Style 138 2 5" xfId="3502" xr:uid="{00000000-0005-0000-0000-00005F130000}"/>
    <cellStyle name="Style 138 2 6" xfId="3803" xr:uid="{00000000-0005-0000-0000-000060130000}"/>
    <cellStyle name="Style 138 2 7" xfId="3669" xr:uid="{00000000-0005-0000-0000-000061130000}"/>
    <cellStyle name="Style 138 3" xfId="3043" xr:uid="{00000000-0005-0000-0000-000062130000}"/>
    <cellStyle name="Style 138 3 2" xfId="4525" xr:uid="{00000000-0005-0000-0000-000063130000}"/>
    <cellStyle name="Style 138 3 3" xfId="3253" xr:uid="{00000000-0005-0000-0000-000064130000}"/>
    <cellStyle name="Style 138 3 4" xfId="5109" xr:uid="{00000000-0005-0000-0000-000065130000}"/>
    <cellStyle name="Style 138 3 5" xfId="3973" xr:uid="{00000000-0005-0000-0000-000066130000}"/>
    <cellStyle name="Style 138 3 6" xfId="6256" xr:uid="{00000000-0005-0000-0000-000067130000}"/>
    <cellStyle name="Style 138 4" xfId="2995" xr:uid="{00000000-0005-0000-0000-000068130000}"/>
    <cellStyle name="Style 138 4 2" xfId="4477" xr:uid="{00000000-0005-0000-0000-000069130000}"/>
    <cellStyle name="Style 138 4 3" xfId="3293" xr:uid="{00000000-0005-0000-0000-00006A130000}"/>
    <cellStyle name="Style 138 4 4" xfId="5061" xr:uid="{00000000-0005-0000-0000-00006B130000}"/>
    <cellStyle name="Style 138 4 5" xfId="3924" xr:uid="{00000000-0005-0000-0000-00006C130000}"/>
    <cellStyle name="Style 138 4 6" xfId="6208" xr:uid="{00000000-0005-0000-0000-00006D130000}"/>
    <cellStyle name="Style 138 5" xfId="4077" xr:uid="{00000000-0005-0000-0000-00006E130000}"/>
    <cellStyle name="Style 138 6" xfId="3503" xr:uid="{00000000-0005-0000-0000-00006F130000}"/>
    <cellStyle name="Style 138 7" xfId="3802" xr:uid="{00000000-0005-0000-0000-000070130000}"/>
    <cellStyle name="Style 138 8" xfId="3668" xr:uid="{00000000-0005-0000-0000-000071130000}"/>
    <cellStyle name="Style 139" xfId="2339" xr:uid="{00000000-0005-0000-0000-000072130000}"/>
    <cellStyle name="Style 140" xfId="2340" xr:uid="{00000000-0005-0000-0000-000073130000}"/>
    <cellStyle name="Style 141" xfId="2341" xr:uid="{00000000-0005-0000-0000-000074130000}"/>
    <cellStyle name="Style 142" xfId="2342" xr:uid="{00000000-0005-0000-0000-000075130000}"/>
    <cellStyle name="Style 143" xfId="2343" xr:uid="{00000000-0005-0000-0000-000076130000}"/>
    <cellStyle name="Style 144" xfId="2344" xr:uid="{00000000-0005-0000-0000-000077130000}"/>
    <cellStyle name="Style 145" xfId="2345" xr:uid="{00000000-0005-0000-0000-000078130000}"/>
    <cellStyle name="Style 146" xfId="2346" xr:uid="{00000000-0005-0000-0000-000079130000}"/>
    <cellStyle name="Style 147" xfId="2347" xr:uid="{00000000-0005-0000-0000-00007A130000}"/>
    <cellStyle name="Style 147 2" xfId="2348" xr:uid="{00000000-0005-0000-0000-00007B130000}"/>
    <cellStyle name="Style 147 2 2" xfId="3046" xr:uid="{00000000-0005-0000-0000-00007C130000}"/>
    <cellStyle name="Style 147 2 2 2" xfId="4528" xr:uid="{00000000-0005-0000-0000-00007D130000}"/>
    <cellStyle name="Style 147 2 2 3" xfId="4795" xr:uid="{00000000-0005-0000-0000-00007E130000}"/>
    <cellStyle name="Style 147 2 2 4" xfId="5112" xr:uid="{00000000-0005-0000-0000-00007F130000}"/>
    <cellStyle name="Style 147 2 2 5" xfId="3976" xr:uid="{00000000-0005-0000-0000-000080130000}"/>
    <cellStyle name="Style 147 2 2 6" xfId="6259" xr:uid="{00000000-0005-0000-0000-000081130000}"/>
    <cellStyle name="Style 147 2 3" xfId="3050" xr:uid="{00000000-0005-0000-0000-000082130000}"/>
    <cellStyle name="Style 147 2 3 2" xfId="4532" xr:uid="{00000000-0005-0000-0000-000083130000}"/>
    <cellStyle name="Style 147 2 3 3" xfId="3250" xr:uid="{00000000-0005-0000-0000-000084130000}"/>
    <cellStyle name="Style 147 2 3 4" xfId="5116" xr:uid="{00000000-0005-0000-0000-000085130000}"/>
    <cellStyle name="Style 147 2 3 5" xfId="3980" xr:uid="{00000000-0005-0000-0000-000086130000}"/>
    <cellStyle name="Style 147 2 3 6" xfId="6263" xr:uid="{00000000-0005-0000-0000-000087130000}"/>
    <cellStyle name="Style 147 2 4" xfId="3008" xr:uid="{00000000-0005-0000-0000-000088130000}"/>
    <cellStyle name="Style 147 2 4 2" xfId="4490" xr:uid="{00000000-0005-0000-0000-000089130000}"/>
    <cellStyle name="Style 147 2 4 3" xfId="4782" xr:uid="{00000000-0005-0000-0000-00008A130000}"/>
    <cellStyle name="Style 147 2 4 4" xfId="5074" xr:uid="{00000000-0005-0000-0000-00008B130000}"/>
    <cellStyle name="Style 147 2 4 5" xfId="3938" xr:uid="{00000000-0005-0000-0000-00008C130000}"/>
    <cellStyle name="Style 147 2 4 6" xfId="6221" xr:uid="{00000000-0005-0000-0000-00008D130000}"/>
    <cellStyle name="Style 147 2 5" xfId="4080" xr:uid="{00000000-0005-0000-0000-00008E130000}"/>
    <cellStyle name="Style 147 2 6" xfId="3500" xr:uid="{00000000-0005-0000-0000-00008F130000}"/>
    <cellStyle name="Style 147 2 7" xfId="4190" xr:uid="{00000000-0005-0000-0000-000090130000}"/>
    <cellStyle name="Style 147 2 8" xfId="3671" xr:uid="{00000000-0005-0000-0000-000091130000}"/>
    <cellStyle name="Style 147 3" xfId="3045" xr:uid="{00000000-0005-0000-0000-000092130000}"/>
    <cellStyle name="Style 147 3 2" xfId="4527" xr:uid="{00000000-0005-0000-0000-000093130000}"/>
    <cellStyle name="Style 147 3 3" xfId="3251" xr:uid="{00000000-0005-0000-0000-000094130000}"/>
    <cellStyle name="Style 147 3 4" xfId="5111" xr:uid="{00000000-0005-0000-0000-000095130000}"/>
    <cellStyle name="Style 147 3 5" xfId="3975" xr:uid="{00000000-0005-0000-0000-000096130000}"/>
    <cellStyle name="Style 147 3 6" xfId="6258" xr:uid="{00000000-0005-0000-0000-000097130000}"/>
    <cellStyle name="Style 147 4" xfId="3049" xr:uid="{00000000-0005-0000-0000-000098130000}"/>
    <cellStyle name="Style 147 4 2" xfId="4531" xr:uid="{00000000-0005-0000-0000-000099130000}"/>
    <cellStyle name="Style 147 4 3" xfId="4790" xr:uid="{00000000-0005-0000-0000-00009A130000}"/>
    <cellStyle name="Style 147 4 4" xfId="5115" xr:uid="{00000000-0005-0000-0000-00009B130000}"/>
    <cellStyle name="Style 147 4 5" xfId="3979" xr:uid="{00000000-0005-0000-0000-00009C130000}"/>
    <cellStyle name="Style 147 4 6" xfId="6262" xr:uid="{00000000-0005-0000-0000-00009D130000}"/>
    <cellStyle name="Style 147 5" xfId="3007" xr:uid="{00000000-0005-0000-0000-00009E130000}"/>
    <cellStyle name="Style 147 5 2" xfId="4489" xr:uid="{00000000-0005-0000-0000-00009F130000}"/>
    <cellStyle name="Style 147 5 3" xfId="4786" xr:uid="{00000000-0005-0000-0000-0000A0130000}"/>
    <cellStyle name="Style 147 5 4" xfId="5073" xr:uid="{00000000-0005-0000-0000-0000A1130000}"/>
    <cellStyle name="Style 147 5 5" xfId="3937" xr:uid="{00000000-0005-0000-0000-0000A2130000}"/>
    <cellStyle name="Style 147 5 6" xfId="6220" xr:uid="{00000000-0005-0000-0000-0000A3130000}"/>
    <cellStyle name="Style 147 6" xfId="4079" xr:uid="{00000000-0005-0000-0000-0000A4130000}"/>
    <cellStyle name="Style 147 7" xfId="3501" xr:uid="{00000000-0005-0000-0000-0000A5130000}"/>
    <cellStyle name="Style 147 8" xfId="4176" xr:uid="{00000000-0005-0000-0000-0000A6130000}"/>
    <cellStyle name="Style 147 9" xfId="3670" xr:uid="{00000000-0005-0000-0000-0000A7130000}"/>
    <cellStyle name="Style 148" xfId="2349" xr:uid="{00000000-0005-0000-0000-0000A8130000}"/>
    <cellStyle name="Style 148 10" xfId="3672" xr:uid="{00000000-0005-0000-0000-0000A9130000}"/>
    <cellStyle name="Style 148 11" xfId="5920" xr:uid="{00000000-0005-0000-0000-0000AA130000}"/>
    <cellStyle name="Style 148 2" xfId="2350" xr:uid="{00000000-0005-0000-0000-0000AB130000}"/>
    <cellStyle name="Style 148 2 10" xfId="5921" xr:uid="{00000000-0005-0000-0000-0000AC130000}"/>
    <cellStyle name="Style 148 2 2" xfId="3048" xr:uid="{00000000-0005-0000-0000-0000AD130000}"/>
    <cellStyle name="Style 148 2 2 2" xfId="4530" xr:uid="{00000000-0005-0000-0000-0000AE130000}"/>
    <cellStyle name="Style 148 2 2 3" xfId="4794" xr:uid="{00000000-0005-0000-0000-0000AF130000}"/>
    <cellStyle name="Style 148 2 2 4" xfId="5114" xr:uid="{00000000-0005-0000-0000-0000B0130000}"/>
    <cellStyle name="Style 148 2 2 5" xfId="3978" xr:uid="{00000000-0005-0000-0000-0000B1130000}"/>
    <cellStyle name="Style 148 2 2 6" xfId="6261" xr:uid="{00000000-0005-0000-0000-0000B2130000}"/>
    <cellStyle name="Style 148 2 3" xfId="2775" xr:uid="{00000000-0005-0000-0000-0000B3130000}"/>
    <cellStyle name="Style 148 2 3 2" xfId="4292" xr:uid="{00000000-0005-0000-0000-0000B4130000}"/>
    <cellStyle name="Style 148 2 3 3" xfId="3427" xr:uid="{00000000-0005-0000-0000-0000B5130000}"/>
    <cellStyle name="Style 148 2 3 4" xfId="4881" xr:uid="{00000000-0005-0000-0000-0000B6130000}"/>
    <cellStyle name="Style 148 2 3 5" xfId="4026" xr:uid="{00000000-0005-0000-0000-0000B7130000}"/>
    <cellStyle name="Style 148 2 3 6" xfId="6035" xr:uid="{00000000-0005-0000-0000-0000B8130000}"/>
    <cellStyle name="Style 148 2 4" xfId="3010" xr:uid="{00000000-0005-0000-0000-0000B9130000}"/>
    <cellStyle name="Style 148 2 4 2" xfId="4492" xr:uid="{00000000-0005-0000-0000-0000BA130000}"/>
    <cellStyle name="Style 148 2 4 3" xfId="3282" xr:uid="{00000000-0005-0000-0000-0000BB130000}"/>
    <cellStyle name="Style 148 2 4 4" xfId="5076" xr:uid="{00000000-0005-0000-0000-0000BC130000}"/>
    <cellStyle name="Style 148 2 4 5" xfId="3940" xr:uid="{00000000-0005-0000-0000-0000BD130000}"/>
    <cellStyle name="Style 148 2 4 6" xfId="6223" xr:uid="{00000000-0005-0000-0000-0000BE130000}"/>
    <cellStyle name="Style 148 2 5" xfId="3016" xr:uid="{00000000-0005-0000-0000-0000BF130000}"/>
    <cellStyle name="Style 148 2 5 2" xfId="4498" xr:uid="{00000000-0005-0000-0000-0000C0130000}"/>
    <cellStyle name="Style 148 2 5 3" xfId="3276" xr:uid="{00000000-0005-0000-0000-0000C1130000}"/>
    <cellStyle name="Style 148 2 5 4" xfId="5082" xr:uid="{00000000-0005-0000-0000-0000C2130000}"/>
    <cellStyle name="Style 148 2 5 5" xfId="3946" xr:uid="{00000000-0005-0000-0000-0000C3130000}"/>
    <cellStyle name="Style 148 2 5 6" xfId="6229" xr:uid="{00000000-0005-0000-0000-0000C4130000}"/>
    <cellStyle name="Style 148 2 6" xfId="4082" xr:uid="{00000000-0005-0000-0000-0000C5130000}"/>
    <cellStyle name="Style 148 2 7" xfId="3498" xr:uid="{00000000-0005-0000-0000-0000C6130000}"/>
    <cellStyle name="Style 148 2 8" xfId="3811" xr:uid="{00000000-0005-0000-0000-0000C7130000}"/>
    <cellStyle name="Style 148 2 9" xfId="3673" xr:uid="{00000000-0005-0000-0000-0000C8130000}"/>
    <cellStyle name="Style 148 3" xfId="3047" xr:uid="{00000000-0005-0000-0000-0000C9130000}"/>
    <cellStyle name="Style 148 3 2" xfId="4529" xr:uid="{00000000-0005-0000-0000-0000CA130000}"/>
    <cellStyle name="Style 148 3 3" xfId="4791" xr:uid="{00000000-0005-0000-0000-0000CB130000}"/>
    <cellStyle name="Style 148 3 4" xfId="5113" xr:uid="{00000000-0005-0000-0000-0000CC130000}"/>
    <cellStyle name="Style 148 3 5" xfId="3977" xr:uid="{00000000-0005-0000-0000-0000CD130000}"/>
    <cellStyle name="Style 148 3 6" xfId="6260" xr:uid="{00000000-0005-0000-0000-0000CE130000}"/>
    <cellStyle name="Style 148 4" xfId="2776" xr:uid="{00000000-0005-0000-0000-0000CF130000}"/>
    <cellStyle name="Style 148 4 2" xfId="4293" xr:uid="{00000000-0005-0000-0000-0000D0130000}"/>
    <cellStyle name="Style 148 4 3" xfId="3426" xr:uid="{00000000-0005-0000-0000-0000D1130000}"/>
    <cellStyle name="Style 148 4 4" xfId="4882" xr:uid="{00000000-0005-0000-0000-0000D2130000}"/>
    <cellStyle name="Style 148 4 5" xfId="3750" xr:uid="{00000000-0005-0000-0000-0000D3130000}"/>
    <cellStyle name="Style 148 4 6" xfId="6036" xr:uid="{00000000-0005-0000-0000-0000D4130000}"/>
    <cellStyle name="Style 148 5" xfId="3009" xr:uid="{00000000-0005-0000-0000-0000D5130000}"/>
    <cellStyle name="Style 148 5 2" xfId="4491" xr:uid="{00000000-0005-0000-0000-0000D6130000}"/>
    <cellStyle name="Style 148 5 3" xfId="3283" xr:uid="{00000000-0005-0000-0000-0000D7130000}"/>
    <cellStyle name="Style 148 5 4" xfId="5075" xr:uid="{00000000-0005-0000-0000-0000D8130000}"/>
    <cellStyle name="Style 148 5 5" xfId="3939" xr:uid="{00000000-0005-0000-0000-0000D9130000}"/>
    <cellStyle name="Style 148 5 6" xfId="6222" xr:uid="{00000000-0005-0000-0000-0000DA130000}"/>
    <cellStyle name="Style 148 6" xfId="3015" xr:uid="{00000000-0005-0000-0000-0000DB130000}"/>
    <cellStyle name="Style 148 6 2" xfId="4497" xr:uid="{00000000-0005-0000-0000-0000DC130000}"/>
    <cellStyle name="Style 148 6 3" xfId="3277" xr:uid="{00000000-0005-0000-0000-0000DD130000}"/>
    <cellStyle name="Style 148 6 4" xfId="5081" xr:uid="{00000000-0005-0000-0000-0000DE130000}"/>
    <cellStyle name="Style 148 6 5" xfId="3945" xr:uid="{00000000-0005-0000-0000-0000DF130000}"/>
    <cellStyle name="Style 148 6 6" xfId="6228" xr:uid="{00000000-0005-0000-0000-0000E0130000}"/>
    <cellStyle name="Style 148 7" xfId="4081" xr:uid="{00000000-0005-0000-0000-0000E1130000}"/>
    <cellStyle name="Style 148 8" xfId="3499" xr:uid="{00000000-0005-0000-0000-0000E2130000}"/>
    <cellStyle name="Style 148 9" xfId="4175" xr:uid="{00000000-0005-0000-0000-0000E3130000}"/>
    <cellStyle name="Style 149" xfId="2351" xr:uid="{00000000-0005-0000-0000-0000E4130000}"/>
    <cellStyle name="Style 150" xfId="2352" xr:uid="{00000000-0005-0000-0000-0000E5130000}"/>
    <cellStyle name="Style 151" xfId="2353" xr:uid="{00000000-0005-0000-0000-0000E6130000}"/>
    <cellStyle name="Style 152" xfId="2354" xr:uid="{00000000-0005-0000-0000-0000E7130000}"/>
    <cellStyle name="Style 152 2" xfId="2355" xr:uid="{00000000-0005-0000-0000-0000E8130000}"/>
    <cellStyle name="Style 152 2 2" xfId="3056" xr:uid="{00000000-0005-0000-0000-0000E9130000}"/>
    <cellStyle name="Style 152 2 2 2" xfId="4538" xr:uid="{00000000-0005-0000-0000-0000EA130000}"/>
    <cellStyle name="Style 152 2 2 3" xfId="3244" xr:uid="{00000000-0005-0000-0000-0000EB130000}"/>
    <cellStyle name="Style 152 2 2 4" xfId="5122" xr:uid="{00000000-0005-0000-0000-0000EC130000}"/>
    <cellStyle name="Style 152 2 2 5" xfId="3986" xr:uid="{00000000-0005-0000-0000-0000ED130000}"/>
    <cellStyle name="Style 152 2 2 6" xfId="6269" xr:uid="{00000000-0005-0000-0000-0000EE130000}"/>
    <cellStyle name="Style 152 2 3" xfId="3012" xr:uid="{00000000-0005-0000-0000-0000EF130000}"/>
    <cellStyle name="Style 152 2 3 2" xfId="4494" xr:uid="{00000000-0005-0000-0000-0000F0130000}"/>
    <cellStyle name="Style 152 2 3 3" xfId="3280" xr:uid="{00000000-0005-0000-0000-0000F1130000}"/>
    <cellStyle name="Style 152 2 3 4" xfId="5078" xr:uid="{00000000-0005-0000-0000-0000F2130000}"/>
    <cellStyle name="Style 152 2 3 5" xfId="3942" xr:uid="{00000000-0005-0000-0000-0000F3130000}"/>
    <cellStyle name="Style 152 2 3 6" xfId="6225" xr:uid="{00000000-0005-0000-0000-0000F4130000}"/>
    <cellStyle name="Style 152 2 4" xfId="4084" xr:uid="{00000000-0005-0000-0000-0000F5130000}"/>
    <cellStyle name="Style 152 2 5" xfId="3496" xr:uid="{00000000-0005-0000-0000-0000F6130000}"/>
    <cellStyle name="Style 152 2 6" xfId="4177" xr:uid="{00000000-0005-0000-0000-0000F7130000}"/>
    <cellStyle name="Style 152 2 7" xfId="3675" xr:uid="{00000000-0005-0000-0000-0000F8130000}"/>
    <cellStyle name="Style 152 3" xfId="3053" xr:uid="{00000000-0005-0000-0000-0000F9130000}"/>
    <cellStyle name="Style 152 3 2" xfId="4535" xr:uid="{00000000-0005-0000-0000-0000FA130000}"/>
    <cellStyle name="Style 152 3 3" xfId="3247" xr:uid="{00000000-0005-0000-0000-0000FB130000}"/>
    <cellStyle name="Style 152 3 4" xfId="5119" xr:uid="{00000000-0005-0000-0000-0000FC130000}"/>
    <cellStyle name="Style 152 3 5" xfId="3983" xr:uid="{00000000-0005-0000-0000-0000FD130000}"/>
    <cellStyle name="Style 152 3 6" xfId="6266" xr:uid="{00000000-0005-0000-0000-0000FE130000}"/>
    <cellStyle name="Style 152 4" xfId="3011" xr:uid="{00000000-0005-0000-0000-0000FF130000}"/>
    <cellStyle name="Style 152 4 2" xfId="4493" xr:uid="{00000000-0005-0000-0000-000000140000}"/>
    <cellStyle name="Style 152 4 3" xfId="3281" xr:uid="{00000000-0005-0000-0000-000001140000}"/>
    <cellStyle name="Style 152 4 4" xfId="5077" xr:uid="{00000000-0005-0000-0000-000002140000}"/>
    <cellStyle name="Style 152 4 5" xfId="3941" xr:uid="{00000000-0005-0000-0000-000003140000}"/>
    <cellStyle name="Style 152 4 6" xfId="6224" xr:uid="{00000000-0005-0000-0000-000004140000}"/>
    <cellStyle name="Style 152 5" xfId="4083" xr:uid="{00000000-0005-0000-0000-000005140000}"/>
    <cellStyle name="Style 152 6" xfId="3497" xr:uid="{00000000-0005-0000-0000-000006140000}"/>
    <cellStyle name="Style 152 7" xfId="4192" xr:uid="{00000000-0005-0000-0000-000007140000}"/>
    <cellStyle name="Style 152 8" xfId="3674" xr:uid="{00000000-0005-0000-0000-000008140000}"/>
    <cellStyle name="Style 153" xfId="2356" xr:uid="{00000000-0005-0000-0000-000009140000}"/>
    <cellStyle name="Style 154" xfId="2357" xr:uid="{00000000-0005-0000-0000-00000A140000}"/>
    <cellStyle name="Style 155" xfId="2358" xr:uid="{00000000-0005-0000-0000-00000B140000}"/>
    <cellStyle name="Style 156" xfId="2359" xr:uid="{00000000-0005-0000-0000-00000C140000}"/>
    <cellStyle name="Style 157" xfId="2360" xr:uid="{00000000-0005-0000-0000-00000D140000}"/>
    <cellStyle name="Style 157 10" xfId="3676" xr:uid="{00000000-0005-0000-0000-00000E140000}"/>
    <cellStyle name="Style 157 11" xfId="5928" xr:uid="{00000000-0005-0000-0000-00000F140000}"/>
    <cellStyle name="Style 157 2" xfId="2361" xr:uid="{00000000-0005-0000-0000-000010140000}"/>
    <cellStyle name="Style 157 2 10" xfId="5929" xr:uid="{00000000-0005-0000-0000-000011140000}"/>
    <cellStyle name="Style 157 2 2" xfId="3052" xr:uid="{00000000-0005-0000-0000-000012140000}"/>
    <cellStyle name="Style 157 2 2 2" xfId="4534" xr:uid="{00000000-0005-0000-0000-000013140000}"/>
    <cellStyle name="Style 157 2 2 3" xfId="3248" xr:uid="{00000000-0005-0000-0000-000014140000}"/>
    <cellStyle name="Style 157 2 2 4" xfId="5118" xr:uid="{00000000-0005-0000-0000-000015140000}"/>
    <cellStyle name="Style 157 2 2 5" xfId="3982" xr:uid="{00000000-0005-0000-0000-000016140000}"/>
    <cellStyle name="Style 157 2 2 6" xfId="6265" xr:uid="{00000000-0005-0000-0000-000017140000}"/>
    <cellStyle name="Style 157 2 3" xfId="2773" xr:uid="{00000000-0005-0000-0000-000018140000}"/>
    <cellStyle name="Style 157 2 3 2" xfId="4290" xr:uid="{00000000-0005-0000-0000-000019140000}"/>
    <cellStyle name="Style 157 2 3 3" xfId="4746" xr:uid="{00000000-0005-0000-0000-00001A140000}"/>
    <cellStyle name="Style 157 2 3 4" xfId="4879" xr:uid="{00000000-0005-0000-0000-00001B140000}"/>
    <cellStyle name="Style 157 2 3 5" xfId="4025" xr:uid="{00000000-0005-0000-0000-00001C140000}"/>
    <cellStyle name="Style 157 2 3 6" xfId="6033" xr:uid="{00000000-0005-0000-0000-00001D140000}"/>
    <cellStyle name="Style 157 2 4" xfId="3014" xr:uid="{00000000-0005-0000-0000-00001E140000}"/>
    <cellStyle name="Style 157 2 4 2" xfId="4496" xr:uid="{00000000-0005-0000-0000-00001F140000}"/>
    <cellStyle name="Style 157 2 4 3" xfId="3278" xr:uid="{00000000-0005-0000-0000-000020140000}"/>
    <cellStyle name="Style 157 2 4 4" xfId="5080" xr:uid="{00000000-0005-0000-0000-000021140000}"/>
    <cellStyle name="Style 157 2 4 5" xfId="3944" xr:uid="{00000000-0005-0000-0000-000022140000}"/>
    <cellStyle name="Style 157 2 4 6" xfId="6227" xr:uid="{00000000-0005-0000-0000-000023140000}"/>
    <cellStyle name="Style 157 2 5" xfId="3020" xr:uid="{00000000-0005-0000-0000-000024140000}"/>
    <cellStyle name="Style 157 2 5 2" xfId="4502" xr:uid="{00000000-0005-0000-0000-000025140000}"/>
    <cellStyle name="Style 157 2 5 3" xfId="3272" xr:uid="{00000000-0005-0000-0000-000026140000}"/>
    <cellStyle name="Style 157 2 5 4" xfId="5086" xr:uid="{00000000-0005-0000-0000-000027140000}"/>
    <cellStyle name="Style 157 2 5 5" xfId="3950" xr:uid="{00000000-0005-0000-0000-000028140000}"/>
    <cellStyle name="Style 157 2 5 6" xfId="6233" xr:uid="{00000000-0005-0000-0000-000029140000}"/>
    <cellStyle name="Style 157 2 6" xfId="4086" xr:uid="{00000000-0005-0000-0000-00002A140000}"/>
    <cellStyle name="Style 157 2 7" xfId="3494" xr:uid="{00000000-0005-0000-0000-00002B140000}"/>
    <cellStyle name="Style 157 2 8" xfId="4180" xr:uid="{00000000-0005-0000-0000-00002C140000}"/>
    <cellStyle name="Style 157 2 9" xfId="3677" xr:uid="{00000000-0005-0000-0000-00002D140000}"/>
    <cellStyle name="Style 157 3" xfId="3051" xr:uid="{00000000-0005-0000-0000-00002E140000}"/>
    <cellStyle name="Style 157 3 2" xfId="4533" xr:uid="{00000000-0005-0000-0000-00002F140000}"/>
    <cellStyle name="Style 157 3 3" xfId="3249" xr:uid="{00000000-0005-0000-0000-000030140000}"/>
    <cellStyle name="Style 157 3 4" xfId="5117" xr:uid="{00000000-0005-0000-0000-000031140000}"/>
    <cellStyle name="Style 157 3 5" xfId="3981" xr:uid="{00000000-0005-0000-0000-000032140000}"/>
    <cellStyle name="Style 157 3 6" xfId="6264" xr:uid="{00000000-0005-0000-0000-000033140000}"/>
    <cellStyle name="Style 157 4" xfId="2774" xr:uid="{00000000-0005-0000-0000-000034140000}"/>
    <cellStyle name="Style 157 4 2" xfId="4291" xr:uid="{00000000-0005-0000-0000-000035140000}"/>
    <cellStyle name="Style 157 4 3" xfId="4660" xr:uid="{00000000-0005-0000-0000-000036140000}"/>
    <cellStyle name="Style 157 4 4" xfId="4880" xr:uid="{00000000-0005-0000-0000-000037140000}"/>
    <cellStyle name="Style 157 4 5" xfId="4167" xr:uid="{00000000-0005-0000-0000-000038140000}"/>
    <cellStyle name="Style 157 4 6" xfId="6034" xr:uid="{00000000-0005-0000-0000-000039140000}"/>
    <cellStyle name="Style 157 5" xfId="3013" xr:uid="{00000000-0005-0000-0000-00003A140000}"/>
    <cellStyle name="Style 157 5 2" xfId="4495" xr:uid="{00000000-0005-0000-0000-00003B140000}"/>
    <cellStyle name="Style 157 5 3" xfId="3279" xr:uid="{00000000-0005-0000-0000-00003C140000}"/>
    <cellStyle name="Style 157 5 4" xfId="5079" xr:uid="{00000000-0005-0000-0000-00003D140000}"/>
    <cellStyle name="Style 157 5 5" xfId="3943" xr:uid="{00000000-0005-0000-0000-00003E140000}"/>
    <cellStyle name="Style 157 5 6" xfId="6226" xr:uid="{00000000-0005-0000-0000-00003F140000}"/>
    <cellStyle name="Style 157 6" xfId="3019" xr:uid="{00000000-0005-0000-0000-000040140000}"/>
    <cellStyle name="Style 157 6 2" xfId="4501" xr:uid="{00000000-0005-0000-0000-000041140000}"/>
    <cellStyle name="Style 157 6 3" xfId="3273" xr:uid="{00000000-0005-0000-0000-000042140000}"/>
    <cellStyle name="Style 157 6 4" xfId="5085" xr:uid="{00000000-0005-0000-0000-000043140000}"/>
    <cellStyle name="Style 157 6 5" xfId="3949" xr:uid="{00000000-0005-0000-0000-000044140000}"/>
    <cellStyle name="Style 157 6 6" xfId="6232" xr:uid="{00000000-0005-0000-0000-000045140000}"/>
    <cellStyle name="Style 157 7" xfId="4085" xr:uid="{00000000-0005-0000-0000-000046140000}"/>
    <cellStyle name="Style 157 8" xfId="3495" xr:uid="{00000000-0005-0000-0000-000047140000}"/>
    <cellStyle name="Style 157 9" xfId="4194" xr:uid="{00000000-0005-0000-0000-000048140000}"/>
    <cellStyle name="Style 158" xfId="2362" xr:uid="{00000000-0005-0000-0000-000049140000}"/>
    <cellStyle name="Style 159" xfId="2363" xr:uid="{00000000-0005-0000-0000-00004A140000}"/>
    <cellStyle name="Style 160" xfId="2364" xr:uid="{00000000-0005-0000-0000-00004B140000}"/>
    <cellStyle name="Style 160 2" xfId="2365" xr:uid="{00000000-0005-0000-0000-00004C140000}"/>
    <cellStyle name="Style 160 2 2" xfId="3055" xr:uid="{00000000-0005-0000-0000-00004D140000}"/>
    <cellStyle name="Style 160 2 2 2" xfId="4537" xr:uid="{00000000-0005-0000-0000-00004E140000}"/>
    <cellStyle name="Style 160 2 2 3" xfId="3245" xr:uid="{00000000-0005-0000-0000-00004F140000}"/>
    <cellStyle name="Style 160 2 2 4" xfId="5121" xr:uid="{00000000-0005-0000-0000-000050140000}"/>
    <cellStyle name="Style 160 2 2 5" xfId="3985" xr:uid="{00000000-0005-0000-0000-000051140000}"/>
    <cellStyle name="Style 160 2 2 6" xfId="6268" xr:uid="{00000000-0005-0000-0000-000052140000}"/>
    <cellStyle name="Style 160 2 3" xfId="3058" xr:uid="{00000000-0005-0000-0000-000053140000}"/>
    <cellStyle name="Style 160 2 3 2" xfId="4540" xr:uid="{00000000-0005-0000-0000-000054140000}"/>
    <cellStyle name="Style 160 2 3 3" xfId="3242" xr:uid="{00000000-0005-0000-0000-000055140000}"/>
    <cellStyle name="Style 160 2 3 4" xfId="5124" xr:uid="{00000000-0005-0000-0000-000056140000}"/>
    <cellStyle name="Style 160 2 3 5" xfId="3988" xr:uid="{00000000-0005-0000-0000-000057140000}"/>
    <cellStyle name="Style 160 2 3 6" xfId="6271" xr:uid="{00000000-0005-0000-0000-000058140000}"/>
    <cellStyle name="Style 160 2 4" xfId="3018" xr:uid="{00000000-0005-0000-0000-000059140000}"/>
    <cellStyle name="Style 160 2 4 2" xfId="4500" xr:uid="{00000000-0005-0000-0000-00005A140000}"/>
    <cellStyle name="Style 160 2 4 3" xfId="3274" xr:uid="{00000000-0005-0000-0000-00005B140000}"/>
    <cellStyle name="Style 160 2 4 4" xfId="5084" xr:uid="{00000000-0005-0000-0000-00005C140000}"/>
    <cellStyle name="Style 160 2 4 5" xfId="3948" xr:uid="{00000000-0005-0000-0000-00005D140000}"/>
    <cellStyle name="Style 160 2 4 6" xfId="6231" xr:uid="{00000000-0005-0000-0000-00005E140000}"/>
    <cellStyle name="Style 160 2 5" xfId="4088" xr:uid="{00000000-0005-0000-0000-00005F140000}"/>
    <cellStyle name="Style 160 2 6" xfId="3492" xr:uid="{00000000-0005-0000-0000-000060140000}"/>
    <cellStyle name="Style 160 2 7" xfId="3818" xr:uid="{00000000-0005-0000-0000-000061140000}"/>
    <cellStyle name="Style 160 2 8" xfId="3679" xr:uid="{00000000-0005-0000-0000-000062140000}"/>
    <cellStyle name="Style 160 3" xfId="3054" xr:uid="{00000000-0005-0000-0000-000063140000}"/>
    <cellStyle name="Style 160 3 2" xfId="4536" xr:uid="{00000000-0005-0000-0000-000064140000}"/>
    <cellStyle name="Style 160 3 3" xfId="3246" xr:uid="{00000000-0005-0000-0000-000065140000}"/>
    <cellStyle name="Style 160 3 4" xfId="5120" xr:uid="{00000000-0005-0000-0000-000066140000}"/>
    <cellStyle name="Style 160 3 5" xfId="3984" xr:uid="{00000000-0005-0000-0000-000067140000}"/>
    <cellStyle name="Style 160 3 6" xfId="6267" xr:uid="{00000000-0005-0000-0000-000068140000}"/>
    <cellStyle name="Style 160 4" xfId="3057" xr:uid="{00000000-0005-0000-0000-000069140000}"/>
    <cellStyle name="Style 160 4 2" xfId="4539" xr:uid="{00000000-0005-0000-0000-00006A140000}"/>
    <cellStyle name="Style 160 4 3" xfId="3243" xr:uid="{00000000-0005-0000-0000-00006B140000}"/>
    <cellStyle name="Style 160 4 4" xfId="5123" xr:uid="{00000000-0005-0000-0000-00006C140000}"/>
    <cellStyle name="Style 160 4 5" xfId="3987" xr:uid="{00000000-0005-0000-0000-00006D140000}"/>
    <cellStyle name="Style 160 4 6" xfId="6270" xr:uid="{00000000-0005-0000-0000-00006E140000}"/>
    <cellStyle name="Style 160 5" xfId="3017" xr:uid="{00000000-0005-0000-0000-00006F140000}"/>
    <cellStyle name="Style 160 5 2" xfId="4499" xr:uid="{00000000-0005-0000-0000-000070140000}"/>
    <cellStyle name="Style 160 5 3" xfId="3275" xr:uid="{00000000-0005-0000-0000-000071140000}"/>
    <cellStyle name="Style 160 5 4" xfId="5083" xr:uid="{00000000-0005-0000-0000-000072140000}"/>
    <cellStyle name="Style 160 5 5" xfId="3947" xr:uid="{00000000-0005-0000-0000-000073140000}"/>
    <cellStyle name="Style 160 5 6" xfId="6230" xr:uid="{00000000-0005-0000-0000-000074140000}"/>
    <cellStyle name="Style 160 6" xfId="4087" xr:uid="{00000000-0005-0000-0000-000075140000}"/>
    <cellStyle name="Style 160 7" xfId="3493" xr:uid="{00000000-0005-0000-0000-000076140000}"/>
    <cellStyle name="Style 160 8" xfId="3817" xr:uid="{00000000-0005-0000-0000-000077140000}"/>
    <cellStyle name="Style 160 9" xfId="3678" xr:uid="{00000000-0005-0000-0000-000078140000}"/>
    <cellStyle name="Style 161" xfId="2366" xr:uid="{00000000-0005-0000-0000-000079140000}"/>
    <cellStyle name="Style 162" xfId="2367" xr:uid="{00000000-0005-0000-0000-00007A140000}"/>
    <cellStyle name="Style 163" xfId="2368" xr:uid="{00000000-0005-0000-0000-00007B140000}"/>
    <cellStyle name="Style 164" xfId="2369" xr:uid="{00000000-0005-0000-0000-00007C140000}"/>
    <cellStyle name="Style 165" xfId="2370" xr:uid="{00000000-0005-0000-0000-00007D140000}"/>
    <cellStyle name="Style 166" xfId="2371" xr:uid="{00000000-0005-0000-0000-00007E140000}"/>
    <cellStyle name="Style 167" xfId="2372" xr:uid="{00000000-0005-0000-0000-00007F140000}"/>
    <cellStyle name="Style 168" xfId="2373" xr:uid="{00000000-0005-0000-0000-000080140000}"/>
    <cellStyle name="Style 169" xfId="2374" xr:uid="{00000000-0005-0000-0000-000081140000}"/>
    <cellStyle name="Style 170" xfId="2375" xr:uid="{00000000-0005-0000-0000-000082140000}"/>
    <cellStyle name="Style 171" xfId="2376" xr:uid="{00000000-0005-0000-0000-000083140000}"/>
    <cellStyle name="Style 172" xfId="2377" xr:uid="{00000000-0005-0000-0000-000084140000}"/>
    <cellStyle name="Style 173" xfId="2378" xr:uid="{00000000-0005-0000-0000-000085140000}"/>
    <cellStyle name="Style 173 10" xfId="5747" xr:uid="{00000000-0005-0000-0000-000086140000}"/>
    <cellStyle name="Style 173 2" xfId="2379" xr:uid="{00000000-0005-0000-0000-000087140000}"/>
    <cellStyle name="Style 173 2 2" xfId="3060" xr:uid="{00000000-0005-0000-0000-000088140000}"/>
    <cellStyle name="Style 173 2 2 2" xfId="4542" xr:uid="{00000000-0005-0000-0000-000089140000}"/>
    <cellStyle name="Style 173 2 2 3" xfId="3240" xr:uid="{00000000-0005-0000-0000-00008A140000}"/>
    <cellStyle name="Style 173 2 2 4" xfId="5126" xr:uid="{00000000-0005-0000-0000-00008B140000}"/>
    <cellStyle name="Style 173 2 2 5" xfId="3990" xr:uid="{00000000-0005-0000-0000-00008C140000}"/>
    <cellStyle name="Style 173 2 2 6" xfId="6273" xr:uid="{00000000-0005-0000-0000-00008D140000}"/>
    <cellStyle name="Style 173 2 2 7" xfId="5973" xr:uid="{00000000-0005-0000-0000-00008E140000}"/>
    <cellStyle name="Style 173 2 3" xfId="2739" xr:uid="{00000000-0005-0000-0000-00008F140000}"/>
    <cellStyle name="Style 173 2 3 2" xfId="4256" xr:uid="{00000000-0005-0000-0000-000090140000}"/>
    <cellStyle name="Style 173 2 3 3" xfId="4136" xr:uid="{00000000-0005-0000-0000-000091140000}"/>
    <cellStyle name="Style 173 2 3 4" xfId="4845" xr:uid="{00000000-0005-0000-0000-000092140000}"/>
    <cellStyle name="Style 173 2 3 5" xfId="4158" xr:uid="{00000000-0005-0000-0000-000093140000}"/>
    <cellStyle name="Style 173 2 3 6" xfId="5999" xr:uid="{00000000-0005-0000-0000-000094140000}"/>
    <cellStyle name="Style 173 2 3 7" xfId="5900" xr:uid="{00000000-0005-0000-0000-000095140000}"/>
    <cellStyle name="Style 173 2 4" xfId="4090" xr:uid="{00000000-0005-0000-0000-000096140000}"/>
    <cellStyle name="Style 173 2 5" xfId="3490" xr:uid="{00000000-0005-0000-0000-000097140000}"/>
    <cellStyle name="Style 173 2 6" xfId="3826" xr:uid="{00000000-0005-0000-0000-000098140000}"/>
    <cellStyle name="Style 173 2 7" xfId="3680" xr:uid="{00000000-0005-0000-0000-000099140000}"/>
    <cellStyle name="Style 173 2 8" xfId="5931" xr:uid="{00000000-0005-0000-0000-00009A140000}"/>
    <cellStyle name="Style 173 2 9" xfId="6146" xr:uid="{00000000-0005-0000-0000-00009B140000}"/>
    <cellStyle name="Style 173 3" xfId="3059" xr:uid="{00000000-0005-0000-0000-00009C140000}"/>
    <cellStyle name="Style 173 3 2" xfId="4541" xr:uid="{00000000-0005-0000-0000-00009D140000}"/>
    <cellStyle name="Style 173 3 3" xfId="3241" xr:uid="{00000000-0005-0000-0000-00009E140000}"/>
    <cellStyle name="Style 173 3 4" xfId="5125" xr:uid="{00000000-0005-0000-0000-00009F140000}"/>
    <cellStyle name="Style 173 3 5" xfId="3989" xr:uid="{00000000-0005-0000-0000-0000A0140000}"/>
    <cellStyle name="Style 173 3 6" xfId="6272" xr:uid="{00000000-0005-0000-0000-0000A1140000}"/>
    <cellStyle name="Style 173 3 7" xfId="5972" xr:uid="{00000000-0005-0000-0000-0000A2140000}"/>
    <cellStyle name="Style 173 4" xfId="2740" xr:uid="{00000000-0005-0000-0000-0000A3140000}"/>
    <cellStyle name="Style 173 4 2" xfId="4257" xr:uid="{00000000-0005-0000-0000-0000A4140000}"/>
    <cellStyle name="Style 173 4 3" xfId="4055" xr:uid="{00000000-0005-0000-0000-0000A5140000}"/>
    <cellStyle name="Style 173 4 4" xfId="4846" xr:uid="{00000000-0005-0000-0000-0000A6140000}"/>
    <cellStyle name="Style 173 4 5" xfId="4150" xr:uid="{00000000-0005-0000-0000-0000A7140000}"/>
    <cellStyle name="Style 173 4 6" xfId="6000" xr:uid="{00000000-0005-0000-0000-0000A8140000}"/>
    <cellStyle name="Style 173 4 7" xfId="5901" xr:uid="{00000000-0005-0000-0000-0000A9140000}"/>
    <cellStyle name="Style 173 5" xfId="4089" xr:uid="{00000000-0005-0000-0000-0000AA140000}"/>
    <cellStyle name="Style 173 6" xfId="3491" xr:uid="{00000000-0005-0000-0000-0000AB140000}"/>
    <cellStyle name="Style 173 7" xfId="3825" xr:uid="{00000000-0005-0000-0000-0000AC140000}"/>
    <cellStyle name="Style 173 8" xfId="4999" xr:uid="{00000000-0005-0000-0000-0000AD140000}"/>
    <cellStyle name="Style 173 9" xfId="5930" xr:uid="{00000000-0005-0000-0000-0000AE140000}"/>
    <cellStyle name="Style 174" xfId="2380" xr:uid="{00000000-0005-0000-0000-0000AF140000}"/>
    <cellStyle name="Style 175" xfId="2381" xr:uid="{00000000-0005-0000-0000-0000B0140000}"/>
    <cellStyle name="Style 176" xfId="2382" xr:uid="{00000000-0005-0000-0000-0000B1140000}"/>
    <cellStyle name="Style 176 2" xfId="2383" xr:uid="{00000000-0005-0000-0000-0000B2140000}"/>
    <cellStyle name="Style 176 2 2" xfId="3062" xr:uid="{00000000-0005-0000-0000-0000B3140000}"/>
    <cellStyle name="Style 176 2 2 2" xfId="4544" xr:uid="{00000000-0005-0000-0000-0000B4140000}"/>
    <cellStyle name="Style 176 2 2 3" xfId="3238" xr:uid="{00000000-0005-0000-0000-0000B5140000}"/>
    <cellStyle name="Style 176 2 2 4" xfId="5128" xr:uid="{00000000-0005-0000-0000-0000B6140000}"/>
    <cellStyle name="Style 176 2 2 5" xfId="4228" xr:uid="{00000000-0005-0000-0000-0000B7140000}"/>
    <cellStyle name="Style 176 2 2 6" xfId="6275" xr:uid="{00000000-0005-0000-0000-0000B8140000}"/>
    <cellStyle name="Style 176 2 3" xfId="2737" xr:uid="{00000000-0005-0000-0000-0000B9140000}"/>
    <cellStyle name="Style 176 2 3 2" xfId="4254" xr:uid="{00000000-0005-0000-0000-0000BA140000}"/>
    <cellStyle name="Style 176 2 3 3" xfId="4033" xr:uid="{00000000-0005-0000-0000-0000BB140000}"/>
    <cellStyle name="Style 176 2 3 4" xfId="4843" xr:uid="{00000000-0005-0000-0000-0000BC140000}"/>
    <cellStyle name="Style 176 2 3 5" xfId="4161" xr:uid="{00000000-0005-0000-0000-0000BD140000}"/>
    <cellStyle name="Style 176 2 3 6" xfId="5997" xr:uid="{00000000-0005-0000-0000-0000BE140000}"/>
    <cellStyle name="Style 176 2 4" xfId="4092" xr:uid="{00000000-0005-0000-0000-0000BF140000}"/>
    <cellStyle name="Style 176 2 5" xfId="3488" xr:uid="{00000000-0005-0000-0000-0000C0140000}"/>
    <cellStyle name="Style 176 2 6" xfId="3836" xr:uid="{00000000-0005-0000-0000-0000C1140000}"/>
    <cellStyle name="Style 176 2 7" xfId="3682" xr:uid="{00000000-0005-0000-0000-0000C2140000}"/>
    <cellStyle name="Style 176 2 8" xfId="5933" xr:uid="{00000000-0005-0000-0000-0000C3140000}"/>
    <cellStyle name="Style 176 3" xfId="3061" xr:uid="{00000000-0005-0000-0000-0000C4140000}"/>
    <cellStyle name="Style 176 3 2" xfId="4543" xr:uid="{00000000-0005-0000-0000-0000C5140000}"/>
    <cellStyle name="Style 176 3 3" xfId="3239" xr:uid="{00000000-0005-0000-0000-0000C6140000}"/>
    <cellStyle name="Style 176 3 4" xfId="5127" xr:uid="{00000000-0005-0000-0000-0000C7140000}"/>
    <cellStyle name="Style 176 3 5" xfId="3991" xr:uid="{00000000-0005-0000-0000-0000C8140000}"/>
    <cellStyle name="Style 176 3 6" xfId="6274" xr:uid="{00000000-0005-0000-0000-0000C9140000}"/>
    <cellStyle name="Style 176 4" xfId="2738" xr:uid="{00000000-0005-0000-0000-0000CA140000}"/>
    <cellStyle name="Style 176 4 2" xfId="4255" xr:uid="{00000000-0005-0000-0000-0000CB140000}"/>
    <cellStyle name="Style 176 4 3" xfId="4050" xr:uid="{00000000-0005-0000-0000-0000CC140000}"/>
    <cellStyle name="Style 176 4 4" xfId="4844" xr:uid="{00000000-0005-0000-0000-0000CD140000}"/>
    <cellStyle name="Style 176 4 5" xfId="4142" xr:uid="{00000000-0005-0000-0000-0000CE140000}"/>
    <cellStyle name="Style 176 4 6" xfId="5998" xr:uid="{00000000-0005-0000-0000-0000CF140000}"/>
    <cellStyle name="Style 176 5" xfId="4091" xr:uid="{00000000-0005-0000-0000-0000D0140000}"/>
    <cellStyle name="Style 176 6" xfId="3489" xr:uid="{00000000-0005-0000-0000-0000D1140000}"/>
    <cellStyle name="Style 176 7" xfId="3833" xr:uid="{00000000-0005-0000-0000-0000D2140000}"/>
    <cellStyle name="Style 176 8" xfId="3681" xr:uid="{00000000-0005-0000-0000-0000D3140000}"/>
    <cellStyle name="Style 176 9" xfId="5932" xr:uid="{00000000-0005-0000-0000-0000D4140000}"/>
    <cellStyle name="Style 177" xfId="2384" xr:uid="{00000000-0005-0000-0000-0000D5140000}"/>
    <cellStyle name="Style 177 2" xfId="2385" xr:uid="{00000000-0005-0000-0000-0000D6140000}"/>
    <cellStyle name="Style 177 2 2" xfId="3064" xr:uid="{00000000-0005-0000-0000-0000D7140000}"/>
    <cellStyle name="Style 177 2 2 2" xfId="4546" xr:uid="{00000000-0005-0000-0000-0000D8140000}"/>
    <cellStyle name="Style 177 2 2 3" xfId="3236" xr:uid="{00000000-0005-0000-0000-0000D9140000}"/>
    <cellStyle name="Style 177 2 2 4" xfId="5130" xr:uid="{00000000-0005-0000-0000-0000DA140000}"/>
    <cellStyle name="Style 177 2 2 5" xfId="4227" xr:uid="{00000000-0005-0000-0000-0000DB140000}"/>
    <cellStyle name="Style 177 2 2 6" xfId="6277" xr:uid="{00000000-0005-0000-0000-0000DC140000}"/>
    <cellStyle name="Style 177 2 3" xfId="2735" xr:uid="{00000000-0005-0000-0000-0000DD140000}"/>
    <cellStyle name="Style 177 2 3 2" xfId="4252" xr:uid="{00000000-0005-0000-0000-0000DE140000}"/>
    <cellStyle name="Style 177 2 3 3" xfId="4139" xr:uid="{00000000-0005-0000-0000-0000DF140000}"/>
    <cellStyle name="Style 177 2 3 4" xfId="4841" xr:uid="{00000000-0005-0000-0000-0000E0140000}"/>
    <cellStyle name="Style 177 2 3 5" xfId="3721" xr:uid="{00000000-0005-0000-0000-0000E1140000}"/>
    <cellStyle name="Style 177 2 3 6" xfId="5995" xr:uid="{00000000-0005-0000-0000-0000E2140000}"/>
    <cellStyle name="Style 177 2 4" xfId="4094" xr:uid="{00000000-0005-0000-0000-0000E3140000}"/>
    <cellStyle name="Style 177 2 5" xfId="3486" xr:uid="{00000000-0005-0000-0000-0000E4140000}"/>
    <cellStyle name="Style 177 2 6" xfId="3838" xr:uid="{00000000-0005-0000-0000-0000E5140000}"/>
    <cellStyle name="Style 177 2 7" xfId="3683" xr:uid="{00000000-0005-0000-0000-0000E6140000}"/>
    <cellStyle name="Style 177 2 8" xfId="5935" xr:uid="{00000000-0005-0000-0000-0000E7140000}"/>
    <cellStyle name="Style 177 3" xfId="3063" xr:uid="{00000000-0005-0000-0000-0000E8140000}"/>
    <cellStyle name="Style 177 3 2" xfId="4545" xr:uid="{00000000-0005-0000-0000-0000E9140000}"/>
    <cellStyle name="Style 177 3 3" xfId="3237" xr:uid="{00000000-0005-0000-0000-0000EA140000}"/>
    <cellStyle name="Style 177 3 4" xfId="5129" xr:uid="{00000000-0005-0000-0000-0000EB140000}"/>
    <cellStyle name="Style 177 3 5" xfId="4233" xr:uid="{00000000-0005-0000-0000-0000EC140000}"/>
    <cellStyle name="Style 177 3 6" xfId="6276" xr:uid="{00000000-0005-0000-0000-0000ED140000}"/>
    <cellStyle name="Style 177 4" xfId="2736" xr:uid="{00000000-0005-0000-0000-0000EE140000}"/>
    <cellStyle name="Style 177 4 2" xfId="4253" xr:uid="{00000000-0005-0000-0000-0000EF140000}"/>
    <cellStyle name="Style 177 4 3" xfId="4054" xr:uid="{00000000-0005-0000-0000-0000F0140000}"/>
    <cellStyle name="Style 177 4 4" xfId="4842" xr:uid="{00000000-0005-0000-0000-0000F1140000}"/>
    <cellStyle name="Style 177 4 5" xfId="3722" xr:uid="{00000000-0005-0000-0000-0000F2140000}"/>
    <cellStyle name="Style 177 4 6" xfId="5996" xr:uid="{00000000-0005-0000-0000-0000F3140000}"/>
    <cellStyle name="Style 177 5" xfId="4093" xr:uid="{00000000-0005-0000-0000-0000F4140000}"/>
    <cellStyle name="Style 177 6" xfId="3487" xr:uid="{00000000-0005-0000-0000-0000F5140000}"/>
    <cellStyle name="Style 177 7" xfId="3837" xr:uid="{00000000-0005-0000-0000-0000F6140000}"/>
    <cellStyle name="Style 177 8" xfId="5000" xr:uid="{00000000-0005-0000-0000-0000F7140000}"/>
    <cellStyle name="Style 177 9" xfId="5934" xr:uid="{00000000-0005-0000-0000-0000F8140000}"/>
    <cellStyle name="Style 178" xfId="2386" xr:uid="{00000000-0005-0000-0000-0000F9140000}"/>
    <cellStyle name="Style 178 2" xfId="2387" xr:uid="{00000000-0005-0000-0000-0000FA140000}"/>
    <cellStyle name="Style 178 2 2" xfId="3066" xr:uid="{00000000-0005-0000-0000-0000FB140000}"/>
    <cellStyle name="Style 178 2 2 2" xfId="4548" xr:uid="{00000000-0005-0000-0000-0000FC140000}"/>
    <cellStyle name="Style 178 2 2 3" xfId="3234" xr:uid="{00000000-0005-0000-0000-0000FD140000}"/>
    <cellStyle name="Style 178 2 2 4" xfId="5132" xr:uid="{00000000-0005-0000-0000-0000FE140000}"/>
    <cellStyle name="Style 178 2 2 5" xfId="3992" xr:uid="{00000000-0005-0000-0000-0000FF140000}"/>
    <cellStyle name="Style 178 2 2 6" xfId="6279" xr:uid="{00000000-0005-0000-0000-000000150000}"/>
    <cellStyle name="Style 178 2 3" xfId="2733" xr:uid="{00000000-0005-0000-0000-000001150000}"/>
    <cellStyle name="Style 178 2 3 2" xfId="4250" xr:uid="{00000000-0005-0000-0000-000002150000}"/>
    <cellStyle name="Style 178 2 3 3" xfId="4032" xr:uid="{00000000-0005-0000-0000-000003150000}"/>
    <cellStyle name="Style 178 2 3 4" xfId="4839" xr:uid="{00000000-0005-0000-0000-000004150000}"/>
    <cellStyle name="Style 178 2 3 5" xfId="3719" xr:uid="{00000000-0005-0000-0000-000005150000}"/>
    <cellStyle name="Style 178 2 3 6" xfId="5993" xr:uid="{00000000-0005-0000-0000-000006150000}"/>
    <cellStyle name="Style 178 2 4" xfId="4096" xr:uid="{00000000-0005-0000-0000-000007150000}"/>
    <cellStyle name="Style 178 2 5" xfId="3484" xr:uid="{00000000-0005-0000-0000-000008150000}"/>
    <cellStyle name="Style 178 2 6" xfId="3840" xr:uid="{00000000-0005-0000-0000-000009150000}"/>
    <cellStyle name="Style 178 2 7" xfId="3685" xr:uid="{00000000-0005-0000-0000-00000A150000}"/>
    <cellStyle name="Style 178 2 8" xfId="5937" xr:uid="{00000000-0005-0000-0000-00000B150000}"/>
    <cellStyle name="Style 178 3" xfId="3065" xr:uid="{00000000-0005-0000-0000-00000C150000}"/>
    <cellStyle name="Style 178 3 2" xfId="4547" xr:uid="{00000000-0005-0000-0000-00000D150000}"/>
    <cellStyle name="Style 178 3 3" xfId="3235" xr:uid="{00000000-0005-0000-0000-00000E150000}"/>
    <cellStyle name="Style 178 3 4" xfId="5131" xr:uid="{00000000-0005-0000-0000-00000F150000}"/>
    <cellStyle name="Style 178 3 5" xfId="4232" xr:uid="{00000000-0005-0000-0000-000010150000}"/>
    <cellStyle name="Style 178 3 6" xfId="6278" xr:uid="{00000000-0005-0000-0000-000011150000}"/>
    <cellStyle name="Style 178 4" xfId="2734" xr:uid="{00000000-0005-0000-0000-000012150000}"/>
    <cellStyle name="Style 178 4 2" xfId="4251" xr:uid="{00000000-0005-0000-0000-000013150000}"/>
    <cellStyle name="Style 178 4 3" xfId="4049" xr:uid="{00000000-0005-0000-0000-000014150000}"/>
    <cellStyle name="Style 178 4 4" xfId="4840" xr:uid="{00000000-0005-0000-0000-000015150000}"/>
    <cellStyle name="Style 178 4 5" xfId="3720" xr:uid="{00000000-0005-0000-0000-000016150000}"/>
    <cellStyle name="Style 178 4 6" xfId="5994" xr:uid="{00000000-0005-0000-0000-000017150000}"/>
    <cellStyle name="Style 178 5" xfId="4095" xr:uid="{00000000-0005-0000-0000-000018150000}"/>
    <cellStyle name="Style 178 6" xfId="3485" xr:uid="{00000000-0005-0000-0000-000019150000}"/>
    <cellStyle name="Style 178 7" xfId="3839" xr:uid="{00000000-0005-0000-0000-00001A150000}"/>
    <cellStyle name="Style 178 8" xfId="3684" xr:uid="{00000000-0005-0000-0000-00001B150000}"/>
    <cellStyle name="Style 178 9" xfId="5936" xr:uid="{00000000-0005-0000-0000-00001C150000}"/>
    <cellStyle name="Style 179" xfId="2388" xr:uid="{00000000-0005-0000-0000-00001D150000}"/>
    <cellStyle name="Style 180" xfId="2389" xr:uid="{00000000-0005-0000-0000-00001E150000}"/>
    <cellStyle name="Style 181" xfId="2390" xr:uid="{00000000-0005-0000-0000-00001F150000}"/>
    <cellStyle name="Style 181 2" xfId="2391" xr:uid="{00000000-0005-0000-0000-000020150000}"/>
    <cellStyle name="Style 181 2 2" xfId="3068" xr:uid="{00000000-0005-0000-0000-000021150000}"/>
    <cellStyle name="Style 181 2 2 2" xfId="4550" xr:uid="{00000000-0005-0000-0000-000022150000}"/>
    <cellStyle name="Style 181 2 2 3" xfId="3232" xr:uid="{00000000-0005-0000-0000-000023150000}"/>
    <cellStyle name="Style 181 2 2 4" xfId="5134" xr:uid="{00000000-0005-0000-0000-000024150000}"/>
    <cellStyle name="Style 181 2 2 5" xfId="3994" xr:uid="{00000000-0005-0000-0000-000025150000}"/>
    <cellStyle name="Style 181 2 2 6" xfId="6281" xr:uid="{00000000-0005-0000-0000-000026150000}"/>
    <cellStyle name="Style 181 2 3" xfId="2731" xr:uid="{00000000-0005-0000-0000-000027150000}"/>
    <cellStyle name="Style 181 2 3 2" xfId="4248" xr:uid="{00000000-0005-0000-0000-000028150000}"/>
    <cellStyle name="Style 181 2 3 3" xfId="3446" xr:uid="{00000000-0005-0000-0000-000029150000}"/>
    <cellStyle name="Style 181 2 3 4" xfId="4837" xr:uid="{00000000-0005-0000-0000-00002A150000}"/>
    <cellStyle name="Style 181 2 3 5" xfId="4145" xr:uid="{00000000-0005-0000-0000-00002B150000}"/>
    <cellStyle name="Style 181 2 3 6" xfId="5991" xr:uid="{00000000-0005-0000-0000-00002C150000}"/>
    <cellStyle name="Style 181 2 4" xfId="4098" xr:uid="{00000000-0005-0000-0000-00002D150000}"/>
    <cellStyle name="Style 181 2 5" xfId="3480" xr:uid="{00000000-0005-0000-0000-00002E150000}"/>
    <cellStyle name="Style 181 2 6" xfId="4186" xr:uid="{00000000-0005-0000-0000-00002F150000}"/>
    <cellStyle name="Style 181 2 7" xfId="3687" xr:uid="{00000000-0005-0000-0000-000030150000}"/>
    <cellStyle name="Style 181 2 8" xfId="5939" xr:uid="{00000000-0005-0000-0000-000031150000}"/>
    <cellStyle name="Style 181 3" xfId="3067" xr:uid="{00000000-0005-0000-0000-000032150000}"/>
    <cellStyle name="Style 181 3 2" xfId="4549" xr:uid="{00000000-0005-0000-0000-000033150000}"/>
    <cellStyle name="Style 181 3 3" xfId="3233" xr:uid="{00000000-0005-0000-0000-000034150000}"/>
    <cellStyle name="Style 181 3 4" xfId="5133" xr:uid="{00000000-0005-0000-0000-000035150000}"/>
    <cellStyle name="Style 181 3 5" xfId="3993" xr:uid="{00000000-0005-0000-0000-000036150000}"/>
    <cellStyle name="Style 181 3 6" xfId="6280" xr:uid="{00000000-0005-0000-0000-000037150000}"/>
    <cellStyle name="Style 181 4" xfId="2732" xr:uid="{00000000-0005-0000-0000-000038150000}"/>
    <cellStyle name="Style 181 4 2" xfId="4249" xr:uid="{00000000-0005-0000-0000-000039150000}"/>
    <cellStyle name="Style 181 4 3" xfId="3445" xr:uid="{00000000-0005-0000-0000-00003A150000}"/>
    <cellStyle name="Style 181 4 4" xfId="4838" xr:uid="{00000000-0005-0000-0000-00003B150000}"/>
    <cellStyle name="Style 181 4 5" xfId="3718" xr:uid="{00000000-0005-0000-0000-00003C150000}"/>
    <cellStyle name="Style 181 4 6" xfId="5992" xr:uid="{00000000-0005-0000-0000-00003D150000}"/>
    <cellStyle name="Style 181 5" xfId="4097" xr:uid="{00000000-0005-0000-0000-00003E150000}"/>
    <cellStyle name="Style 181 6" xfId="3481" xr:uid="{00000000-0005-0000-0000-00003F150000}"/>
    <cellStyle name="Style 181 7" xfId="4047" xr:uid="{00000000-0005-0000-0000-000040150000}"/>
    <cellStyle name="Style 181 8" xfId="3686" xr:uid="{00000000-0005-0000-0000-000041150000}"/>
    <cellStyle name="Style 181 9" xfId="5938" xr:uid="{00000000-0005-0000-0000-000042150000}"/>
    <cellStyle name="Style 182" xfId="2392" xr:uid="{00000000-0005-0000-0000-000043150000}"/>
    <cellStyle name="Style 183" xfId="2393" xr:uid="{00000000-0005-0000-0000-000044150000}"/>
    <cellStyle name="Style 183 10" xfId="6147" xr:uid="{00000000-0005-0000-0000-000045150000}"/>
    <cellStyle name="Style 183 2" xfId="2394" xr:uid="{00000000-0005-0000-0000-000046150000}"/>
    <cellStyle name="Style 183 2 2" xfId="3070" xr:uid="{00000000-0005-0000-0000-000047150000}"/>
    <cellStyle name="Style 183 2 2 2" xfId="4552" xr:uid="{00000000-0005-0000-0000-000048150000}"/>
    <cellStyle name="Style 183 2 2 3" xfId="3230" xr:uid="{00000000-0005-0000-0000-000049150000}"/>
    <cellStyle name="Style 183 2 2 4" xfId="5136" xr:uid="{00000000-0005-0000-0000-00004A150000}"/>
    <cellStyle name="Style 183 2 2 5" xfId="3996" xr:uid="{00000000-0005-0000-0000-00004B150000}"/>
    <cellStyle name="Style 183 2 2 6" xfId="6283" xr:uid="{00000000-0005-0000-0000-00004C150000}"/>
    <cellStyle name="Style 183 2 2 7" xfId="5975" xr:uid="{00000000-0005-0000-0000-00004D150000}"/>
    <cellStyle name="Style 183 2 3" xfId="2729" xr:uid="{00000000-0005-0000-0000-00004E150000}"/>
    <cellStyle name="Style 183 2 3 2" xfId="4246" xr:uid="{00000000-0005-0000-0000-00004F150000}"/>
    <cellStyle name="Style 183 2 3 3" xfId="4134" xr:uid="{00000000-0005-0000-0000-000050150000}"/>
    <cellStyle name="Style 183 2 3 4" xfId="4835" xr:uid="{00000000-0005-0000-0000-000051150000}"/>
    <cellStyle name="Style 183 2 3 5" xfId="4053" xr:uid="{00000000-0005-0000-0000-000052150000}"/>
    <cellStyle name="Style 183 2 3 6" xfId="5989" xr:uid="{00000000-0005-0000-0000-000053150000}"/>
    <cellStyle name="Style 183 2 3 7" xfId="5898" xr:uid="{00000000-0005-0000-0000-000054150000}"/>
    <cellStyle name="Style 183 2 4" xfId="4100" xr:uid="{00000000-0005-0000-0000-000055150000}"/>
    <cellStyle name="Style 183 2 5" xfId="3478" xr:uid="{00000000-0005-0000-0000-000056150000}"/>
    <cellStyle name="Style 183 2 6" xfId="4048" xr:uid="{00000000-0005-0000-0000-000057150000}"/>
    <cellStyle name="Style 183 2 7" xfId="3689" xr:uid="{00000000-0005-0000-0000-000058150000}"/>
    <cellStyle name="Style 183 2 8" xfId="5941" xr:uid="{00000000-0005-0000-0000-000059150000}"/>
    <cellStyle name="Style 183 2 9" xfId="5748" xr:uid="{00000000-0005-0000-0000-00005A150000}"/>
    <cellStyle name="Style 183 3" xfId="3069" xr:uid="{00000000-0005-0000-0000-00005B150000}"/>
    <cellStyle name="Style 183 3 2" xfId="4551" xr:uid="{00000000-0005-0000-0000-00005C150000}"/>
    <cellStyle name="Style 183 3 3" xfId="3231" xr:uid="{00000000-0005-0000-0000-00005D150000}"/>
    <cellStyle name="Style 183 3 4" xfId="5135" xr:uid="{00000000-0005-0000-0000-00005E150000}"/>
    <cellStyle name="Style 183 3 5" xfId="3995" xr:uid="{00000000-0005-0000-0000-00005F150000}"/>
    <cellStyle name="Style 183 3 6" xfId="6282" xr:uid="{00000000-0005-0000-0000-000060150000}"/>
    <cellStyle name="Style 183 3 7" xfId="5974" xr:uid="{00000000-0005-0000-0000-000061150000}"/>
    <cellStyle name="Style 183 4" xfId="2730" xr:uid="{00000000-0005-0000-0000-000062150000}"/>
    <cellStyle name="Style 183 4 2" xfId="4247" xr:uid="{00000000-0005-0000-0000-000063150000}"/>
    <cellStyle name="Style 183 4 3" xfId="4056" xr:uid="{00000000-0005-0000-0000-000064150000}"/>
    <cellStyle name="Style 183 4 4" xfId="4836" xr:uid="{00000000-0005-0000-0000-000065150000}"/>
    <cellStyle name="Style 183 4 5" xfId="4140" xr:uid="{00000000-0005-0000-0000-000066150000}"/>
    <cellStyle name="Style 183 4 6" xfId="5990" xr:uid="{00000000-0005-0000-0000-000067150000}"/>
    <cellStyle name="Style 183 4 7" xfId="5899" xr:uid="{00000000-0005-0000-0000-000068150000}"/>
    <cellStyle name="Style 183 5" xfId="4099" xr:uid="{00000000-0005-0000-0000-000069150000}"/>
    <cellStyle name="Style 183 6" xfId="3479" xr:uid="{00000000-0005-0000-0000-00006A150000}"/>
    <cellStyle name="Style 183 7" xfId="4199" xr:uid="{00000000-0005-0000-0000-00006B150000}"/>
    <cellStyle name="Style 183 8" xfId="3688" xr:uid="{00000000-0005-0000-0000-00006C150000}"/>
    <cellStyle name="Style 183 9" xfId="5940" xr:uid="{00000000-0005-0000-0000-00006D150000}"/>
    <cellStyle name="Style 184" xfId="2395" xr:uid="{00000000-0005-0000-0000-00006E150000}"/>
    <cellStyle name="Style 185" xfId="2396" xr:uid="{00000000-0005-0000-0000-00006F150000}"/>
    <cellStyle name="Style 186" xfId="2397" xr:uid="{00000000-0005-0000-0000-000070150000}"/>
    <cellStyle name="Style 187" xfId="2398" xr:uid="{00000000-0005-0000-0000-000071150000}"/>
    <cellStyle name="Style 188" xfId="2399" xr:uid="{00000000-0005-0000-0000-000072150000}"/>
    <cellStyle name="Style 189" xfId="2400" xr:uid="{00000000-0005-0000-0000-000073150000}"/>
    <cellStyle name="Style 190" xfId="2401" xr:uid="{00000000-0005-0000-0000-000074150000}"/>
    <cellStyle name="Style 191" xfId="2402" xr:uid="{00000000-0005-0000-0000-000075150000}"/>
    <cellStyle name="Style 192" xfId="2403" xr:uid="{00000000-0005-0000-0000-000076150000}"/>
    <cellStyle name="Style 193" xfId="2404" xr:uid="{00000000-0005-0000-0000-000077150000}"/>
    <cellStyle name="Style 194" xfId="2405" xr:uid="{00000000-0005-0000-0000-000078150000}"/>
    <cellStyle name="Style 195" xfId="2406" xr:uid="{00000000-0005-0000-0000-000079150000}"/>
    <cellStyle name="Style 196" xfId="2407" xr:uid="{00000000-0005-0000-0000-00007A150000}"/>
    <cellStyle name="Style 197" xfId="2408" xr:uid="{00000000-0005-0000-0000-00007B150000}"/>
    <cellStyle name="Style 198" xfId="2409" xr:uid="{00000000-0005-0000-0000-00007C150000}"/>
    <cellStyle name="Style 199" xfId="2410" xr:uid="{00000000-0005-0000-0000-00007D150000}"/>
    <cellStyle name="Style 200" xfId="2411" xr:uid="{00000000-0005-0000-0000-00007E150000}"/>
    <cellStyle name="Style 201" xfId="2412" xr:uid="{00000000-0005-0000-0000-00007F150000}"/>
    <cellStyle name="Style 202" xfId="2413" xr:uid="{00000000-0005-0000-0000-000080150000}"/>
    <cellStyle name="Style 203" xfId="2414" xr:uid="{00000000-0005-0000-0000-000081150000}"/>
    <cellStyle name="Style 204" xfId="2415" xr:uid="{00000000-0005-0000-0000-000082150000}"/>
    <cellStyle name="Style 205" xfId="2416" xr:uid="{00000000-0005-0000-0000-000083150000}"/>
    <cellStyle name="Style 206" xfId="2417" xr:uid="{00000000-0005-0000-0000-000084150000}"/>
    <cellStyle name="Style 207" xfId="2418" xr:uid="{00000000-0005-0000-0000-000085150000}"/>
    <cellStyle name="Style 208" xfId="2419" xr:uid="{00000000-0005-0000-0000-000086150000}"/>
    <cellStyle name="Style 209" xfId="2420" xr:uid="{00000000-0005-0000-0000-000087150000}"/>
    <cellStyle name="Style 21" xfId="2421" xr:uid="{00000000-0005-0000-0000-000088150000}"/>
    <cellStyle name="Style 210" xfId="2422" xr:uid="{00000000-0005-0000-0000-000089150000}"/>
    <cellStyle name="Style 211" xfId="2423" xr:uid="{00000000-0005-0000-0000-00008A150000}"/>
    <cellStyle name="Style 212" xfId="2424" xr:uid="{00000000-0005-0000-0000-00008B150000}"/>
    <cellStyle name="Style 213" xfId="2425" xr:uid="{00000000-0005-0000-0000-00008C150000}"/>
    <cellStyle name="Style 214" xfId="2426" xr:uid="{00000000-0005-0000-0000-00008D150000}"/>
    <cellStyle name="Style 215" xfId="2427" xr:uid="{00000000-0005-0000-0000-00008E150000}"/>
    <cellStyle name="Style 216" xfId="2428" xr:uid="{00000000-0005-0000-0000-00008F150000}"/>
    <cellStyle name="Style 217" xfId="2429" xr:uid="{00000000-0005-0000-0000-000090150000}"/>
    <cellStyle name="Style 218" xfId="2430" xr:uid="{00000000-0005-0000-0000-000091150000}"/>
    <cellStyle name="Style 219" xfId="2431" xr:uid="{00000000-0005-0000-0000-000092150000}"/>
    <cellStyle name="Style 22" xfId="2432" xr:uid="{00000000-0005-0000-0000-000093150000}"/>
    <cellStyle name="Style 220" xfId="2433" xr:uid="{00000000-0005-0000-0000-000094150000}"/>
    <cellStyle name="Style 220 10" xfId="5816" xr:uid="{00000000-0005-0000-0000-000095150000}"/>
    <cellStyle name="Style 220 2" xfId="2434" xr:uid="{00000000-0005-0000-0000-000096150000}"/>
    <cellStyle name="Style 220 2 2" xfId="3080" xr:uid="{00000000-0005-0000-0000-000097150000}"/>
    <cellStyle name="Style 220 2 2 2" xfId="4562" xr:uid="{00000000-0005-0000-0000-000098150000}"/>
    <cellStyle name="Style 220 2 2 3" xfId="3220" xr:uid="{00000000-0005-0000-0000-000099150000}"/>
    <cellStyle name="Style 220 2 2 4" xfId="5146" xr:uid="{00000000-0005-0000-0000-00009A150000}"/>
    <cellStyle name="Style 220 2 2 5" xfId="4006" xr:uid="{00000000-0005-0000-0000-00009B150000}"/>
    <cellStyle name="Style 220 2 2 6" xfId="6293" xr:uid="{00000000-0005-0000-0000-00009C150000}"/>
    <cellStyle name="Style 220 2 2 7" xfId="5977" xr:uid="{00000000-0005-0000-0000-00009D150000}"/>
    <cellStyle name="Style 220 2 3" xfId="3141" xr:uid="{00000000-0005-0000-0000-00009E150000}"/>
    <cellStyle name="Style 220 2 3 2" xfId="4623" xr:uid="{00000000-0005-0000-0000-00009F150000}"/>
    <cellStyle name="Style 220 2 3 3" xfId="4646" xr:uid="{00000000-0005-0000-0000-0000A0150000}"/>
    <cellStyle name="Style 220 2 3 4" xfId="5207" xr:uid="{00000000-0005-0000-0000-0000A1150000}"/>
    <cellStyle name="Style 220 2 3 5" xfId="4827" xr:uid="{00000000-0005-0000-0000-0000A2150000}"/>
    <cellStyle name="Style 220 2 3 6" xfId="6354" xr:uid="{00000000-0005-0000-0000-0000A3150000}"/>
    <cellStyle name="Style 220 2 3 7" xfId="5985" xr:uid="{00000000-0005-0000-0000-0000A4150000}"/>
    <cellStyle name="Style 220 2 4" xfId="4107" xr:uid="{00000000-0005-0000-0000-0000A5150000}"/>
    <cellStyle name="Style 220 2 5" xfId="3472" xr:uid="{00000000-0005-0000-0000-0000A6150000}"/>
    <cellStyle name="Style 220 2 6" xfId="3862" xr:uid="{00000000-0005-0000-0000-0000A7150000}"/>
    <cellStyle name="Style 220 2 7" xfId="3691" xr:uid="{00000000-0005-0000-0000-0000A8150000}"/>
    <cellStyle name="Style 220 2 8" xfId="5943" xr:uid="{00000000-0005-0000-0000-0000A9150000}"/>
    <cellStyle name="Style 220 2 9" xfId="5827" xr:uid="{00000000-0005-0000-0000-0000AA150000}"/>
    <cellStyle name="Style 220 3" xfId="3079" xr:uid="{00000000-0005-0000-0000-0000AB150000}"/>
    <cellStyle name="Style 220 3 2" xfId="4561" xr:uid="{00000000-0005-0000-0000-0000AC150000}"/>
    <cellStyle name="Style 220 3 3" xfId="3221" xr:uid="{00000000-0005-0000-0000-0000AD150000}"/>
    <cellStyle name="Style 220 3 4" xfId="5145" xr:uid="{00000000-0005-0000-0000-0000AE150000}"/>
    <cellStyle name="Style 220 3 5" xfId="4005" xr:uid="{00000000-0005-0000-0000-0000AF150000}"/>
    <cellStyle name="Style 220 3 6" xfId="6292" xr:uid="{00000000-0005-0000-0000-0000B0150000}"/>
    <cellStyle name="Style 220 3 7" xfId="5976" xr:uid="{00000000-0005-0000-0000-0000B1150000}"/>
    <cellStyle name="Style 220 4" xfId="3140" xr:uid="{00000000-0005-0000-0000-0000B2150000}"/>
    <cellStyle name="Style 220 4 2" xfId="4622" xr:uid="{00000000-0005-0000-0000-0000B3150000}"/>
    <cellStyle name="Style 220 4 3" xfId="4645" xr:uid="{00000000-0005-0000-0000-0000B4150000}"/>
    <cellStyle name="Style 220 4 4" xfId="5206" xr:uid="{00000000-0005-0000-0000-0000B5150000}"/>
    <cellStyle name="Style 220 4 5" xfId="4826" xr:uid="{00000000-0005-0000-0000-0000B6150000}"/>
    <cellStyle name="Style 220 4 6" xfId="6353" xr:uid="{00000000-0005-0000-0000-0000B7150000}"/>
    <cellStyle name="Style 220 4 7" xfId="5984" xr:uid="{00000000-0005-0000-0000-0000B8150000}"/>
    <cellStyle name="Style 220 5" xfId="4106" xr:uid="{00000000-0005-0000-0000-0000B9150000}"/>
    <cellStyle name="Style 220 6" xfId="3473" xr:uid="{00000000-0005-0000-0000-0000BA150000}"/>
    <cellStyle name="Style 220 7" xfId="3861" xr:uid="{00000000-0005-0000-0000-0000BB150000}"/>
    <cellStyle name="Style 220 8" xfId="3690" xr:uid="{00000000-0005-0000-0000-0000BC150000}"/>
    <cellStyle name="Style 220 9" xfId="5942" xr:uid="{00000000-0005-0000-0000-0000BD150000}"/>
    <cellStyle name="Style 221" xfId="2435" xr:uid="{00000000-0005-0000-0000-0000BE150000}"/>
    <cellStyle name="Style 222" xfId="2436" xr:uid="{00000000-0005-0000-0000-0000BF150000}"/>
    <cellStyle name="Style 223" xfId="2437" xr:uid="{00000000-0005-0000-0000-0000C0150000}"/>
    <cellStyle name="Style 224" xfId="2438" xr:uid="{00000000-0005-0000-0000-0000C1150000}"/>
    <cellStyle name="Style 225" xfId="2439" xr:uid="{00000000-0005-0000-0000-0000C2150000}"/>
    <cellStyle name="Style 226" xfId="2440" xr:uid="{00000000-0005-0000-0000-0000C3150000}"/>
    <cellStyle name="Style 227" xfId="2441" xr:uid="{00000000-0005-0000-0000-0000C4150000}"/>
    <cellStyle name="Style 228" xfId="2442" xr:uid="{00000000-0005-0000-0000-0000C5150000}"/>
    <cellStyle name="Style 229" xfId="2443" xr:uid="{00000000-0005-0000-0000-0000C6150000}"/>
    <cellStyle name="Style 23" xfId="2444" xr:uid="{00000000-0005-0000-0000-0000C7150000}"/>
    <cellStyle name="Style 230" xfId="2445" xr:uid="{00000000-0005-0000-0000-0000C8150000}"/>
    <cellStyle name="Style 231" xfId="2446" xr:uid="{00000000-0005-0000-0000-0000C9150000}"/>
    <cellStyle name="Style 232" xfId="2447" xr:uid="{00000000-0005-0000-0000-0000CA150000}"/>
    <cellStyle name="Style 233" xfId="2448" xr:uid="{00000000-0005-0000-0000-0000CB150000}"/>
    <cellStyle name="Style 234" xfId="2449" xr:uid="{00000000-0005-0000-0000-0000CC150000}"/>
    <cellStyle name="Style 234 2" xfId="2450" xr:uid="{00000000-0005-0000-0000-0000CD150000}"/>
    <cellStyle name="Style 234 2 2" xfId="3088" xr:uid="{00000000-0005-0000-0000-0000CE150000}"/>
    <cellStyle name="Style 234 2 2 2" xfId="4570" xr:uid="{00000000-0005-0000-0000-0000CF150000}"/>
    <cellStyle name="Style 234 2 2 3" xfId="3212" xr:uid="{00000000-0005-0000-0000-0000D0150000}"/>
    <cellStyle name="Style 234 2 2 4" xfId="5154" xr:uid="{00000000-0005-0000-0000-0000D1150000}"/>
    <cellStyle name="Style 234 2 2 5" xfId="4014" xr:uid="{00000000-0005-0000-0000-0000D2150000}"/>
    <cellStyle name="Style 234 2 2 6" xfId="6301" xr:uid="{00000000-0005-0000-0000-0000D3150000}"/>
    <cellStyle name="Style 234 2 3" xfId="3072" xr:uid="{00000000-0005-0000-0000-0000D4150000}"/>
    <cellStyle name="Style 234 2 3 2" xfId="4554" xr:uid="{00000000-0005-0000-0000-0000D5150000}"/>
    <cellStyle name="Style 234 2 3 3" xfId="3228" xr:uid="{00000000-0005-0000-0000-0000D6150000}"/>
    <cellStyle name="Style 234 2 3 4" xfId="5138" xr:uid="{00000000-0005-0000-0000-0000D7150000}"/>
    <cellStyle name="Style 234 2 3 5" xfId="3998" xr:uid="{00000000-0005-0000-0000-0000D8150000}"/>
    <cellStyle name="Style 234 2 3 6" xfId="6285" xr:uid="{00000000-0005-0000-0000-0000D9150000}"/>
    <cellStyle name="Style 234 2 4" xfId="4109" xr:uid="{00000000-0005-0000-0000-0000DA150000}"/>
    <cellStyle name="Style 234 2 5" xfId="4678" xr:uid="{00000000-0005-0000-0000-0000DB150000}"/>
    <cellStyle name="Style 234 2 6" xfId="3864" xr:uid="{00000000-0005-0000-0000-0000DC150000}"/>
    <cellStyle name="Style 234 2 7" xfId="3693" xr:uid="{00000000-0005-0000-0000-0000DD150000}"/>
    <cellStyle name="Style 234 3" xfId="3087" xr:uid="{00000000-0005-0000-0000-0000DE150000}"/>
    <cellStyle name="Style 234 3 2" xfId="4569" xr:uid="{00000000-0005-0000-0000-0000DF150000}"/>
    <cellStyle name="Style 234 3 3" xfId="3213" xr:uid="{00000000-0005-0000-0000-0000E0150000}"/>
    <cellStyle name="Style 234 3 4" xfId="5153" xr:uid="{00000000-0005-0000-0000-0000E1150000}"/>
    <cellStyle name="Style 234 3 5" xfId="4013" xr:uid="{00000000-0005-0000-0000-0000E2150000}"/>
    <cellStyle name="Style 234 3 6" xfId="6300" xr:uid="{00000000-0005-0000-0000-0000E3150000}"/>
    <cellStyle name="Style 234 4" xfId="3071" xr:uid="{00000000-0005-0000-0000-0000E4150000}"/>
    <cellStyle name="Style 234 4 2" xfId="4553" xr:uid="{00000000-0005-0000-0000-0000E5150000}"/>
    <cellStyle name="Style 234 4 3" xfId="3229" xr:uid="{00000000-0005-0000-0000-0000E6150000}"/>
    <cellStyle name="Style 234 4 4" xfId="5137" xr:uid="{00000000-0005-0000-0000-0000E7150000}"/>
    <cellStyle name="Style 234 4 5" xfId="3997" xr:uid="{00000000-0005-0000-0000-0000E8150000}"/>
    <cellStyle name="Style 234 4 6" xfId="6284" xr:uid="{00000000-0005-0000-0000-0000E9150000}"/>
    <cellStyle name="Style 234 5" xfId="4108" xr:uid="{00000000-0005-0000-0000-0000EA150000}"/>
    <cellStyle name="Style 234 6" xfId="4725" xr:uid="{00000000-0005-0000-0000-0000EB150000}"/>
    <cellStyle name="Style 234 7" xfId="3863" xr:uid="{00000000-0005-0000-0000-0000EC150000}"/>
    <cellStyle name="Style 234 8" xfId="3692" xr:uid="{00000000-0005-0000-0000-0000ED150000}"/>
    <cellStyle name="Style 235" xfId="2451" xr:uid="{00000000-0005-0000-0000-0000EE150000}"/>
    <cellStyle name="Style 235 2" xfId="2452" xr:uid="{00000000-0005-0000-0000-0000EF150000}"/>
    <cellStyle name="Style 235 2 2" xfId="3090" xr:uid="{00000000-0005-0000-0000-0000F0150000}"/>
    <cellStyle name="Style 235 2 2 2" xfId="4572" xr:uid="{00000000-0005-0000-0000-0000F1150000}"/>
    <cellStyle name="Style 235 2 2 3" xfId="3210" xr:uid="{00000000-0005-0000-0000-0000F2150000}"/>
    <cellStyle name="Style 235 2 2 4" xfId="5156" xr:uid="{00000000-0005-0000-0000-0000F3150000}"/>
    <cellStyle name="Style 235 2 2 5" xfId="4682" xr:uid="{00000000-0005-0000-0000-0000F4150000}"/>
    <cellStyle name="Style 235 2 2 6" xfId="6303" xr:uid="{00000000-0005-0000-0000-0000F5150000}"/>
    <cellStyle name="Style 235 2 3" xfId="3074" xr:uid="{00000000-0005-0000-0000-0000F6150000}"/>
    <cellStyle name="Style 235 2 3 2" xfId="4556" xr:uid="{00000000-0005-0000-0000-0000F7150000}"/>
    <cellStyle name="Style 235 2 3 3" xfId="3226" xr:uid="{00000000-0005-0000-0000-0000F8150000}"/>
    <cellStyle name="Style 235 2 3 4" xfId="5140" xr:uid="{00000000-0005-0000-0000-0000F9150000}"/>
    <cellStyle name="Style 235 2 3 5" xfId="4000" xr:uid="{00000000-0005-0000-0000-0000FA150000}"/>
    <cellStyle name="Style 235 2 3 6" xfId="6287" xr:uid="{00000000-0005-0000-0000-0000FB150000}"/>
    <cellStyle name="Style 235 2 4" xfId="4111" xr:uid="{00000000-0005-0000-0000-0000FC150000}"/>
    <cellStyle name="Style 235 2 5" xfId="4679" xr:uid="{00000000-0005-0000-0000-0000FD150000}"/>
    <cellStyle name="Style 235 2 6" xfId="3866" xr:uid="{00000000-0005-0000-0000-0000FE150000}"/>
    <cellStyle name="Style 235 2 7" xfId="3695" xr:uid="{00000000-0005-0000-0000-0000FF150000}"/>
    <cellStyle name="Style 235 3" xfId="3089" xr:uid="{00000000-0005-0000-0000-000000160000}"/>
    <cellStyle name="Style 235 3 2" xfId="4571" xr:uid="{00000000-0005-0000-0000-000001160000}"/>
    <cellStyle name="Style 235 3 3" xfId="3211" xr:uid="{00000000-0005-0000-0000-000002160000}"/>
    <cellStyle name="Style 235 3 4" xfId="5155" xr:uid="{00000000-0005-0000-0000-000003160000}"/>
    <cellStyle name="Style 235 3 5" xfId="4015" xr:uid="{00000000-0005-0000-0000-000004160000}"/>
    <cellStyle name="Style 235 3 6" xfId="6302" xr:uid="{00000000-0005-0000-0000-000005160000}"/>
    <cellStyle name="Style 235 4" xfId="3073" xr:uid="{00000000-0005-0000-0000-000006160000}"/>
    <cellStyle name="Style 235 4 2" xfId="4555" xr:uid="{00000000-0005-0000-0000-000007160000}"/>
    <cellStyle name="Style 235 4 3" xfId="3227" xr:uid="{00000000-0005-0000-0000-000008160000}"/>
    <cellStyle name="Style 235 4 4" xfId="5139" xr:uid="{00000000-0005-0000-0000-000009160000}"/>
    <cellStyle name="Style 235 4 5" xfId="3999" xr:uid="{00000000-0005-0000-0000-00000A160000}"/>
    <cellStyle name="Style 235 4 6" xfId="6286" xr:uid="{00000000-0005-0000-0000-00000B160000}"/>
    <cellStyle name="Style 235 5" xfId="4110" xr:uid="{00000000-0005-0000-0000-00000C160000}"/>
    <cellStyle name="Style 235 6" xfId="4724" xr:uid="{00000000-0005-0000-0000-00000D160000}"/>
    <cellStyle name="Style 235 7" xfId="3865" xr:uid="{00000000-0005-0000-0000-00000E160000}"/>
    <cellStyle name="Style 235 8" xfId="3694" xr:uid="{00000000-0005-0000-0000-00000F160000}"/>
    <cellStyle name="Style 236" xfId="2453" xr:uid="{00000000-0005-0000-0000-000010160000}"/>
    <cellStyle name="Style 237" xfId="2454" xr:uid="{00000000-0005-0000-0000-000011160000}"/>
    <cellStyle name="Style 238" xfId="2455" xr:uid="{00000000-0005-0000-0000-000012160000}"/>
    <cellStyle name="Style 238 2" xfId="2456" xr:uid="{00000000-0005-0000-0000-000013160000}"/>
    <cellStyle name="Style 238 2 2" xfId="3092" xr:uid="{00000000-0005-0000-0000-000014160000}"/>
    <cellStyle name="Style 238 2 2 2" xfId="4574" xr:uid="{00000000-0005-0000-0000-000015160000}"/>
    <cellStyle name="Style 238 2 2 3" xfId="3208" xr:uid="{00000000-0005-0000-0000-000016160000}"/>
    <cellStyle name="Style 238 2 2 4" xfId="5158" xr:uid="{00000000-0005-0000-0000-000017160000}"/>
    <cellStyle name="Style 238 2 2 5" xfId="4693" xr:uid="{00000000-0005-0000-0000-000018160000}"/>
    <cellStyle name="Style 238 2 2 6" xfId="6305" xr:uid="{00000000-0005-0000-0000-000019160000}"/>
    <cellStyle name="Style 238 2 3" xfId="3076" xr:uid="{00000000-0005-0000-0000-00001A160000}"/>
    <cellStyle name="Style 238 2 3 2" xfId="4558" xr:uid="{00000000-0005-0000-0000-00001B160000}"/>
    <cellStyle name="Style 238 2 3 3" xfId="3224" xr:uid="{00000000-0005-0000-0000-00001C160000}"/>
    <cellStyle name="Style 238 2 3 4" xfId="5142" xr:uid="{00000000-0005-0000-0000-00001D160000}"/>
    <cellStyle name="Style 238 2 3 5" xfId="4002" xr:uid="{00000000-0005-0000-0000-00001E160000}"/>
    <cellStyle name="Style 238 2 3 6" xfId="6289" xr:uid="{00000000-0005-0000-0000-00001F160000}"/>
    <cellStyle name="Style 238 2 4" xfId="4114" xr:uid="{00000000-0005-0000-0000-000020160000}"/>
    <cellStyle name="Style 238 2 5" xfId="4677" xr:uid="{00000000-0005-0000-0000-000021160000}"/>
    <cellStyle name="Style 238 2 6" xfId="4209" xr:uid="{00000000-0005-0000-0000-000022160000}"/>
    <cellStyle name="Style 238 2 7" xfId="3697" xr:uid="{00000000-0005-0000-0000-000023160000}"/>
    <cellStyle name="Style 238 3" xfId="3091" xr:uid="{00000000-0005-0000-0000-000024160000}"/>
    <cellStyle name="Style 238 3 2" xfId="4573" xr:uid="{00000000-0005-0000-0000-000025160000}"/>
    <cellStyle name="Style 238 3 3" xfId="3209" xr:uid="{00000000-0005-0000-0000-000026160000}"/>
    <cellStyle name="Style 238 3 4" xfId="5157" xr:uid="{00000000-0005-0000-0000-000027160000}"/>
    <cellStyle name="Style 238 3 5" xfId="4737" xr:uid="{00000000-0005-0000-0000-000028160000}"/>
    <cellStyle name="Style 238 3 6" xfId="6304" xr:uid="{00000000-0005-0000-0000-000029160000}"/>
    <cellStyle name="Style 238 4" xfId="3075" xr:uid="{00000000-0005-0000-0000-00002A160000}"/>
    <cellStyle name="Style 238 4 2" xfId="4557" xr:uid="{00000000-0005-0000-0000-00002B160000}"/>
    <cellStyle name="Style 238 4 3" xfId="3225" xr:uid="{00000000-0005-0000-0000-00002C160000}"/>
    <cellStyle name="Style 238 4 4" xfId="5141" xr:uid="{00000000-0005-0000-0000-00002D160000}"/>
    <cellStyle name="Style 238 4 5" xfId="4001" xr:uid="{00000000-0005-0000-0000-00002E160000}"/>
    <cellStyle name="Style 238 4 6" xfId="6288" xr:uid="{00000000-0005-0000-0000-00002F160000}"/>
    <cellStyle name="Style 238 5" xfId="4113" xr:uid="{00000000-0005-0000-0000-000030160000}"/>
    <cellStyle name="Style 238 6" xfId="4726" xr:uid="{00000000-0005-0000-0000-000031160000}"/>
    <cellStyle name="Style 238 7" xfId="4212" xr:uid="{00000000-0005-0000-0000-000032160000}"/>
    <cellStyle name="Style 238 8" xfId="3696" xr:uid="{00000000-0005-0000-0000-000033160000}"/>
    <cellStyle name="Style 239" xfId="2457" xr:uid="{00000000-0005-0000-0000-000034160000}"/>
    <cellStyle name="Style 24" xfId="2458" xr:uid="{00000000-0005-0000-0000-000035160000}"/>
    <cellStyle name="Style 240" xfId="2459" xr:uid="{00000000-0005-0000-0000-000036160000}"/>
    <cellStyle name="Style 240 2" xfId="2460" xr:uid="{00000000-0005-0000-0000-000037160000}"/>
    <cellStyle name="Style 240 2 2" xfId="3095" xr:uid="{00000000-0005-0000-0000-000038160000}"/>
    <cellStyle name="Style 240 2 2 2" xfId="4577" xr:uid="{00000000-0005-0000-0000-000039160000}"/>
    <cellStyle name="Style 240 2 2 3" xfId="3205" xr:uid="{00000000-0005-0000-0000-00003A160000}"/>
    <cellStyle name="Style 240 2 2 4" xfId="5161" xr:uid="{00000000-0005-0000-0000-00003B160000}"/>
    <cellStyle name="Style 240 2 2 5" xfId="4730" xr:uid="{00000000-0005-0000-0000-00003C160000}"/>
    <cellStyle name="Style 240 2 2 6" xfId="6308" xr:uid="{00000000-0005-0000-0000-00003D160000}"/>
    <cellStyle name="Style 240 2 3" xfId="3078" xr:uid="{00000000-0005-0000-0000-00003E160000}"/>
    <cellStyle name="Style 240 2 3 2" xfId="4560" xr:uid="{00000000-0005-0000-0000-00003F160000}"/>
    <cellStyle name="Style 240 2 3 3" xfId="3222" xr:uid="{00000000-0005-0000-0000-000040160000}"/>
    <cellStyle name="Style 240 2 3 4" xfId="5144" xr:uid="{00000000-0005-0000-0000-000041160000}"/>
    <cellStyle name="Style 240 2 3 5" xfId="4004" xr:uid="{00000000-0005-0000-0000-000042160000}"/>
    <cellStyle name="Style 240 2 3 6" xfId="6291" xr:uid="{00000000-0005-0000-0000-000043160000}"/>
    <cellStyle name="Style 240 2 4" xfId="4116" xr:uid="{00000000-0005-0000-0000-000044160000}"/>
    <cellStyle name="Style 240 2 5" xfId="3460" xr:uid="{00000000-0005-0000-0000-000045160000}"/>
    <cellStyle name="Style 240 2 6" xfId="3867" xr:uid="{00000000-0005-0000-0000-000046160000}"/>
    <cellStyle name="Style 240 2 7" xfId="3699" xr:uid="{00000000-0005-0000-0000-000047160000}"/>
    <cellStyle name="Style 240 3" xfId="3094" xr:uid="{00000000-0005-0000-0000-000048160000}"/>
    <cellStyle name="Style 240 3 2" xfId="4576" xr:uid="{00000000-0005-0000-0000-000049160000}"/>
    <cellStyle name="Style 240 3 3" xfId="3206" xr:uid="{00000000-0005-0000-0000-00004A160000}"/>
    <cellStyle name="Style 240 3 4" xfId="5160" xr:uid="{00000000-0005-0000-0000-00004B160000}"/>
    <cellStyle name="Style 240 3 5" xfId="4689" xr:uid="{00000000-0005-0000-0000-00004C160000}"/>
    <cellStyle name="Style 240 3 6" xfId="6307" xr:uid="{00000000-0005-0000-0000-00004D160000}"/>
    <cellStyle name="Style 240 4" xfId="3077" xr:uid="{00000000-0005-0000-0000-00004E160000}"/>
    <cellStyle name="Style 240 4 2" xfId="4559" xr:uid="{00000000-0005-0000-0000-00004F160000}"/>
    <cellStyle name="Style 240 4 3" xfId="3223" xr:uid="{00000000-0005-0000-0000-000050160000}"/>
    <cellStyle name="Style 240 4 4" xfId="5143" xr:uid="{00000000-0005-0000-0000-000051160000}"/>
    <cellStyle name="Style 240 4 5" xfId="4003" xr:uid="{00000000-0005-0000-0000-000052160000}"/>
    <cellStyle name="Style 240 4 6" xfId="6290" xr:uid="{00000000-0005-0000-0000-000053160000}"/>
    <cellStyle name="Style 240 5" xfId="4115" xr:uid="{00000000-0005-0000-0000-000054160000}"/>
    <cellStyle name="Style 240 6" xfId="3461" xr:uid="{00000000-0005-0000-0000-000055160000}"/>
    <cellStyle name="Style 240 7" xfId="4208" xr:uid="{00000000-0005-0000-0000-000056160000}"/>
    <cellStyle name="Style 240 8" xfId="3698" xr:uid="{00000000-0005-0000-0000-000057160000}"/>
    <cellStyle name="Style 241" xfId="2461" xr:uid="{00000000-0005-0000-0000-000058160000}"/>
    <cellStyle name="Style 242" xfId="2462" xr:uid="{00000000-0005-0000-0000-000059160000}"/>
    <cellStyle name="Style 243" xfId="2463" xr:uid="{00000000-0005-0000-0000-00005A160000}"/>
    <cellStyle name="Style 244" xfId="2464" xr:uid="{00000000-0005-0000-0000-00005B160000}"/>
    <cellStyle name="Style 245" xfId="2465" xr:uid="{00000000-0005-0000-0000-00005C160000}"/>
    <cellStyle name="Style 246" xfId="2466" xr:uid="{00000000-0005-0000-0000-00005D160000}"/>
    <cellStyle name="Style 247" xfId="2467" xr:uid="{00000000-0005-0000-0000-00005E160000}"/>
    <cellStyle name="Style 248" xfId="2468" xr:uid="{00000000-0005-0000-0000-00005F160000}"/>
    <cellStyle name="Style 249" xfId="2469" xr:uid="{00000000-0005-0000-0000-000060160000}"/>
    <cellStyle name="Style 25" xfId="2470" xr:uid="{00000000-0005-0000-0000-000061160000}"/>
    <cellStyle name="Style 250" xfId="2471" xr:uid="{00000000-0005-0000-0000-000062160000}"/>
    <cellStyle name="Style 251" xfId="2472" xr:uid="{00000000-0005-0000-0000-000063160000}"/>
    <cellStyle name="Style 252" xfId="2473" xr:uid="{00000000-0005-0000-0000-000064160000}"/>
    <cellStyle name="Style 253" xfId="2474" xr:uid="{00000000-0005-0000-0000-000065160000}"/>
    <cellStyle name="Style 254" xfId="2475" xr:uid="{00000000-0005-0000-0000-000066160000}"/>
    <cellStyle name="Style 255" xfId="2476" xr:uid="{00000000-0005-0000-0000-000067160000}"/>
    <cellStyle name="Style 255 10" xfId="4046" xr:uid="{00000000-0005-0000-0000-000068160000}"/>
    <cellStyle name="Style 255 11" xfId="5944" xr:uid="{00000000-0005-0000-0000-000069160000}"/>
    <cellStyle name="Style 255 2" xfId="2477" xr:uid="{00000000-0005-0000-0000-00006A160000}"/>
    <cellStyle name="Style 255 2 10" xfId="5945" xr:uid="{00000000-0005-0000-0000-00006B160000}"/>
    <cellStyle name="Style 255 2 2" xfId="3098" xr:uid="{00000000-0005-0000-0000-00006C160000}"/>
    <cellStyle name="Style 255 2 2 2" xfId="4580" xr:uid="{00000000-0005-0000-0000-00006D160000}"/>
    <cellStyle name="Style 255 2 2 3" xfId="3202" xr:uid="{00000000-0005-0000-0000-00006E160000}"/>
    <cellStyle name="Style 255 2 2 4" xfId="5164" xr:uid="{00000000-0005-0000-0000-00006F160000}"/>
    <cellStyle name="Style 255 2 2 5" xfId="4674" xr:uid="{00000000-0005-0000-0000-000070160000}"/>
    <cellStyle name="Style 255 2 2 6" xfId="6311" xr:uid="{00000000-0005-0000-0000-000071160000}"/>
    <cellStyle name="Style 255 2 3" xfId="2761" xr:uid="{00000000-0005-0000-0000-000072160000}"/>
    <cellStyle name="Style 255 2 3 2" xfId="4278" xr:uid="{00000000-0005-0000-0000-000073160000}"/>
    <cellStyle name="Style 255 2 3 3" xfId="4742" xr:uid="{00000000-0005-0000-0000-000074160000}"/>
    <cellStyle name="Style 255 2 3 4" xfId="4867" xr:uid="{00000000-0005-0000-0000-000075160000}"/>
    <cellStyle name="Style 255 2 3 5" xfId="3740" xr:uid="{00000000-0005-0000-0000-000076160000}"/>
    <cellStyle name="Style 255 2 3 6" xfId="6021" xr:uid="{00000000-0005-0000-0000-000077160000}"/>
    <cellStyle name="Style 255 2 4" xfId="3082" xr:uid="{00000000-0005-0000-0000-000078160000}"/>
    <cellStyle name="Style 255 2 4 2" xfId="4564" xr:uid="{00000000-0005-0000-0000-000079160000}"/>
    <cellStyle name="Style 255 2 4 3" xfId="3218" xr:uid="{00000000-0005-0000-0000-00007A160000}"/>
    <cellStyle name="Style 255 2 4 4" xfId="5148" xr:uid="{00000000-0005-0000-0000-00007B160000}"/>
    <cellStyle name="Style 255 2 4 5" xfId="4008" xr:uid="{00000000-0005-0000-0000-00007C160000}"/>
    <cellStyle name="Style 255 2 4 6" xfId="6295" xr:uid="{00000000-0005-0000-0000-00007D160000}"/>
    <cellStyle name="Style 255 2 5" xfId="3102" xr:uid="{00000000-0005-0000-0000-00007E160000}"/>
    <cellStyle name="Style 255 2 5 2" xfId="4584" xr:uid="{00000000-0005-0000-0000-00007F160000}"/>
    <cellStyle name="Style 255 2 5 3" xfId="3198" xr:uid="{00000000-0005-0000-0000-000080160000}"/>
    <cellStyle name="Style 255 2 5 4" xfId="5168" xr:uid="{00000000-0005-0000-0000-000081160000}"/>
    <cellStyle name="Style 255 2 5 5" xfId="4731" xr:uid="{00000000-0005-0000-0000-000082160000}"/>
    <cellStyle name="Style 255 2 5 6" xfId="6315" xr:uid="{00000000-0005-0000-0000-000083160000}"/>
    <cellStyle name="Style 255 2 6" xfId="4118" xr:uid="{00000000-0005-0000-0000-000084160000}"/>
    <cellStyle name="Style 255 2 7" xfId="3458" xr:uid="{00000000-0005-0000-0000-000085160000}"/>
    <cellStyle name="Style 255 2 8" xfId="3871" xr:uid="{00000000-0005-0000-0000-000086160000}"/>
    <cellStyle name="Style 255 2 9" xfId="4124" xr:uid="{00000000-0005-0000-0000-000087160000}"/>
    <cellStyle name="Style 255 3" xfId="3097" xr:uid="{00000000-0005-0000-0000-000088160000}"/>
    <cellStyle name="Style 255 3 2" xfId="4579" xr:uid="{00000000-0005-0000-0000-000089160000}"/>
    <cellStyle name="Style 255 3 3" xfId="3203" xr:uid="{00000000-0005-0000-0000-00008A160000}"/>
    <cellStyle name="Style 255 3 4" xfId="5163" xr:uid="{00000000-0005-0000-0000-00008B160000}"/>
    <cellStyle name="Style 255 3 5" xfId="4016" xr:uid="{00000000-0005-0000-0000-00008C160000}"/>
    <cellStyle name="Style 255 3 6" xfId="6310" xr:uid="{00000000-0005-0000-0000-00008D160000}"/>
    <cellStyle name="Style 255 4" xfId="2762" xr:uid="{00000000-0005-0000-0000-00008E160000}"/>
    <cellStyle name="Style 255 4 2" xfId="4279" xr:uid="{00000000-0005-0000-0000-00008F160000}"/>
    <cellStyle name="Style 255 4 3" xfId="4664" xr:uid="{00000000-0005-0000-0000-000090160000}"/>
    <cellStyle name="Style 255 4 4" xfId="4868" xr:uid="{00000000-0005-0000-0000-000091160000}"/>
    <cellStyle name="Style 255 4 5" xfId="3741" xr:uid="{00000000-0005-0000-0000-000092160000}"/>
    <cellStyle name="Style 255 4 6" xfId="6022" xr:uid="{00000000-0005-0000-0000-000093160000}"/>
    <cellStyle name="Style 255 5" xfId="3081" xr:uid="{00000000-0005-0000-0000-000094160000}"/>
    <cellStyle name="Style 255 5 2" xfId="4563" xr:uid="{00000000-0005-0000-0000-000095160000}"/>
    <cellStyle name="Style 255 5 3" xfId="3219" xr:uid="{00000000-0005-0000-0000-000096160000}"/>
    <cellStyle name="Style 255 5 4" xfId="5147" xr:uid="{00000000-0005-0000-0000-000097160000}"/>
    <cellStyle name="Style 255 5 5" xfId="4007" xr:uid="{00000000-0005-0000-0000-000098160000}"/>
    <cellStyle name="Style 255 5 6" xfId="6294" xr:uid="{00000000-0005-0000-0000-000099160000}"/>
    <cellStyle name="Style 255 6" xfId="3101" xr:uid="{00000000-0005-0000-0000-00009A160000}"/>
    <cellStyle name="Style 255 6 2" xfId="4583" xr:uid="{00000000-0005-0000-0000-00009B160000}"/>
    <cellStyle name="Style 255 6 3" xfId="3199" xr:uid="{00000000-0005-0000-0000-00009C160000}"/>
    <cellStyle name="Style 255 6 4" xfId="5167" xr:uid="{00000000-0005-0000-0000-00009D160000}"/>
    <cellStyle name="Style 255 6 5" xfId="4688" xr:uid="{00000000-0005-0000-0000-00009E160000}"/>
    <cellStyle name="Style 255 6 6" xfId="6314" xr:uid="{00000000-0005-0000-0000-00009F160000}"/>
    <cellStyle name="Style 255 7" xfId="4117" xr:uid="{00000000-0005-0000-0000-0000A0160000}"/>
    <cellStyle name="Style 255 8" xfId="3459" xr:uid="{00000000-0005-0000-0000-0000A1160000}"/>
    <cellStyle name="Style 255 9" xfId="3870" xr:uid="{00000000-0005-0000-0000-0000A2160000}"/>
    <cellStyle name="Style 256" xfId="2478" xr:uid="{00000000-0005-0000-0000-0000A3160000}"/>
    <cellStyle name="Style 257" xfId="2479" xr:uid="{00000000-0005-0000-0000-0000A4160000}"/>
    <cellStyle name="Style 258" xfId="2480" xr:uid="{00000000-0005-0000-0000-0000A5160000}"/>
    <cellStyle name="Style 259" xfId="2481" xr:uid="{00000000-0005-0000-0000-0000A6160000}"/>
    <cellStyle name="Style 259 2" xfId="2482" xr:uid="{00000000-0005-0000-0000-0000A7160000}"/>
    <cellStyle name="Style 259 2 2" xfId="3100" xr:uid="{00000000-0005-0000-0000-0000A8160000}"/>
    <cellStyle name="Style 259 2 2 2" xfId="4582" xr:uid="{00000000-0005-0000-0000-0000A9160000}"/>
    <cellStyle name="Style 259 2 2 3" xfId="3200" xr:uid="{00000000-0005-0000-0000-0000AA160000}"/>
    <cellStyle name="Style 259 2 2 4" xfId="5166" xr:uid="{00000000-0005-0000-0000-0000AB160000}"/>
    <cellStyle name="Style 259 2 2 5" xfId="4732" xr:uid="{00000000-0005-0000-0000-0000AC160000}"/>
    <cellStyle name="Style 259 2 2 6" xfId="6313" xr:uid="{00000000-0005-0000-0000-0000AD160000}"/>
    <cellStyle name="Style 259 2 3" xfId="3104" xr:uid="{00000000-0005-0000-0000-0000AE160000}"/>
    <cellStyle name="Style 259 2 3 2" xfId="4586" xr:uid="{00000000-0005-0000-0000-0000AF160000}"/>
    <cellStyle name="Style 259 2 3 3" xfId="3196" xr:uid="{00000000-0005-0000-0000-0000B0160000}"/>
    <cellStyle name="Style 259 2 3 4" xfId="5170" xr:uid="{00000000-0005-0000-0000-0000B1160000}"/>
    <cellStyle name="Style 259 2 3 5" xfId="4017" xr:uid="{00000000-0005-0000-0000-0000B2160000}"/>
    <cellStyle name="Style 259 2 3 6" xfId="6317" xr:uid="{00000000-0005-0000-0000-0000B3160000}"/>
    <cellStyle name="Style 259 2 4" xfId="3084" xr:uid="{00000000-0005-0000-0000-0000B4160000}"/>
    <cellStyle name="Style 259 2 4 2" xfId="4566" xr:uid="{00000000-0005-0000-0000-0000B5160000}"/>
    <cellStyle name="Style 259 2 4 3" xfId="3216" xr:uid="{00000000-0005-0000-0000-0000B6160000}"/>
    <cellStyle name="Style 259 2 4 4" xfId="5150" xr:uid="{00000000-0005-0000-0000-0000B7160000}"/>
    <cellStyle name="Style 259 2 4 5" xfId="4010" xr:uid="{00000000-0005-0000-0000-0000B8160000}"/>
    <cellStyle name="Style 259 2 4 6" xfId="6297" xr:uid="{00000000-0005-0000-0000-0000B9160000}"/>
    <cellStyle name="Style 259 2 5" xfId="4120" xr:uid="{00000000-0005-0000-0000-0000BA160000}"/>
    <cellStyle name="Style 259 2 6" xfId="3456" xr:uid="{00000000-0005-0000-0000-0000BB160000}"/>
    <cellStyle name="Style 259 2 7" xfId="4210" xr:uid="{00000000-0005-0000-0000-0000BC160000}"/>
    <cellStyle name="Style 259 2 8" xfId="4045" xr:uid="{00000000-0005-0000-0000-0000BD160000}"/>
    <cellStyle name="Style 259 3" xfId="3099" xr:uid="{00000000-0005-0000-0000-0000BE160000}"/>
    <cellStyle name="Style 259 3 2" xfId="4581" xr:uid="{00000000-0005-0000-0000-0000BF160000}"/>
    <cellStyle name="Style 259 3 3" xfId="3201" xr:uid="{00000000-0005-0000-0000-0000C0160000}"/>
    <cellStyle name="Style 259 3 4" xfId="5165" xr:uid="{00000000-0005-0000-0000-0000C1160000}"/>
    <cellStyle name="Style 259 3 5" xfId="4687" xr:uid="{00000000-0005-0000-0000-0000C2160000}"/>
    <cellStyle name="Style 259 3 6" xfId="6312" xr:uid="{00000000-0005-0000-0000-0000C3160000}"/>
    <cellStyle name="Style 259 4" xfId="3103" xr:uid="{00000000-0005-0000-0000-0000C4160000}"/>
    <cellStyle name="Style 259 4 2" xfId="4585" xr:uid="{00000000-0005-0000-0000-0000C5160000}"/>
    <cellStyle name="Style 259 4 3" xfId="3197" xr:uid="{00000000-0005-0000-0000-0000C6160000}"/>
    <cellStyle name="Style 259 4 4" xfId="5169" xr:uid="{00000000-0005-0000-0000-0000C7160000}"/>
    <cellStyle name="Style 259 4 5" xfId="4700" xr:uid="{00000000-0005-0000-0000-0000C8160000}"/>
    <cellStyle name="Style 259 4 6" xfId="6316" xr:uid="{00000000-0005-0000-0000-0000C9160000}"/>
    <cellStyle name="Style 259 5" xfId="3083" xr:uid="{00000000-0005-0000-0000-0000CA160000}"/>
    <cellStyle name="Style 259 5 2" xfId="4565" xr:uid="{00000000-0005-0000-0000-0000CB160000}"/>
    <cellStyle name="Style 259 5 3" xfId="3217" xr:uid="{00000000-0005-0000-0000-0000CC160000}"/>
    <cellStyle name="Style 259 5 4" xfId="5149" xr:uid="{00000000-0005-0000-0000-0000CD160000}"/>
    <cellStyle name="Style 259 5 5" xfId="4009" xr:uid="{00000000-0005-0000-0000-0000CE160000}"/>
    <cellStyle name="Style 259 5 6" xfId="6296" xr:uid="{00000000-0005-0000-0000-0000CF160000}"/>
    <cellStyle name="Style 259 6" xfId="4119" xr:uid="{00000000-0005-0000-0000-0000D0160000}"/>
    <cellStyle name="Style 259 7" xfId="3457" xr:uid="{00000000-0005-0000-0000-0000D1160000}"/>
    <cellStyle name="Style 259 8" xfId="4215" xr:uid="{00000000-0005-0000-0000-0000D2160000}"/>
    <cellStyle name="Style 259 9" xfId="4125" xr:uid="{00000000-0005-0000-0000-0000D3160000}"/>
    <cellStyle name="Style 26" xfId="2483" xr:uid="{00000000-0005-0000-0000-0000D4160000}"/>
    <cellStyle name="Style 260" xfId="2484" xr:uid="{00000000-0005-0000-0000-0000D5160000}"/>
    <cellStyle name="Style 261" xfId="2485" xr:uid="{00000000-0005-0000-0000-0000D6160000}"/>
    <cellStyle name="Style 261 2" xfId="2486" xr:uid="{00000000-0005-0000-0000-0000D7160000}"/>
    <cellStyle name="Style 261 2 2" xfId="3106" xr:uid="{00000000-0005-0000-0000-0000D8160000}"/>
    <cellStyle name="Style 261 2 2 2" xfId="4588" xr:uid="{00000000-0005-0000-0000-0000D9160000}"/>
    <cellStyle name="Style 261 2 2 3" xfId="3194" xr:uid="{00000000-0005-0000-0000-0000DA160000}"/>
    <cellStyle name="Style 261 2 2 4" xfId="5172" xr:uid="{00000000-0005-0000-0000-0000DB160000}"/>
    <cellStyle name="Style 261 2 2 5" xfId="4672" xr:uid="{00000000-0005-0000-0000-0000DC160000}"/>
    <cellStyle name="Style 261 2 2 6" xfId="6319" xr:uid="{00000000-0005-0000-0000-0000DD160000}"/>
    <cellStyle name="Style 261 2 3" xfId="3086" xr:uid="{00000000-0005-0000-0000-0000DE160000}"/>
    <cellStyle name="Style 261 2 3 2" xfId="4568" xr:uid="{00000000-0005-0000-0000-0000DF160000}"/>
    <cellStyle name="Style 261 2 3 3" xfId="3214" xr:uid="{00000000-0005-0000-0000-0000E0160000}"/>
    <cellStyle name="Style 261 2 3 4" xfId="5152" xr:uid="{00000000-0005-0000-0000-0000E1160000}"/>
    <cellStyle name="Style 261 2 3 5" xfId="4012" xr:uid="{00000000-0005-0000-0000-0000E2160000}"/>
    <cellStyle name="Style 261 2 3 6" xfId="6299" xr:uid="{00000000-0005-0000-0000-0000E3160000}"/>
    <cellStyle name="Style 261 2 4" xfId="4122" xr:uid="{00000000-0005-0000-0000-0000E4160000}"/>
    <cellStyle name="Style 261 2 5" xfId="3454" xr:uid="{00000000-0005-0000-0000-0000E5160000}"/>
    <cellStyle name="Style 261 2 6" xfId="3876" xr:uid="{00000000-0005-0000-0000-0000E6160000}"/>
    <cellStyle name="Style 261 2 7" xfId="3707" xr:uid="{00000000-0005-0000-0000-0000E7160000}"/>
    <cellStyle name="Style 261 3" xfId="3105" xr:uid="{00000000-0005-0000-0000-0000E8160000}"/>
    <cellStyle name="Style 261 3 2" xfId="4587" xr:uid="{00000000-0005-0000-0000-0000E9160000}"/>
    <cellStyle name="Style 261 3 3" xfId="3195" xr:uid="{00000000-0005-0000-0000-0000EA160000}"/>
    <cellStyle name="Style 261 3 4" xfId="5171" xr:uid="{00000000-0005-0000-0000-0000EB160000}"/>
    <cellStyle name="Style 261 3 5" xfId="4018" xr:uid="{00000000-0005-0000-0000-0000EC160000}"/>
    <cellStyle name="Style 261 3 6" xfId="6318" xr:uid="{00000000-0005-0000-0000-0000ED160000}"/>
    <cellStyle name="Style 261 4" xfId="3085" xr:uid="{00000000-0005-0000-0000-0000EE160000}"/>
    <cellStyle name="Style 261 4 2" xfId="4567" xr:uid="{00000000-0005-0000-0000-0000EF160000}"/>
    <cellStyle name="Style 261 4 3" xfId="3215" xr:uid="{00000000-0005-0000-0000-0000F0160000}"/>
    <cellStyle name="Style 261 4 4" xfId="5151" xr:uid="{00000000-0005-0000-0000-0000F1160000}"/>
    <cellStyle name="Style 261 4 5" xfId="4011" xr:uid="{00000000-0005-0000-0000-0000F2160000}"/>
    <cellStyle name="Style 261 4 6" xfId="6298" xr:uid="{00000000-0005-0000-0000-0000F3160000}"/>
    <cellStyle name="Style 261 5" xfId="4121" xr:uid="{00000000-0005-0000-0000-0000F4160000}"/>
    <cellStyle name="Style 261 6" xfId="3455" xr:uid="{00000000-0005-0000-0000-0000F5160000}"/>
    <cellStyle name="Style 261 7" xfId="3875" xr:uid="{00000000-0005-0000-0000-0000F6160000}"/>
    <cellStyle name="Style 261 8" xfId="3706" xr:uid="{00000000-0005-0000-0000-0000F7160000}"/>
    <cellStyle name="Style 262" xfId="2487" xr:uid="{00000000-0005-0000-0000-0000F8160000}"/>
    <cellStyle name="Style 263" xfId="2488" xr:uid="{00000000-0005-0000-0000-0000F9160000}"/>
    <cellStyle name="Style 264" xfId="2489" xr:uid="{00000000-0005-0000-0000-0000FA160000}"/>
    <cellStyle name="Style 265" xfId="2490" xr:uid="{00000000-0005-0000-0000-0000FB160000}"/>
    <cellStyle name="Style 265 2" xfId="2491" xr:uid="{00000000-0005-0000-0000-0000FC160000}"/>
    <cellStyle name="Style 265 2 2" xfId="3108" xr:uid="{00000000-0005-0000-0000-0000FD160000}"/>
    <cellStyle name="Style 265 2 2 2" xfId="4590" xr:uid="{00000000-0005-0000-0000-0000FE160000}"/>
    <cellStyle name="Style 265 2 2 3" xfId="3192" xr:uid="{00000000-0005-0000-0000-0000FF160000}"/>
    <cellStyle name="Style 265 2 2 4" xfId="5174" xr:uid="{00000000-0005-0000-0000-000000170000}"/>
    <cellStyle name="Style 265 2 2 5" xfId="4734" xr:uid="{00000000-0005-0000-0000-000001170000}"/>
    <cellStyle name="Style 265 2 2 6" xfId="6321" xr:uid="{00000000-0005-0000-0000-000002170000}"/>
    <cellStyle name="Style 265 2 2 7" xfId="5983" xr:uid="{00000000-0005-0000-0000-000003170000}"/>
    <cellStyle name="Style 265 2 3" xfId="3096" xr:uid="{00000000-0005-0000-0000-000004170000}"/>
    <cellStyle name="Style 265 2 3 2" xfId="4578" xr:uid="{00000000-0005-0000-0000-000005170000}"/>
    <cellStyle name="Style 265 2 3 3" xfId="3204" xr:uid="{00000000-0005-0000-0000-000006170000}"/>
    <cellStyle name="Style 265 2 3 4" xfId="5162" xr:uid="{00000000-0005-0000-0000-000007170000}"/>
    <cellStyle name="Style 265 2 3 5" xfId="4701" xr:uid="{00000000-0005-0000-0000-000008170000}"/>
    <cellStyle name="Style 265 2 3 6" xfId="6309" xr:uid="{00000000-0005-0000-0000-000009170000}"/>
    <cellStyle name="Style 265 2 3 7" xfId="5981" xr:uid="{00000000-0005-0000-0000-00000A170000}"/>
    <cellStyle name="Style 265 2 4" xfId="5849" xr:uid="{00000000-0005-0000-0000-00000B170000}"/>
    <cellStyle name="Style 265 3" xfId="3107" xr:uid="{00000000-0005-0000-0000-00000C170000}"/>
    <cellStyle name="Style 265 3 2" xfId="4589" xr:uid="{00000000-0005-0000-0000-00000D170000}"/>
    <cellStyle name="Style 265 3 3" xfId="3193" xr:uid="{00000000-0005-0000-0000-00000E170000}"/>
    <cellStyle name="Style 265 3 4" xfId="5173" xr:uid="{00000000-0005-0000-0000-00000F170000}"/>
    <cellStyle name="Style 265 3 5" xfId="4685" xr:uid="{00000000-0005-0000-0000-000010170000}"/>
    <cellStyle name="Style 265 3 6" xfId="6320" xr:uid="{00000000-0005-0000-0000-000011170000}"/>
    <cellStyle name="Style 265 3 7" xfId="5982" xr:uid="{00000000-0005-0000-0000-000012170000}"/>
    <cellStyle name="Style 265 4" xfId="3093" xr:uid="{00000000-0005-0000-0000-000013170000}"/>
    <cellStyle name="Style 265 4 2" xfId="4575" xr:uid="{00000000-0005-0000-0000-000014170000}"/>
    <cellStyle name="Style 265 4 3" xfId="3207" xr:uid="{00000000-0005-0000-0000-000015170000}"/>
    <cellStyle name="Style 265 4 4" xfId="5159" xr:uid="{00000000-0005-0000-0000-000016170000}"/>
    <cellStyle name="Style 265 4 5" xfId="4676" xr:uid="{00000000-0005-0000-0000-000017170000}"/>
    <cellStyle name="Style 265 4 6" xfId="6306" xr:uid="{00000000-0005-0000-0000-000018170000}"/>
    <cellStyle name="Style 265 4 7" xfId="5980" xr:uid="{00000000-0005-0000-0000-000019170000}"/>
    <cellStyle name="Style 265 5" xfId="5848" xr:uid="{00000000-0005-0000-0000-00001A170000}"/>
    <cellStyle name="Style 266" xfId="2492" xr:uid="{00000000-0005-0000-0000-00001B170000}"/>
    <cellStyle name="Style 267" xfId="2493" xr:uid="{00000000-0005-0000-0000-00001C170000}"/>
    <cellStyle name="Style 268" xfId="2494" xr:uid="{00000000-0005-0000-0000-00001D170000}"/>
    <cellStyle name="Style 269" xfId="2495" xr:uid="{00000000-0005-0000-0000-00001E170000}"/>
    <cellStyle name="Style 27" xfId="2496" xr:uid="{00000000-0005-0000-0000-00001F170000}"/>
    <cellStyle name="Style 270" xfId="2497" xr:uid="{00000000-0005-0000-0000-000020170000}"/>
    <cellStyle name="Style 271" xfId="2498" xr:uid="{00000000-0005-0000-0000-000021170000}"/>
    <cellStyle name="Style 272" xfId="2499" xr:uid="{00000000-0005-0000-0000-000022170000}"/>
    <cellStyle name="Style 273" xfId="2500" xr:uid="{00000000-0005-0000-0000-000023170000}"/>
    <cellStyle name="Style 274" xfId="2501" xr:uid="{00000000-0005-0000-0000-000024170000}"/>
    <cellStyle name="Style 275" xfId="2502" xr:uid="{00000000-0005-0000-0000-000025170000}"/>
    <cellStyle name="Style 276" xfId="2503" xr:uid="{00000000-0005-0000-0000-000026170000}"/>
    <cellStyle name="Style 277" xfId="2504" xr:uid="{00000000-0005-0000-0000-000027170000}"/>
    <cellStyle name="Style 278" xfId="2505" xr:uid="{00000000-0005-0000-0000-000028170000}"/>
    <cellStyle name="Style 279" xfId="2506" xr:uid="{00000000-0005-0000-0000-000029170000}"/>
    <cellStyle name="Style 28" xfId="2507" xr:uid="{00000000-0005-0000-0000-00002A170000}"/>
    <cellStyle name="Style 280" xfId="2508" xr:uid="{00000000-0005-0000-0000-00002B170000}"/>
    <cellStyle name="Style 281" xfId="2509" xr:uid="{00000000-0005-0000-0000-00002C170000}"/>
    <cellStyle name="Style 282" xfId="2510" xr:uid="{00000000-0005-0000-0000-00002D170000}"/>
    <cellStyle name="Style 283" xfId="2511" xr:uid="{00000000-0005-0000-0000-00002E170000}"/>
    <cellStyle name="Style 284" xfId="2512" xr:uid="{00000000-0005-0000-0000-00002F170000}"/>
    <cellStyle name="Style 285" xfId="2513" xr:uid="{00000000-0005-0000-0000-000030170000}"/>
    <cellStyle name="Style 286" xfId="2514" xr:uid="{00000000-0005-0000-0000-000031170000}"/>
    <cellStyle name="Style 287" xfId="2515" xr:uid="{00000000-0005-0000-0000-000032170000}"/>
    <cellStyle name="Style 288" xfId="2516" xr:uid="{00000000-0005-0000-0000-000033170000}"/>
    <cellStyle name="Style 289" xfId="2517" xr:uid="{00000000-0005-0000-0000-000034170000}"/>
    <cellStyle name="Style 29" xfId="2518" xr:uid="{00000000-0005-0000-0000-000035170000}"/>
    <cellStyle name="Style 290" xfId="2519" xr:uid="{00000000-0005-0000-0000-000036170000}"/>
    <cellStyle name="Style 290 2" xfId="2520" xr:uid="{00000000-0005-0000-0000-000037170000}"/>
    <cellStyle name="Style 290 2 2" xfId="3114" xr:uid="{00000000-0005-0000-0000-000038170000}"/>
    <cellStyle name="Style 290 2 2 2" xfId="4596" xr:uid="{00000000-0005-0000-0000-000039170000}"/>
    <cellStyle name="Style 290 2 2 3" xfId="3186" xr:uid="{00000000-0005-0000-0000-00003A170000}"/>
    <cellStyle name="Style 290 2 2 4" xfId="5180" xr:uid="{00000000-0005-0000-0000-00003B170000}"/>
    <cellStyle name="Style 290 2 2 5" xfId="4019" xr:uid="{00000000-0005-0000-0000-00003C170000}"/>
    <cellStyle name="Style 290 2 2 6" xfId="6327" xr:uid="{00000000-0005-0000-0000-00003D170000}"/>
    <cellStyle name="Style 290 2 3" xfId="3118" xr:uid="{00000000-0005-0000-0000-00003E170000}"/>
    <cellStyle name="Style 290 2 3 2" xfId="4600" xr:uid="{00000000-0005-0000-0000-00003F170000}"/>
    <cellStyle name="Style 290 2 3 3" xfId="3182" xr:uid="{00000000-0005-0000-0000-000040170000}"/>
    <cellStyle name="Style 290 2 3 4" xfId="5184" xr:uid="{00000000-0005-0000-0000-000041170000}"/>
    <cellStyle name="Style 290 2 3 5" xfId="4736" xr:uid="{00000000-0005-0000-0000-000042170000}"/>
    <cellStyle name="Style 290 2 3 6" xfId="6331" xr:uid="{00000000-0005-0000-0000-000043170000}"/>
    <cellStyle name="Style 290 2 4" xfId="3110" xr:uid="{00000000-0005-0000-0000-000044170000}"/>
    <cellStyle name="Style 290 2 4 2" xfId="4592" xr:uid="{00000000-0005-0000-0000-000045170000}"/>
    <cellStyle name="Style 290 2 4 3" xfId="3190" xr:uid="{00000000-0005-0000-0000-000046170000}"/>
    <cellStyle name="Style 290 2 4 4" xfId="5176" xr:uid="{00000000-0005-0000-0000-000047170000}"/>
    <cellStyle name="Style 290 2 4 5" xfId="4673" xr:uid="{00000000-0005-0000-0000-000048170000}"/>
    <cellStyle name="Style 290 2 4 6" xfId="6323" xr:uid="{00000000-0005-0000-0000-000049170000}"/>
    <cellStyle name="Style 290 2 5" xfId="4128" xr:uid="{00000000-0005-0000-0000-00004A170000}"/>
    <cellStyle name="Style 290 2 6" xfId="3452" xr:uid="{00000000-0005-0000-0000-00004B170000}"/>
    <cellStyle name="Style 290 2 7" xfId="3906" xr:uid="{00000000-0005-0000-0000-00004C170000}"/>
    <cellStyle name="Style 290 2 8" xfId="3710" xr:uid="{00000000-0005-0000-0000-00004D170000}"/>
    <cellStyle name="Style 290 3" xfId="3113" xr:uid="{00000000-0005-0000-0000-00004E170000}"/>
    <cellStyle name="Style 290 3 2" xfId="4595" xr:uid="{00000000-0005-0000-0000-00004F170000}"/>
    <cellStyle name="Style 290 3 3" xfId="3187" xr:uid="{00000000-0005-0000-0000-000050170000}"/>
    <cellStyle name="Style 290 3 4" xfId="5179" xr:uid="{00000000-0005-0000-0000-000051170000}"/>
    <cellStyle name="Style 290 3 5" xfId="4698" xr:uid="{00000000-0005-0000-0000-000052170000}"/>
    <cellStyle name="Style 290 3 6" xfId="6326" xr:uid="{00000000-0005-0000-0000-000053170000}"/>
    <cellStyle name="Style 290 4" xfId="3117" xr:uid="{00000000-0005-0000-0000-000054170000}"/>
    <cellStyle name="Style 290 4 2" xfId="4599" xr:uid="{00000000-0005-0000-0000-000055170000}"/>
    <cellStyle name="Style 290 4 3" xfId="3183" xr:uid="{00000000-0005-0000-0000-000056170000}"/>
    <cellStyle name="Style 290 4 4" xfId="5183" xr:uid="{00000000-0005-0000-0000-000057170000}"/>
    <cellStyle name="Style 290 4 5" xfId="4683" xr:uid="{00000000-0005-0000-0000-000058170000}"/>
    <cellStyle name="Style 290 4 6" xfId="6330" xr:uid="{00000000-0005-0000-0000-000059170000}"/>
    <cellStyle name="Style 290 5" xfId="3109" xr:uid="{00000000-0005-0000-0000-00005A170000}"/>
    <cellStyle name="Style 290 5 2" xfId="4591" xr:uid="{00000000-0005-0000-0000-00005B170000}"/>
    <cellStyle name="Style 290 5 3" xfId="3191" xr:uid="{00000000-0005-0000-0000-00005C170000}"/>
    <cellStyle name="Style 290 5 4" xfId="5175" xr:uid="{00000000-0005-0000-0000-00005D170000}"/>
    <cellStyle name="Style 290 5 5" xfId="4697" xr:uid="{00000000-0005-0000-0000-00005E170000}"/>
    <cellStyle name="Style 290 5 6" xfId="6322" xr:uid="{00000000-0005-0000-0000-00005F170000}"/>
    <cellStyle name="Style 290 6" xfId="4127" xr:uid="{00000000-0005-0000-0000-000060170000}"/>
    <cellStyle name="Style 290 7" xfId="3453" xr:uid="{00000000-0005-0000-0000-000061170000}"/>
    <cellStyle name="Style 290 8" xfId="3905" xr:uid="{00000000-0005-0000-0000-000062170000}"/>
    <cellStyle name="Style 290 9" xfId="3709" xr:uid="{00000000-0005-0000-0000-000063170000}"/>
    <cellStyle name="Style 291" xfId="2521" xr:uid="{00000000-0005-0000-0000-000064170000}"/>
    <cellStyle name="Style 292" xfId="2522" xr:uid="{00000000-0005-0000-0000-000065170000}"/>
    <cellStyle name="Style 292 2" xfId="2523" xr:uid="{00000000-0005-0000-0000-000066170000}"/>
    <cellStyle name="Style 292 2 2" xfId="3120" xr:uid="{00000000-0005-0000-0000-000067170000}"/>
    <cellStyle name="Style 292 2 2 2" xfId="4602" xr:uid="{00000000-0005-0000-0000-000068170000}"/>
    <cellStyle name="Style 292 2 2 3" xfId="4629" xr:uid="{00000000-0005-0000-0000-000069170000}"/>
    <cellStyle name="Style 292 2 2 4" xfId="5186" xr:uid="{00000000-0005-0000-0000-00006A170000}"/>
    <cellStyle name="Style 292 2 2 5" xfId="4671" xr:uid="{00000000-0005-0000-0000-00006B170000}"/>
    <cellStyle name="Style 292 2 2 6" xfId="6333" xr:uid="{00000000-0005-0000-0000-00006C170000}"/>
    <cellStyle name="Style 292 2 3" xfId="3112" xr:uid="{00000000-0005-0000-0000-00006D170000}"/>
    <cellStyle name="Style 292 2 3 2" xfId="4594" xr:uid="{00000000-0005-0000-0000-00006E170000}"/>
    <cellStyle name="Style 292 2 3 3" xfId="3188" xr:uid="{00000000-0005-0000-0000-00006F170000}"/>
    <cellStyle name="Style 292 2 3 4" xfId="5178" xr:uid="{00000000-0005-0000-0000-000070170000}"/>
    <cellStyle name="Style 292 2 3 5" xfId="4733" xr:uid="{00000000-0005-0000-0000-000071170000}"/>
    <cellStyle name="Style 292 2 3 6" xfId="6325" xr:uid="{00000000-0005-0000-0000-000072170000}"/>
    <cellStyle name="Style 292 2 4" xfId="4130" xr:uid="{00000000-0005-0000-0000-000073170000}"/>
    <cellStyle name="Style 292 2 5" xfId="3450" xr:uid="{00000000-0005-0000-0000-000074170000}"/>
    <cellStyle name="Style 292 2 6" xfId="3909" xr:uid="{00000000-0005-0000-0000-000075170000}"/>
    <cellStyle name="Style 292 2 7" xfId="3712" xr:uid="{00000000-0005-0000-0000-000076170000}"/>
    <cellStyle name="Style 292 3" xfId="3119" xr:uid="{00000000-0005-0000-0000-000077170000}"/>
    <cellStyle name="Style 292 3 2" xfId="4601" xr:uid="{00000000-0005-0000-0000-000078170000}"/>
    <cellStyle name="Style 292 3 3" xfId="3181" xr:uid="{00000000-0005-0000-0000-000079170000}"/>
    <cellStyle name="Style 292 3 4" xfId="5185" xr:uid="{00000000-0005-0000-0000-00007A170000}"/>
    <cellStyle name="Style 292 3 5" xfId="4695" xr:uid="{00000000-0005-0000-0000-00007B170000}"/>
    <cellStyle name="Style 292 3 6" xfId="6332" xr:uid="{00000000-0005-0000-0000-00007C170000}"/>
    <cellStyle name="Style 292 4" xfId="3111" xr:uid="{00000000-0005-0000-0000-00007D170000}"/>
    <cellStyle name="Style 292 4 2" xfId="4593" xr:uid="{00000000-0005-0000-0000-00007E170000}"/>
    <cellStyle name="Style 292 4 3" xfId="3189" xr:uid="{00000000-0005-0000-0000-00007F170000}"/>
    <cellStyle name="Style 292 4 4" xfId="5177" xr:uid="{00000000-0005-0000-0000-000080170000}"/>
    <cellStyle name="Style 292 4 5" xfId="4686" xr:uid="{00000000-0005-0000-0000-000081170000}"/>
    <cellStyle name="Style 292 4 6" xfId="6324" xr:uid="{00000000-0005-0000-0000-000082170000}"/>
    <cellStyle name="Style 292 5" xfId="4129" xr:uid="{00000000-0005-0000-0000-000083170000}"/>
    <cellStyle name="Style 292 6" xfId="3451" xr:uid="{00000000-0005-0000-0000-000084170000}"/>
    <cellStyle name="Style 292 7" xfId="3908" xr:uid="{00000000-0005-0000-0000-000085170000}"/>
    <cellStyle name="Style 292 8" xfId="3711" xr:uid="{00000000-0005-0000-0000-000086170000}"/>
    <cellStyle name="Style 30" xfId="2524" xr:uid="{00000000-0005-0000-0000-000087170000}"/>
    <cellStyle name="Style 31" xfId="2525" xr:uid="{00000000-0005-0000-0000-000088170000}"/>
    <cellStyle name="Style 32" xfId="2526" xr:uid="{00000000-0005-0000-0000-000089170000}"/>
    <cellStyle name="Style 33" xfId="2527" xr:uid="{00000000-0005-0000-0000-00008A170000}"/>
    <cellStyle name="Style 34" xfId="2528" xr:uid="{00000000-0005-0000-0000-00008B170000}"/>
    <cellStyle name="Style 35" xfId="2529" xr:uid="{00000000-0005-0000-0000-00008C170000}"/>
    <cellStyle name="Style 36" xfId="2530" xr:uid="{00000000-0005-0000-0000-00008D170000}"/>
    <cellStyle name="Style 37" xfId="2531" xr:uid="{00000000-0005-0000-0000-00008E170000}"/>
    <cellStyle name="Style 38" xfId="2532" xr:uid="{00000000-0005-0000-0000-00008F170000}"/>
    <cellStyle name="Style 39" xfId="2533" xr:uid="{00000000-0005-0000-0000-000090170000}"/>
    <cellStyle name="Style 40" xfId="2534" xr:uid="{00000000-0005-0000-0000-000091170000}"/>
    <cellStyle name="Style 40 2" xfId="2535" xr:uid="{00000000-0005-0000-0000-000092170000}"/>
    <cellStyle name="Style 40 2 2" xfId="3124" xr:uid="{00000000-0005-0000-0000-000093170000}"/>
    <cellStyle name="Style 40 2 2 2" xfId="4606" xr:uid="{00000000-0005-0000-0000-000094170000}"/>
    <cellStyle name="Style 40 2 2 3" xfId="4801" xr:uid="{00000000-0005-0000-0000-000095170000}"/>
    <cellStyle name="Style 40 2 2 4" xfId="5190" xr:uid="{00000000-0005-0000-0000-000096170000}"/>
    <cellStyle name="Style 40 2 2 5" xfId="4810" xr:uid="{00000000-0005-0000-0000-000097170000}"/>
    <cellStyle name="Style 40 2 2 6" xfId="6337" xr:uid="{00000000-0005-0000-0000-000098170000}"/>
    <cellStyle name="Style 40 2 3" xfId="3116" xr:uid="{00000000-0005-0000-0000-000099170000}"/>
    <cellStyle name="Style 40 2 3 2" xfId="4598" xr:uid="{00000000-0005-0000-0000-00009A170000}"/>
    <cellStyle name="Style 40 2 3 3" xfId="3184" xr:uid="{00000000-0005-0000-0000-00009B170000}"/>
    <cellStyle name="Style 40 2 3 4" xfId="5182" xr:uid="{00000000-0005-0000-0000-00009C170000}"/>
    <cellStyle name="Style 40 2 3 5" xfId="4670" xr:uid="{00000000-0005-0000-0000-00009D170000}"/>
    <cellStyle name="Style 40 2 3 6" xfId="6329" xr:uid="{00000000-0005-0000-0000-00009E170000}"/>
    <cellStyle name="Style 40 2 4" xfId="4132" xr:uid="{00000000-0005-0000-0000-00009F170000}"/>
    <cellStyle name="Style 40 2 5" xfId="3448" xr:uid="{00000000-0005-0000-0000-0000A0170000}"/>
    <cellStyle name="Style 40 2 6" xfId="3917" xr:uid="{00000000-0005-0000-0000-0000A1170000}"/>
    <cellStyle name="Style 40 2 7" xfId="3714" xr:uid="{00000000-0005-0000-0000-0000A2170000}"/>
    <cellStyle name="Style 40 3" xfId="3123" xr:uid="{00000000-0005-0000-0000-0000A3170000}"/>
    <cellStyle name="Style 40 3 2" xfId="4605" xr:uid="{00000000-0005-0000-0000-0000A4170000}"/>
    <cellStyle name="Style 40 3 3" xfId="4797" xr:uid="{00000000-0005-0000-0000-0000A5170000}"/>
    <cellStyle name="Style 40 3 4" xfId="5189" xr:uid="{00000000-0005-0000-0000-0000A6170000}"/>
    <cellStyle name="Style 40 3 5" xfId="4696" xr:uid="{00000000-0005-0000-0000-0000A7170000}"/>
    <cellStyle name="Style 40 3 6" xfId="6336" xr:uid="{00000000-0005-0000-0000-0000A8170000}"/>
    <cellStyle name="Style 40 4" xfId="3115" xr:uid="{00000000-0005-0000-0000-0000A9170000}"/>
    <cellStyle name="Style 40 4 2" xfId="4597" xr:uid="{00000000-0005-0000-0000-0000AA170000}"/>
    <cellStyle name="Style 40 4 3" xfId="3185" xr:uid="{00000000-0005-0000-0000-0000AB170000}"/>
    <cellStyle name="Style 40 4 4" xfId="5181" xr:uid="{00000000-0005-0000-0000-0000AC170000}"/>
    <cellStyle name="Style 40 4 5" xfId="4020" xr:uid="{00000000-0005-0000-0000-0000AD170000}"/>
    <cellStyle name="Style 40 4 6" xfId="6328" xr:uid="{00000000-0005-0000-0000-0000AE170000}"/>
    <cellStyle name="Style 40 5" xfId="4131" xr:uid="{00000000-0005-0000-0000-0000AF170000}"/>
    <cellStyle name="Style 40 6" xfId="3449" xr:uid="{00000000-0005-0000-0000-0000B0170000}"/>
    <cellStyle name="Style 40 7" xfId="3916" xr:uid="{00000000-0005-0000-0000-0000B1170000}"/>
    <cellStyle name="Style 40 8" xfId="3713" xr:uid="{00000000-0005-0000-0000-0000B2170000}"/>
    <cellStyle name="Style 41" xfId="2536" xr:uid="{00000000-0005-0000-0000-0000B3170000}"/>
    <cellStyle name="Style 42" xfId="2537" xr:uid="{00000000-0005-0000-0000-0000B4170000}"/>
    <cellStyle name="Style 43" xfId="2538" xr:uid="{00000000-0005-0000-0000-0000B5170000}"/>
    <cellStyle name="Style 44" xfId="2539" xr:uid="{00000000-0005-0000-0000-0000B6170000}"/>
    <cellStyle name="Style 45" xfId="2540" xr:uid="{00000000-0005-0000-0000-0000B7170000}"/>
    <cellStyle name="Style 46" xfId="2541" xr:uid="{00000000-0005-0000-0000-0000B8170000}"/>
    <cellStyle name="Style 47" xfId="2542" xr:uid="{00000000-0005-0000-0000-0000B9170000}"/>
    <cellStyle name="Style 48" xfId="2543" xr:uid="{00000000-0005-0000-0000-0000BA170000}"/>
    <cellStyle name="Style 49" xfId="2544" xr:uid="{00000000-0005-0000-0000-0000BB170000}"/>
    <cellStyle name="Style 50" xfId="2545" xr:uid="{00000000-0005-0000-0000-0000BC170000}"/>
    <cellStyle name="Style 51" xfId="2546" xr:uid="{00000000-0005-0000-0000-0000BD170000}"/>
    <cellStyle name="Style 52" xfId="2547" xr:uid="{00000000-0005-0000-0000-0000BE170000}"/>
    <cellStyle name="Style 53" xfId="2548" xr:uid="{00000000-0005-0000-0000-0000BF170000}"/>
    <cellStyle name="Style 54" xfId="2549" xr:uid="{00000000-0005-0000-0000-0000C0170000}"/>
    <cellStyle name="Style 55" xfId="2550" xr:uid="{00000000-0005-0000-0000-0000C1170000}"/>
    <cellStyle name="Style 56" xfId="2551" xr:uid="{00000000-0005-0000-0000-0000C2170000}"/>
    <cellStyle name="Style 57" xfId="2552" xr:uid="{00000000-0005-0000-0000-0000C3170000}"/>
    <cellStyle name="Style 57 2" xfId="2553" xr:uid="{00000000-0005-0000-0000-0000C4170000}"/>
    <cellStyle name="Style 57 2 2" xfId="3126" xr:uid="{00000000-0005-0000-0000-0000C5170000}"/>
    <cellStyle name="Style 57 2 2 2" xfId="4608" xr:uid="{00000000-0005-0000-0000-0000C6170000}"/>
    <cellStyle name="Style 57 2 2 3" xfId="4800" xr:uid="{00000000-0005-0000-0000-0000C7170000}"/>
    <cellStyle name="Style 57 2 2 4" xfId="5192" xr:uid="{00000000-0005-0000-0000-0000C8170000}"/>
    <cellStyle name="Style 57 2 2 5" xfId="4812" xr:uid="{00000000-0005-0000-0000-0000C9170000}"/>
    <cellStyle name="Style 57 2 2 6" xfId="6339" xr:uid="{00000000-0005-0000-0000-0000CA170000}"/>
    <cellStyle name="Style 57 2 3" xfId="3122" xr:uid="{00000000-0005-0000-0000-0000CB170000}"/>
    <cellStyle name="Style 57 2 3 2" xfId="4604" xr:uid="{00000000-0005-0000-0000-0000CC170000}"/>
    <cellStyle name="Style 57 2 3 3" xfId="4631" xr:uid="{00000000-0005-0000-0000-0000CD170000}"/>
    <cellStyle name="Style 57 2 3 4" xfId="5188" xr:uid="{00000000-0005-0000-0000-0000CE170000}"/>
    <cellStyle name="Style 57 2 3 5" xfId="4735" xr:uid="{00000000-0005-0000-0000-0000CF170000}"/>
    <cellStyle name="Style 57 2 3 6" xfId="6335" xr:uid="{00000000-0005-0000-0000-0000D0170000}"/>
    <cellStyle name="Style 57 2 4" xfId="4138" xr:uid="{00000000-0005-0000-0000-0000D1170000}"/>
    <cellStyle name="Style 57 2 5" xfId="4727" xr:uid="{00000000-0005-0000-0000-0000D2170000}"/>
    <cellStyle name="Style 57 2 6" xfId="3930" xr:uid="{00000000-0005-0000-0000-0000D3170000}"/>
    <cellStyle name="Style 57 2 7" xfId="4245" xr:uid="{00000000-0005-0000-0000-0000D4170000}"/>
    <cellStyle name="Style 57 3" xfId="3125" xr:uid="{00000000-0005-0000-0000-0000D5170000}"/>
    <cellStyle name="Style 57 3 2" xfId="4607" xr:uid="{00000000-0005-0000-0000-0000D6170000}"/>
    <cellStyle name="Style 57 3 3" xfId="4796" xr:uid="{00000000-0005-0000-0000-0000D7170000}"/>
    <cellStyle name="Style 57 3 4" xfId="5191" xr:uid="{00000000-0005-0000-0000-0000D8170000}"/>
    <cellStyle name="Style 57 3 5" xfId="4811" xr:uid="{00000000-0005-0000-0000-0000D9170000}"/>
    <cellStyle name="Style 57 3 6" xfId="6338" xr:uid="{00000000-0005-0000-0000-0000DA170000}"/>
    <cellStyle name="Style 57 4" xfId="3121" xr:uid="{00000000-0005-0000-0000-0000DB170000}"/>
    <cellStyle name="Style 57 4 2" xfId="4603" xr:uid="{00000000-0005-0000-0000-0000DC170000}"/>
    <cellStyle name="Style 57 4 3" xfId="4630" xr:uid="{00000000-0005-0000-0000-0000DD170000}"/>
    <cellStyle name="Style 57 4 4" xfId="5187" xr:uid="{00000000-0005-0000-0000-0000DE170000}"/>
    <cellStyle name="Style 57 4 5" xfId="4684" xr:uid="{00000000-0005-0000-0000-0000DF170000}"/>
    <cellStyle name="Style 57 4 6" xfId="6334" xr:uid="{00000000-0005-0000-0000-0000E0170000}"/>
    <cellStyle name="Style 57 5" xfId="4137" xr:uid="{00000000-0005-0000-0000-0000E1170000}"/>
    <cellStyle name="Style 57 6" xfId="4692" xr:uid="{00000000-0005-0000-0000-0000E2170000}"/>
    <cellStyle name="Style 57 7" xfId="4244" xr:uid="{00000000-0005-0000-0000-0000E3170000}"/>
    <cellStyle name="Style 57 8" xfId="3715" xr:uid="{00000000-0005-0000-0000-0000E4170000}"/>
    <cellStyle name="Style 58" xfId="2554" xr:uid="{00000000-0005-0000-0000-0000E5170000}"/>
    <cellStyle name="Style 59" xfId="2555" xr:uid="{00000000-0005-0000-0000-0000E6170000}"/>
    <cellStyle name="Style 60" xfId="2556" xr:uid="{00000000-0005-0000-0000-0000E7170000}"/>
    <cellStyle name="Style 61" xfId="2557" xr:uid="{00000000-0005-0000-0000-0000E8170000}"/>
    <cellStyle name="Style 62" xfId="2558" xr:uid="{00000000-0005-0000-0000-0000E9170000}"/>
    <cellStyle name="Style 63" xfId="2559" xr:uid="{00000000-0005-0000-0000-0000EA170000}"/>
    <cellStyle name="Style 64" xfId="2560" xr:uid="{00000000-0005-0000-0000-0000EB170000}"/>
    <cellStyle name="Style 65" xfId="2561" xr:uid="{00000000-0005-0000-0000-0000EC170000}"/>
    <cellStyle name="Style 66" xfId="2562" xr:uid="{00000000-0005-0000-0000-0000ED170000}"/>
    <cellStyle name="Style 67" xfId="2563" xr:uid="{00000000-0005-0000-0000-0000EE170000}"/>
    <cellStyle name="Style 68" xfId="2564" xr:uid="{00000000-0005-0000-0000-0000EF170000}"/>
    <cellStyle name="Style 69" xfId="2565" xr:uid="{00000000-0005-0000-0000-0000F0170000}"/>
    <cellStyle name="Style 70" xfId="2566" xr:uid="{00000000-0005-0000-0000-0000F1170000}"/>
    <cellStyle name="Style 71" xfId="2567" xr:uid="{00000000-0005-0000-0000-0000F2170000}"/>
    <cellStyle name="Style 72" xfId="2568" xr:uid="{00000000-0005-0000-0000-0000F3170000}"/>
    <cellStyle name="Style 73" xfId="2569" xr:uid="{00000000-0005-0000-0000-0000F4170000}"/>
    <cellStyle name="Style 74" xfId="2570" xr:uid="{00000000-0005-0000-0000-0000F5170000}"/>
    <cellStyle name="Style 75" xfId="2571" xr:uid="{00000000-0005-0000-0000-0000F6170000}"/>
    <cellStyle name="Style 76" xfId="2572" xr:uid="{00000000-0005-0000-0000-0000F7170000}"/>
    <cellStyle name="Style 77" xfId="2573" xr:uid="{00000000-0005-0000-0000-0000F8170000}"/>
    <cellStyle name="Style 78" xfId="2574" xr:uid="{00000000-0005-0000-0000-0000F9170000}"/>
    <cellStyle name="Style 79" xfId="2575" xr:uid="{00000000-0005-0000-0000-0000FA170000}"/>
    <cellStyle name="Style 79 2" xfId="2576" xr:uid="{00000000-0005-0000-0000-0000FB170000}"/>
    <cellStyle name="Style 79 2 2" xfId="3132" xr:uid="{00000000-0005-0000-0000-0000FC170000}"/>
    <cellStyle name="Style 79 2 2 2" xfId="4614" xr:uid="{00000000-0005-0000-0000-0000FD170000}"/>
    <cellStyle name="Style 79 2 2 3" xfId="4637" xr:uid="{00000000-0005-0000-0000-0000FE170000}"/>
    <cellStyle name="Style 79 2 2 4" xfId="5198" xr:uid="{00000000-0005-0000-0000-0000FF170000}"/>
    <cellStyle name="Style 79 2 2 5" xfId="4818" xr:uid="{00000000-0005-0000-0000-000000180000}"/>
    <cellStyle name="Style 79 2 2 6" xfId="6345" xr:uid="{00000000-0005-0000-0000-000001180000}"/>
    <cellStyle name="Style 79 2 3" xfId="3128" xr:uid="{00000000-0005-0000-0000-000002180000}"/>
    <cellStyle name="Style 79 2 3 2" xfId="4610" xr:uid="{00000000-0005-0000-0000-000003180000}"/>
    <cellStyle name="Style 79 2 3 3" xfId="4633" xr:uid="{00000000-0005-0000-0000-000004180000}"/>
    <cellStyle name="Style 79 2 3 4" xfId="5194" xr:uid="{00000000-0005-0000-0000-000005180000}"/>
    <cellStyle name="Style 79 2 3 5" xfId="4814" xr:uid="{00000000-0005-0000-0000-000006180000}"/>
    <cellStyle name="Style 79 2 3 6" xfId="6341" xr:uid="{00000000-0005-0000-0000-000007180000}"/>
    <cellStyle name="Style 79 2 4" xfId="4152" xr:uid="{00000000-0005-0000-0000-000008180000}"/>
    <cellStyle name="Style 79 2 5" xfId="4728" xr:uid="{00000000-0005-0000-0000-000009180000}"/>
    <cellStyle name="Style 79 2 6" xfId="3953" xr:uid="{00000000-0005-0000-0000-00000A180000}"/>
    <cellStyle name="Style 79 2 7" xfId="3717" xr:uid="{00000000-0005-0000-0000-00000B180000}"/>
    <cellStyle name="Style 79 3" xfId="3131" xr:uid="{00000000-0005-0000-0000-00000C180000}"/>
    <cellStyle name="Style 79 3 2" xfId="4613" xr:uid="{00000000-0005-0000-0000-00000D180000}"/>
    <cellStyle name="Style 79 3 3" xfId="4636" xr:uid="{00000000-0005-0000-0000-00000E180000}"/>
    <cellStyle name="Style 79 3 4" xfId="5197" xr:uid="{00000000-0005-0000-0000-00000F180000}"/>
    <cellStyle name="Style 79 3 5" xfId="4817" xr:uid="{00000000-0005-0000-0000-000010180000}"/>
    <cellStyle name="Style 79 3 6" xfId="6344" xr:uid="{00000000-0005-0000-0000-000011180000}"/>
    <cellStyle name="Style 79 4" xfId="3127" xr:uid="{00000000-0005-0000-0000-000012180000}"/>
    <cellStyle name="Style 79 4 2" xfId="4609" xr:uid="{00000000-0005-0000-0000-000013180000}"/>
    <cellStyle name="Style 79 4 3" xfId="4632" xr:uid="{00000000-0005-0000-0000-000014180000}"/>
    <cellStyle name="Style 79 4 4" xfId="5193" xr:uid="{00000000-0005-0000-0000-000015180000}"/>
    <cellStyle name="Style 79 4 5" xfId="4813" xr:uid="{00000000-0005-0000-0000-000016180000}"/>
    <cellStyle name="Style 79 4 6" xfId="6340" xr:uid="{00000000-0005-0000-0000-000017180000}"/>
    <cellStyle name="Style 79 5" xfId="4151" xr:uid="{00000000-0005-0000-0000-000018180000}"/>
    <cellStyle name="Style 79 6" xfId="4691" xr:uid="{00000000-0005-0000-0000-000019180000}"/>
    <cellStyle name="Style 79 7" xfId="3952" xr:uid="{00000000-0005-0000-0000-00001A180000}"/>
    <cellStyle name="Style 79 8" xfId="3716" xr:uid="{00000000-0005-0000-0000-00001B180000}"/>
    <cellStyle name="Style 80" xfId="2577" xr:uid="{00000000-0005-0000-0000-00001C180000}"/>
    <cellStyle name="Style 81" xfId="2578" xr:uid="{00000000-0005-0000-0000-00001D180000}"/>
    <cellStyle name="Style 82" xfId="2579" xr:uid="{00000000-0005-0000-0000-00001E180000}"/>
    <cellStyle name="Style 83" xfId="2580" xr:uid="{00000000-0005-0000-0000-00001F180000}"/>
    <cellStyle name="Style 84" xfId="2581" xr:uid="{00000000-0005-0000-0000-000020180000}"/>
    <cellStyle name="Style 85" xfId="2582" xr:uid="{00000000-0005-0000-0000-000021180000}"/>
    <cellStyle name="Style 86" xfId="2583" xr:uid="{00000000-0005-0000-0000-000022180000}"/>
    <cellStyle name="Style 87" xfId="2584" xr:uid="{00000000-0005-0000-0000-000023180000}"/>
    <cellStyle name="Style 88" xfId="2585" xr:uid="{00000000-0005-0000-0000-000024180000}"/>
    <cellStyle name="Style 88 2" xfId="2586" xr:uid="{00000000-0005-0000-0000-000025180000}"/>
    <cellStyle name="Style 88 2 2" xfId="3134" xr:uid="{00000000-0005-0000-0000-000026180000}"/>
    <cellStyle name="Style 88 2 2 2" xfId="4616" xr:uid="{00000000-0005-0000-0000-000027180000}"/>
    <cellStyle name="Style 88 2 2 3" xfId="4639" xr:uid="{00000000-0005-0000-0000-000028180000}"/>
    <cellStyle name="Style 88 2 2 4" xfId="5200" xr:uid="{00000000-0005-0000-0000-000029180000}"/>
    <cellStyle name="Style 88 2 2 5" xfId="4820" xr:uid="{00000000-0005-0000-0000-00002A180000}"/>
    <cellStyle name="Style 88 2 2 6" xfId="6347" xr:uid="{00000000-0005-0000-0000-00002B180000}"/>
    <cellStyle name="Style 88 2 3" xfId="3130" xr:uid="{00000000-0005-0000-0000-00002C180000}"/>
    <cellStyle name="Style 88 2 3 2" xfId="4612" xr:uid="{00000000-0005-0000-0000-00002D180000}"/>
    <cellStyle name="Style 88 2 3 3" xfId="4635" xr:uid="{00000000-0005-0000-0000-00002E180000}"/>
    <cellStyle name="Style 88 2 3 4" xfId="5196" xr:uid="{00000000-0005-0000-0000-00002F180000}"/>
    <cellStyle name="Style 88 2 3 5" xfId="4816" xr:uid="{00000000-0005-0000-0000-000030180000}"/>
    <cellStyle name="Style 88 2 3 6" xfId="6343" xr:uid="{00000000-0005-0000-0000-000031180000}"/>
    <cellStyle name="Style 88 2 4" xfId="4154" xr:uid="{00000000-0005-0000-0000-000032180000}"/>
    <cellStyle name="Style 88 2 5" xfId="4729" xr:uid="{00000000-0005-0000-0000-000033180000}"/>
    <cellStyle name="Style 88 2 6" xfId="3959" xr:uid="{00000000-0005-0000-0000-000034180000}"/>
    <cellStyle name="Style 88 2 7" xfId="4409" xr:uid="{00000000-0005-0000-0000-000035180000}"/>
    <cellStyle name="Style 88 3" xfId="3133" xr:uid="{00000000-0005-0000-0000-000036180000}"/>
    <cellStyle name="Style 88 3 2" xfId="4615" xr:uid="{00000000-0005-0000-0000-000037180000}"/>
    <cellStyle name="Style 88 3 3" xfId="4638" xr:uid="{00000000-0005-0000-0000-000038180000}"/>
    <cellStyle name="Style 88 3 4" xfId="5199" xr:uid="{00000000-0005-0000-0000-000039180000}"/>
    <cellStyle name="Style 88 3 5" xfId="4819" xr:uid="{00000000-0005-0000-0000-00003A180000}"/>
    <cellStyle name="Style 88 3 6" xfId="6346" xr:uid="{00000000-0005-0000-0000-00003B180000}"/>
    <cellStyle name="Style 88 4" xfId="3129" xr:uid="{00000000-0005-0000-0000-00003C180000}"/>
    <cellStyle name="Style 88 4 2" xfId="4611" xr:uid="{00000000-0005-0000-0000-00003D180000}"/>
    <cellStyle name="Style 88 4 3" xfId="4634" xr:uid="{00000000-0005-0000-0000-00003E180000}"/>
    <cellStyle name="Style 88 4 4" xfId="5195" xr:uid="{00000000-0005-0000-0000-00003F180000}"/>
    <cellStyle name="Style 88 4 5" xfId="4815" xr:uid="{00000000-0005-0000-0000-000040180000}"/>
    <cellStyle name="Style 88 4 6" xfId="6342" xr:uid="{00000000-0005-0000-0000-000041180000}"/>
    <cellStyle name="Style 88 5" xfId="4153" xr:uid="{00000000-0005-0000-0000-000042180000}"/>
    <cellStyle name="Style 88 6" xfId="4690" xr:uid="{00000000-0005-0000-0000-000043180000}"/>
    <cellStyle name="Style 88 7" xfId="3958" xr:uid="{00000000-0005-0000-0000-000044180000}"/>
    <cellStyle name="Style 88 8" xfId="4123" xr:uid="{00000000-0005-0000-0000-000045180000}"/>
    <cellStyle name="Style 89" xfId="2587" xr:uid="{00000000-0005-0000-0000-000046180000}"/>
    <cellStyle name="Style 90" xfId="2588" xr:uid="{00000000-0005-0000-0000-000047180000}"/>
    <cellStyle name="Style 91" xfId="2589" xr:uid="{00000000-0005-0000-0000-000048180000}"/>
    <cellStyle name="Style 92" xfId="2590" xr:uid="{00000000-0005-0000-0000-000049180000}"/>
    <cellStyle name="Style 93" xfId="2591" xr:uid="{00000000-0005-0000-0000-00004A180000}"/>
    <cellStyle name="Style 94" xfId="2592" xr:uid="{00000000-0005-0000-0000-00004B180000}"/>
    <cellStyle name="Style 95" xfId="2593" xr:uid="{00000000-0005-0000-0000-00004C180000}"/>
    <cellStyle name="Style 96" xfId="2594" xr:uid="{00000000-0005-0000-0000-00004D180000}"/>
    <cellStyle name="Style 97" xfId="2595" xr:uid="{00000000-0005-0000-0000-00004E180000}"/>
    <cellStyle name="Style 98" xfId="2596" xr:uid="{00000000-0005-0000-0000-00004F180000}"/>
    <cellStyle name="Style 99" xfId="2597" xr:uid="{00000000-0005-0000-0000-000050180000}"/>
    <cellStyle name="subhead" xfId="2598" xr:uid="{00000000-0005-0000-0000-000051180000}"/>
    <cellStyle name="SUBSC98" xfId="2599" xr:uid="{00000000-0005-0000-0000-000052180000}"/>
    <cellStyle name="SUBSC98 2" xfId="2600" xr:uid="{00000000-0005-0000-0000-000053180000}"/>
    <cellStyle name="SUBSC98 3" xfId="2601" xr:uid="{00000000-0005-0000-0000-000054180000}"/>
    <cellStyle name="SUBSC98 4" xfId="2602" xr:uid="{00000000-0005-0000-0000-000055180000}"/>
    <cellStyle name="SUBSC98 5" xfId="2603" xr:uid="{00000000-0005-0000-0000-000056180000}"/>
    <cellStyle name="Subtitle" xfId="2604" xr:uid="{00000000-0005-0000-0000-000057180000}"/>
    <cellStyle name="Subtitle 2" xfId="2605" xr:uid="{00000000-0005-0000-0000-000058180000}"/>
    <cellStyle name="Subtitle 3" xfId="2606" xr:uid="{00000000-0005-0000-0000-000059180000}"/>
    <cellStyle name="Subtitle 4" xfId="2607" xr:uid="{00000000-0005-0000-0000-00005A180000}"/>
    <cellStyle name="Subtitle 5" xfId="2608" xr:uid="{00000000-0005-0000-0000-00005B180000}"/>
    <cellStyle name="sub-to - Style3" xfId="2609" xr:uid="{00000000-0005-0000-0000-00005C180000}"/>
    <cellStyle name="Subtotal" xfId="2610" xr:uid="{00000000-0005-0000-0000-00005D180000}"/>
    <cellStyle name="SubTotal1Num" xfId="2611" xr:uid="{00000000-0005-0000-0000-00005E180000}"/>
    <cellStyle name="SubTotal1Text" xfId="2612" xr:uid="{00000000-0005-0000-0000-00005F180000}"/>
    <cellStyle name="T¡tu-1 - Style2" xfId="2613" xr:uid="{00000000-0005-0000-0000-000060180000}"/>
    <cellStyle name="Table" xfId="2614" xr:uid="{00000000-0005-0000-0000-000061180000}"/>
    <cellStyle name="Table Col Head" xfId="2615" xr:uid="{00000000-0005-0000-0000-000062180000}"/>
    <cellStyle name="Table Sub Head" xfId="2616" xr:uid="{00000000-0005-0000-0000-000063180000}"/>
    <cellStyle name="table title" xfId="2617" xr:uid="{00000000-0005-0000-0000-000064180000}"/>
    <cellStyle name="Table Units" xfId="2618" xr:uid="{00000000-0005-0000-0000-000065180000}"/>
    <cellStyle name="Table_20110504Preciario Xarxa Obertav3" xfId="2619" xr:uid="{00000000-0005-0000-0000-000066180000}"/>
    <cellStyle name="TableHeader" xfId="2620" xr:uid="{00000000-0005-0000-0000-000067180000}"/>
    <cellStyle name="Text Indent A" xfId="2621" xr:uid="{00000000-0005-0000-0000-000068180000}"/>
    <cellStyle name="Text Indent B" xfId="2622" xr:uid="{00000000-0005-0000-0000-000069180000}"/>
    <cellStyle name="Text Indent B 2" xfId="2623" xr:uid="{00000000-0005-0000-0000-00006A180000}"/>
    <cellStyle name="Text Indent B 3" xfId="2624" xr:uid="{00000000-0005-0000-0000-00006B180000}"/>
    <cellStyle name="Text Indent B 4" xfId="2625" xr:uid="{00000000-0005-0000-0000-00006C180000}"/>
    <cellStyle name="Text Indent B 5" xfId="2626" xr:uid="{00000000-0005-0000-0000-00006D180000}"/>
    <cellStyle name="Text Indent C" xfId="2627" xr:uid="{00000000-0005-0000-0000-00006E180000}"/>
    <cellStyle name="Text Indent C 2" xfId="2628" xr:uid="{00000000-0005-0000-0000-00006F180000}"/>
    <cellStyle name="Text Indent C 3" xfId="2629" xr:uid="{00000000-0005-0000-0000-000070180000}"/>
    <cellStyle name="Text Indent C 4" xfId="2630" xr:uid="{00000000-0005-0000-0000-000071180000}"/>
    <cellStyle name="Text Indent C 5" xfId="2631" xr:uid="{00000000-0005-0000-0000-000072180000}"/>
    <cellStyle name="Times New Roman" xfId="2632" xr:uid="{00000000-0005-0000-0000-000073180000}"/>
    <cellStyle name="Title" xfId="2633" xr:uid="{00000000-0005-0000-0000-000074180000}"/>
    <cellStyle name="Title 2" xfId="2634" xr:uid="{00000000-0005-0000-0000-000075180000}"/>
    <cellStyle name="Title 3" xfId="2635" xr:uid="{00000000-0005-0000-0000-000076180000}"/>
    <cellStyle name="Title 4" xfId="2636" xr:uid="{00000000-0005-0000-0000-000077180000}"/>
    <cellStyle name="Title 5" xfId="2637" xr:uid="{00000000-0005-0000-0000-000078180000}"/>
    <cellStyle name="Title 6" xfId="2638" xr:uid="{00000000-0005-0000-0000-000079180000}"/>
    <cellStyle name="Title Left" xfId="2639" xr:uid="{00000000-0005-0000-0000-00007A180000}"/>
    <cellStyle name="Title_110519 Proposta evolució XOC" xfId="2640" xr:uid="{00000000-0005-0000-0000-00007B180000}"/>
    <cellStyle name="Title1" xfId="2641" xr:uid="{00000000-0005-0000-0000-00007C180000}"/>
    <cellStyle name="Title1 2" xfId="2642" xr:uid="{00000000-0005-0000-0000-00007D180000}"/>
    <cellStyle name="Title1 3" xfId="2643" xr:uid="{00000000-0005-0000-0000-00007E180000}"/>
    <cellStyle name="Title1 4" xfId="2644" xr:uid="{00000000-0005-0000-0000-00007F180000}"/>
    <cellStyle name="Title1 5" xfId="2645" xr:uid="{00000000-0005-0000-0000-000080180000}"/>
    <cellStyle name="TITOLO1" xfId="2646" xr:uid="{00000000-0005-0000-0000-000081180000}"/>
    <cellStyle name="TITOLO1 2" xfId="2647" xr:uid="{00000000-0005-0000-0000-000082180000}"/>
    <cellStyle name="TITOLO1 3" xfId="2648" xr:uid="{00000000-0005-0000-0000-000083180000}"/>
    <cellStyle name="TITOLO1 4" xfId="2649" xr:uid="{00000000-0005-0000-0000-000084180000}"/>
    <cellStyle name="TITOLO1 5" xfId="2650" xr:uid="{00000000-0005-0000-0000-000085180000}"/>
    <cellStyle name="TITOLO2" xfId="2651" xr:uid="{00000000-0005-0000-0000-000086180000}"/>
    <cellStyle name="TITOLO2 2" xfId="2652" xr:uid="{00000000-0005-0000-0000-000087180000}"/>
    <cellStyle name="TITOLO2 3" xfId="2653" xr:uid="{00000000-0005-0000-0000-000088180000}"/>
    <cellStyle name="TITOLO2 4" xfId="2654" xr:uid="{00000000-0005-0000-0000-000089180000}"/>
    <cellStyle name="TITOLO2 5" xfId="2655" xr:uid="{00000000-0005-0000-0000-00008A180000}"/>
    <cellStyle name="Tope - Style1" xfId="2656" xr:uid="{00000000-0005-0000-0000-00008B180000}"/>
    <cellStyle name="Total 2" xfId="2657" xr:uid="{00000000-0005-0000-0000-00008C180000}"/>
    <cellStyle name="Total 2 2" xfId="2658" xr:uid="{00000000-0005-0000-0000-00008D180000}"/>
    <cellStyle name="Total 2 2 2" xfId="2659" xr:uid="{00000000-0005-0000-0000-00008E180000}"/>
    <cellStyle name="Total 2 2 2 2" xfId="3136" xr:uid="{00000000-0005-0000-0000-00008F180000}"/>
    <cellStyle name="Total 2 2 2 2 2" xfId="4618" xr:uid="{00000000-0005-0000-0000-000090180000}"/>
    <cellStyle name="Total 2 2 2 2 3" xfId="4641" xr:uid="{00000000-0005-0000-0000-000091180000}"/>
    <cellStyle name="Total 2 2 2 2 4" xfId="5202" xr:uid="{00000000-0005-0000-0000-000092180000}"/>
    <cellStyle name="Total 2 2 2 2 5" xfId="4822" xr:uid="{00000000-0005-0000-0000-000093180000}"/>
    <cellStyle name="Total 2 2 2 2 6" xfId="6349" xr:uid="{00000000-0005-0000-0000-000094180000}"/>
    <cellStyle name="Total 2 2 2 3" xfId="3146" xr:uid="{00000000-0005-0000-0000-000095180000}"/>
    <cellStyle name="Total 2 2 2 3 2" xfId="4627" xr:uid="{00000000-0005-0000-0000-000096180000}"/>
    <cellStyle name="Total 2 2 2 3 3" xfId="4650" xr:uid="{00000000-0005-0000-0000-000097180000}"/>
    <cellStyle name="Total 2 2 2 3 4" xfId="5211" xr:uid="{00000000-0005-0000-0000-000098180000}"/>
    <cellStyle name="Total 2 2 2 3 5" xfId="4831" xr:uid="{00000000-0005-0000-0000-000099180000}"/>
    <cellStyle name="Total 2 2 2 3 6" xfId="6358" xr:uid="{00000000-0005-0000-0000-00009A180000}"/>
    <cellStyle name="Total 2 2 2 4" xfId="4203" xr:uid="{00000000-0005-0000-0000-00009B180000}"/>
    <cellStyle name="Total 2 2 2 5" xfId="4739" xr:uid="{00000000-0005-0000-0000-00009C180000}"/>
    <cellStyle name="Total 2 2 2 6" xfId="4675" xr:uid="{00000000-0005-0000-0000-00009D180000}"/>
    <cellStyle name="Total 2 2 2 7" xfId="4133" xr:uid="{00000000-0005-0000-0000-00009E180000}"/>
    <cellStyle name="Total 2 2 2 8" xfId="5979" xr:uid="{00000000-0005-0000-0000-00009F180000}"/>
    <cellStyle name="Total 2 2 3" xfId="3135" xr:uid="{00000000-0005-0000-0000-0000A0180000}"/>
    <cellStyle name="Total 2 2 3 2" xfId="4617" xr:uid="{00000000-0005-0000-0000-0000A1180000}"/>
    <cellStyle name="Total 2 2 3 3" xfId="4640" xr:uid="{00000000-0005-0000-0000-0000A2180000}"/>
    <cellStyle name="Total 2 2 3 4" xfId="5201" xr:uid="{00000000-0005-0000-0000-0000A3180000}"/>
    <cellStyle name="Total 2 2 3 5" xfId="4821" xr:uid="{00000000-0005-0000-0000-0000A4180000}"/>
    <cellStyle name="Total 2 2 3 6" xfId="6348" xr:uid="{00000000-0005-0000-0000-0000A5180000}"/>
    <cellStyle name="Total 2 2 4" xfId="3145" xr:uid="{00000000-0005-0000-0000-0000A6180000}"/>
    <cellStyle name="Total 2 2 4 2" xfId="4626" xr:uid="{00000000-0005-0000-0000-0000A7180000}"/>
    <cellStyle name="Total 2 2 4 3" xfId="4649" xr:uid="{00000000-0005-0000-0000-0000A8180000}"/>
    <cellStyle name="Total 2 2 4 4" xfId="5210" xr:uid="{00000000-0005-0000-0000-0000A9180000}"/>
    <cellStyle name="Total 2 2 4 5" xfId="4830" xr:uid="{00000000-0005-0000-0000-0000AA180000}"/>
    <cellStyle name="Total 2 2 4 6" xfId="6357" xr:uid="{00000000-0005-0000-0000-0000AB180000}"/>
    <cellStyle name="Total 2 2 5" xfId="4202" xr:uid="{00000000-0005-0000-0000-0000AC180000}"/>
    <cellStyle name="Total 2 2 6" xfId="4738" xr:uid="{00000000-0005-0000-0000-0000AD180000}"/>
    <cellStyle name="Total 2 2 7" xfId="4699" xr:uid="{00000000-0005-0000-0000-0000AE180000}"/>
    <cellStyle name="Total 2 2 8" xfId="4155" xr:uid="{00000000-0005-0000-0000-0000AF180000}"/>
    <cellStyle name="Total 2 2 9" xfId="5978" xr:uid="{00000000-0005-0000-0000-0000B0180000}"/>
    <cellStyle name="Total 3" xfId="2660" xr:uid="{00000000-0005-0000-0000-0000B1180000}"/>
    <cellStyle name="Total 4" xfId="2661" xr:uid="{00000000-0005-0000-0000-0000B2180000}"/>
    <cellStyle name="Total 5" xfId="2662" xr:uid="{00000000-0005-0000-0000-0000B3180000}"/>
    <cellStyle name="Total 6" xfId="2663" xr:uid="{00000000-0005-0000-0000-0000B4180000}"/>
    <cellStyle name="TOTALE" xfId="2664" xr:uid="{00000000-0005-0000-0000-0000B5180000}"/>
    <cellStyle name="TOTALE 2" xfId="2665" xr:uid="{00000000-0005-0000-0000-0000B6180000}"/>
    <cellStyle name="TOTALE 3" xfId="2666" xr:uid="{00000000-0005-0000-0000-0000B7180000}"/>
    <cellStyle name="TOTALE 4" xfId="2667" xr:uid="{00000000-0005-0000-0000-0000B8180000}"/>
    <cellStyle name="TOTALE 5" xfId="2668" xr:uid="{00000000-0005-0000-0000-0000B9180000}"/>
    <cellStyle name="Underline" xfId="2669" xr:uid="{00000000-0005-0000-0000-0000BA180000}"/>
    <cellStyle name="Unit" xfId="2670" xr:uid="{00000000-0005-0000-0000-0000BB180000}"/>
    <cellStyle name="Unit 2" xfId="2671" xr:uid="{00000000-0005-0000-0000-0000BC180000}"/>
    <cellStyle name="Unit 3" xfId="2672" xr:uid="{00000000-0005-0000-0000-0000BD180000}"/>
    <cellStyle name="Unit 4" xfId="2673" xr:uid="{00000000-0005-0000-0000-0000BE180000}"/>
    <cellStyle name="Unit 5" xfId="2674" xr:uid="{00000000-0005-0000-0000-0000BF180000}"/>
    <cellStyle name="Unprot" xfId="2675" xr:uid="{00000000-0005-0000-0000-0000C0180000}"/>
    <cellStyle name="Unprot 2" xfId="2676" xr:uid="{00000000-0005-0000-0000-0000C1180000}"/>
    <cellStyle name="Unprot 3" xfId="2677" xr:uid="{00000000-0005-0000-0000-0000C2180000}"/>
    <cellStyle name="Unprot 4" xfId="2678" xr:uid="{00000000-0005-0000-0000-0000C3180000}"/>
    <cellStyle name="Unprot 5" xfId="2679" xr:uid="{00000000-0005-0000-0000-0000C4180000}"/>
    <cellStyle name="Unprot$" xfId="2680" xr:uid="{00000000-0005-0000-0000-0000C5180000}"/>
    <cellStyle name="Unprot$ 2" xfId="2681" xr:uid="{00000000-0005-0000-0000-0000C6180000}"/>
    <cellStyle name="Unprot$ 3" xfId="2682" xr:uid="{00000000-0005-0000-0000-0000C7180000}"/>
    <cellStyle name="Unprot$ 4" xfId="2683" xr:uid="{00000000-0005-0000-0000-0000C8180000}"/>
    <cellStyle name="Unprot$ 5" xfId="2684" xr:uid="{00000000-0005-0000-0000-0000C9180000}"/>
    <cellStyle name="Unprot_200110506 Preciario Inst  XOC" xfId="2685" xr:uid="{00000000-0005-0000-0000-0000CA180000}"/>
    <cellStyle name="Unprotect" xfId="2686" xr:uid="{00000000-0005-0000-0000-0000CB180000}"/>
    <cellStyle name="Valuta (0)_03 Annex1" xfId="2687" xr:uid="{00000000-0005-0000-0000-0000CC180000}"/>
    <cellStyle name="Valuta 2" xfId="2688" xr:uid="{00000000-0005-0000-0000-0000CD180000}"/>
    <cellStyle name="Valuta_9611A02C" xfId="2689" xr:uid="{00000000-0005-0000-0000-0000CE180000}"/>
    <cellStyle name="VALUTARIO" xfId="2690" xr:uid="{00000000-0005-0000-0000-0000CF180000}"/>
    <cellStyle name="VALUTARIO 2" xfId="2691" xr:uid="{00000000-0005-0000-0000-0000D0180000}"/>
    <cellStyle name="VALUTARIO 3" xfId="2692" xr:uid="{00000000-0005-0000-0000-0000D1180000}"/>
    <cellStyle name="VALUTARIO 4" xfId="2693" xr:uid="{00000000-0005-0000-0000-0000D2180000}"/>
    <cellStyle name="VALUTARIO 5" xfId="2694" xr:uid="{00000000-0005-0000-0000-0000D3180000}"/>
    <cellStyle name="Vertical" xfId="2695" xr:uid="{00000000-0005-0000-0000-0000D4180000}"/>
    <cellStyle name="Vertical 2" xfId="2696" xr:uid="{00000000-0005-0000-0000-0000D5180000}"/>
    <cellStyle name="Vertical 3" xfId="2697" xr:uid="{00000000-0005-0000-0000-0000D6180000}"/>
    <cellStyle name="Vertical 4" xfId="2698" xr:uid="{00000000-0005-0000-0000-0000D7180000}"/>
    <cellStyle name="Vertical 5" xfId="2699" xr:uid="{00000000-0005-0000-0000-0000D8180000}"/>
    <cellStyle name="Währung [0]_laroux" xfId="2700" xr:uid="{00000000-0005-0000-0000-0000D9180000}"/>
    <cellStyle name="Währung_laroux" xfId="2701" xr:uid="{00000000-0005-0000-0000-0000DA180000}"/>
    <cellStyle name="Warning Text" xfId="2702" xr:uid="{00000000-0005-0000-0000-0000DB180000}"/>
    <cellStyle name="Year" xfId="2703" xr:uid="{00000000-0005-0000-0000-0000DC180000}"/>
    <cellStyle name="Yellow" xfId="2704" xr:uid="{00000000-0005-0000-0000-0000DD180000}"/>
    <cellStyle name="Yellow 2" xfId="2705" xr:uid="{00000000-0005-0000-0000-0000DE180000}"/>
    <cellStyle name="Yellow 3" xfId="2706" xr:uid="{00000000-0005-0000-0000-0000DF180000}"/>
    <cellStyle name="Yellow 4" xfId="2707" xr:uid="{00000000-0005-0000-0000-0000E0180000}"/>
    <cellStyle name="Yellow 5" xfId="2708" xr:uid="{00000000-0005-0000-0000-0000E1180000}"/>
    <cellStyle name="Βασικό_Φύλλο1" xfId="2709" xr:uid="{00000000-0005-0000-0000-0000E2180000}"/>
    <cellStyle name="Διαχωριστικό χιλιάδων/υποδιαστολή_Φύλλο1" xfId="2710" xr:uid="{00000000-0005-0000-0000-0000E3180000}"/>
    <cellStyle name="Обычный_Centr_0" xfId="2711" xr:uid="{00000000-0005-0000-0000-0000E4180000}"/>
    <cellStyle name="표준_Sheet1" xfId="2712" xr:uid="{00000000-0005-0000-0000-0000E5180000}"/>
    <cellStyle name="一般_Quotation Sample1" xfId="2713" xr:uid="{00000000-0005-0000-0000-0000E6180000}"/>
    <cellStyle name="千位[0]_laroux" xfId="2714" xr:uid="{00000000-0005-0000-0000-0000E7180000}"/>
    <cellStyle name="千位_laroux" xfId="2715" xr:uid="{00000000-0005-0000-0000-0000E8180000}"/>
    <cellStyle name="千位分隔[0]_2.5G报价模板" xfId="2716" xr:uid="{00000000-0005-0000-0000-0000E9180000}"/>
    <cellStyle name="千位分隔_2.5G报价模板" xfId="2717" xr:uid="{00000000-0005-0000-0000-0000EA180000}"/>
    <cellStyle name="千分位[0]_laroux" xfId="2718" xr:uid="{00000000-0005-0000-0000-0000EB180000}"/>
    <cellStyle name="千分位_laroux" xfId="2719" xr:uid="{00000000-0005-0000-0000-0000EC180000}"/>
    <cellStyle name="后继超级链接_~0055202" xfId="2720" xr:uid="{00000000-0005-0000-0000-0000ED180000}"/>
    <cellStyle name="常规_(to TSD)MA5600 5603 Config for Completel 0506" xfId="2721" xr:uid="{00000000-0005-0000-0000-0000EE180000}"/>
    <cellStyle name="普通_laroux" xfId="2722" xr:uid="{00000000-0005-0000-0000-0000EF180000}"/>
    <cellStyle name="桁区切り_GRASH1" xfId="2723" xr:uid="{00000000-0005-0000-0000-0000F0180000}"/>
    <cellStyle name="標準_Hitachi revised quote 12_26_00 for Osuga-san" xfId="2724" xr:uid="{00000000-0005-0000-0000-0000F1180000}"/>
    <cellStyle name="貨幣_Quotation Sample1" xfId="2725" xr:uid="{00000000-0005-0000-0000-0000F2180000}"/>
    <cellStyle name="超级链接_~0055202" xfId="2726" xr:uid="{00000000-0005-0000-0000-0000F3180000}"/>
  </cellStyles>
  <dxfs count="67">
    <dxf>
      <numFmt numFmtId="34" formatCode="_-* #,##0.00\ &quot;€&quot;_-;\-* #,##0.00\ &quot;€&quot;_-;_-* &quot;-&quot;??\ &quot;€&quot;_-;_-@_-"/>
    </dxf>
    <dxf>
      <numFmt numFmtId="164" formatCode="_-* #,##0.00\ _€_-;\-* #,##0.00\ _€_-;_-* &quot;-&quot;??\ _€_-;_-@_-"/>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0.249977111117893"/>
        </patternFill>
      </fill>
    </dxf>
    <dxf>
      <fill>
        <patternFill>
          <bgColor theme="0" tint="-0.249977111117893"/>
        </patternFill>
      </fill>
    </dxf>
    <dxf>
      <font>
        <b/>
      </font>
    </dxf>
    <dxf>
      <font>
        <b/>
      </font>
    </dxf>
    <dxf>
      <fill>
        <patternFill>
          <bgColor theme="0" tint="-0.249977111117893"/>
        </patternFill>
      </fill>
    </dxf>
    <dxf>
      <fill>
        <patternFill>
          <bgColor theme="0" tint="-0.249977111117893"/>
        </patternFill>
      </fill>
    </dxf>
    <dxf>
      <font>
        <b/>
      </font>
    </dxf>
    <dxf>
      <font>
        <b/>
      </font>
    </dxf>
    <dxf>
      <fill>
        <patternFill patternType="solid">
          <bgColor theme="5" tint="0.59999389629810485"/>
        </patternFill>
      </fill>
    </dxf>
    <dxf>
      <fill>
        <patternFill patternType="solid">
          <bgColor theme="5" tint="0.59999389629810485"/>
        </patternFill>
      </fill>
    </dxf>
    <dxf>
      <fill>
        <patternFill patternType="solid">
          <bgColor theme="5" tint="0.59999389629810485"/>
        </patternFill>
      </fill>
    </dxf>
    <dxf>
      <fill>
        <patternFill patternType="solid">
          <bgColor theme="5" tint="0.59999389629810485"/>
        </patternFill>
      </fill>
    </dxf>
    <dxf>
      <font>
        <b/>
      </font>
    </dxf>
    <dxf>
      <font>
        <b/>
      </font>
    </dxf>
    <dxf>
      <font>
        <b/>
      </font>
    </dxf>
    <dxf>
      <font>
        <b/>
      </font>
    </dxf>
    <dxf>
      <font>
        <b/>
      </font>
    </dxf>
    <dxf>
      <font>
        <b/>
      </font>
    </dxf>
    <dxf>
      <numFmt numFmtId="34" formatCode="_-* #,##0.00\ &quot;€&quot;_-;\-* #,##0.00\ &quot;€&quot;_-;_-* &quot;-&quot;??\ &quot;€&quot;_-;_-@_-"/>
    </dxf>
    <dxf>
      <font>
        <b/>
        <i val="0"/>
      </font>
      <fill>
        <patternFill>
          <bgColor theme="0" tint="-0.24994659260841701"/>
        </patternFill>
      </fill>
    </dxf>
    <dxf>
      <font>
        <b/>
        <i val="0"/>
        <color theme="0"/>
      </font>
      <fill>
        <patternFill>
          <bgColor theme="5" tint="-0.24994659260841701"/>
        </patternFill>
      </fill>
    </dxf>
    <dxf>
      <font>
        <b/>
        <i val="0"/>
        <color theme="0"/>
      </font>
      <fill>
        <patternFill>
          <bgColor theme="5" tint="-0.24994659260841701"/>
        </patternFill>
      </fill>
    </dxf>
    <dxf>
      <fill>
        <patternFill patternType="none">
          <bgColor auto="1"/>
        </patternFill>
      </fill>
      <border>
        <left style="thin">
          <color theme="5" tint="-0.24994659260841701"/>
        </left>
        <right style="thin">
          <color theme="5" tint="-0.24994659260841701"/>
        </right>
        <top style="thin">
          <color theme="5" tint="-0.24994659260841701"/>
        </top>
        <bottom style="thin">
          <color theme="5" tint="-0.24994659260841701"/>
        </bottom>
        <vertical/>
        <horizontal style="thin">
          <color theme="0" tint="-0.24994659260841701"/>
        </horizontal>
      </border>
    </dxf>
    <dxf>
      <border>
        <top style="thin">
          <color theme="5" tint="0.79998168889431442"/>
        </top>
        <bottom style="thin">
          <color theme="5" tint="0.79998168889431442"/>
        </bottom>
      </border>
    </dxf>
    <dxf>
      <border>
        <top style="thin">
          <color theme="5" tint="0.79998168889431442"/>
        </top>
        <bottom style="thin">
          <color theme="5" tint="0.79998168889431442"/>
        </bottom>
      </border>
    </dxf>
    <dxf>
      <fill>
        <patternFill patternType="solid">
          <fgColor theme="5" tint="0.79998168889431442"/>
          <bgColor theme="5" tint="0.79998168889431442"/>
        </patternFill>
      </fill>
      <border>
        <bottom style="thin">
          <color theme="5"/>
        </bottom>
      </border>
    </dxf>
    <dxf>
      <font>
        <color theme="0"/>
      </font>
      <fill>
        <patternFill patternType="solid">
          <fgColor theme="5" tint="0.39994506668294322"/>
          <bgColor theme="5" tint="0.39994506668294322"/>
        </patternFill>
      </fill>
      <border>
        <bottom style="thin">
          <color theme="5" tint="0.79998168889431442"/>
        </bottom>
        <horizontal style="thin">
          <color theme="5" tint="0.39997558519241921"/>
        </horizontal>
      </border>
    </dxf>
    <dxf>
      <border>
        <bottom style="thin">
          <color theme="5" tint="0.59999389629810485"/>
        </bottom>
      </border>
    </dxf>
    <dxf>
      <font>
        <b/>
        <color theme="1"/>
      </font>
      <fill>
        <patternFill patternType="solid">
          <fgColor theme="0" tint="-0.14999847407452621"/>
          <bgColor theme="0" tint="-0.14999847407452621"/>
        </patternFill>
      </fill>
    </dxf>
    <dxf>
      <font>
        <b/>
        <color theme="0"/>
      </font>
      <fill>
        <patternFill patternType="solid">
          <fgColor theme="5" tint="0.39991454817346722"/>
          <bgColor theme="5" tint="0.39994506668294322"/>
        </patternFill>
      </fill>
    </dxf>
    <dxf>
      <font>
        <b/>
        <color theme="0"/>
      </font>
    </dxf>
    <dxf>
      <border>
        <left style="thin">
          <color rgb="FFC00000"/>
        </left>
      </border>
    </dxf>
    <dxf>
      <border>
        <left style="thin">
          <color theme="5" tint="-0.249977111117893"/>
        </left>
        <right style="thin">
          <color theme="5" tint="-0.249977111117893"/>
        </right>
      </border>
    </dxf>
    <dxf>
      <border>
        <top style="thin">
          <color theme="5" tint="-0.249977111117893"/>
        </top>
        <bottom style="thin">
          <color theme="5" tint="-0.249977111117893"/>
        </bottom>
        <horizontal style="thin">
          <color theme="5" tint="-0.249977111117893"/>
        </horizontal>
      </border>
    </dxf>
    <dxf>
      <font>
        <b/>
        <i val="0"/>
        <color theme="0"/>
      </font>
      <fill>
        <patternFill>
          <bgColor theme="5" tint="-0.24994659260841701"/>
        </patternFill>
      </fill>
      <border>
        <left/>
        <right/>
        <top/>
        <bottom/>
      </border>
    </dxf>
    <dxf>
      <font>
        <color theme="0"/>
      </font>
      <fill>
        <patternFill patternType="solid">
          <fgColor theme="5" tint="-0.249977111117893"/>
          <bgColor theme="5" tint="-0.24994659260841701"/>
        </patternFill>
      </fill>
      <border>
        <horizontal style="thin">
          <color theme="5" tint="-0.249977111117893"/>
        </horizontal>
      </border>
    </dxf>
    <dxf>
      <font>
        <color theme="1"/>
      </font>
      <border>
        <horizontal style="thin">
          <color theme="5" tint="0.79998168889431442"/>
        </horizontal>
      </border>
    </dxf>
  </dxfs>
  <tableStyles count="2" defaultTableStyle="TableStyleMedium9" defaultPivotStyle="PivotStyleLight16">
    <tableStyle name="CTTI" table="0" count="14" xr9:uid="{00000000-0011-0000-FFFF-FFFF00000000}">
      <tableStyleElement type="wholeTable" dxfId="66"/>
      <tableStyleElement type="headerRow" dxfId="65"/>
      <tableStyleElement type="totalRow" dxfId="64"/>
      <tableStyleElement type="firstRowStripe" dxfId="63"/>
      <tableStyleElement type="firstColumnStripe" dxfId="62"/>
      <tableStyleElement type="secondColumnStripe" dxfId="61"/>
      <tableStyleElement type="firstHeaderCell" dxfId="60"/>
      <tableStyleElement type="firstSubtotalRow" dxfId="59"/>
      <tableStyleElement type="secondSubtotalRow" dxfId="58"/>
      <tableStyleElement type="firstColumnSubheading" dxfId="57"/>
      <tableStyleElement type="firstRowSubheading" dxfId="56"/>
      <tableStyleElement type="secondRowSubheading" dxfId="55"/>
      <tableStyleElement type="pageFieldLabels" dxfId="54"/>
      <tableStyleElement type="pageFieldValues" dxfId="53"/>
    </tableStyle>
    <tableStyle name="CTTI2" table="0" count="4" xr9:uid="{00000000-0011-0000-FFFF-FFFF01000000}">
      <tableStyleElement type="wholeTable" dxfId="52"/>
      <tableStyleElement type="headerRow" dxfId="51"/>
      <tableStyleElement type="totalRow" dxfId="50"/>
      <tableStyleElement type="firstRowSubheading" dxfId="49"/>
    </tableStyle>
  </tableStyles>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132618</xdr:colOff>
      <xdr:row>0</xdr:row>
      <xdr:rowOff>29308</xdr:rowOff>
    </xdr:from>
    <xdr:to>
      <xdr:col>3</xdr:col>
      <xdr:colOff>570552</xdr:colOff>
      <xdr:row>3</xdr:row>
      <xdr:rowOff>139212</xdr:rowOff>
    </xdr:to>
    <xdr:pic>
      <xdr:nvPicPr>
        <xdr:cNvPr id="3073" name="Picture 1">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4618" y="29308"/>
          <a:ext cx="2511453" cy="5934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706119</xdr:colOff>
      <xdr:row>1</xdr:row>
      <xdr:rowOff>116840</xdr:rowOff>
    </xdr:from>
    <xdr:to>
      <xdr:col>2</xdr:col>
      <xdr:colOff>3923820</xdr:colOff>
      <xdr:row>6</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06319" y="276860"/>
          <a:ext cx="3217701" cy="75311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steban Ramallete, Sergi" refreshedDate="45719.403926388892" createdVersion="7" refreshedVersion="8" minRefreshableVersion="3" recordCount="342" xr:uid="{00000000-000A-0000-FFFF-FFFF0A000000}">
  <cacheSource type="worksheet">
    <worksheetSource ref="A1:J1048576" sheet="Amidaments"/>
  </cacheSource>
  <cacheFields count="10">
    <cacheField name="Codi" numFmtId="0">
      <sharedItems containsBlank="1"/>
    </cacheField>
    <cacheField name="# Capítol" numFmtId="0">
      <sharedItems containsBlank="1" containsMixedTypes="1" containsNumber="1" containsInteger="1" minValue="1" maxValue="5" count="7">
        <n v="1"/>
        <e v="#N/A"/>
        <m/>
        <n v="2"/>
        <n v="3"/>
        <n v="4"/>
        <n v="5"/>
      </sharedItems>
    </cacheField>
    <cacheField name="Capítol" numFmtId="0">
      <sharedItems containsBlank="1" count="8">
        <s v="Obra Civil"/>
        <e v="#N/A"/>
        <m/>
        <s v="Instal·lacions"/>
        <s v="Seguretat i Salut"/>
        <s v="Acció Cultural"/>
        <s v="Gestió de Residus"/>
        <s v="Acció Cultural (1,5%)" u="1"/>
      </sharedItems>
    </cacheField>
    <cacheField name="# Subcapítol" numFmtId="0">
      <sharedItems containsBlank="1" count="18">
        <s v="1.1"/>
        <e v="#N/A"/>
        <m/>
        <s v="1.2"/>
        <s v="1.3"/>
        <s v="1.4"/>
        <s v="2.1"/>
        <s v="2.2"/>
        <s v="2.3"/>
        <s v="2.4"/>
        <s v="2.5"/>
        <s v="2.6"/>
        <s v="3.1"/>
        <s v="4.1"/>
        <s v="5.1"/>
        <s v="4.0" u="1"/>
        <s v="5.0" u="1"/>
        <s v="3.0" u="1"/>
      </sharedItems>
    </cacheField>
    <cacheField name="Subcapítol" numFmtId="0">
      <sharedItems containsBlank="1" count="26">
        <s v="Canalització Soterrada (convencional)"/>
        <e v="#N/A"/>
        <s v="Canalització Soterrada (escomesa)"/>
        <s v="Canalització Soterrada (microrasa)"/>
        <s v="Canalització Soterrada"/>
        <m/>
        <s v="Elements de Registre"/>
        <s v="Perforacions i taladres"/>
        <s v="Subministrament Marcs i Tapes"/>
        <s v="Subministrament prefabricat pericó"/>
        <s v="Subministrament de conductes"/>
        <s v="Subministrament de detector de balises"/>
        <s v="Infraestructura pas de cable"/>
        <s v="Estesa de Cable"/>
        <s v="Terminacions de Cable"/>
        <s v="Subministrament Cable Fibra Òptica"/>
        <s v="Subministrament Elements FO"/>
        <s v="Nodes / Aire acondicionat"/>
        <s v="Nodes / Electricitat"/>
        <s v="Nodes / Centraleta"/>
        <s v="Nodes / Accés"/>
        <s v="Nodes / Sensors"/>
        <s v="Seguretat i Salut"/>
        <s v="Acció Cultural"/>
        <s v="Gestió de Residus"/>
        <s v="Acció Cultural (1,5%)" u="1"/>
      </sharedItems>
    </cacheField>
    <cacheField name="Descripció Curta" numFmtId="0">
      <sharedItems containsBlank="1" count="391">
        <s v="Canalització de 2 conductes de 125 mm en vorera."/>
        <s v="Canalització de 2 conductes de 125 mm en calçada."/>
        <s v="Canalització formigonada de 2 conductes de 125 mm per encreuaments en calçada. (ST6)"/>
        <s v="Canalització de 2 conductes de 125 mm en terres."/>
        <e v="#N/A"/>
        <s v="Canalització de 1 conducte 125mm o 1 tritub de 40 mm en vorera."/>
        <s v="Canalització de 1 conducte 125mm o 1 tritub de 40 mm en Calçada."/>
        <s v="Canalització de 1 conducte 125mm o 1 tritub de 40 mm en Terres."/>
        <s v="Canalització de 2 tritubs de 40 mm en vorera."/>
        <s v="Canalització de 2 tritubs de 40 mm en Calçada."/>
        <s v="Canalització de 2 tritubs de 40 mm en Terres."/>
        <s v="Canalització de 6c20mm en vorera."/>
        <s v="Canalització de 6c20mm en Calçada."/>
        <s v="Canalització de 6c20mm en Terres."/>
        <s v="Canalització d'escomesa de 2c63mm en Terres."/>
        <s v="Canalització d'escomesa de 2c63mm en Vorera."/>
        <s v="Canalització d'escomesa de 2c63mm en Calçada."/>
        <s v="Microrasa 6c20 mm Vorera amb recollida de runes automatitzada. (ST8)"/>
        <s v="Microrasa 6c20 mm Vorera. (ST8)"/>
        <s v="Microrasa 6c20 mm Vorera formigonada amb recollida de runes automatitzada."/>
        <s v="Microrasa 6c20 mm Vorera formigonada."/>
        <s v="Microrasa 6c20 mm Calçada amb recollida de runes automatitzada. (ST1-ST2b)"/>
        <s v="Microrasa 6c20 mm Calçada. (ST1-ST2b)"/>
        <s v="Microrasa 6c20 mm Calçada en zona urbana (ST1u)"/>
        <s v="Microrasa formigonada 6c20 mm Calçada amb recollida de runes automatitzada. (ST1f)"/>
        <s v="Microrasa formigonada 6c20 mm Calçada. (ST1f)"/>
        <s v="Microrasa 6c20 mm Terres. (ST3b)"/>
        <s v="Microrasa 6c20 mm Terres sense cota lliure."/>
        <s v="Microrasa 6c20mm en cuneta transitable de formigó amb recollida de runes automatitzada. (ST2a)"/>
        <s v="Microrasa 6c20mm en cuneta transitable de formigó. (ST2a)"/>
        <s v="Microrasa formigonada 6c20mm en cuneta transitable de formigó amb recollida de runes automatitzada. (ST2f)"/>
        <s v="Microrasa formigonada 6c20mm en cuneta transitable de formigó. (ST2f)"/>
        <s v="Microrasa 6c20mm en berma plana amb recollida de runes automatitzada. (ST3a)"/>
        <s v="Microrasa 6c20mm en berma plana. (ST3a)"/>
        <s v="Microrasa formigonada 6c20mm en berma plana amb recollida de runes automatitzada. (ST3f)"/>
        <s v="Microrasa formigonada 6c20mm en berma plana. (ST3f)"/>
        <s v="Microrasa 6c20mm voral estret amb obstacle amb recollida de runes automatitzada. (ST4)"/>
        <s v="Microrasa 6c20mm voral estret amb obstacle. (ST4)"/>
        <s v="Microrasa formigonada 6c20mm voral estret amb obstacle amb recollida de runes automatitzada. (ST4f)"/>
        <s v="Microrasa formigonada 6c20mm voral estret amb obstacle. (ST4f)"/>
        <s v="Microrasa 6c20mm en talús pronunciat. (ST5)"/>
        <s v="Canalització convencional  6c20 en terres en la base de cuneta natural de terres (ST5b)"/>
        <s v="Canalització convencional  1c125 en terres en la base de cuneta natural de terres (ST5c)"/>
        <s v="Microrasa 6c20mm en cuneta V de formigó en muntanya [ST9am]. Recollida manual. Reconstrucció cara cuneta parcial."/>
        <s v="Microrasa 6c20mm en cuneta V de formigó en muntanya [ST9bm]. Recollida manual. Reconstrucció cara cuneta complerta."/>
        <s v="Microrasa 6c20mm en cuneta V de formigó en muntanya [ST9am]. Recollida automatitzada. Reconstrucció cara cuneta parcial."/>
        <s v="Microrasa 6c20mm en cuneta V de formigó en muntanya [ST9bm]. Recollida automatitzada. Reconstrucció cara cuneta complerta."/>
        <s v="Pintura línea blanca de la carretera."/>
        <s v="Cala de localització i/o reparació de servei."/>
        <s v="Minicala 0,3x0,5x1"/>
        <s v="Minicala 0,3x0,5x1 amb minat"/>
        <s v="Neteja i desbrossat de terreny."/>
        <s v="metre de Georadar no executat"/>
        <s v="Mandrilat i neteja de canalització existent."/>
        <s v="Mandrilat de canalització existent."/>
        <s v="Subministrament  i instal·lació de canal de formigó"/>
        <s v="Suplement per obra de menor quantia"/>
        <s v="m3 suplement per sobre excavació, excés de profunditat."/>
        <s v="m3 suplement per sobre excavació de roca."/>
        <s v="m3 suplement rebliment de formigó / morter."/>
        <s v="Suplement reposició aglomerat asfàltic (m2)"/>
        <s v="Suplement aglomerat en fred (m2)"/>
        <s v="Aglomerat microrasa en fred"/>
        <s v="Aglomerat microrasa"/>
        <s v="Complement per dispersió superior a 50m d'actuació d'aglomerat"/>
        <s v="Pretall de formigó"/>
        <s v="suplement de desplaçament microrasa"/>
        <s v="Suplement reposició vorera (m2)"/>
        <s v="Pericó tipus A en vorera"/>
        <s v="Pericó tipus A en terres"/>
        <s v="Pericó tipus B en calçada."/>
        <s v="Pericó tipus B2 en calçada."/>
        <s v="Pericó tipus B en vorera."/>
        <s v="Pericó tipus B2 en vorera."/>
        <s v="Pericó tipus B en terres."/>
        <s v="Pericó tipus B2 en terres."/>
        <s v="Pericó tipus C en calçada"/>
        <s v="Pericó tipus C2 en calçada"/>
        <s v="Pericó tipus C en vorera."/>
        <s v="Pericó tipus C2 en vorera."/>
        <s v="Pericó tipus C en terres."/>
        <s v="Pericó tipus C2 en terres."/>
        <s v="Ampliació i/o reforma de pericó existent."/>
        <s v="Suplement per construcció de pericó interceptant canalització existent amb presència de cables en servei."/>
        <s v="Construcció mur de protecció de blocs de formigó."/>
        <s v="Perforació manual o mecànica."/>
        <s v="Taladre mecànic."/>
        <s v="Perforació horitzontal dirigida de 160mm per a 6 conductes 40mm PEHD."/>
        <s v="Perforació horitzontal dirigida de 160mm per a 6 conductes 40mm PEHD. (part fixe)"/>
        <s v="Subministrament tapa i marc Tipus A (tapa quadrada)."/>
        <s v="Subministrament tapa i marc Tipus B (tapa doble fulla triangular)."/>
        <s v="Subministrament tapa i marc Tipus B2 (tapa doble fulla triangular)."/>
        <s v="Subministrament tapa i marc Tipus B (tapa rodona)."/>
        <s v="Subministrament tapa i marc Tipus C (tapa de quatre fulles triangulars)."/>
        <s v="Subministrament tapa i marc Tipus C2 (tapa de quatre fulles triangulars)."/>
        <s v="Subministrament tapa i marc de formigó de 800X800 mm"/>
        <s v="Subministrament del prefabricat del pericó tipus A"/>
        <s v="Subministrament del prefabricat del pericó tipus B2"/>
        <s v="Subministrament del prefabricat del pericó tipus B"/>
        <s v="Subministrament del prefabricat del pericó tipus C2"/>
        <s v="Subministrament del prefabricat del pericó tipus C"/>
        <s v="Subministrament microductes (6c20mm)"/>
        <s v="Detector de Balises"/>
        <s v="Subconductat de 40 mm en canalització."/>
        <s v="Subconductat geotèxtil en canalització 21 mm."/>
        <s v="Subconductat geotèxtil en canalització 16 mm."/>
        <s v="Subconductat geotèxtil en canalització 14 mm."/>
        <s v="Grapat de conductes"/>
        <s v="Ignifugat."/>
        <s v="Tub d'acer galvanitzat Ø48/63mm"/>
        <s v="Tub d'acer inox. Ø90mm"/>
        <s v="Subconductar amb 6c20"/>
        <s v="Tub corrugat espirometàl·lic per unió de tub metàl·lic  Ø48/63mm"/>
        <s v="Safata metàl·lica de dimensions 300 x 100."/>
        <s v="Safata metàl·lica de dimensions 300 x 100 amb tapa."/>
        <s v="Safata metàl·lica de dimensions 200 x 100."/>
        <s v="Safata metàl·lica de dimensions 200 x 100 amb tapa."/>
        <s v="Safata metàl·lica de dimensions 100 x 60."/>
        <s v="Safata metàl·lica de dimensions 100 x 60 amb tapa."/>
        <s v="Grapejat de 1 tritub sobre infraestructura existent protegit amb canal &quot;omega&quot;"/>
        <s v="Grapejat de 2 tritubs sobre infraestructura existent protegit amb canal &quot;omega&quot;"/>
        <s v="Suplement instal·lació de més de 3,5m d'alçada mitjançant maquinària específica per a treballs en positiu."/>
        <s v="Suplement instal·lació de més de 3,5m d'alçada mitjançant maquinària específica per a treballs en negatiu."/>
        <s v="Posta de formigó fins a 10 m."/>
        <s v="Posta de formigó a partir de 10 m."/>
        <s v="Suport a post existent per a ancoratge de cablejat."/>
        <s v="Estesa tradicional en conducte de fins a 125mm i cable de fins a 48 F.O."/>
        <s v="Estesa tradicional en conducte de fins a 125mm i cable de entre 49 i 144 F.O."/>
        <s v="Estesa tradicional en conducte de fins 125mm i cable de entre 145 i 256 F.O."/>
        <s v="Estesa tradicional en conducte de fins a 125mm i cable a partir de 257 F.O."/>
        <s v="Estesa per el mètode 'blowing' o 'floating' en conducte de fins a 40mm i cable de fins a 48 F.O."/>
        <s v="Estesa per el mètode 'blowing' o 'floating' en conducte de 40mm i cable de a partir de 49 F.O."/>
        <s v="Estesa grapejada a túnel o façana de cable de fibra òptica."/>
        <s v="Estesa per interior d'edificacions de cable de fibra òptica."/>
        <s v="Estesa aèria fins a 48 F.O."/>
        <s v="Estesa aèria a partir de 49 F.O."/>
        <s v="Estesa a canal de formigó registrable de cable de fibra òptica."/>
        <s v="Estesa aèria horitzontal sobre cable fiador de cable de fibra òptica"/>
        <s v="Estesa aèria vertical sobre cable fiador de cable de fibra òptica"/>
        <s v="Retirada de cable de fins 144 F.O. sense aprofitament en canalització ."/>
        <s v="Retirada de cable de entre 145 i 256FO sense aprofitament en canalització."/>
        <s v="Retirada de cable a partir de 257 F.O. sense aprofitament en canalització."/>
        <s v="Retirada de cable de fins 144 F.O. per a posterior reutilització en canalització"/>
        <s v="Retirada de cable de entre 145 i 256FO. per a posterior reutilització en canalització"/>
        <s v="Retirada de cable a partir 257 F.O. per a posterior reutilització en canalització"/>
        <s v="Desplaçament de cable fins 144 F.O. per metre desplaçat."/>
        <s v="Desplaçament de cable de entre 145 i 256FO. per metre desplaçat"/>
        <s v="Desplaçament de cable a partir de 257 F.O. per metre desplaçat"/>
        <s v="Instal·lació caixa d'empalmament."/>
        <s v="Instal·lació caixa terminal de fibra òptica (CT)"/>
        <s v="Instal·lació repartidor de fibra òptica (RFO)"/>
        <s v="Instal·lació repartidor òptic d’accés i usuari (RFA)"/>
        <s v="Instal·lació armari òptic distribució exterior (Outdoor ODF) i basament"/>
        <s v="Instal·lació armari repartidor òptic interior (Indoor ODF)"/>
        <s v="Instal·lació de mòdul per a armari repartidor òptic interior (Indoor ODF)"/>
        <s v="Instal·lació d’armari bastidor (rack)"/>
        <s v="Instal·lació de fibra de connexió (pig-tail)"/>
        <s v="Instal·lació de pont (jumper)"/>
        <s v="Instal·lació de Microbreackout de 12 fibres òptiques"/>
        <s v="Preparació d'una punta fins a 48 F.O."/>
        <s v="Preparació d'una punta a partir de 49 F.O. fins a 144 F.O."/>
        <s v="Preparació d'una punta a partir de 145 F.O. fins a 256 F.O."/>
        <s v="Preparació d'una punta a partir de 257 F.O."/>
        <s v="Sagnat fins a 48 F.O."/>
        <s v="Sagnat a partir de 49 F.O. fins a 144 F.O."/>
        <s v="Sagnat a partir de 145 F.O. fins a 256 F.O."/>
        <s v="Sagnat a partir de 257 F.O."/>
        <s v="Fusió entre 1 i 4 fusions."/>
        <s v="Fusió entre 5 i 16 fusions."/>
        <s v="Fusió entre 17 i 48 fusions."/>
        <s v="Fusió entre 49 i 144 fusions."/>
        <s v="Fusió entre 145 i 256 fusions."/>
        <s v="Fusió major de 257 fusions."/>
        <s v="Mesures reflectomètriques entre 1 i 4 fibres."/>
        <s v="Mesures reflectomètriques entre 5 i 16 fibres."/>
        <s v="Mesures reflectomètriques entre 17 i 48 fibres."/>
        <s v="Mesures reflectomètriques entre 49 i 144 fibres."/>
        <s v="Mesures reflectomètriques entre 145 i 256 fibres."/>
        <s v="Mesures reflectomètriques major de 257 fibres."/>
        <s v="Mesures de potencia entre 1 i 4 fibres."/>
        <s v="Mesures de potencia entre 5 i 16 fibres."/>
        <s v="Mesures de potencia entre 17 i 48 fibres."/>
        <s v="Mesures de potencia entre 49 i 144 fibres."/>
        <s v="Mesures de potencia entre 145 i 256 fibres."/>
        <s v="Mesures de potencia major de 257 fibres."/>
        <s v="Subministrament cable fibra òptica tipus 1 de 16 F.O."/>
        <s v="Subministrament cable fibra òptica tipus 1 de 16 F.O.mixt"/>
        <s v="Subministrament cable fibra òptica tipus 1 de 24 F.O."/>
        <s v="Subministrament cable fibra òptica tipus 1 de 24 F.O.mixt"/>
        <s v="Subministrament cable fibra òptica tipus 1 de 32 F.O."/>
        <s v="Subministrament cable fibra òptica tipus 1 de 32 F.O.mixt"/>
        <s v="Subministrament cable fibra òptica tipus 1 de 48 F.O."/>
        <s v="Subministrament cable fibra òptica tipus 1 de 48 F.O.mixt"/>
        <s v="Subministrament cable fibra òptica tipus 1 de 64 F.O."/>
        <s v="Subministrament cable fibra òptica tipus 1 de 64 F.O.mixt"/>
        <s v="Subministrament cable fibra òptica tipus 1 de 96 F.O."/>
        <s v="Subministrament cable fibra òptica tipus 1 de 96 F.O.mixt"/>
        <s v="Subministrament cable fibra òptica tipus 1 de 128 F.O."/>
        <s v="Subministrament cable fibra òptica tipus 1 de 128 F.O. mixt"/>
        <s v="Subministrament cable fibra òptica tipus 1 de 144 F.O."/>
        <s v="Subministrament cable fibra òptica tipus 1 de 144 F.O.mixt"/>
        <s v="Subministrament cable fibra òptica tipus 1 de 192 F.O."/>
        <s v="Subministrament cable fibra òptica tipus 1 de 192 F.O.mixt"/>
        <s v="Subministrament cable fibra òptica tipus 1 de 256 F.O."/>
        <s v="Subministrament cable fibra òptica tipus 1 de 256 F.O.mixt"/>
        <s v="Subministrament cable fibra òptica tipus 2 de 96 F.O. mixt"/>
        <s v="Subministrament cable fibra òptica tipus 3 de 16 F.O."/>
        <s v="Subministrament cable fibra òptica tipus 3 de 16 F.O.mixt"/>
        <s v="Subministrament cable fibra òptica tipus 3 de 24 F.O."/>
        <s v="Subministrament cable fibra òptica tipus 3 de 24 F.O.mixt"/>
        <s v="Subministrament cable fibra òptica tipus 3 de 32F.O."/>
        <s v="Subministrament cable fibra òptica tipus 3 de 32 F.O.mixt"/>
        <s v="Subministrament cable fibra òptica tipus 3 de 48 F.O."/>
        <s v="Subministrament cable fibra òptica tipus 3 de 48 F.O.mixt"/>
        <s v="Subministrament cable fibra òptica tipus 3 de 64 F.O."/>
        <s v="Subministrament cable fibra òptica tipus 3 de 64 F.O.mixt"/>
        <s v="Subministrament cable fibra òptica tipus 3 de 96 F.O."/>
        <s v="Subministrament cable fibra òptica tipus 3 de 96 F.O. mixt"/>
        <s v="Subministrament cable fibra òptica tipus 3 de 128 F.O."/>
        <s v="Subministrament cable fibra òptica tipus 3 de 128 F.O.mixt"/>
        <s v="Subministrament cable fibra òptica tipus 3 de 144 F.O."/>
        <s v="Subministrament cable fibra òptica tipus 3 de 144 F.O.mixt"/>
        <s v="Subministrament cable fibra òptica tipus 3 de 192 F.O."/>
        <s v="Subministrament cable fibra òptica tipus 3 de 192 F.O.mixt"/>
        <s v="Subministrament cable fibra òptica tipus 3 de 256 F.O."/>
        <s v="Subministrament cable fibra òptica tipus 3 de 256 F.O.mixt"/>
        <s v="Subministrament cable fibra òptica tipus 4 de 96 F.O. mixt"/>
        <s v="Subministrament cable fibra òptica tipus 5 de 96 F.O. mixt"/>
        <s v="Subministrament cable fibra òptica tipus 7 de 96 F.O."/>
        <s v="Subministrament cable fibra òptica tipus 7 de 96 F.O. mixte"/>
        <s v="Subministrament cable fibra òptica tipus 7 de 128 F.O."/>
        <s v="Subministrament cable fibra òptica tipus 7 de 128 F.O. mixte"/>
        <s v="Subministrament cable fibra òptica tipus 7 de 144 F.O."/>
        <s v="Subministrament cable fibra òptica tipus 7 de 144 F.O. mixte"/>
        <s v="Subministrament caixa d'empalmament tipus 0"/>
        <s v="Subministrament caixa d'empalmament tipus 1"/>
        <s v="Subministrament caixa d'empalmament tipus 2"/>
        <s v="Subministrament caixa d'empalmament tipus 3"/>
        <s v="Subministrament safata i accessoris per a caixa d'empiulaments existent"/>
        <s v="Subministraments  OTDR"/>
        <s v="Subministrament caixa terminal de fibra òptica (CT) tipus 1 de 50 metres"/>
        <s v="Subministrament caixa terminal de fibra òptica (CT) tipus 1 de 100 metres"/>
        <s v="Subministrament caixa terminal de fibra òptica (CT) tipus 1 de 150 metres"/>
        <s v="Subministrament caixa terminal de fibra òptica (CT) tipus 2 de 50 metres"/>
        <s v="Subministrament caixa terminal de fibra òptica (CT) tipus 2 de 100 metres"/>
        <s v="Subministrament caixa terminal de fibra òptica (CT) tipus 2 de 150 metres"/>
        <s v="Subministrament caixa terminal de fibra òptica (CT) tipus 3"/>
        <s v="Subministrament repartidor (RFO) 24 posicions"/>
        <s v="Subministrament repartidor (RFO) 48 posicions"/>
        <s v="Subministrament repartidor (RFO) 64 posicions"/>
        <s v="Subministrament repartidor òptic d’accés i usuari (RFA) Tipus 1"/>
        <s v="Subministrament repartidor òptic d’accés i usuari (RFA) Tipus 2"/>
        <s v="Subministrament repartidor òptic d’accés i usuari (RFA) Tipus 3"/>
        <s v="Subministrament armari repartidor òptic interior (Indoor ODF) "/>
        <s v="Subministrament mòdul acabament armari òptic interior (Indoor ODF) "/>
        <s v="Subministrament mòdul empiulament armari òptic interior (Indoor ODF)"/>
        <s v="Subministrament armari bastidor (Rack) tipus 1 "/>
        <s v="Subministrament armari bastidor (Rack) tipus 2"/>
        <s v="Subministrament armari bastidor (Rack) tipus 3"/>
        <s v="Subministrament armari bastidor (Rack) tipus 4"/>
        <s v="Subministrament armari bastidor (Rack) tipus 5"/>
        <s v="Subministrament armari bastidor (Rack) tipus 6"/>
        <s v="Subministrament armari òptic distribució exterior (Outdoor ODF) tipus 1"/>
        <s v="Subministrament armari òptic distribució exterior (Outdoor ODF) tipus 2"/>
        <s v="Subministrament armari òptic distribució exterior (Outdoor ODF) tipus 3"/>
        <s v="Subministrament armari òptic distribució exterior (Outdoor ODF) tipus 4"/>
        <s v="Subministrament fibra de connexió (pig-tail) 2 m SC/APC"/>
        <s v="Subministrament pont (jumper) 2 m SC/APC-SC/APC"/>
        <s v="Subministrament Microbreackout 12 F.O. de 14m i fanout de fins 2,5m"/>
        <s v="Subministrament i instal·lació equip de climatització / Aire acondicionat"/>
        <s v="Subministrament i instal·lació descarregador sobretensió"/>
        <s v="Subministrament i instal·lació màgneto 16A"/>
        <s v="Subministrament i instal·lació màgneto rearmable 25A-40A"/>
        <s v="Subministrament i instal·lació circutor"/>
        <s v="Subministrament i instal·lació detector trifàsica / Detector fases"/>
        <s v="Subministrament i instal·lació Interruptor màgneto rearmable línia serveis (10A o 20A)"/>
        <s v="Subministrament i instal·lació Rearmable centraleta"/>
        <s v="Subministrament i instal·lació  sistemes centraleta"/>
        <s v="Subministrament i instal·lació cilindre electrònic accés porta"/>
        <s v="Subministrament i instal·lació pany accés quadre elèctric"/>
        <s v="Subministrament i instal·lació marcador"/>
        <s v="Subministrament i instal·lació central d'alarmes"/>
        <s v="Subministrament i instal·lació targeta central d'alarmes TS1R/TS2R"/>
        <s v="Subministrament i instal·lació sensor presència"/>
        <s v="Subministrament i instal·lació sensor fum"/>
        <s v="Subministrament i instal·lació sensor foc"/>
        <s v="Seguretat i Salut"/>
        <s v="Acció Cultural"/>
        <s v="Gestió de Residus"/>
        <m/>
        <s v="Canalització de 4 conductes de 125 mm en vorera." u="1"/>
        <s v="Canalització de 4 conductes de 125 mm en calçada." u="1"/>
        <s v="Canalització de 4 conductes de 125 mm en terres." u="1"/>
        <s v="Canalització de 6 conductes de 125 mm en vorera." u="1"/>
        <s v="Canalització de 6 conductes de 125 mm en calçada." u="1"/>
        <s v="Canalització de 6 conductes de 125 mm en terres." u="1"/>
        <s v="Canalització de 3 tritubs de 40 mm en vorera." u="1"/>
        <s v="Canalització de 3 tritubs de 40 mm en Calçada." u="1"/>
        <s v="Canalització de 3 tritubs de 40 mm en Terres." u="1"/>
        <s v="Canalització de 4 tritubs de 40 mm en vorera." u="1"/>
        <s v="Canalització de 4 tritubs de 40 mm en Calçada." u="1"/>
        <s v="Canalització de 4 tritubs de 40 mm en Terres." u="1"/>
        <s v="Canalització de 4c20mm en vorera." u="1"/>
        <s v="Canalització de 4c20mm en Calçada." u="1"/>
        <s v="Canalització de 4c20mm en Terres." u="1"/>
        <s v="Canalització en minirasa de 1 tritub de 40 mm en vorera." u="1"/>
        <s v="Canalització en minirasa de 1 tritub de 40mm vorera formigonada" u="1"/>
        <s v="Canalització en minirasa de 1 tritub de 40 mm en calçada." u="1"/>
        <s v="Canalització en minirasa de 1 tritub de 40 mm en terres." u="1"/>
        <s v="Canalització en minirasa de 2 tritubs de 40 mm en vorera." u="1"/>
        <s v="Canalització en minirasa de 2 tritubs de 40mm vorera formigonada" u="1"/>
        <s v="Canalització en minirasa de 2 tritubs de 40 mm en calçada." u="1"/>
        <s v="Canalització en minirasa de 2 tritubs de 40 mm en terres." u="1"/>
        <s v="Canalització en minirasa de 3 tritubs de 40 mm en vorera." u="1"/>
        <s v="Canalització en minirasa de 3 tritubs de 40mm vorera formigonada" u="1"/>
        <s v="Canalització en minirasa de 3 tritubs de 40 mm en calçada." u="1"/>
        <s v="Canalització en minirasa de 3 tritubs de 40 mm en terres." u="1"/>
        <s v="Canalització en minirasa de 4 tritubs de 40 mm en vorera." u="1"/>
        <s v="Canalització en minirasa de 4 tritubs de 40mm vorera formigonada" u="1"/>
        <s v="Canalització en minirasa de 4 tritubs de 40 mm en calçada." u="1"/>
        <s v="Canalització en minirasa de 4 tritubs de 40 mm en terres." u="1"/>
        <s v="Microrasa 4c20 mm Vorera amb recollida de runes automatitzada." u="1"/>
        <s v="Microrasa 4c20 mm Vorera." u="1"/>
        <s v="Microrasa 12c20 mm Vorera amb recollida de runes automatitzada." u="1"/>
        <s v="Microrasa 12c20 mm Vorera." u="1"/>
        <s v="Microrasa 4c20 mm Vorera formigonada amb recollida de runes automatitzada." u="1"/>
        <s v="Microrasa 4c20 mm Vorera formigonada." u="1"/>
        <s v="Microrasa 12c20 mm Vorera formigonada amb recollida de runes automatitzada." u="1"/>
        <s v="Microrasa 12c20 mm Vorera formigonada." u="1"/>
        <s v="Microrasa 4c20 mm Calçada amb recollida de runes automatitzada." u="1"/>
        <s v="Microrasa 4c20 mm Calçada." u="1"/>
        <s v="Microrasa 6c20 mm Calçada en zona urbana (ST1m)" u="1"/>
        <s v="Microrasa 12c20 mm Calçada amb recollida de runes automatitzada." u="1"/>
        <s v="Microrasa 12c20 mm Calçada." u="1"/>
        <s v="Microrasa 4c20 mm Terres." u="1"/>
        <s v="Microrasa 12c20 mm Terres." u="1"/>
        <s v="Microrasa 12c20mm en cuneta transitable de formigó amb recollida de runes automatitzada." u="1"/>
        <s v="Microrasa 12c20mm en cuneta transitable de formigó." u="1"/>
        <s v="Microrasa 12c20mm en berma plana amb recollida de runes automatitzada." u="1"/>
        <s v="Microrasa 12c20mm en berma plana." u="1"/>
        <s v="Microrasa 12c20mm voral estret amb obstacle amb recollida de runes automatitzada." u="1"/>
        <s v="Microrasa 12c20mm voral estret amb obstacle." u="1"/>
        <s v="Microrasa 12c20mm en talús pronunciat." u="1"/>
        <s v="Estesa tradicional en conducte de 125mm o 40mm, a partir de 257 F.O." u="1"/>
        <s v="Retirada de cable de entre 129 i 256FO. per a posterior reutilització en canalització" u="1"/>
        <s v="Subministrament cable fibra òptica tipus 3 256 F.O.  (160 G654 + 96 G652 TDT18 - 16T16F)" u="1"/>
        <s v="Subministrament cable fibra òptica tipus 7 256 F.O.  (160 G654 + 96 G652  DP18 - 16T16F)" u="1"/>
        <s v="Subministrament cable fibra òptica tipus 7 256 F.O.  (160 G654 + 96 G652  DT18 - 16T16F)" u="1"/>
        <s v="Mesures reflectomètriques entre 129 i 256 fibres." u="1"/>
        <s v="Subministrament cable fibra òptica tipus 7 264 F.O.  (168 G654 + 96 G652  DP12 - 11T24F)" u="1"/>
        <s v="Subministrament cable fibra òptica tipus 7 264 F.O.  (168 G654 + 96 G652  DT12 - 11T24F)" u="1"/>
        <s v="Retirada de cable de fins 128 F.O. sense aprofitament en canalització ." u="1"/>
        <s v="Mesures de potencia entre 49 i 128 fibres." u="1"/>
        <s v="Canalització de 1 tritub de 40 mm en Calçada." u="1"/>
        <s v="m3 suplement rebliment de formigó." u="1"/>
        <s v="Desplaçament de fins 50 metres de cable a partir de 257 F.O. per metre desplaçat" u="1"/>
        <s v="Desplaçament de fins 50 metres de cable de entre 129 i 256FO. per metre desplaçat" u="1"/>
        <s v="Desplaçament de fins 50 metres de cable de entre 145 i 256FO. per metre desplaçat" u="1"/>
        <s v="Subministrament caixa d'empalmament tipus 4" u="1"/>
        <s v="Estesa per el mètode 'blowing' o 'floating' en conducte de 40mm fins a 48 F.O." u="1"/>
        <s v="Sagnat a partir de 49 F.O. fins a 128 F.O." u="1"/>
        <s v="Canalització de 1 tritub de 40 mm en Terres." u="1"/>
        <s v="Estesa tradicional en conducte de 125mm / 40mm / 20mm, entre 49 i 144 F.O." u="1"/>
        <s v="Retirada de cable de entre 129 i 256FO sense aprofitament en canalització." u="1"/>
        <s v="Retirada de cable de fins 128 F.O. per a posterior reutilització en canalització" u="1"/>
        <s v="Acció Cultural (1,5%)" u="1"/>
        <s v="Estesa tradicional en conducte de 125mm o 40mm, entre 129 i 256 F.O." u="1"/>
        <s v="Sagnat a partir de 129 F.O. fins a 256 F.O." u="1"/>
        <s v="Estesa tradicional en conducte de 125mm / 40mm / 20mm, fins a 48 F.O." u="1"/>
        <s v="Fusió entre 49 i 128 fusions." u="1"/>
        <s v="Estesa tradicional en conducte de 125mm o 40mm, entre 49 i 128 F.O." u="1"/>
        <s v="Subministrament cable fibra òptica tipus 1 264 F.O.  (168 G654 + 96 G652  PDP12 - 11T24F)" u="1"/>
        <s v="Subministrament cable fibra òptica tipus 3 264 F.O.  (168 G654 + 96 G652  TDT12 - 11T24F)" u="1"/>
        <s v="Fusió entre 129 i 256 fusions." u="1"/>
        <s v="Estesa per el mètode 'blowing' o 'floating' en conducte de 40mm a partir de 49 F.O." u="1"/>
        <s v="Preparació d'una punta a partir de 49 F.O. fins a 128 F.O." u="1"/>
        <s v="Estesa tradicional en conducte de 25mm / 40mm, a partir de 257 F.O." u="1"/>
        <s v="Canalització de 1 tritub de 40 mm en vorera." u="1"/>
        <s v="Estesa tradicional en conducte de 25mm / 40mm / 20mm, entre 145 i 256 F.O." u="1"/>
        <s v="Subministrament cable fibra òptica tipus 1 512 F.O. " u="1"/>
        <s v="Subministrament cable fibra òptica tipus 3 512 F.O. " u="1"/>
        <s v="Mesures de potencia entre 129 i 256 fibres." u="1"/>
        <s v="Mesures reflectomètriques entre 49 i 128 fibres." u="1"/>
        <s v="Estesa tradicional en conducte de 125mm o 40mm, fins a 48 F.O." u="1"/>
        <s v="Desplaçament de fins 50 metres de cable fins 128 F.O. per metre desplaçat." u="1"/>
        <s v="Desplaçament de fins 50 metres de cable fins 144 F.O. per metre desplaçat." u="1"/>
        <s v="Tub corrugat espirometàl·lic per unió de tub metàl·lic  Ø90mm" u="1"/>
        <s v="Col·locació de microductes 4c20 mm." u="1"/>
        <s v="Subministrament cable fibra òptica tipus 1 256 F.O.  (160 G654 + 96 G652  PDP18 - 16T16F)" u="1"/>
        <s v="Col·locació de microductes 6c20 mm." u="1"/>
        <s v="Preparació d'una punta a partir de 129 F.O. fins a 256 F.O." u="1"/>
      </sharedItems>
    </cacheField>
    <cacheField name="Unitat" numFmtId="0">
      <sharedItems containsBlank="1" count="7">
        <s v="m"/>
        <e v="#N/A"/>
        <s v="u."/>
        <s v="m2"/>
        <m/>
        <s v="m3"/>
        <s v="PA"/>
      </sharedItems>
    </cacheField>
    <cacheField name="Preu Base" numFmtId="0">
      <sharedItems containsBlank="1" containsMixedTypes="1" containsNumber="1" minValue="0" maxValue="14965.78" count="552">
        <n v="58.800000000000004"/>
        <n v="72.98"/>
        <n v="147"/>
        <n v="37.800000000000004"/>
        <e v="#N/A"/>
        <n v="59.33"/>
        <n v="54.6"/>
        <n v="28.35"/>
        <n v="61.43"/>
        <n v="57.230000000000004"/>
        <n v="34.65"/>
        <n v="60"/>
        <n v="47.5"/>
        <n v="35"/>
        <n v="55"/>
        <n v="70"/>
        <n v="32.549999999999997"/>
        <n v="29.400000000000002"/>
        <n v="26.78"/>
        <n v="23.63"/>
        <n v="25.73"/>
        <n v="22.580000000000002"/>
        <n v="40.54"/>
        <n v="27.830000000000002"/>
        <n v="24.68"/>
        <n v="23.1"/>
        <n v="13.65"/>
        <n v="26.25"/>
        <n v="31.5"/>
        <n v="33.6"/>
        <n v="30.45"/>
        <n v="27.3"/>
        <n v="24.150000000000002"/>
        <n v="53.550000000000004"/>
        <n v="40.43"/>
        <n v="43.050000000000004"/>
        <n v="33.08"/>
        <n v="37.28"/>
        <n v="1.1000000000000001"/>
        <n v="210"/>
        <n v="50"/>
        <n v="75"/>
        <n v="1.47"/>
        <m/>
        <n v="0.9"/>
        <n v="0.4"/>
        <n v="21"/>
        <n v="378"/>
        <n v="49.88"/>
        <n v="85.58"/>
        <n v="105"/>
        <n v="5"/>
        <n v="25"/>
        <n v="225"/>
        <n v="11.55"/>
        <n v="126"/>
        <n v="336"/>
        <n v="315"/>
        <n v="367.5"/>
        <n v="362.25"/>
        <n v="320.25"/>
        <n v="630"/>
        <n v="598.5"/>
        <n v="693"/>
        <n v="651"/>
        <n v="197.4"/>
        <n v="174.83"/>
        <n v="28.88"/>
        <n v="128.1"/>
        <n v="199.5"/>
        <n v="2493.75"/>
        <n v="325.5"/>
        <n v="242.55"/>
        <n v="573.30000000000007"/>
        <n v="110.25"/>
        <n v="17.330000000000002"/>
        <n v="161.70000000000002"/>
        <n v="173.25"/>
        <n v="265.64999999999998"/>
        <n v="288.75"/>
        <n v="4.7300000000000004"/>
        <n v="0"/>
        <n v="1.4000000000000001"/>
        <n v="4.84"/>
        <n v="4.28"/>
        <n v="4.08"/>
        <n v="3.06"/>
        <n v="32.130000000000003"/>
        <n v="8.16"/>
        <n v="40.800000000000004"/>
        <n v="6.63"/>
        <n v="6.12"/>
        <n v="23.97"/>
        <n v="37.230000000000004"/>
        <n v="17.850000000000001"/>
        <n v="27.03"/>
        <n v="10.200000000000001"/>
        <n v="16.32"/>
        <n v="27.54"/>
        <n v="5.61"/>
        <n v="12.75"/>
        <n v="413.1"/>
        <n v="550.80000000000007"/>
        <n v="15.81"/>
        <n v="1.1500000000000001"/>
        <n v="1.25"/>
        <n v="1.68"/>
        <n v="2.4500000000000002"/>
        <n v="1.3800000000000001"/>
        <n v="1.43"/>
        <n v="1.94"/>
        <n v="2.14"/>
        <n v="1.8900000000000001"/>
        <n v="2.04"/>
        <n v="0.87"/>
        <n v="22.44"/>
        <n v="80.070000000000007"/>
        <n v="0.65"/>
        <n v="0.66"/>
        <n v="0.97"/>
        <n v="1.22"/>
        <n v="1.6300000000000001"/>
        <n v="0.6"/>
        <n v="0.70000000000000007"/>
        <n v="49.47"/>
        <n v="339.15000000000003"/>
        <n v="128.52000000000001"/>
        <n v="34.17"/>
        <n v="2.91"/>
        <n v="9.69"/>
        <n v="50.49"/>
        <n v="65"/>
        <n v="69.87"/>
        <n v="87.210000000000008"/>
        <n v="55.59"/>
        <n v="71.5"/>
        <n v="72.930000000000007"/>
        <n v="18.36"/>
        <n v="14.280000000000001"/>
        <n v="11.22"/>
        <n v="10"/>
        <n v="9.18"/>
        <n v="8.67"/>
        <n v="14.38"/>
        <n v="12.65"/>
        <n v="11.53"/>
        <n v="9"/>
        <n v="7.65"/>
        <n v="7.55"/>
        <n v="6.83"/>
        <n v="6.32"/>
        <n v="4.3899999999999997"/>
        <n v="2.86"/>
        <n v="1.17"/>
        <n v="1.27"/>
        <n v="1.33"/>
        <n v="1.53"/>
        <n v="2.09"/>
        <n v="2.65"/>
        <n v="2.75"/>
        <n v="3.0100000000000002"/>
        <n v="3.2600000000000002"/>
        <n v="4.13"/>
        <n v="4.2300000000000004"/>
        <n v="4.95"/>
        <n v="5.36"/>
        <n v="1.58"/>
        <n v="1.73"/>
        <n v="2.3000000000000003"/>
        <n v="2.5"/>
        <n v="3.21"/>
        <n v="4.49"/>
        <n v="5.15"/>
        <n v="5.25"/>
        <n v="6.53"/>
        <n v="4.59"/>
        <n v="4.79"/>
        <n v="2.4"/>
        <n v="137.70000000000002"/>
        <n v="489.6"/>
        <n v="591.6"/>
        <n v="714"/>
        <n v="25.5"/>
        <n v="154.53"/>
        <n v="207.06"/>
        <n v="246.33"/>
        <n v="237.66"/>
        <n v="279.48"/>
        <n v="321.3"/>
        <n v="468.69"/>
        <n v="869.55000000000007"/>
        <n v="1738.5900000000001"/>
        <n v="2506.65"/>
        <n v="242.25"/>
        <n v="290.7"/>
        <n v="2282.25"/>
        <n v="1566.72"/>
        <n v="1509.09"/>
        <n v="883.32"/>
        <n v="431.97"/>
        <n v="255"/>
        <n v="188.19"/>
        <n v="168.3"/>
        <n v="143.82"/>
        <n v="5471.79"/>
        <n v="7938.1500000000005"/>
        <n v="9229.4699999999993"/>
        <n v="14501.85"/>
        <n v="12.24"/>
        <n v="70.88" u="1"/>
        <n v="87.68" u="1"/>
        <n v="45.68" u="1"/>
        <n v="82.95" u="1"/>
        <n v="101.85000000000001" u="1"/>
        <n v="56.7" u="1"/>
        <n v="63.53" u="1"/>
        <n v="65.63" u="1"/>
        <n v="35.18" u="1"/>
        <n v="41.480000000000004" u="1"/>
        <n v="46.2" u="1"/>
        <n v="42.53" u="1"/>
        <n v="47.25" u="1"/>
        <n v="50.93" u="1"/>
        <n v="35.700000000000003" u="1"/>
        <n v="45.15" u="1"/>
        <n v="55.13" u="1"/>
        <n v="39.9" u="1"/>
        <n v="49.35" u="1"/>
        <n v="51.980000000000004" u="1"/>
        <n v="29.93" u="1"/>
        <n v="38.85" u="1"/>
        <n v="19.95" u="1"/>
        <n v="34.130000000000003" u="1"/>
        <n v="30.98" u="1"/>
        <n v="19.43" u="1"/>
        <n v="27.75" u="1"/>
        <n v="16.28" u="1"/>
        <n v="32.03" u="1"/>
        <n v="58.28" u="1"/>
        <n v="40" u="1"/>
        <n v="18" u="1"/>
        <n v="2.52" u="1"/>
        <n v="5.7" u="1"/>
        <n v="7.05" u="1"/>
        <n v="450" u="1"/>
        <n v="23" u="1"/>
        <n v="320" u="1"/>
        <n v="1.5" u="1"/>
        <n v="4.7" u="1"/>
        <n v="1479.5" u="1"/>
        <n v="19" u="1"/>
        <n v="4.2" u="1"/>
        <n v="6.82" u="1"/>
        <n v="7.4" u="1"/>
        <n v="34.5" u="1"/>
        <n v="17" u="1"/>
        <n v="445.61" u="1"/>
        <n v="15.5" u="1"/>
        <n v="3.6" u="1"/>
        <n v="6.4" u="1"/>
        <n v="4.55" u="1"/>
        <n v="78.5" u="1"/>
        <n v="290" u="1"/>
        <n v="1" u="1"/>
        <n v="14.5" u="1"/>
        <n v="3.35" u="1"/>
        <n v="589" u="1"/>
        <n v="13.5" u="1"/>
        <n v="51" u="1"/>
        <n v="2.08" u="1"/>
        <n v="2.37" u="1"/>
        <n v="213.74" u="1"/>
        <n v="95" u="1"/>
        <n v="1.26" u="1"/>
        <n v="12.5" u="1"/>
        <n v="47" u="1"/>
        <n v="2.85" u="1"/>
        <n v="4.9000000000000004" u="1"/>
        <n v="43" u="1"/>
        <n v="2.6" u="1"/>
        <n v="79" u="1"/>
        <n v="241.5" u="1"/>
        <n v="13.2" u="1"/>
        <n v="173.85" u="1"/>
        <n v="9.5" u="1"/>
        <n v="2.1" u="1"/>
        <n v="2.39" u="1"/>
        <n v="3.7" u="1"/>
        <n v="2355.1999999999998" u="1"/>
        <n v="177" u="1"/>
        <n v="660" u="1"/>
        <n v="562.5" u="1"/>
        <n v="530" u="1"/>
        <n v="8.5" u="1"/>
        <n v="120" u="1"/>
        <n v="423.5" u="1"/>
        <n v="1.56" u="1"/>
        <n v="3.16" u="1"/>
        <n v="87.5" u="1"/>
        <n v="13.05" u="1"/>
        <n v="11.2" u="1"/>
        <n v="29.5" u="1"/>
        <n v="1.8" u="1"/>
        <n v="55.5" u="1"/>
        <n v="13.59" u="1"/>
        <n v="0.5" u="1"/>
        <n v="27.5" u="1"/>
        <n v="3.97" u="1"/>
        <n v="13.28" u="1"/>
        <n v="483.61" u="1"/>
        <n v="29.2" u="1"/>
        <n v="5646.96" u="1"/>
        <n v="4.71" u="1"/>
        <n v="360" u="1"/>
        <n v="2.7" u="1"/>
        <n v="5.48" u="1"/>
        <n v="23.5" u="1"/>
        <n v="328" u="1"/>
        <n v="3.18" u="1"/>
        <n v="1704.5" u="1"/>
        <n v="43.5" u="1"/>
        <n v="7.6" u="1"/>
        <n v="600" u="1"/>
        <n v="1.3" u="1"/>
        <n v="2.2000000000000002" u="1"/>
        <n v="39.5" u="1"/>
        <n v="69.38" u="1"/>
        <n v="130" u="1"/>
        <n v="459.5" u="1"/>
        <n v="4.75" u="1"/>
        <n v="17.5" u="1"/>
        <n v="1.85" u="1"/>
        <n v="6379.51" u="1"/>
        <n v="26.05" u="1"/>
        <n v="4.33" u="1"/>
        <n v="56" u="1"/>
        <n v="1.6" u="1"/>
        <n v="540" u="1"/>
        <n v="866" u="1"/>
        <n v="52" u="1"/>
        <n v="11.9" u="1"/>
        <n v="4.5999999999999996" u="1"/>
        <n v="97" u="1"/>
        <n v="1557.24" u="1"/>
        <n v="48" u="1"/>
        <n v="1.35" u="1"/>
        <n v="331.38" u="1"/>
        <n v="44" u="1"/>
        <n v="2500" u="1"/>
        <n v="288.39999999999998" u="1"/>
        <n v="332.5" u="1"/>
        <n v="3.8" u="1"/>
        <n v="300" u="1"/>
        <n v="2586.75" u="1"/>
        <n v="1.61" u="1"/>
        <n v="7782.5" u="1"/>
        <n v="52.25" u="1"/>
        <n v="36" u="1"/>
        <n v="897.17" u="1"/>
        <n v="12.45" u="1"/>
        <n v="245.41" u="1"/>
        <n v="5.22" u="1"/>
        <n v="32" u="1"/>
        <n v="122" u="1"/>
        <n v="1.36" u="1"/>
        <n v="13.3" u="1"/>
        <n v="60.5" u="1"/>
        <n v="230" u="1"/>
        <n v="165" u="1"/>
        <n v="132.5" u="1"/>
        <n v="30" u="1"/>
        <n v="114" u="1"/>
        <n v="9524.76" u="1"/>
        <n v="81.5" u="1"/>
        <n v="2.8" u="1"/>
        <n v="56.5" u="1"/>
        <n v="28" u="1"/>
        <n v="400" u="1"/>
        <n v="6.45" u="1"/>
        <n v="0.8" u="1"/>
        <n v="1.1100000000000001" u="1"/>
        <n v="11.3" u="1"/>
        <n v="2.2599999999999998" u="1"/>
        <n v="61.35" u="1"/>
        <n v="52.5" u="1"/>
        <n v="5.18" u="1"/>
        <n v="7.8" u="1"/>
        <n v="26" u="1"/>
        <n v="2.2999999999999998" u="1"/>
        <n v="48.5" u="1"/>
        <n v="63.44" u="1"/>
        <n v="5.26" u="1"/>
        <n v="911.47" u="1"/>
        <n v="24" u="1"/>
        <n v="90" u="1"/>
        <n v="1.37" u="1"/>
        <n v="1.88" u="1"/>
        <n v="22" u="1"/>
        <n v="304" u="1"/>
        <n v="5364.5" u="1"/>
        <n v="1.9" u="1"/>
        <n v="40.5" u="1"/>
        <n v="150" u="1"/>
        <n v="20" u="1"/>
        <n v="0.55000000000000004" u="1"/>
        <n v="1.1200000000000001" u="1"/>
        <n v="166.5" u="1"/>
        <n v="36.5" u="1"/>
        <n v="5.8" u="1"/>
        <n v="305" u="1"/>
        <n v="66" u="1"/>
        <n v="1.1399999999999999" u="1"/>
        <n v="1.65" u="1"/>
        <n v="32.5" u="1"/>
        <n v="19.7" u="1"/>
        <n v="90.5" u="1"/>
        <n v="16" u="1"/>
        <n v="750" u="1"/>
        <n v="4.03" u="1"/>
        <n v="620" u="1"/>
        <n v="82.5" u="1"/>
        <n v="15" u="1"/>
        <n v="253.99" u="1"/>
        <n v="1.4" u="1"/>
        <n v="4.3" u="1"/>
        <n v="274" u="1"/>
        <n v="2457.5" u="1"/>
        <n v="14" u="1"/>
        <n v="200" u="1"/>
        <n v="135" u="1"/>
        <n v="1.1299999999999999" u="1"/>
        <n v="2.59" u="1"/>
        <n v="1.93" u="1"/>
        <n v="3.9" u="1"/>
        <n v="14.850000000000001" u="1"/>
        <n v="13" u="1"/>
        <n v="49" u="1"/>
        <n v="8192.1" u="1"/>
        <n v="151.5" u="1"/>
        <n v="405" u="1"/>
        <n v="159.61000000000001" u="1"/>
        <n v="1.1499999999999999" u="1"/>
        <n v="1.66" u="1"/>
        <n v="233" u="1"/>
        <n v="12" u="1"/>
        <n v="45" u="1"/>
        <n v="4.6500000000000004" u="1"/>
        <n v="148.54" u="1"/>
        <n v="17.100000000000001" u="1"/>
        <n v="852.5" u="1"/>
        <n v="184.5" u="1"/>
        <n v="11" u="1"/>
        <n v="625" u="1"/>
        <n v="0.95" u="1"/>
        <n v="2375" u="1"/>
        <n v="37" u="1"/>
        <n v="67" u="1"/>
        <n v="250" u="1"/>
        <n v="627" u="1"/>
        <n v="33" u="1"/>
        <n v="13.55" u="1"/>
        <n v="61.5" u="1"/>
        <n v="8" u="1"/>
        <n v="30.5" u="1"/>
        <n v="1794" u="1"/>
        <n v="83.5" u="1"/>
        <n v="12.93" u="1"/>
        <n v="28.5" u="1"/>
        <n v="108" u="1"/>
        <n v="1536" u="1"/>
        <n v="0.7" u="1"/>
        <n v="2.15" u="1"/>
        <n v="26.5" u="1"/>
        <n v="100" u="1"/>
        <n v="67.5" u="1"/>
        <n v="12024.58" u="1"/>
        <n v="49.5" u="1"/>
        <n v="1.95" u="1"/>
        <n v="9048.5" u="1"/>
        <n v="194.11" u="1"/>
        <n v="6.5" u="1"/>
        <n v="24.5" u="1"/>
        <n v="2237.5" u="1"/>
        <n v="263.31" u="1"/>
        <n v="6" u="1"/>
        <n v="22.5" u="1"/>
        <n v="14217.5" u="1"/>
        <n v="1.7" u="1"/>
        <n v="345" u="1"/>
        <n v="5.5" u="1"/>
        <n v="203" u="1"/>
        <n v="57.15" u="1"/>
        <n v="570" u="1"/>
        <n v="33.5" u="1"/>
        <n v="6.35" u="1"/>
        <n v="1.45" u="1"/>
        <n v="4.5" u="1"/>
        <n v="5.08" u="1"/>
        <n v="62" u="1"/>
        <n v="1.98" u="1"/>
        <n v="4" u="1"/>
        <n v="58" u="1"/>
        <n v="14965.78" u="1"/>
        <n v="477" u="1"/>
        <n v="72.150000000000006" u="1"/>
        <n v="1.2" u="1"/>
        <n v="1.71" u="1"/>
        <n v="54" u="1"/>
        <n v="12.4" u="1"/>
        <n v="1616.76" u="1"/>
        <n v="0.35" u="1"/>
        <n v="380" u="1"/>
        <n v="68.5" u="1"/>
        <n v="3.5" u="1"/>
        <n v="5.04" u="1"/>
        <n v="188" u="1"/>
        <n v="4651.47" u="1"/>
        <n v="541.5" u="1"/>
        <n v="4.3499999999999996" u="1"/>
        <n v="93" u="1"/>
        <n v="14.1" u="1"/>
        <n v="10.4" u="1"/>
        <n v="3" u="1"/>
        <n v="42" u="1"/>
        <n v="0.3745" u="1"/>
        <n v="77" u="1"/>
        <n v="237.5" u="1"/>
        <n v="0.85" u="1"/>
        <n v="38" u="1"/>
        <n v="140" u="1"/>
        <n v="0.86" u="1"/>
        <n v="34" u="1"/>
        <n v="350" u="1"/>
        <n v="285" u="1"/>
        <n v="62.5" u="1"/>
        <n v="0.98" u="1"/>
        <n v="31" u="1"/>
        <n v="85.5" u="1"/>
        <n v="58.5" u="1"/>
        <n v="1.49" u="1"/>
        <n v="2" u="1"/>
        <n v="3.02" u="1"/>
        <n v="2.29" u="1"/>
        <n v="29" u="1"/>
        <n v="6.7" u="1"/>
        <n v="54.5" u="1"/>
        <n v="141" u="1"/>
        <n v="27" u="1"/>
        <n v="6.2" u="1"/>
        <n v="4.74" u="1"/>
        <n v="69.5" u="1"/>
        <n v="190" u="1"/>
      </sharedItems>
    </cacheField>
    <cacheField name="Amidament Projecte" numFmtId="0">
      <sharedItems containsString="0" containsBlank="1" containsNumber="1" minValue="0" maxValue="34234" count="32">
        <n v="0"/>
        <m/>
        <n v="80"/>
        <n v="3"/>
        <n v="135" u="1"/>
        <n v="21212" u="1"/>
        <n v="832" u="1"/>
        <n v="2304" u="1"/>
        <n v="40" u="1"/>
        <n v="15" u="1"/>
        <n v="95" u="1"/>
        <n v="2" u="1"/>
        <n v="16" u="1"/>
        <n v="468" u="1"/>
        <n v="50" u="1"/>
        <n v="19941" u="1"/>
        <n v="10819" u="1"/>
        <n v="165" u="1"/>
        <n v="144" u="1"/>
        <n v="115" u="1"/>
        <n v="34234" u="1"/>
        <n v="1" u="1"/>
        <n v="39" u="1"/>
        <n v="85" u="1"/>
        <n v="27.52" u="1"/>
        <n v="357" u="1"/>
        <n v="10" u="1"/>
        <n v="23415" u="1"/>
        <n v="11" u="1"/>
        <n v="51" u="1"/>
        <n v="12" u="1"/>
        <n v="32" u="1"/>
      </sharedItems>
    </cacheField>
    <cacheField name="Total Projecte" numFmtId="0">
      <sharedItems containsBlank="1" containsMixedTypes="1" containsNumber="1" containsInteger="1" minValue="0" maxValue="2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2">
  <r>
    <s v="OC-CA-SV-0200"/>
    <x v="0"/>
    <x v="0"/>
    <x v="0"/>
    <x v="0"/>
    <x v="0"/>
    <x v="0"/>
    <x v="0"/>
    <x v="0"/>
    <n v="0"/>
  </r>
  <r>
    <s v="OC-CA-SC-0200"/>
    <x v="0"/>
    <x v="0"/>
    <x v="0"/>
    <x v="0"/>
    <x v="1"/>
    <x v="0"/>
    <x v="1"/>
    <x v="0"/>
    <n v="0"/>
  </r>
  <r>
    <s v="OC-CA-SC-2ST6"/>
    <x v="0"/>
    <x v="0"/>
    <x v="0"/>
    <x v="0"/>
    <x v="2"/>
    <x v="0"/>
    <x v="2"/>
    <x v="0"/>
    <n v="0"/>
  </r>
  <r>
    <s v="OC-CA-ST-0200"/>
    <x v="0"/>
    <x v="0"/>
    <x v="0"/>
    <x v="0"/>
    <x v="3"/>
    <x v="0"/>
    <x v="3"/>
    <x v="0"/>
    <n v="0"/>
  </r>
  <r>
    <s v="OC-CA-SV-0400"/>
    <x v="1"/>
    <x v="1"/>
    <x v="1"/>
    <x v="1"/>
    <x v="4"/>
    <x v="1"/>
    <x v="4"/>
    <x v="0"/>
    <e v="#N/A"/>
  </r>
  <r>
    <s v="OC-CA-SC-0400"/>
    <x v="1"/>
    <x v="1"/>
    <x v="1"/>
    <x v="1"/>
    <x v="4"/>
    <x v="1"/>
    <x v="4"/>
    <x v="0"/>
    <e v="#N/A"/>
  </r>
  <r>
    <s v="OC-CA-ST-0400"/>
    <x v="1"/>
    <x v="1"/>
    <x v="1"/>
    <x v="1"/>
    <x v="4"/>
    <x v="1"/>
    <x v="4"/>
    <x v="0"/>
    <e v="#N/A"/>
  </r>
  <r>
    <s v="OC-CA-SV-0600"/>
    <x v="1"/>
    <x v="1"/>
    <x v="1"/>
    <x v="1"/>
    <x v="4"/>
    <x v="1"/>
    <x v="4"/>
    <x v="0"/>
    <e v="#N/A"/>
  </r>
  <r>
    <s v="OC-CA-SC-0600"/>
    <x v="1"/>
    <x v="1"/>
    <x v="1"/>
    <x v="1"/>
    <x v="4"/>
    <x v="1"/>
    <x v="4"/>
    <x v="0"/>
    <e v="#N/A"/>
  </r>
  <r>
    <s v="OC-CA-ST-0600"/>
    <x v="1"/>
    <x v="1"/>
    <x v="1"/>
    <x v="1"/>
    <x v="4"/>
    <x v="1"/>
    <x v="4"/>
    <x v="0"/>
    <e v="#N/A"/>
  </r>
  <r>
    <s v="OC-CA-SV-T100"/>
    <x v="0"/>
    <x v="0"/>
    <x v="0"/>
    <x v="0"/>
    <x v="5"/>
    <x v="0"/>
    <x v="5"/>
    <x v="0"/>
    <n v="0"/>
  </r>
  <r>
    <s v="OC-CA-SC-T100"/>
    <x v="0"/>
    <x v="0"/>
    <x v="0"/>
    <x v="0"/>
    <x v="6"/>
    <x v="0"/>
    <x v="6"/>
    <x v="0"/>
    <n v="0"/>
  </r>
  <r>
    <s v="OC-CA-ST-T100"/>
    <x v="0"/>
    <x v="0"/>
    <x v="0"/>
    <x v="0"/>
    <x v="7"/>
    <x v="0"/>
    <x v="7"/>
    <x v="0"/>
    <n v="0"/>
  </r>
  <r>
    <s v="OC-CA-SV-T200"/>
    <x v="0"/>
    <x v="0"/>
    <x v="0"/>
    <x v="0"/>
    <x v="8"/>
    <x v="0"/>
    <x v="8"/>
    <x v="0"/>
    <n v="0"/>
  </r>
  <r>
    <s v="OC-CA-SC-T200"/>
    <x v="0"/>
    <x v="0"/>
    <x v="0"/>
    <x v="0"/>
    <x v="9"/>
    <x v="0"/>
    <x v="9"/>
    <x v="0"/>
    <n v="0"/>
  </r>
  <r>
    <s v="OC-CA-ST-T200"/>
    <x v="0"/>
    <x v="0"/>
    <x v="0"/>
    <x v="0"/>
    <x v="10"/>
    <x v="0"/>
    <x v="10"/>
    <x v="0"/>
    <n v="0"/>
  </r>
  <r>
    <s v="OC-CA-SV-T300"/>
    <x v="1"/>
    <x v="1"/>
    <x v="1"/>
    <x v="1"/>
    <x v="4"/>
    <x v="1"/>
    <x v="4"/>
    <x v="0"/>
    <e v="#N/A"/>
  </r>
  <r>
    <s v="OC-CA-SC-T300"/>
    <x v="1"/>
    <x v="1"/>
    <x v="1"/>
    <x v="1"/>
    <x v="4"/>
    <x v="1"/>
    <x v="4"/>
    <x v="0"/>
    <e v="#N/A"/>
  </r>
  <r>
    <s v="OC-CA-ST-T300"/>
    <x v="1"/>
    <x v="1"/>
    <x v="1"/>
    <x v="1"/>
    <x v="4"/>
    <x v="1"/>
    <x v="4"/>
    <x v="0"/>
    <e v="#N/A"/>
  </r>
  <r>
    <s v="OC-CA-SV-T400"/>
    <x v="1"/>
    <x v="1"/>
    <x v="1"/>
    <x v="1"/>
    <x v="4"/>
    <x v="1"/>
    <x v="4"/>
    <x v="0"/>
    <e v="#N/A"/>
  </r>
  <r>
    <s v="OC-CA-SC-T400"/>
    <x v="1"/>
    <x v="1"/>
    <x v="1"/>
    <x v="1"/>
    <x v="4"/>
    <x v="1"/>
    <x v="4"/>
    <x v="0"/>
    <e v="#N/A"/>
  </r>
  <r>
    <s v="OC-CA-ST-T400"/>
    <x v="1"/>
    <x v="1"/>
    <x v="1"/>
    <x v="1"/>
    <x v="4"/>
    <x v="1"/>
    <x v="4"/>
    <x v="0"/>
    <e v="#N/A"/>
  </r>
  <r>
    <s v="OC-CA-SV-MR40"/>
    <x v="1"/>
    <x v="1"/>
    <x v="1"/>
    <x v="1"/>
    <x v="4"/>
    <x v="1"/>
    <x v="4"/>
    <x v="0"/>
    <e v="#N/A"/>
  </r>
  <r>
    <s v="OC-CA-SC-MR40"/>
    <x v="1"/>
    <x v="1"/>
    <x v="1"/>
    <x v="1"/>
    <x v="4"/>
    <x v="1"/>
    <x v="4"/>
    <x v="0"/>
    <e v="#N/A"/>
  </r>
  <r>
    <s v="OC-CA-ST-MR40"/>
    <x v="1"/>
    <x v="1"/>
    <x v="1"/>
    <x v="1"/>
    <x v="4"/>
    <x v="1"/>
    <x v="4"/>
    <x v="0"/>
    <e v="#N/A"/>
  </r>
  <r>
    <s v="OC-CA-SV-MR60"/>
    <x v="0"/>
    <x v="0"/>
    <x v="0"/>
    <x v="0"/>
    <x v="11"/>
    <x v="0"/>
    <x v="11"/>
    <x v="0"/>
    <n v="0"/>
  </r>
  <r>
    <s v="OC-CA-SC-MR60"/>
    <x v="0"/>
    <x v="0"/>
    <x v="0"/>
    <x v="0"/>
    <x v="12"/>
    <x v="0"/>
    <x v="12"/>
    <x v="0"/>
    <n v="0"/>
  </r>
  <r>
    <s v="OC-CA-ST-MR60"/>
    <x v="0"/>
    <x v="0"/>
    <x v="0"/>
    <x v="0"/>
    <x v="13"/>
    <x v="0"/>
    <x v="7"/>
    <x v="0"/>
    <n v="0"/>
  </r>
  <r>
    <s v="OC-CA-ST-2C63"/>
    <x v="0"/>
    <x v="0"/>
    <x v="0"/>
    <x v="2"/>
    <x v="14"/>
    <x v="0"/>
    <x v="13"/>
    <x v="0"/>
    <n v="0"/>
  </r>
  <r>
    <s v="OC-CA-SV-2C63"/>
    <x v="0"/>
    <x v="0"/>
    <x v="0"/>
    <x v="2"/>
    <x v="15"/>
    <x v="0"/>
    <x v="14"/>
    <x v="0"/>
    <n v="0"/>
  </r>
  <r>
    <s v="OC-CA-SC-2C63"/>
    <x v="0"/>
    <x v="0"/>
    <x v="0"/>
    <x v="2"/>
    <x v="16"/>
    <x v="0"/>
    <x v="15"/>
    <x v="0"/>
    <n v="0"/>
  </r>
  <r>
    <s v="OC-CA-SV-M100"/>
    <x v="1"/>
    <x v="1"/>
    <x v="1"/>
    <x v="1"/>
    <x v="4"/>
    <x v="1"/>
    <x v="4"/>
    <x v="0"/>
    <e v="#N/A"/>
  </r>
  <r>
    <s v="OC-CA-SF-M100"/>
    <x v="1"/>
    <x v="1"/>
    <x v="1"/>
    <x v="1"/>
    <x v="4"/>
    <x v="1"/>
    <x v="4"/>
    <x v="0"/>
    <e v="#N/A"/>
  </r>
  <r>
    <s v="OC-CA-SC-M100"/>
    <x v="1"/>
    <x v="1"/>
    <x v="1"/>
    <x v="1"/>
    <x v="4"/>
    <x v="1"/>
    <x v="4"/>
    <x v="0"/>
    <e v="#N/A"/>
  </r>
  <r>
    <s v="OC-CA-ST-M100"/>
    <x v="1"/>
    <x v="1"/>
    <x v="1"/>
    <x v="1"/>
    <x v="4"/>
    <x v="1"/>
    <x v="4"/>
    <x v="0"/>
    <e v="#N/A"/>
  </r>
  <r>
    <s v="OC-CA-SV-M200"/>
    <x v="1"/>
    <x v="1"/>
    <x v="1"/>
    <x v="1"/>
    <x v="4"/>
    <x v="1"/>
    <x v="4"/>
    <x v="0"/>
    <e v="#N/A"/>
  </r>
  <r>
    <s v="OC-CA-SF-M200"/>
    <x v="1"/>
    <x v="1"/>
    <x v="1"/>
    <x v="1"/>
    <x v="4"/>
    <x v="1"/>
    <x v="4"/>
    <x v="0"/>
    <e v="#N/A"/>
  </r>
  <r>
    <s v="OC-CA-SC-M200"/>
    <x v="1"/>
    <x v="1"/>
    <x v="1"/>
    <x v="1"/>
    <x v="4"/>
    <x v="1"/>
    <x v="4"/>
    <x v="0"/>
    <e v="#N/A"/>
  </r>
  <r>
    <s v="OC-CA-ST-M200"/>
    <x v="1"/>
    <x v="1"/>
    <x v="1"/>
    <x v="1"/>
    <x v="4"/>
    <x v="1"/>
    <x v="4"/>
    <x v="0"/>
    <e v="#N/A"/>
  </r>
  <r>
    <s v="OC-CA-SV-M300"/>
    <x v="1"/>
    <x v="1"/>
    <x v="1"/>
    <x v="1"/>
    <x v="4"/>
    <x v="1"/>
    <x v="4"/>
    <x v="0"/>
    <e v="#N/A"/>
  </r>
  <r>
    <s v="OC-CA-SF-M300"/>
    <x v="1"/>
    <x v="1"/>
    <x v="1"/>
    <x v="1"/>
    <x v="4"/>
    <x v="1"/>
    <x v="4"/>
    <x v="0"/>
    <e v="#N/A"/>
  </r>
  <r>
    <s v="OC-CA-SC-M300"/>
    <x v="1"/>
    <x v="1"/>
    <x v="1"/>
    <x v="1"/>
    <x v="4"/>
    <x v="1"/>
    <x v="4"/>
    <x v="0"/>
    <e v="#N/A"/>
  </r>
  <r>
    <s v="OC-CA-ST-M300"/>
    <x v="1"/>
    <x v="1"/>
    <x v="1"/>
    <x v="1"/>
    <x v="4"/>
    <x v="1"/>
    <x v="4"/>
    <x v="0"/>
    <e v="#N/A"/>
  </r>
  <r>
    <s v="OC-CA-SV-M400"/>
    <x v="1"/>
    <x v="1"/>
    <x v="1"/>
    <x v="1"/>
    <x v="4"/>
    <x v="1"/>
    <x v="4"/>
    <x v="0"/>
    <e v="#N/A"/>
  </r>
  <r>
    <s v="OC-CA-SF-M400"/>
    <x v="1"/>
    <x v="1"/>
    <x v="1"/>
    <x v="1"/>
    <x v="4"/>
    <x v="1"/>
    <x v="4"/>
    <x v="0"/>
    <e v="#N/A"/>
  </r>
  <r>
    <s v="OC-CA-SC-M400"/>
    <x v="1"/>
    <x v="1"/>
    <x v="1"/>
    <x v="1"/>
    <x v="4"/>
    <x v="1"/>
    <x v="4"/>
    <x v="0"/>
    <e v="#N/A"/>
  </r>
  <r>
    <s v="OC-CA-ST-M400"/>
    <x v="1"/>
    <x v="1"/>
    <x v="1"/>
    <x v="1"/>
    <x v="4"/>
    <x v="1"/>
    <x v="4"/>
    <x v="0"/>
    <e v="#N/A"/>
  </r>
  <r>
    <s v="OC-CA-VP-R400"/>
    <x v="1"/>
    <x v="1"/>
    <x v="1"/>
    <x v="1"/>
    <x v="4"/>
    <x v="1"/>
    <x v="4"/>
    <x v="0"/>
    <e v="#N/A"/>
  </r>
  <r>
    <s v="OC-CA-VP-R4SA"/>
    <x v="1"/>
    <x v="1"/>
    <x v="1"/>
    <x v="1"/>
    <x v="4"/>
    <x v="1"/>
    <x v="4"/>
    <x v="0"/>
    <e v="#N/A"/>
  </r>
  <r>
    <s v="OC-CA-VP-R600"/>
    <x v="0"/>
    <x v="0"/>
    <x v="0"/>
    <x v="3"/>
    <x v="17"/>
    <x v="0"/>
    <x v="16"/>
    <x v="0"/>
    <n v="0"/>
  </r>
  <r>
    <s v="OC-CA-VP-R6SA"/>
    <x v="0"/>
    <x v="0"/>
    <x v="0"/>
    <x v="3"/>
    <x v="18"/>
    <x v="0"/>
    <x v="17"/>
    <x v="0"/>
    <n v="0"/>
  </r>
  <r>
    <s v="OC-CA-VP-R120"/>
    <x v="1"/>
    <x v="1"/>
    <x v="1"/>
    <x v="1"/>
    <x v="4"/>
    <x v="1"/>
    <x v="4"/>
    <x v="0"/>
    <e v="#N/A"/>
  </r>
  <r>
    <s v="OC-CA-VP-R12S"/>
    <x v="1"/>
    <x v="1"/>
    <x v="1"/>
    <x v="1"/>
    <x v="4"/>
    <x v="1"/>
    <x v="4"/>
    <x v="0"/>
    <e v="#N/A"/>
  </r>
  <r>
    <s v="OC-CA-SV-R400"/>
    <x v="1"/>
    <x v="1"/>
    <x v="1"/>
    <x v="1"/>
    <x v="4"/>
    <x v="1"/>
    <x v="4"/>
    <x v="0"/>
    <e v="#N/A"/>
  </r>
  <r>
    <s v="OC-CA-SV-R4SA"/>
    <x v="1"/>
    <x v="1"/>
    <x v="1"/>
    <x v="1"/>
    <x v="4"/>
    <x v="1"/>
    <x v="4"/>
    <x v="0"/>
    <e v="#N/A"/>
  </r>
  <r>
    <s v="OC-CA-SV-R600"/>
    <x v="0"/>
    <x v="0"/>
    <x v="0"/>
    <x v="3"/>
    <x v="19"/>
    <x v="0"/>
    <x v="18"/>
    <x v="0"/>
    <n v="0"/>
  </r>
  <r>
    <s v="OC-CA-SV-R6SA"/>
    <x v="0"/>
    <x v="0"/>
    <x v="0"/>
    <x v="3"/>
    <x v="20"/>
    <x v="0"/>
    <x v="19"/>
    <x v="0"/>
    <n v="0"/>
  </r>
  <r>
    <s v="OC-CA-SV-R120"/>
    <x v="1"/>
    <x v="1"/>
    <x v="1"/>
    <x v="1"/>
    <x v="4"/>
    <x v="1"/>
    <x v="4"/>
    <x v="0"/>
    <e v="#N/A"/>
  </r>
  <r>
    <s v="OC-CA-SV-R12S"/>
    <x v="1"/>
    <x v="1"/>
    <x v="1"/>
    <x v="1"/>
    <x v="4"/>
    <x v="1"/>
    <x v="4"/>
    <x v="0"/>
    <e v="#N/A"/>
  </r>
  <r>
    <s v="OC-CA-SC-R400"/>
    <x v="1"/>
    <x v="1"/>
    <x v="1"/>
    <x v="1"/>
    <x v="4"/>
    <x v="1"/>
    <x v="4"/>
    <x v="0"/>
    <e v="#N/A"/>
  </r>
  <r>
    <s v="OC-CA-SC-R4SA"/>
    <x v="1"/>
    <x v="1"/>
    <x v="1"/>
    <x v="1"/>
    <x v="4"/>
    <x v="1"/>
    <x v="4"/>
    <x v="0"/>
    <e v="#N/A"/>
  </r>
  <r>
    <s v="OC-CA-SC-R600"/>
    <x v="0"/>
    <x v="0"/>
    <x v="0"/>
    <x v="3"/>
    <x v="21"/>
    <x v="0"/>
    <x v="20"/>
    <x v="0"/>
    <n v="0"/>
  </r>
  <r>
    <s v="OC-CA-SC-R6SA"/>
    <x v="0"/>
    <x v="0"/>
    <x v="0"/>
    <x v="3"/>
    <x v="22"/>
    <x v="0"/>
    <x v="21"/>
    <x v="0"/>
    <n v="0"/>
  </r>
  <r>
    <s v="OC-CA-SC-U600"/>
    <x v="0"/>
    <x v="0"/>
    <x v="0"/>
    <x v="3"/>
    <x v="23"/>
    <x v="0"/>
    <x v="22"/>
    <x v="0"/>
    <n v="0"/>
  </r>
  <r>
    <s v="OC-CA-SC-F600"/>
    <x v="0"/>
    <x v="0"/>
    <x v="0"/>
    <x v="3"/>
    <x v="24"/>
    <x v="0"/>
    <x v="23"/>
    <x v="0"/>
    <n v="0"/>
  </r>
  <r>
    <s v="OC-CA-SC-F6SA"/>
    <x v="0"/>
    <x v="0"/>
    <x v="0"/>
    <x v="3"/>
    <x v="25"/>
    <x v="0"/>
    <x v="24"/>
    <x v="0"/>
    <n v="0"/>
  </r>
  <r>
    <s v="OC-CA-SC-R120"/>
    <x v="1"/>
    <x v="1"/>
    <x v="1"/>
    <x v="1"/>
    <x v="4"/>
    <x v="1"/>
    <x v="4"/>
    <x v="0"/>
    <e v="#N/A"/>
  </r>
  <r>
    <s v="OC-CA-SC-R12S"/>
    <x v="1"/>
    <x v="1"/>
    <x v="1"/>
    <x v="1"/>
    <x v="4"/>
    <x v="1"/>
    <x v="4"/>
    <x v="0"/>
    <e v="#N/A"/>
  </r>
  <r>
    <s v="OC-CA-ST-R4SA"/>
    <x v="1"/>
    <x v="1"/>
    <x v="1"/>
    <x v="1"/>
    <x v="4"/>
    <x v="1"/>
    <x v="4"/>
    <x v="0"/>
    <e v="#N/A"/>
  </r>
  <r>
    <s v="OC-CA-ST-R6SA"/>
    <x v="0"/>
    <x v="0"/>
    <x v="0"/>
    <x v="3"/>
    <x v="26"/>
    <x v="0"/>
    <x v="25"/>
    <x v="0"/>
    <n v="0"/>
  </r>
  <r>
    <s v="OC-CA-ST-R12S"/>
    <x v="1"/>
    <x v="1"/>
    <x v="1"/>
    <x v="1"/>
    <x v="4"/>
    <x v="1"/>
    <x v="4"/>
    <x v="0"/>
    <e v="#N/A"/>
  </r>
  <r>
    <s v="OC-CA-ST-R6SC"/>
    <x v="0"/>
    <x v="0"/>
    <x v="0"/>
    <x v="3"/>
    <x v="27"/>
    <x v="0"/>
    <x v="26"/>
    <x v="0"/>
    <n v="0"/>
  </r>
  <r>
    <s v="OC-CA-ST2-600"/>
    <x v="0"/>
    <x v="0"/>
    <x v="0"/>
    <x v="3"/>
    <x v="28"/>
    <x v="0"/>
    <x v="17"/>
    <x v="0"/>
    <n v="0"/>
  </r>
  <r>
    <s v="OC-CA-ST2-6SA"/>
    <x v="0"/>
    <x v="0"/>
    <x v="0"/>
    <x v="3"/>
    <x v="29"/>
    <x v="0"/>
    <x v="27"/>
    <x v="0"/>
    <n v="0"/>
  </r>
  <r>
    <s v="OC-CA-ST2-F60"/>
    <x v="0"/>
    <x v="0"/>
    <x v="0"/>
    <x v="3"/>
    <x v="30"/>
    <x v="0"/>
    <x v="28"/>
    <x v="0"/>
    <n v="0"/>
  </r>
  <r>
    <s v="OC-CA-ST2-F6S"/>
    <x v="0"/>
    <x v="0"/>
    <x v="0"/>
    <x v="3"/>
    <x v="31"/>
    <x v="0"/>
    <x v="7"/>
    <x v="0"/>
    <n v="0"/>
  </r>
  <r>
    <s v="OC-CA-ST2-120"/>
    <x v="1"/>
    <x v="1"/>
    <x v="1"/>
    <x v="1"/>
    <x v="4"/>
    <x v="1"/>
    <x v="4"/>
    <x v="0"/>
    <e v="#N/A"/>
  </r>
  <r>
    <s v="OC-CA-ST2-12S"/>
    <x v="1"/>
    <x v="1"/>
    <x v="1"/>
    <x v="1"/>
    <x v="4"/>
    <x v="1"/>
    <x v="4"/>
    <x v="0"/>
    <e v="#N/A"/>
  </r>
  <r>
    <s v="OC-CA-ST3-600"/>
    <x v="0"/>
    <x v="0"/>
    <x v="0"/>
    <x v="3"/>
    <x v="32"/>
    <x v="0"/>
    <x v="28"/>
    <x v="0"/>
    <n v="0"/>
  </r>
  <r>
    <s v="OC-CA-ST3-6SA"/>
    <x v="0"/>
    <x v="0"/>
    <x v="0"/>
    <x v="3"/>
    <x v="33"/>
    <x v="0"/>
    <x v="7"/>
    <x v="0"/>
    <n v="0"/>
  </r>
  <r>
    <s v="OC-CA-ST3-F60"/>
    <x v="0"/>
    <x v="0"/>
    <x v="0"/>
    <x v="3"/>
    <x v="34"/>
    <x v="0"/>
    <x v="29"/>
    <x v="0"/>
    <n v="0"/>
  </r>
  <r>
    <s v="OC-CA-ST3-F6S"/>
    <x v="0"/>
    <x v="0"/>
    <x v="0"/>
    <x v="3"/>
    <x v="35"/>
    <x v="0"/>
    <x v="30"/>
    <x v="0"/>
    <n v="0"/>
  </r>
  <r>
    <s v="OC-CA-ST3-120"/>
    <x v="1"/>
    <x v="1"/>
    <x v="1"/>
    <x v="1"/>
    <x v="4"/>
    <x v="1"/>
    <x v="4"/>
    <x v="0"/>
    <e v="#N/A"/>
  </r>
  <r>
    <s v="OC-CA-ST3-12S"/>
    <x v="1"/>
    <x v="1"/>
    <x v="1"/>
    <x v="1"/>
    <x v="4"/>
    <x v="1"/>
    <x v="4"/>
    <x v="0"/>
    <e v="#N/A"/>
  </r>
  <r>
    <s v="OC-CA-ST4-600"/>
    <x v="0"/>
    <x v="0"/>
    <x v="0"/>
    <x v="3"/>
    <x v="36"/>
    <x v="0"/>
    <x v="31"/>
    <x v="0"/>
    <n v="0"/>
  </r>
  <r>
    <s v="OC-CA-ST4-6SA"/>
    <x v="0"/>
    <x v="0"/>
    <x v="0"/>
    <x v="3"/>
    <x v="37"/>
    <x v="0"/>
    <x v="32"/>
    <x v="0"/>
    <n v="0"/>
  </r>
  <r>
    <s v="OC-CA-ST4-F60"/>
    <x v="0"/>
    <x v="0"/>
    <x v="0"/>
    <x v="3"/>
    <x v="38"/>
    <x v="0"/>
    <x v="17"/>
    <x v="0"/>
    <n v="0"/>
  </r>
  <r>
    <s v="OC-CA-ST4-F6S"/>
    <x v="0"/>
    <x v="0"/>
    <x v="0"/>
    <x v="3"/>
    <x v="39"/>
    <x v="0"/>
    <x v="27"/>
    <x v="0"/>
    <n v="0"/>
  </r>
  <r>
    <s v="OC-CA-ST4-120"/>
    <x v="1"/>
    <x v="1"/>
    <x v="1"/>
    <x v="1"/>
    <x v="4"/>
    <x v="1"/>
    <x v="4"/>
    <x v="0"/>
    <e v="#N/A"/>
  </r>
  <r>
    <s v="OC-CA-ST4-12S"/>
    <x v="1"/>
    <x v="1"/>
    <x v="1"/>
    <x v="1"/>
    <x v="4"/>
    <x v="1"/>
    <x v="4"/>
    <x v="0"/>
    <e v="#N/A"/>
  </r>
  <r>
    <s v="OC-CA-ST5-600"/>
    <x v="0"/>
    <x v="0"/>
    <x v="0"/>
    <x v="3"/>
    <x v="40"/>
    <x v="0"/>
    <x v="33"/>
    <x v="0"/>
    <n v="0"/>
  </r>
  <r>
    <s v="OC-CA-ST5-120"/>
    <x v="1"/>
    <x v="1"/>
    <x v="1"/>
    <x v="1"/>
    <x v="4"/>
    <x v="1"/>
    <x v="4"/>
    <x v="0"/>
    <e v="#N/A"/>
  </r>
  <r>
    <s v="OC-CA-ST5b-60"/>
    <x v="0"/>
    <x v="0"/>
    <x v="0"/>
    <x v="0"/>
    <x v="41"/>
    <x v="0"/>
    <x v="34"/>
    <x v="0"/>
    <n v="0"/>
  </r>
  <r>
    <s v="OC-CA-ST5c-60"/>
    <x v="0"/>
    <x v="0"/>
    <x v="0"/>
    <x v="0"/>
    <x v="42"/>
    <x v="0"/>
    <x v="35"/>
    <x v="0"/>
    <n v="0"/>
  </r>
  <r>
    <s v="OC-CA-ST9am-6"/>
    <x v="0"/>
    <x v="0"/>
    <x v="0"/>
    <x v="3"/>
    <x v="43"/>
    <x v="0"/>
    <x v="30"/>
    <x v="0"/>
    <n v="0"/>
  </r>
  <r>
    <s v="OC-CA-ST9bm-6"/>
    <x v="0"/>
    <x v="0"/>
    <x v="0"/>
    <x v="3"/>
    <x v="44"/>
    <x v="0"/>
    <x v="10"/>
    <x v="0"/>
    <n v="0"/>
  </r>
  <r>
    <s v="OC-CA-ST9am-6a"/>
    <x v="0"/>
    <x v="0"/>
    <x v="0"/>
    <x v="3"/>
    <x v="45"/>
    <x v="0"/>
    <x v="36"/>
    <x v="0"/>
    <n v="0"/>
  </r>
  <r>
    <s v="OC-CA-ST9bm-6a"/>
    <x v="0"/>
    <x v="0"/>
    <x v="0"/>
    <x v="3"/>
    <x v="46"/>
    <x v="0"/>
    <x v="37"/>
    <x v="0"/>
    <n v="0"/>
  </r>
  <r>
    <s v="OC-CA-Blanca"/>
    <x v="0"/>
    <x v="0"/>
    <x v="0"/>
    <x v="4"/>
    <x v="47"/>
    <x v="0"/>
    <x v="38"/>
    <x v="0"/>
    <n v="0"/>
  </r>
  <r>
    <s v="OC-CA-CA-0000"/>
    <x v="0"/>
    <x v="0"/>
    <x v="0"/>
    <x v="4"/>
    <x v="48"/>
    <x v="2"/>
    <x v="39"/>
    <x v="0"/>
    <n v="0"/>
  </r>
  <r>
    <s v="OC-CA-MC-0000"/>
    <x v="0"/>
    <x v="0"/>
    <x v="0"/>
    <x v="4"/>
    <x v="49"/>
    <x v="2"/>
    <x v="40"/>
    <x v="0"/>
    <n v="0"/>
  </r>
  <r>
    <s v="OC-CA-MC-0001"/>
    <x v="0"/>
    <x v="0"/>
    <x v="0"/>
    <x v="4"/>
    <x v="50"/>
    <x v="2"/>
    <x v="41"/>
    <x v="0"/>
    <n v="0"/>
  </r>
  <r>
    <s v="OC-CA-ND-0000"/>
    <x v="0"/>
    <x v="0"/>
    <x v="0"/>
    <x v="4"/>
    <x v="51"/>
    <x v="3"/>
    <x v="42"/>
    <x v="0"/>
    <n v="0"/>
  </r>
  <r>
    <m/>
    <x v="2"/>
    <x v="2"/>
    <x v="2"/>
    <x v="5"/>
    <x v="52"/>
    <x v="4"/>
    <x v="43"/>
    <x v="1"/>
    <m/>
  </r>
  <r>
    <s v="OC-CA-SA-0000"/>
    <x v="0"/>
    <x v="0"/>
    <x v="0"/>
    <x v="4"/>
    <x v="53"/>
    <x v="0"/>
    <x v="44"/>
    <x v="0"/>
    <n v="0"/>
  </r>
  <r>
    <s v="OC-CA-MA-0000"/>
    <x v="0"/>
    <x v="0"/>
    <x v="0"/>
    <x v="4"/>
    <x v="54"/>
    <x v="0"/>
    <x v="45"/>
    <x v="0"/>
    <n v="0"/>
  </r>
  <r>
    <s v="OC-CA-CF-0000"/>
    <x v="0"/>
    <x v="0"/>
    <x v="0"/>
    <x v="4"/>
    <x v="55"/>
    <x v="0"/>
    <x v="46"/>
    <x v="0"/>
    <n v="0"/>
  </r>
  <r>
    <s v="OC-CA-SU-0000"/>
    <x v="0"/>
    <x v="0"/>
    <x v="0"/>
    <x v="4"/>
    <x v="56"/>
    <x v="2"/>
    <x v="47"/>
    <x v="0"/>
    <n v="0"/>
  </r>
  <r>
    <s v="OC-CA-SU-0001"/>
    <x v="0"/>
    <x v="0"/>
    <x v="0"/>
    <x v="4"/>
    <x v="57"/>
    <x v="5"/>
    <x v="48"/>
    <x v="0"/>
    <n v="0"/>
  </r>
  <r>
    <s v="OC-CA-SU-0003"/>
    <x v="0"/>
    <x v="0"/>
    <x v="0"/>
    <x v="4"/>
    <x v="58"/>
    <x v="5"/>
    <x v="49"/>
    <x v="0"/>
    <n v="0"/>
  </r>
  <r>
    <s v="OC-CA-SU-0004"/>
    <x v="0"/>
    <x v="0"/>
    <x v="0"/>
    <x v="4"/>
    <x v="59"/>
    <x v="5"/>
    <x v="50"/>
    <x v="0"/>
    <n v="0"/>
  </r>
  <r>
    <s v="OC-CA-SU-0002"/>
    <x v="0"/>
    <x v="0"/>
    <x v="0"/>
    <x v="4"/>
    <x v="60"/>
    <x v="3"/>
    <x v="19"/>
    <x v="0"/>
    <n v="0"/>
  </r>
  <r>
    <s v="OC-CA-SU-0007"/>
    <x v="0"/>
    <x v="0"/>
    <x v="0"/>
    <x v="4"/>
    <x v="61"/>
    <x v="3"/>
    <x v="26"/>
    <x v="0"/>
    <n v="0"/>
  </r>
  <r>
    <s v="OC-CA-SU-0008"/>
    <x v="0"/>
    <x v="0"/>
    <x v="0"/>
    <x v="4"/>
    <x v="62"/>
    <x v="0"/>
    <x v="51"/>
    <x v="0"/>
    <n v="0"/>
  </r>
  <r>
    <s v="OC-CA-SU-0006"/>
    <x v="0"/>
    <x v="0"/>
    <x v="0"/>
    <x v="4"/>
    <x v="63"/>
    <x v="0"/>
    <x v="52"/>
    <x v="2"/>
    <n v="2000"/>
  </r>
  <r>
    <s v="OC-CA-SU-0009"/>
    <x v="0"/>
    <x v="0"/>
    <x v="0"/>
    <x v="4"/>
    <x v="64"/>
    <x v="2"/>
    <x v="53"/>
    <x v="3"/>
    <n v="675"/>
  </r>
  <r>
    <m/>
    <x v="2"/>
    <x v="2"/>
    <x v="2"/>
    <x v="5"/>
    <x v="65"/>
    <x v="4"/>
    <x v="43"/>
    <x v="1"/>
    <m/>
  </r>
  <r>
    <m/>
    <x v="2"/>
    <x v="2"/>
    <x v="2"/>
    <x v="5"/>
    <x v="66"/>
    <x v="4"/>
    <x v="43"/>
    <x v="1"/>
    <m/>
  </r>
  <r>
    <s v="OC-CA-SU-0005"/>
    <x v="0"/>
    <x v="0"/>
    <x v="0"/>
    <x v="4"/>
    <x v="67"/>
    <x v="3"/>
    <x v="54"/>
    <x v="0"/>
    <n v="0"/>
  </r>
  <r>
    <s v="OC-ER-PE-00VA"/>
    <x v="0"/>
    <x v="0"/>
    <x v="3"/>
    <x v="6"/>
    <x v="68"/>
    <x v="2"/>
    <x v="55"/>
    <x v="0"/>
    <n v="0"/>
  </r>
  <r>
    <s v="OC-ER-PE-00TA"/>
    <x v="0"/>
    <x v="0"/>
    <x v="3"/>
    <x v="6"/>
    <x v="69"/>
    <x v="2"/>
    <x v="50"/>
    <x v="0"/>
    <n v="0"/>
  </r>
  <r>
    <s v="OC-ER-PE-00CB"/>
    <x v="0"/>
    <x v="0"/>
    <x v="3"/>
    <x v="6"/>
    <x v="70"/>
    <x v="2"/>
    <x v="56"/>
    <x v="0"/>
    <n v="0"/>
  </r>
  <r>
    <s v="OC-ER-PE-0CB2"/>
    <x v="0"/>
    <x v="0"/>
    <x v="3"/>
    <x v="6"/>
    <x v="71"/>
    <x v="2"/>
    <x v="57"/>
    <x v="0"/>
    <n v="0"/>
  </r>
  <r>
    <s v="OC-ER-PE-00VB"/>
    <x v="0"/>
    <x v="0"/>
    <x v="3"/>
    <x v="6"/>
    <x v="72"/>
    <x v="2"/>
    <x v="58"/>
    <x v="0"/>
    <n v="0"/>
  </r>
  <r>
    <s v="OC-ER-PE-0VB2"/>
    <x v="0"/>
    <x v="0"/>
    <x v="3"/>
    <x v="6"/>
    <x v="73"/>
    <x v="2"/>
    <x v="56"/>
    <x v="0"/>
    <n v="0"/>
  </r>
  <r>
    <s v="OC-ER-PE-00TB"/>
    <x v="0"/>
    <x v="0"/>
    <x v="3"/>
    <x v="6"/>
    <x v="74"/>
    <x v="2"/>
    <x v="59"/>
    <x v="0"/>
    <n v="0"/>
  </r>
  <r>
    <s v="OC-ER-PE-0TB2"/>
    <x v="0"/>
    <x v="0"/>
    <x v="3"/>
    <x v="6"/>
    <x v="75"/>
    <x v="2"/>
    <x v="60"/>
    <x v="0"/>
    <n v="0"/>
  </r>
  <r>
    <s v="OC-ER-PE-00CC"/>
    <x v="0"/>
    <x v="0"/>
    <x v="3"/>
    <x v="6"/>
    <x v="76"/>
    <x v="2"/>
    <x v="61"/>
    <x v="0"/>
    <n v="0"/>
  </r>
  <r>
    <s v="OC-ER-PE-0CC2"/>
    <x v="0"/>
    <x v="0"/>
    <x v="3"/>
    <x v="6"/>
    <x v="77"/>
    <x v="2"/>
    <x v="62"/>
    <x v="0"/>
    <n v="0"/>
  </r>
  <r>
    <s v="OC-ER-PE-00VC"/>
    <x v="0"/>
    <x v="0"/>
    <x v="3"/>
    <x v="6"/>
    <x v="78"/>
    <x v="2"/>
    <x v="63"/>
    <x v="0"/>
    <n v="0"/>
  </r>
  <r>
    <s v="OC-ER-PE-0VC2"/>
    <x v="0"/>
    <x v="0"/>
    <x v="3"/>
    <x v="6"/>
    <x v="79"/>
    <x v="2"/>
    <x v="64"/>
    <x v="0"/>
    <n v="0"/>
  </r>
  <r>
    <s v="OC-ER-PE-00TC"/>
    <x v="0"/>
    <x v="0"/>
    <x v="3"/>
    <x v="6"/>
    <x v="80"/>
    <x v="2"/>
    <x v="63"/>
    <x v="0"/>
    <n v="0"/>
  </r>
  <r>
    <s v="OC-ER-PE-0TC2"/>
    <x v="0"/>
    <x v="0"/>
    <x v="3"/>
    <x v="6"/>
    <x v="81"/>
    <x v="2"/>
    <x v="64"/>
    <x v="0"/>
    <n v="0"/>
  </r>
  <r>
    <s v="OC-ER-AM-0000"/>
    <x v="0"/>
    <x v="0"/>
    <x v="3"/>
    <x v="6"/>
    <x v="82"/>
    <x v="2"/>
    <x v="65"/>
    <x v="0"/>
    <n v="0"/>
  </r>
  <r>
    <s v="OC-ER-SU-0001"/>
    <x v="0"/>
    <x v="0"/>
    <x v="3"/>
    <x v="6"/>
    <x v="83"/>
    <x v="2"/>
    <x v="66"/>
    <x v="0"/>
    <n v="0"/>
  </r>
  <r>
    <s v="OC-ER-MU-0000"/>
    <x v="0"/>
    <x v="0"/>
    <x v="3"/>
    <x v="6"/>
    <x v="84"/>
    <x v="3"/>
    <x v="8"/>
    <x v="0"/>
    <n v="0"/>
  </r>
  <r>
    <s v="OC-TA-MA-0206"/>
    <x v="0"/>
    <x v="0"/>
    <x v="4"/>
    <x v="7"/>
    <x v="85"/>
    <x v="2"/>
    <x v="67"/>
    <x v="0"/>
    <n v="0"/>
  </r>
  <r>
    <s v="OC-TA-ME-0206"/>
    <x v="0"/>
    <x v="0"/>
    <x v="4"/>
    <x v="7"/>
    <x v="86"/>
    <x v="2"/>
    <x v="68"/>
    <x v="0"/>
    <n v="0"/>
  </r>
  <r>
    <s v="OC-TA-TO-0006"/>
    <x v="0"/>
    <x v="0"/>
    <x v="4"/>
    <x v="7"/>
    <x v="87"/>
    <x v="0"/>
    <x v="69"/>
    <x v="0"/>
    <n v="0"/>
  </r>
  <r>
    <s v="OC-TA-TO-0006f"/>
    <x v="0"/>
    <x v="0"/>
    <x v="4"/>
    <x v="7"/>
    <x v="88"/>
    <x v="2"/>
    <x v="70"/>
    <x v="0"/>
    <n v="0"/>
  </r>
  <r>
    <s v="SU-SP-AV-0000"/>
    <x v="0"/>
    <x v="0"/>
    <x v="5"/>
    <x v="8"/>
    <x v="89"/>
    <x v="2"/>
    <x v="48"/>
    <x v="0"/>
    <n v="0"/>
  </r>
  <r>
    <s v="SU-SP-BV-0000"/>
    <x v="0"/>
    <x v="0"/>
    <x v="5"/>
    <x v="8"/>
    <x v="90"/>
    <x v="2"/>
    <x v="59"/>
    <x v="0"/>
    <n v="0"/>
  </r>
  <r>
    <s v="SU-SP-BV-0001"/>
    <x v="0"/>
    <x v="0"/>
    <x v="5"/>
    <x v="8"/>
    <x v="91"/>
    <x v="2"/>
    <x v="71"/>
    <x v="0"/>
    <n v="0"/>
  </r>
  <r>
    <s v="SU-SP-BC-0000"/>
    <x v="0"/>
    <x v="0"/>
    <x v="5"/>
    <x v="8"/>
    <x v="92"/>
    <x v="2"/>
    <x v="72"/>
    <x v="0"/>
    <n v="0"/>
  </r>
  <r>
    <s v="SU-SP-CX-0000"/>
    <x v="0"/>
    <x v="0"/>
    <x v="5"/>
    <x v="8"/>
    <x v="93"/>
    <x v="2"/>
    <x v="61"/>
    <x v="0"/>
    <n v="0"/>
  </r>
  <r>
    <s v="SU-SP-CX-0001"/>
    <x v="0"/>
    <x v="0"/>
    <x v="5"/>
    <x v="8"/>
    <x v="94"/>
    <x v="2"/>
    <x v="73"/>
    <x v="0"/>
    <n v="0"/>
  </r>
  <r>
    <s v="SU-SP-XV-0000"/>
    <x v="0"/>
    <x v="0"/>
    <x v="5"/>
    <x v="8"/>
    <x v="95"/>
    <x v="2"/>
    <x v="74"/>
    <x v="0"/>
    <n v="0"/>
  </r>
  <r>
    <s v="SU-SP-A1-0001"/>
    <x v="0"/>
    <x v="0"/>
    <x v="5"/>
    <x v="9"/>
    <x v="96"/>
    <x v="2"/>
    <x v="75"/>
    <x v="0"/>
    <n v="0"/>
  </r>
  <r>
    <s v="SU-SP-B2-0001"/>
    <x v="0"/>
    <x v="0"/>
    <x v="5"/>
    <x v="9"/>
    <x v="97"/>
    <x v="2"/>
    <x v="76"/>
    <x v="0"/>
    <n v="0"/>
  </r>
  <r>
    <s v="SU-SP-B1-0001"/>
    <x v="0"/>
    <x v="0"/>
    <x v="5"/>
    <x v="9"/>
    <x v="98"/>
    <x v="2"/>
    <x v="77"/>
    <x v="0"/>
    <n v="0"/>
  </r>
  <r>
    <s v="SU-SP-C2-0001"/>
    <x v="0"/>
    <x v="0"/>
    <x v="5"/>
    <x v="9"/>
    <x v="99"/>
    <x v="2"/>
    <x v="78"/>
    <x v="0"/>
    <n v="0"/>
  </r>
  <r>
    <s v="SU-SP-C1-0001"/>
    <x v="0"/>
    <x v="0"/>
    <x v="5"/>
    <x v="9"/>
    <x v="100"/>
    <x v="2"/>
    <x v="79"/>
    <x v="0"/>
    <n v="0"/>
  </r>
  <r>
    <s v="SU-CO-MR-6c20"/>
    <x v="0"/>
    <x v="0"/>
    <x v="5"/>
    <x v="10"/>
    <x v="101"/>
    <x v="0"/>
    <x v="80"/>
    <x v="0"/>
    <n v="0"/>
  </r>
  <r>
    <s v="SU-DE-BL-0001"/>
    <x v="0"/>
    <x v="0"/>
    <x v="5"/>
    <x v="11"/>
    <x v="102"/>
    <x v="2"/>
    <x v="81"/>
    <x v="0"/>
    <n v="0"/>
  </r>
  <r>
    <s v="IN-IP-SB-0001"/>
    <x v="3"/>
    <x v="3"/>
    <x v="6"/>
    <x v="12"/>
    <x v="103"/>
    <x v="0"/>
    <x v="82"/>
    <x v="0"/>
    <n v="0"/>
  </r>
  <r>
    <s v="IN-IP-TE-0001"/>
    <x v="3"/>
    <x v="3"/>
    <x v="6"/>
    <x v="12"/>
    <x v="104"/>
    <x v="0"/>
    <x v="83"/>
    <x v="0"/>
    <n v="0"/>
  </r>
  <r>
    <s v="IN-IP-TE-0002"/>
    <x v="3"/>
    <x v="3"/>
    <x v="6"/>
    <x v="12"/>
    <x v="105"/>
    <x v="0"/>
    <x v="84"/>
    <x v="0"/>
    <n v="0"/>
  </r>
  <r>
    <s v="IN-IP-TE-0003"/>
    <x v="3"/>
    <x v="3"/>
    <x v="6"/>
    <x v="12"/>
    <x v="106"/>
    <x v="0"/>
    <x v="85"/>
    <x v="0"/>
    <n v="0"/>
  </r>
  <r>
    <s v="IN-IP-GR-0001"/>
    <x v="3"/>
    <x v="3"/>
    <x v="6"/>
    <x v="12"/>
    <x v="107"/>
    <x v="0"/>
    <x v="86"/>
    <x v="0"/>
    <n v="0"/>
  </r>
  <r>
    <s v="IN-IP-IG-000N"/>
    <x v="3"/>
    <x v="3"/>
    <x v="6"/>
    <x v="12"/>
    <x v="108"/>
    <x v="3"/>
    <x v="87"/>
    <x v="0"/>
    <n v="0"/>
  </r>
  <r>
    <s v="IN-IP-TU-0048"/>
    <x v="3"/>
    <x v="3"/>
    <x v="6"/>
    <x v="12"/>
    <x v="109"/>
    <x v="0"/>
    <x v="88"/>
    <x v="0"/>
    <n v="0"/>
  </r>
  <r>
    <s v="IN-IP-TU-0090"/>
    <x v="3"/>
    <x v="3"/>
    <x v="6"/>
    <x v="12"/>
    <x v="110"/>
    <x v="0"/>
    <x v="89"/>
    <x v="0"/>
    <n v="0"/>
  </r>
  <r>
    <s v="IN-IP-SB-0002"/>
    <x v="3"/>
    <x v="3"/>
    <x v="6"/>
    <x v="12"/>
    <x v="111"/>
    <x v="0"/>
    <x v="90"/>
    <x v="0"/>
    <n v="0"/>
  </r>
  <r>
    <s v="IN-IP-CO-0063"/>
    <x v="3"/>
    <x v="3"/>
    <x v="6"/>
    <x v="12"/>
    <x v="112"/>
    <x v="0"/>
    <x v="91"/>
    <x v="0"/>
    <n v="0"/>
  </r>
  <r>
    <s v="IN-IP-SA-0300"/>
    <x v="3"/>
    <x v="3"/>
    <x v="6"/>
    <x v="12"/>
    <x v="113"/>
    <x v="0"/>
    <x v="92"/>
    <x v="0"/>
    <n v="0"/>
  </r>
  <r>
    <s v="IN-IP-ST-0300"/>
    <x v="3"/>
    <x v="3"/>
    <x v="6"/>
    <x v="12"/>
    <x v="114"/>
    <x v="0"/>
    <x v="93"/>
    <x v="0"/>
    <n v="0"/>
  </r>
  <r>
    <s v="IN-IP-SA-0200"/>
    <x v="3"/>
    <x v="3"/>
    <x v="6"/>
    <x v="12"/>
    <x v="115"/>
    <x v="0"/>
    <x v="94"/>
    <x v="0"/>
    <n v="0"/>
  </r>
  <r>
    <s v="IN-IP-ST-0200"/>
    <x v="3"/>
    <x v="3"/>
    <x v="6"/>
    <x v="12"/>
    <x v="116"/>
    <x v="0"/>
    <x v="95"/>
    <x v="0"/>
    <n v="0"/>
  </r>
  <r>
    <s v="IN-IP-SA-0100"/>
    <x v="3"/>
    <x v="3"/>
    <x v="6"/>
    <x v="12"/>
    <x v="117"/>
    <x v="0"/>
    <x v="96"/>
    <x v="0"/>
    <n v="0"/>
  </r>
  <r>
    <s v="IN-IP-ST-0100"/>
    <x v="3"/>
    <x v="3"/>
    <x v="6"/>
    <x v="12"/>
    <x v="118"/>
    <x v="0"/>
    <x v="97"/>
    <x v="0"/>
    <n v="0"/>
  </r>
  <r>
    <s v="IN-IP-CT-0001"/>
    <x v="3"/>
    <x v="3"/>
    <x v="6"/>
    <x v="12"/>
    <x v="119"/>
    <x v="0"/>
    <x v="98"/>
    <x v="0"/>
    <n v="0"/>
  </r>
  <r>
    <s v="IN-IP-CT-0002"/>
    <x v="3"/>
    <x v="3"/>
    <x v="6"/>
    <x v="12"/>
    <x v="120"/>
    <x v="0"/>
    <x v="87"/>
    <x v="0"/>
    <n v="0"/>
  </r>
  <r>
    <s v="IN-IP-SU-0001"/>
    <x v="3"/>
    <x v="3"/>
    <x v="6"/>
    <x v="12"/>
    <x v="121"/>
    <x v="0"/>
    <x v="99"/>
    <x v="0"/>
    <n v="0"/>
  </r>
  <r>
    <s v="IN-IP-SU-0002"/>
    <x v="3"/>
    <x v="3"/>
    <x v="6"/>
    <x v="12"/>
    <x v="122"/>
    <x v="0"/>
    <x v="100"/>
    <x v="0"/>
    <n v="0"/>
  </r>
  <r>
    <s v="IN-IP-PF-0010"/>
    <x v="3"/>
    <x v="3"/>
    <x v="6"/>
    <x v="12"/>
    <x v="123"/>
    <x v="2"/>
    <x v="101"/>
    <x v="0"/>
    <n v="0"/>
  </r>
  <r>
    <s v="IN-IP-PF-11XX"/>
    <x v="3"/>
    <x v="3"/>
    <x v="6"/>
    <x v="12"/>
    <x v="124"/>
    <x v="2"/>
    <x v="102"/>
    <x v="0"/>
    <n v="0"/>
  </r>
  <r>
    <s v="IN-IP-AN-0001"/>
    <x v="3"/>
    <x v="3"/>
    <x v="6"/>
    <x v="12"/>
    <x v="125"/>
    <x v="2"/>
    <x v="103"/>
    <x v="0"/>
    <n v="0"/>
  </r>
  <r>
    <s v="IN-EC-TR-0048"/>
    <x v="3"/>
    <x v="3"/>
    <x v="7"/>
    <x v="13"/>
    <x v="126"/>
    <x v="0"/>
    <x v="104"/>
    <x v="0"/>
    <n v="0"/>
  </r>
  <r>
    <s v="IN-EC-TR-0144"/>
    <x v="3"/>
    <x v="3"/>
    <x v="7"/>
    <x v="13"/>
    <x v="127"/>
    <x v="0"/>
    <x v="105"/>
    <x v="0"/>
    <n v="0"/>
  </r>
  <r>
    <s v="IN-EC-TR-145X"/>
    <x v="3"/>
    <x v="3"/>
    <x v="7"/>
    <x v="13"/>
    <x v="128"/>
    <x v="0"/>
    <x v="106"/>
    <x v="0"/>
    <n v="0"/>
  </r>
  <r>
    <s v="IN-EC-TR-257X"/>
    <x v="3"/>
    <x v="3"/>
    <x v="7"/>
    <x v="13"/>
    <x v="129"/>
    <x v="0"/>
    <x v="107"/>
    <x v="0"/>
    <n v="0"/>
  </r>
  <r>
    <s v="IN-EC-BF-0048"/>
    <x v="3"/>
    <x v="3"/>
    <x v="7"/>
    <x v="13"/>
    <x v="130"/>
    <x v="0"/>
    <x v="108"/>
    <x v="0"/>
    <n v="0"/>
  </r>
  <r>
    <s v="IN-EC-BF-49XX"/>
    <x v="3"/>
    <x v="3"/>
    <x v="7"/>
    <x v="13"/>
    <x v="131"/>
    <x v="0"/>
    <x v="109"/>
    <x v="0"/>
    <n v="0"/>
  </r>
  <r>
    <s v="IN-EC-TU-00XX"/>
    <x v="3"/>
    <x v="3"/>
    <x v="7"/>
    <x v="13"/>
    <x v="132"/>
    <x v="0"/>
    <x v="110"/>
    <x v="0"/>
    <n v="0"/>
  </r>
  <r>
    <s v="IN-EC-IN-00XX"/>
    <x v="3"/>
    <x v="3"/>
    <x v="7"/>
    <x v="13"/>
    <x v="133"/>
    <x v="0"/>
    <x v="111"/>
    <x v="0"/>
    <n v="0"/>
  </r>
  <r>
    <s v="IN-EC-AE-0048"/>
    <x v="3"/>
    <x v="3"/>
    <x v="7"/>
    <x v="13"/>
    <x v="134"/>
    <x v="0"/>
    <x v="112"/>
    <x v="0"/>
    <n v="0"/>
  </r>
  <r>
    <s v="IN-EC-AE-49XX"/>
    <x v="3"/>
    <x v="3"/>
    <x v="7"/>
    <x v="13"/>
    <x v="135"/>
    <x v="0"/>
    <x v="113"/>
    <x v="0"/>
    <n v="0"/>
  </r>
  <r>
    <s v="IN-EC-CF-00XX"/>
    <x v="3"/>
    <x v="3"/>
    <x v="7"/>
    <x v="13"/>
    <x v="136"/>
    <x v="0"/>
    <x v="114"/>
    <x v="0"/>
    <n v="0"/>
  </r>
  <r>
    <s v="IN-EC-HO-00XX"/>
    <x v="3"/>
    <x v="3"/>
    <x v="7"/>
    <x v="13"/>
    <x v="137"/>
    <x v="2"/>
    <x v="115"/>
    <x v="0"/>
    <n v="0"/>
  </r>
  <r>
    <s v="IN-EC-VE-00XX"/>
    <x v="3"/>
    <x v="3"/>
    <x v="7"/>
    <x v="13"/>
    <x v="138"/>
    <x v="2"/>
    <x v="116"/>
    <x v="0"/>
    <n v="0"/>
  </r>
  <r>
    <s v="IN-EC-RE-X144"/>
    <x v="3"/>
    <x v="3"/>
    <x v="7"/>
    <x v="13"/>
    <x v="139"/>
    <x v="0"/>
    <x v="117"/>
    <x v="0"/>
    <n v="0"/>
  </r>
  <r>
    <s v="IN-EC-RE-145X"/>
    <x v="3"/>
    <x v="3"/>
    <x v="7"/>
    <x v="13"/>
    <x v="140"/>
    <x v="0"/>
    <x v="118"/>
    <x v="0"/>
    <n v="0"/>
  </r>
  <r>
    <s v="IN-EC-RE-257X"/>
    <x v="3"/>
    <x v="3"/>
    <x v="7"/>
    <x v="13"/>
    <x v="141"/>
    <x v="0"/>
    <x v="119"/>
    <x v="0"/>
    <n v="0"/>
  </r>
  <r>
    <s v="IN-EC-DE-X144"/>
    <x v="3"/>
    <x v="3"/>
    <x v="7"/>
    <x v="13"/>
    <x v="142"/>
    <x v="0"/>
    <x v="120"/>
    <x v="0"/>
    <n v="0"/>
  </r>
  <r>
    <s v="IN-EC-DE-145X"/>
    <x v="3"/>
    <x v="3"/>
    <x v="7"/>
    <x v="13"/>
    <x v="143"/>
    <x v="0"/>
    <x v="121"/>
    <x v="0"/>
    <n v="0"/>
  </r>
  <r>
    <s v="IN-EC-DE-257X"/>
    <x v="3"/>
    <x v="3"/>
    <x v="7"/>
    <x v="13"/>
    <x v="144"/>
    <x v="0"/>
    <x v="107"/>
    <x v="0"/>
    <n v="0"/>
  </r>
  <r>
    <s v="IN-EC-DP-X144"/>
    <x v="3"/>
    <x v="3"/>
    <x v="7"/>
    <x v="13"/>
    <x v="145"/>
    <x v="0"/>
    <x v="122"/>
    <x v="0"/>
    <n v="0"/>
  </r>
  <r>
    <s v="IN-EC-DP-145X"/>
    <x v="3"/>
    <x v="3"/>
    <x v="7"/>
    <x v="13"/>
    <x v="146"/>
    <x v="0"/>
    <x v="123"/>
    <x v="0"/>
    <n v="0"/>
  </r>
  <r>
    <s v="IN-EC-DP-257X"/>
    <x v="3"/>
    <x v="3"/>
    <x v="7"/>
    <x v="13"/>
    <x v="147"/>
    <x v="0"/>
    <x v="120"/>
    <x v="0"/>
    <n v="0"/>
  </r>
  <r>
    <s v="IN-TC-CE-0000"/>
    <x v="3"/>
    <x v="3"/>
    <x v="8"/>
    <x v="14"/>
    <x v="148"/>
    <x v="2"/>
    <x v="124"/>
    <x v="0"/>
    <n v="0"/>
  </r>
  <r>
    <s v="IN-TC-CT-0000"/>
    <x v="3"/>
    <x v="3"/>
    <x v="8"/>
    <x v="14"/>
    <x v="149"/>
    <x v="2"/>
    <x v="95"/>
    <x v="0"/>
    <n v="0"/>
  </r>
  <r>
    <s v="IN-TC-RF-0000"/>
    <x v="3"/>
    <x v="3"/>
    <x v="8"/>
    <x v="14"/>
    <x v="150"/>
    <x v="2"/>
    <x v="124"/>
    <x v="0"/>
    <n v="0"/>
  </r>
  <r>
    <s v="IN-TC-RA-0000"/>
    <x v="3"/>
    <x v="3"/>
    <x v="8"/>
    <x v="14"/>
    <x v="151"/>
    <x v="2"/>
    <x v="124"/>
    <x v="0"/>
    <n v="0"/>
  </r>
  <r>
    <s v="IN-TC-AD-0000"/>
    <x v="3"/>
    <x v="3"/>
    <x v="8"/>
    <x v="14"/>
    <x v="152"/>
    <x v="2"/>
    <x v="125"/>
    <x v="0"/>
    <n v="0"/>
  </r>
  <r>
    <s v="IN-TC-AR-0000"/>
    <x v="3"/>
    <x v="3"/>
    <x v="8"/>
    <x v="14"/>
    <x v="153"/>
    <x v="2"/>
    <x v="126"/>
    <x v="0"/>
    <n v="0"/>
  </r>
  <r>
    <s v="IN-TC-MA-0000"/>
    <x v="3"/>
    <x v="3"/>
    <x v="8"/>
    <x v="14"/>
    <x v="154"/>
    <x v="2"/>
    <x v="127"/>
    <x v="0"/>
    <n v="0"/>
  </r>
  <r>
    <s v="IN-TC-RC-0000"/>
    <x v="3"/>
    <x v="3"/>
    <x v="8"/>
    <x v="14"/>
    <x v="155"/>
    <x v="2"/>
    <x v="126"/>
    <x v="0"/>
    <n v="0"/>
  </r>
  <r>
    <s v="IN-TC-PT-0000"/>
    <x v="3"/>
    <x v="3"/>
    <x v="8"/>
    <x v="14"/>
    <x v="156"/>
    <x v="2"/>
    <x v="128"/>
    <x v="0"/>
    <n v="0"/>
  </r>
  <r>
    <s v="IN-TC-JU-0000"/>
    <x v="3"/>
    <x v="3"/>
    <x v="8"/>
    <x v="14"/>
    <x v="157"/>
    <x v="2"/>
    <x v="110"/>
    <x v="0"/>
    <n v="0"/>
  </r>
  <r>
    <s v="IN-TC-MC-0000"/>
    <x v="3"/>
    <x v="3"/>
    <x v="8"/>
    <x v="14"/>
    <x v="158"/>
    <x v="2"/>
    <x v="129"/>
    <x v="0"/>
    <n v="0"/>
  </r>
  <r>
    <s v="IN-TC-PU-0048"/>
    <x v="3"/>
    <x v="3"/>
    <x v="8"/>
    <x v="14"/>
    <x v="159"/>
    <x v="2"/>
    <x v="130"/>
    <x v="0"/>
    <n v="0"/>
  </r>
  <r>
    <s v="IN-TC-PU-X144"/>
    <x v="3"/>
    <x v="3"/>
    <x v="8"/>
    <x v="14"/>
    <x v="160"/>
    <x v="2"/>
    <x v="131"/>
    <x v="0"/>
    <n v="0"/>
  </r>
  <r>
    <s v="IN-TC-PU-145X"/>
    <x v="3"/>
    <x v="3"/>
    <x v="8"/>
    <x v="14"/>
    <x v="161"/>
    <x v="2"/>
    <x v="132"/>
    <x v="0"/>
    <n v="0"/>
  </r>
  <r>
    <s v="IN-TC-PU-257X"/>
    <x v="3"/>
    <x v="3"/>
    <x v="8"/>
    <x v="14"/>
    <x v="162"/>
    <x v="2"/>
    <x v="133"/>
    <x v="0"/>
    <n v="0"/>
  </r>
  <r>
    <s v="IN-TC-SA-0048"/>
    <x v="3"/>
    <x v="3"/>
    <x v="8"/>
    <x v="14"/>
    <x v="163"/>
    <x v="2"/>
    <x v="134"/>
    <x v="0"/>
    <n v="0"/>
  </r>
  <r>
    <s v="IN-TC-SA-X144"/>
    <x v="3"/>
    <x v="3"/>
    <x v="8"/>
    <x v="14"/>
    <x v="164"/>
    <x v="2"/>
    <x v="15"/>
    <x v="0"/>
    <n v="0"/>
  </r>
  <r>
    <s v="IN-TC-SA-145X"/>
    <x v="3"/>
    <x v="3"/>
    <x v="8"/>
    <x v="14"/>
    <x v="165"/>
    <x v="2"/>
    <x v="135"/>
    <x v="0"/>
    <n v="0"/>
  </r>
  <r>
    <s v="IN-TC-SA-257X"/>
    <x v="3"/>
    <x v="3"/>
    <x v="8"/>
    <x v="14"/>
    <x v="166"/>
    <x v="2"/>
    <x v="136"/>
    <x v="0"/>
    <n v="0"/>
  </r>
  <r>
    <s v="IN-TC-FU-0004"/>
    <x v="3"/>
    <x v="3"/>
    <x v="8"/>
    <x v="14"/>
    <x v="167"/>
    <x v="2"/>
    <x v="137"/>
    <x v="0"/>
    <n v="0"/>
  </r>
  <r>
    <s v="IN-TC-FU-0016"/>
    <x v="3"/>
    <x v="3"/>
    <x v="8"/>
    <x v="14"/>
    <x v="168"/>
    <x v="2"/>
    <x v="138"/>
    <x v="0"/>
    <n v="0"/>
  </r>
  <r>
    <s v="IN-TC-FU-0048"/>
    <x v="3"/>
    <x v="3"/>
    <x v="8"/>
    <x v="14"/>
    <x v="169"/>
    <x v="2"/>
    <x v="139"/>
    <x v="0"/>
    <n v="0"/>
  </r>
  <r>
    <s v="IN-TC-FU-0144"/>
    <x v="3"/>
    <x v="3"/>
    <x v="8"/>
    <x v="14"/>
    <x v="170"/>
    <x v="2"/>
    <x v="140"/>
    <x v="0"/>
    <n v="0"/>
  </r>
  <r>
    <s v="IN-TC-FU-0256"/>
    <x v="3"/>
    <x v="3"/>
    <x v="8"/>
    <x v="14"/>
    <x v="171"/>
    <x v="2"/>
    <x v="141"/>
    <x v="0"/>
    <n v="0"/>
  </r>
  <r>
    <s v="IN-TC-FU-02XX"/>
    <x v="3"/>
    <x v="3"/>
    <x v="8"/>
    <x v="14"/>
    <x v="172"/>
    <x v="2"/>
    <x v="142"/>
    <x v="0"/>
    <n v="0"/>
  </r>
  <r>
    <s v="IN-TC-RE-0004"/>
    <x v="3"/>
    <x v="3"/>
    <x v="8"/>
    <x v="14"/>
    <x v="173"/>
    <x v="2"/>
    <x v="143"/>
    <x v="0"/>
    <n v="0"/>
  </r>
  <r>
    <s v="IN-TC-RE-0016"/>
    <x v="3"/>
    <x v="3"/>
    <x v="8"/>
    <x v="14"/>
    <x v="174"/>
    <x v="2"/>
    <x v="144"/>
    <x v="0"/>
    <n v="0"/>
  </r>
  <r>
    <s v="IN-TC-RE-0048"/>
    <x v="3"/>
    <x v="3"/>
    <x v="8"/>
    <x v="14"/>
    <x v="175"/>
    <x v="2"/>
    <x v="145"/>
    <x v="0"/>
    <n v="0"/>
  </r>
  <r>
    <s v="IN-TC-RE-0144"/>
    <x v="3"/>
    <x v="3"/>
    <x v="8"/>
    <x v="14"/>
    <x v="176"/>
    <x v="2"/>
    <x v="146"/>
    <x v="0"/>
    <n v="0"/>
  </r>
  <r>
    <s v="IN-TC-RE-0256"/>
    <x v="3"/>
    <x v="3"/>
    <x v="8"/>
    <x v="14"/>
    <x v="177"/>
    <x v="2"/>
    <x v="88"/>
    <x v="0"/>
    <n v="0"/>
  </r>
  <r>
    <s v="IN-TC-RE-02XX"/>
    <x v="3"/>
    <x v="3"/>
    <x v="8"/>
    <x v="14"/>
    <x v="178"/>
    <x v="2"/>
    <x v="147"/>
    <x v="0"/>
    <n v="0"/>
  </r>
  <r>
    <s v="IN-TC-PO-0004"/>
    <x v="3"/>
    <x v="3"/>
    <x v="8"/>
    <x v="14"/>
    <x v="179"/>
    <x v="2"/>
    <x v="148"/>
    <x v="0"/>
    <n v="0"/>
  </r>
  <r>
    <s v="IN-TC-PO-0016"/>
    <x v="3"/>
    <x v="3"/>
    <x v="8"/>
    <x v="14"/>
    <x v="180"/>
    <x v="2"/>
    <x v="149"/>
    <x v="0"/>
    <n v="0"/>
  </r>
  <r>
    <s v="IN-TC-PO-0048"/>
    <x v="3"/>
    <x v="3"/>
    <x v="8"/>
    <x v="14"/>
    <x v="181"/>
    <x v="2"/>
    <x v="150"/>
    <x v="0"/>
    <n v="0"/>
  </r>
  <r>
    <s v="IN-TC-PO-0144"/>
    <x v="3"/>
    <x v="3"/>
    <x v="8"/>
    <x v="14"/>
    <x v="182"/>
    <x v="2"/>
    <x v="151"/>
    <x v="0"/>
    <n v="0"/>
  </r>
  <r>
    <s v="IN-TC-PO-0256"/>
    <x v="3"/>
    <x v="3"/>
    <x v="8"/>
    <x v="14"/>
    <x v="183"/>
    <x v="2"/>
    <x v="152"/>
    <x v="0"/>
    <n v="0"/>
  </r>
  <r>
    <s v="IN-TC-PO-02XX"/>
    <x v="3"/>
    <x v="3"/>
    <x v="8"/>
    <x v="14"/>
    <x v="184"/>
    <x v="2"/>
    <x v="110"/>
    <x v="0"/>
    <n v="0"/>
  </r>
  <r>
    <s v="SU-SC-F1-0016"/>
    <x v="3"/>
    <x v="3"/>
    <x v="9"/>
    <x v="15"/>
    <x v="185"/>
    <x v="0"/>
    <x v="119"/>
    <x v="0"/>
    <n v="0"/>
  </r>
  <r>
    <s v="SU-SC-F1-T016"/>
    <x v="3"/>
    <x v="3"/>
    <x v="9"/>
    <x v="15"/>
    <x v="186"/>
    <x v="0"/>
    <x v="153"/>
    <x v="0"/>
    <n v="0"/>
  </r>
  <r>
    <s v="SU-SC-F1-0024"/>
    <x v="3"/>
    <x v="3"/>
    <x v="9"/>
    <x v="15"/>
    <x v="187"/>
    <x v="0"/>
    <x v="153"/>
    <x v="0"/>
    <n v="0"/>
  </r>
  <r>
    <s v="SU-SC-F1-T024"/>
    <x v="3"/>
    <x v="3"/>
    <x v="9"/>
    <x v="15"/>
    <x v="188"/>
    <x v="0"/>
    <x v="154"/>
    <x v="0"/>
    <n v="0"/>
  </r>
  <r>
    <s v="SU-SC-F1-0032"/>
    <x v="3"/>
    <x v="3"/>
    <x v="9"/>
    <x v="15"/>
    <x v="189"/>
    <x v="0"/>
    <x v="155"/>
    <x v="0"/>
    <n v="0"/>
  </r>
  <r>
    <s v="SU-SC-F1-T032"/>
    <x v="3"/>
    <x v="3"/>
    <x v="9"/>
    <x v="15"/>
    <x v="190"/>
    <x v="0"/>
    <x v="108"/>
    <x v="0"/>
    <n v="0"/>
  </r>
  <r>
    <s v="SU-SC-F1-0048"/>
    <x v="3"/>
    <x v="3"/>
    <x v="9"/>
    <x v="15"/>
    <x v="191"/>
    <x v="0"/>
    <x v="156"/>
    <x v="0"/>
    <n v="0"/>
  </r>
  <r>
    <s v="SU-SC-F1-T048"/>
    <x v="3"/>
    <x v="3"/>
    <x v="9"/>
    <x v="15"/>
    <x v="192"/>
    <x v="0"/>
    <x v="106"/>
    <x v="0"/>
    <n v="0"/>
  </r>
  <r>
    <s v="SU-SC-F1-0064"/>
    <x v="3"/>
    <x v="3"/>
    <x v="9"/>
    <x v="15"/>
    <x v="193"/>
    <x v="0"/>
    <x v="157"/>
    <x v="0"/>
    <n v="0"/>
  </r>
  <r>
    <s v="SU-SC-F1-T064"/>
    <x v="3"/>
    <x v="3"/>
    <x v="9"/>
    <x v="15"/>
    <x v="194"/>
    <x v="0"/>
    <x v="111"/>
    <x v="0"/>
    <n v="0"/>
  </r>
  <r>
    <s v="SU-SC-F1-0096"/>
    <x v="3"/>
    <x v="3"/>
    <x v="9"/>
    <x v="15"/>
    <x v="195"/>
    <x v="0"/>
    <x v="158"/>
    <x v="0"/>
    <n v="0"/>
  </r>
  <r>
    <s v="SU-SC-F1-T096"/>
    <x v="3"/>
    <x v="3"/>
    <x v="9"/>
    <x v="15"/>
    <x v="196"/>
    <x v="0"/>
    <x v="159"/>
    <x v="0"/>
    <n v="0"/>
  </r>
  <r>
    <s v="SU-SC-F1-0128"/>
    <x v="3"/>
    <x v="3"/>
    <x v="9"/>
    <x v="15"/>
    <x v="197"/>
    <x v="0"/>
    <x v="160"/>
    <x v="0"/>
    <n v="0"/>
  </r>
  <r>
    <s v="SU-SC-F1-T128"/>
    <x v="3"/>
    <x v="3"/>
    <x v="9"/>
    <x v="15"/>
    <x v="198"/>
    <x v="0"/>
    <x v="161"/>
    <x v="0"/>
    <n v="0"/>
  </r>
  <r>
    <s v="SU-SC-F1-0144"/>
    <x v="3"/>
    <x v="3"/>
    <x v="9"/>
    <x v="15"/>
    <x v="199"/>
    <x v="0"/>
    <x v="162"/>
    <x v="0"/>
    <n v="0"/>
  </r>
  <r>
    <s v="SU-SC-F1-T144"/>
    <x v="3"/>
    <x v="3"/>
    <x v="9"/>
    <x v="15"/>
    <x v="200"/>
    <x v="0"/>
    <x v="163"/>
    <x v="0"/>
    <n v="0"/>
  </r>
  <r>
    <s v="SU-SC-F1-0192"/>
    <x v="3"/>
    <x v="3"/>
    <x v="9"/>
    <x v="15"/>
    <x v="201"/>
    <x v="0"/>
    <x v="164"/>
    <x v="0"/>
    <n v="0"/>
  </r>
  <r>
    <s v="SU-SC-F1-T192"/>
    <x v="3"/>
    <x v="3"/>
    <x v="9"/>
    <x v="15"/>
    <x v="202"/>
    <x v="0"/>
    <x v="51"/>
    <x v="0"/>
    <n v="0"/>
  </r>
  <r>
    <s v="SU-SC-F1-0256"/>
    <x v="3"/>
    <x v="3"/>
    <x v="9"/>
    <x v="15"/>
    <x v="203"/>
    <x v="0"/>
    <x v="165"/>
    <x v="0"/>
    <n v="0"/>
  </r>
  <r>
    <s v="SU-SC-F1-T256"/>
    <x v="3"/>
    <x v="3"/>
    <x v="9"/>
    <x v="15"/>
    <x v="204"/>
    <x v="0"/>
    <x v="99"/>
    <x v="0"/>
    <n v="0"/>
  </r>
  <r>
    <s v="SU-SC-F2-0096"/>
    <x v="3"/>
    <x v="3"/>
    <x v="9"/>
    <x v="15"/>
    <x v="205"/>
    <x v="0"/>
    <x v="159"/>
    <x v="0"/>
    <n v="0"/>
  </r>
  <r>
    <s v="SU-SC-F3-0016"/>
    <x v="3"/>
    <x v="3"/>
    <x v="9"/>
    <x v="15"/>
    <x v="206"/>
    <x v="0"/>
    <x v="153"/>
    <x v="0"/>
    <n v="0"/>
  </r>
  <r>
    <s v="SU-SC-F3-T016"/>
    <x v="3"/>
    <x v="3"/>
    <x v="9"/>
    <x v="15"/>
    <x v="207"/>
    <x v="0"/>
    <x v="108"/>
    <x v="0"/>
    <n v="0"/>
  </r>
  <r>
    <s v="SU-SC-F3-0024"/>
    <x v="3"/>
    <x v="3"/>
    <x v="9"/>
    <x v="15"/>
    <x v="208"/>
    <x v="0"/>
    <x v="154"/>
    <x v="0"/>
    <n v="0"/>
  </r>
  <r>
    <s v="SU-SC-F3-T024"/>
    <x v="3"/>
    <x v="3"/>
    <x v="9"/>
    <x v="15"/>
    <x v="209"/>
    <x v="0"/>
    <x v="166"/>
    <x v="0"/>
    <n v="0"/>
  </r>
  <r>
    <s v="SU-SC-F3-0032"/>
    <x v="3"/>
    <x v="3"/>
    <x v="9"/>
    <x v="15"/>
    <x v="210"/>
    <x v="0"/>
    <x v="121"/>
    <x v="0"/>
    <n v="0"/>
  </r>
  <r>
    <s v="SU-SC-F3-T032"/>
    <x v="3"/>
    <x v="3"/>
    <x v="9"/>
    <x v="15"/>
    <x v="211"/>
    <x v="0"/>
    <x v="167"/>
    <x v="0"/>
    <n v="0"/>
  </r>
  <r>
    <s v="SU-SC-F3-0048"/>
    <x v="3"/>
    <x v="3"/>
    <x v="9"/>
    <x v="15"/>
    <x v="212"/>
    <x v="0"/>
    <x v="121"/>
    <x v="0"/>
    <n v="0"/>
  </r>
  <r>
    <s v="SU-SC-F3-T048"/>
    <x v="3"/>
    <x v="3"/>
    <x v="9"/>
    <x v="15"/>
    <x v="213"/>
    <x v="0"/>
    <x v="110"/>
    <x v="0"/>
    <n v="0"/>
  </r>
  <r>
    <s v="SU-SC-F3-0064"/>
    <x v="3"/>
    <x v="3"/>
    <x v="9"/>
    <x v="15"/>
    <x v="214"/>
    <x v="0"/>
    <x v="168"/>
    <x v="0"/>
    <n v="0"/>
  </r>
  <r>
    <s v="SU-SC-F3-T064"/>
    <x v="3"/>
    <x v="3"/>
    <x v="9"/>
    <x v="15"/>
    <x v="215"/>
    <x v="0"/>
    <x v="169"/>
    <x v="0"/>
    <n v="0"/>
  </r>
  <r>
    <s v="SU-SC-F3-0096"/>
    <x v="3"/>
    <x v="3"/>
    <x v="9"/>
    <x v="15"/>
    <x v="216"/>
    <x v="0"/>
    <x v="152"/>
    <x v="0"/>
    <n v="0"/>
  </r>
  <r>
    <s v="SU-SC-F3-T096"/>
    <x v="3"/>
    <x v="3"/>
    <x v="9"/>
    <x v="15"/>
    <x v="217"/>
    <x v="0"/>
    <x v="160"/>
    <x v="0"/>
    <n v="0"/>
  </r>
  <r>
    <s v="SU-SC-F3-0128"/>
    <x v="3"/>
    <x v="3"/>
    <x v="9"/>
    <x v="15"/>
    <x v="218"/>
    <x v="0"/>
    <x v="170"/>
    <x v="0"/>
    <n v="0"/>
  </r>
  <r>
    <s v="SU-SC-F3-T128"/>
    <x v="3"/>
    <x v="3"/>
    <x v="9"/>
    <x v="15"/>
    <x v="219"/>
    <x v="0"/>
    <x v="162"/>
    <x v="0"/>
    <n v="0"/>
  </r>
  <r>
    <s v="SU-SC-F3-0144"/>
    <x v="3"/>
    <x v="3"/>
    <x v="9"/>
    <x v="15"/>
    <x v="220"/>
    <x v="0"/>
    <x v="151"/>
    <x v="0"/>
    <n v="0"/>
  </r>
  <r>
    <s v="SU-SC-F3-T144"/>
    <x v="3"/>
    <x v="3"/>
    <x v="9"/>
    <x v="15"/>
    <x v="221"/>
    <x v="0"/>
    <x v="171"/>
    <x v="0"/>
    <n v="0"/>
  </r>
  <r>
    <s v="SU-SC-F3-0192"/>
    <x v="3"/>
    <x v="3"/>
    <x v="9"/>
    <x v="15"/>
    <x v="222"/>
    <x v="0"/>
    <x v="172"/>
    <x v="0"/>
    <n v="0"/>
  </r>
  <r>
    <s v="SU-SC-F3-T192"/>
    <x v="3"/>
    <x v="3"/>
    <x v="9"/>
    <x v="15"/>
    <x v="223"/>
    <x v="0"/>
    <x v="173"/>
    <x v="0"/>
    <n v="0"/>
  </r>
  <r>
    <s v="SU-SC-F3-0256"/>
    <x v="3"/>
    <x v="3"/>
    <x v="9"/>
    <x v="15"/>
    <x v="224"/>
    <x v="0"/>
    <x v="174"/>
    <x v="0"/>
    <n v="0"/>
  </r>
  <r>
    <s v="SU-SC-F3-T256"/>
    <x v="3"/>
    <x v="3"/>
    <x v="9"/>
    <x v="15"/>
    <x v="225"/>
    <x v="0"/>
    <x v="90"/>
    <x v="0"/>
    <n v="0"/>
  </r>
  <r>
    <s v="SU-SC-F4-0096"/>
    <x v="3"/>
    <x v="3"/>
    <x v="9"/>
    <x v="15"/>
    <x v="226"/>
    <x v="0"/>
    <x v="175"/>
    <x v="0"/>
    <n v="0"/>
  </r>
  <r>
    <s v="SU-SC-F5-0096"/>
    <x v="3"/>
    <x v="3"/>
    <x v="9"/>
    <x v="15"/>
    <x v="227"/>
    <x v="0"/>
    <x v="176"/>
    <x v="0"/>
    <n v="0"/>
  </r>
  <r>
    <s v="SU-SC-F7-0096"/>
    <x v="3"/>
    <x v="3"/>
    <x v="9"/>
    <x v="15"/>
    <x v="228"/>
    <x v="0"/>
    <x v="110"/>
    <x v="0"/>
    <n v="0"/>
  </r>
  <r>
    <s v="SU-SC-F7-T096"/>
    <x v="3"/>
    <x v="3"/>
    <x v="9"/>
    <x v="15"/>
    <x v="229"/>
    <x v="0"/>
    <x v="157"/>
    <x v="0"/>
    <n v="0"/>
  </r>
  <r>
    <s v="SU-SC-F7-0128"/>
    <x v="3"/>
    <x v="3"/>
    <x v="9"/>
    <x v="15"/>
    <x v="230"/>
    <x v="0"/>
    <x v="168"/>
    <x v="0"/>
    <n v="0"/>
  </r>
  <r>
    <s v="SU-SC-F7-T128"/>
    <x v="3"/>
    <x v="3"/>
    <x v="9"/>
    <x v="15"/>
    <x v="231"/>
    <x v="0"/>
    <x v="177"/>
    <x v="0"/>
    <n v="0"/>
  </r>
  <r>
    <s v="SU-SC-F7-0144"/>
    <x v="3"/>
    <x v="3"/>
    <x v="9"/>
    <x v="15"/>
    <x v="232"/>
    <x v="0"/>
    <x v="158"/>
    <x v="0"/>
    <n v="0"/>
  </r>
  <r>
    <s v="SU-SC-F7-T144"/>
    <x v="3"/>
    <x v="3"/>
    <x v="9"/>
    <x v="15"/>
    <x v="233"/>
    <x v="0"/>
    <x v="159"/>
    <x v="0"/>
    <n v="0"/>
  </r>
  <r>
    <s v="SU-ST-CE-0PDI"/>
    <x v="3"/>
    <x v="3"/>
    <x v="10"/>
    <x v="16"/>
    <x v="234"/>
    <x v="2"/>
    <x v="178"/>
    <x v="0"/>
    <n v="0"/>
  </r>
  <r>
    <s v="SU-ST-CE-0001"/>
    <x v="3"/>
    <x v="3"/>
    <x v="10"/>
    <x v="16"/>
    <x v="235"/>
    <x v="2"/>
    <x v="179"/>
    <x v="0"/>
    <n v="0"/>
  </r>
  <r>
    <s v="SU-ST-CE-0002"/>
    <x v="3"/>
    <x v="3"/>
    <x v="10"/>
    <x v="16"/>
    <x v="236"/>
    <x v="2"/>
    <x v="180"/>
    <x v="0"/>
    <n v="0"/>
  </r>
  <r>
    <s v="SU-ST-CE-0003"/>
    <x v="3"/>
    <x v="3"/>
    <x v="10"/>
    <x v="16"/>
    <x v="237"/>
    <x v="2"/>
    <x v="181"/>
    <x v="0"/>
    <n v="0"/>
  </r>
  <r>
    <s v="SU-ST-CE-Safata"/>
    <x v="3"/>
    <x v="3"/>
    <x v="10"/>
    <x v="16"/>
    <x v="238"/>
    <x v="2"/>
    <x v="182"/>
    <x v="0"/>
    <n v="0"/>
  </r>
  <r>
    <s v="SU-ME-OT-0001"/>
    <x v="3"/>
    <x v="3"/>
    <x v="10"/>
    <x v="16"/>
    <x v="239"/>
    <x v="2"/>
    <x v="81"/>
    <x v="0"/>
    <n v="0"/>
  </r>
  <r>
    <s v="SU-ST-CT-0011"/>
    <x v="3"/>
    <x v="3"/>
    <x v="10"/>
    <x v="16"/>
    <x v="240"/>
    <x v="2"/>
    <x v="183"/>
    <x v="0"/>
    <n v="0"/>
  </r>
  <r>
    <s v="SU-ST-CT-0012"/>
    <x v="3"/>
    <x v="3"/>
    <x v="10"/>
    <x v="16"/>
    <x v="241"/>
    <x v="2"/>
    <x v="184"/>
    <x v="0"/>
    <n v="0"/>
  </r>
  <r>
    <s v="SU-ST-CT-0013"/>
    <x v="3"/>
    <x v="3"/>
    <x v="10"/>
    <x v="16"/>
    <x v="242"/>
    <x v="2"/>
    <x v="185"/>
    <x v="0"/>
    <n v="0"/>
  </r>
  <r>
    <s v="SU-ST-CT-0021"/>
    <x v="3"/>
    <x v="3"/>
    <x v="10"/>
    <x v="16"/>
    <x v="243"/>
    <x v="2"/>
    <x v="186"/>
    <x v="0"/>
    <n v="0"/>
  </r>
  <r>
    <s v="SU-ST-CT-0022"/>
    <x v="3"/>
    <x v="3"/>
    <x v="10"/>
    <x v="16"/>
    <x v="244"/>
    <x v="2"/>
    <x v="187"/>
    <x v="0"/>
    <n v="0"/>
  </r>
  <r>
    <s v="SU-ST-CT-0023"/>
    <x v="3"/>
    <x v="3"/>
    <x v="10"/>
    <x v="16"/>
    <x v="245"/>
    <x v="2"/>
    <x v="188"/>
    <x v="0"/>
    <n v="0"/>
  </r>
  <r>
    <s v="SU-ST-CT-0003"/>
    <x v="3"/>
    <x v="3"/>
    <x v="10"/>
    <x v="16"/>
    <x v="246"/>
    <x v="2"/>
    <x v="189"/>
    <x v="0"/>
    <n v="0"/>
  </r>
  <r>
    <s v="SU-ST-RF-SC24"/>
    <x v="3"/>
    <x v="3"/>
    <x v="10"/>
    <x v="16"/>
    <x v="247"/>
    <x v="2"/>
    <x v="190"/>
    <x v="0"/>
    <n v="0"/>
  </r>
  <r>
    <s v="SU-ST-RF-SC48"/>
    <x v="3"/>
    <x v="3"/>
    <x v="10"/>
    <x v="16"/>
    <x v="248"/>
    <x v="2"/>
    <x v="191"/>
    <x v="0"/>
    <n v="0"/>
  </r>
  <r>
    <s v="SU-ST-RF-SC64"/>
    <x v="3"/>
    <x v="3"/>
    <x v="10"/>
    <x v="16"/>
    <x v="249"/>
    <x v="2"/>
    <x v="192"/>
    <x v="0"/>
    <n v="0"/>
  </r>
  <r>
    <s v="SU-ST-RA-SC08"/>
    <x v="3"/>
    <x v="3"/>
    <x v="10"/>
    <x v="16"/>
    <x v="250"/>
    <x v="2"/>
    <x v="193"/>
    <x v="0"/>
    <n v="0"/>
  </r>
  <r>
    <s v="SU-ST-RA-SC16"/>
    <x v="3"/>
    <x v="3"/>
    <x v="10"/>
    <x v="16"/>
    <x v="251"/>
    <x v="2"/>
    <x v="194"/>
    <x v="0"/>
    <n v="0"/>
  </r>
  <r>
    <s v="SU-ST-RA-SC24"/>
    <x v="3"/>
    <x v="3"/>
    <x v="10"/>
    <x v="16"/>
    <x v="252"/>
    <x v="2"/>
    <x v="125"/>
    <x v="0"/>
    <n v="0"/>
  </r>
  <r>
    <s v="SU-ST-AR-0000"/>
    <x v="3"/>
    <x v="3"/>
    <x v="10"/>
    <x v="16"/>
    <x v="253"/>
    <x v="2"/>
    <x v="195"/>
    <x v="0"/>
    <n v="0"/>
  </r>
  <r>
    <s v="SU-ST-MA-0000"/>
    <x v="3"/>
    <x v="3"/>
    <x v="10"/>
    <x v="16"/>
    <x v="254"/>
    <x v="2"/>
    <x v="196"/>
    <x v="0"/>
    <n v="0"/>
  </r>
  <r>
    <s v="SU-ST-ME-0000"/>
    <x v="3"/>
    <x v="3"/>
    <x v="10"/>
    <x v="16"/>
    <x v="255"/>
    <x v="2"/>
    <x v="197"/>
    <x v="0"/>
    <n v="0"/>
  </r>
  <r>
    <s v="SU-ST-RC-0001"/>
    <x v="3"/>
    <x v="3"/>
    <x v="10"/>
    <x v="16"/>
    <x v="256"/>
    <x v="2"/>
    <x v="198"/>
    <x v="0"/>
    <n v="0"/>
  </r>
  <r>
    <s v="SU-ST-RC-0002"/>
    <x v="3"/>
    <x v="3"/>
    <x v="10"/>
    <x v="16"/>
    <x v="257"/>
    <x v="2"/>
    <x v="199"/>
    <x v="0"/>
    <n v="0"/>
  </r>
  <r>
    <s v="SU-ST-RC-0003"/>
    <x v="3"/>
    <x v="3"/>
    <x v="10"/>
    <x v="16"/>
    <x v="258"/>
    <x v="2"/>
    <x v="200"/>
    <x v="0"/>
    <n v="0"/>
  </r>
  <r>
    <s v="SU-ST-RC-0004"/>
    <x v="3"/>
    <x v="3"/>
    <x v="10"/>
    <x v="16"/>
    <x v="259"/>
    <x v="2"/>
    <x v="201"/>
    <x v="0"/>
    <n v="0"/>
  </r>
  <r>
    <s v="SU-ST-RC-0005"/>
    <x v="3"/>
    <x v="3"/>
    <x v="10"/>
    <x v="16"/>
    <x v="260"/>
    <x v="2"/>
    <x v="202"/>
    <x v="0"/>
    <n v="0"/>
  </r>
  <r>
    <s v="SU-ST-RC-0006"/>
    <x v="3"/>
    <x v="3"/>
    <x v="10"/>
    <x v="16"/>
    <x v="261"/>
    <x v="2"/>
    <x v="203"/>
    <x v="0"/>
    <n v="0"/>
  </r>
  <r>
    <s v="SU-ST-AD-SC01"/>
    <x v="3"/>
    <x v="3"/>
    <x v="10"/>
    <x v="16"/>
    <x v="262"/>
    <x v="2"/>
    <x v="204"/>
    <x v="0"/>
    <n v="0"/>
  </r>
  <r>
    <s v="SU-ST-AD-SC02"/>
    <x v="3"/>
    <x v="3"/>
    <x v="10"/>
    <x v="16"/>
    <x v="263"/>
    <x v="2"/>
    <x v="205"/>
    <x v="0"/>
    <n v="0"/>
  </r>
  <r>
    <s v="SU-ST-AD-SC03"/>
    <x v="3"/>
    <x v="3"/>
    <x v="10"/>
    <x v="16"/>
    <x v="264"/>
    <x v="2"/>
    <x v="206"/>
    <x v="0"/>
    <n v="0"/>
  </r>
  <r>
    <s v="SU-ST-AD-SC04"/>
    <x v="3"/>
    <x v="3"/>
    <x v="10"/>
    <x v="16"/>
    <x v="265"/>
    <x v="2"/>
    <x v="207"/>
    <x v="0"/>
    <n v="0"/>
  </r>
  <r>
    <s v="SU-ST-PT-0002"/>
    <x v="3"/>
    <x v="3"/>
    <x v="10"/>
    <x v="16"/>
    <x v="266"/>
    <x v="2"/>
    <x v="90"/>
    <x v="0"/>
    <n v="0"/>
  </r>
  <r>
    <s v="SU-ST-JU-0002"/>
    <x v="3"/>
    <x v="3"/>
    <x v="10"/>
    <x v="16"/>
    <x v="267"/>
    <x v="2"/>
    <x v="208"/>
    <x v="0"/>
    <n v="0"/>
  </r>
  <r>
    <s v="SU-ST-MC-0002"/>
    <x v="3"/>
    <x v="3"/>
    <x v="10"/>
    <x v="16"/>
    <x v="268"/>
    <x v="2"/>
    <x v="193"/>
    <x v="0"/>
    <n v="0"/>
  </r>
  <r>
    <s v="SU-NO-CL-0001"/>
    <x v="3"/>
    <x v="3"/>
    <x v="11"/>
    <x v="17"/>
    <x v="269"/>
    <x v="2"/>
    <x v="81"/>
    <x v="0"/>
    <n v="0"/>
  </r>
  <r>
    <s v="SU-NO-EL-0001"/>
    <x v="3"/>
    <x v="3"/>
    <x v="11"/>
    <x v="18"/>
    <x v="270"/>
    <x v="2"/>
    <x v="81"/>
    <x v="0"/>
    <n v="0"/>
  </r>
  <r>
    <s v="SU-NO-EL-0002"/>
    <x v="3"/>
    <x v="3"/>
    <x v="11"/>
    <x v="18"/>
    <x v="271"/>
    <x v="2"/>
    <x v="81"/>
    <x v="0"/>
    <n v="0"/>
  </r>
  <r>
    <s v="SU-NO-EL-0003"/>
    <x v="3"/>
    <x v="3"/>
    <x v="11"/>
    <x v="18"/>
    <x v="272"/>
    <x v="2"/>
    <x v="81"/>
    <x v="0"/>
    <n v="0"/>
  </r>
  <r>
    <s v="SU-NO-EL-0004"/>
    <x v="3"/>
    <x v="3"/>
    <x v="11"/>
    <x v="18"/>
    <x v="273"/>
    <x v="2"/>
    <x v="81"/>
    <x v="0"/>
    <n v="0"/>
  </r>
  <r>
    <s v="SU-NO-EL-0005"/>
    <x v="3"/>
    <x v="3"/>
    <x v="11"/>
    <x v="18"/>
    <x v="274"/>
    <x v="2"/>
    <x v="81"/>
    <x v="0"/>
    <n v="0"/>
  </r>
  <r>
    <s v="SU-NO-EL-0006"/>
    <x v="3"/>
    <x v="3"/>
    <x v="11"/>
    <x v="18"/>
    <x v="275"/>
    <x v="2"/>
    <x v="81"/>
    <x v="0"/>
    <n v="0"/>
  </r>
  <r>
    <s v="SU-NO-CE-0001"/>
    <x v="3"/>
    <x v="3"/>
    <x v="11"/>
    <x v="19"/>
    <x v="276"/>
    <x v="2"/>
    <x v="81"/>
    <x v="0"/>
    <n v="0"/>
  </r>
  <r>
    <s v="SU-NO-CE-0002"/>
    <x v="3"/>
    <x v="3"/>
    <x v="11"/>
    <x v="19"/>
    <x v="277"/>
    <x v="2"/>
    <x v="81"/>
    <x v="0"/>
    <n v="0"/>
  </r>
  <r>
    <s v="SU-NO-AC-0001"/>
    <x v="3"/>
    <x v="3"/>
    <x v="11"/>
    <x v="20"/>
    <x v="278"/>
    <x v="2"/>
    <x v="81"/>
    <x v="0"/>
    <n v="0"/>
  </r>
  <r>
    <s v="SU-NO-AC-0002"/>
    <x v="3"/>
    <x v="3"/>
    <x v="11"/>
    <x v="20"/>
    <x v="279"/>
    <x v="2"/>
    <x v="81"/>
    <x v="0"/>
    <n v="0"/>
  </r>
  <r>
    <s v="SU-NO-SE-0001"/>
    <x v="3"/>
    <x v="3"/>
    <x v="11"/>
    <x v="21"/>
    <x v="280"/>
    <x v="2"/>
    <x v="81"/>
    <x v="0"/>
    <n v="0"/>
  </r>
  <r>
    <s v="SU-NO-SE-0002"/>
    <x v="3"/>
    <x v="3"/>
    <x v="11"/>
    <x v="21"/>
    <x v="281"/>
    <x v="2"/>
    <x v="81"/>
    <x v="0"/>
    <n v="0"/>
  </r>
  <r>
    <s v="SU-NO-SE-0003"/>
    <x v="3"/>
    <x v="3"/>
    <x v="11"/>
    <x v="21"/>
    <x v="282"/>
    <x v="2"/>
    <x v="81"/>
    <x v="0"/>
    <n v="0"/>
  </r>
  <r>
    <s v="SU-NO-SE-0004"/>
    <x v="3"/>
    <x v="3"/>
    <x v="11"/>
    <x v="21"/>
    <x v="283"/>
    <x v="2"/>
    <x v="81"/>
    <x v="0"/>
    <n v="0"/>
  </r>
  <r>
    <s v="SU-NO-SE-0005"/>
    <x v="3"/>
    <x v="3"/>
    <x v="11"/>
    <x v="21"/>
    <x v="284"/>
    <x v="2"/>
    <x v="81"/>
    <x v="0"/>
    <n v="0"/>
  </r>
  <r>
    <s v="SU-NO-SE-0006"/>
    <x v="3"/>
    <x v="3"/>
    <x v="11"/>
    <x v="21"/>
    <x v="285"/>
    <x v="2"/>
    <x v="81"/>
    <x v="0"/>
    <n v="0"/>
  </r>
  <r>
    <s v="S&amp;S"/>
    <x v="4"/>
    <x v="4"/>
    <x v="12"/>
    <x v="22"/>
    <x v="286"/>
    <x v="6"/>
    <x v="43"/>
    <x v="0"/>
    <n v="0"/>
  </r>
  <r>
    <s v="AC"/>
    <x v="5"/>
    <x v="5"/>
    <x v="13"/>
    <x v="23"/>
    <x v="287"/>
    <x v="6"/>
    <x v="43"/>
    <x v="0"/>
    <n v="0"/>
  </r>
  <r>
    <s v="GR"/>
    <x v="6"/>
    <x v="6"/>
    <x v="14"/>
    <x v="24"/>
    <x v="288"/>
    <x v="6"/>
    <x v="43"/>
    <x v="0"/>
    <n v="0"/>
  </r>
  <r>
    <m/>
    <x v="2"/>
    <x v="2"/>
    <x v="2"/>
    <x v="5"/>
    <x v="289"/>
    <x v="4"/>
    <x v="43"/>
    <x v="1"/>
    <e v="#N/A"/>
  </r>
  <r>
    <m/>
    <x v="2"/>
    <x v="2"/>
    <x v="2"/>
    <x v="5"/>
    <x v="289"/>
    <x v="4"/>
    <x v="43"/>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2" cacheId="0" applyNumberFormats="0" applyBorderFormats="0" applyFontFormats="0" applyPatternFormats="0" applyAlignmentFormats="0" applyWidthHeightFormats="1" dataCaption="Valores" updatedVersion="8" minRefreshableVersion="3" showCalcMbrs="0" useAutoFormatting="1" itemPrintTitles="1" createdVersion="3" indent="0" compact="0" compactData="0" multipleFieldFilters="0">
  <location ref="B5:H322" firstHeaderRow="1" firstDataRow="1" firstDataCol="6"/>
  <pivotFields count="10">
    <pivotField compact="0" outline="0" showAll="0" defaultSubtotal="0"/>
    <pivotField axis="axisRow" compact="0" outline="0" showAll="0" defaultSubtotal="0">
      <items count="7">
        <item x="0"/>
        <item x="3"/>
        <item x="2"/>
        <item x="4"/>
        <item x="5"/>
        <item x="6"/>
        <item x="1"/>
      </items>
    </pivotField>
    <pivotField axis="axisRow" showAll="0">
      <items count="9">
        <item x="3"/>
        <item x="0"/>
        <item x="2"/>
        <item x="4"/>
        <item x="6"/>
        <item m="1" x="7"/>
        <item x="5"/>
        <item x="1"/>
        <item t="default"/>
      </items>
    </pivotField>
    <pivotField axis="axisRow" compact="0" outline="0" showAll="0" defaultSubtotal="0">
      <items count="18">
        <item x="0"/>
        <item x="3"/>
        <item x="4"/>
        <item x="5"/>
        <item x="6"/>
        <item x="7"/>
        <item x="8"/>
        <item x="9"/>
        <item x="10"/>
        <item x="2"/>
        <item m="1" x="17"/>
        <item m="1" x="15"/>
        <item m="1" x="16"/>
        <item x="12"/>
        <item x="13"/>
        <item x="14"/>
        <item x="11"/>
        <item x="1"/>
      </items>
    </pivotField>
    <pivotField axis="axisRow" showAll="0">
      <items count="27">
        <item x="4"/>
        <item x="6"/>
        <item x="13"/>
        <item x="12"/>
        <item x="7"/>
        <item x="14"/>
        <item x="5"/>
        <item x="8"/>
        <item x="15"/>
        <item x="16"/>
        <item x="22"/>
        <item x="24"/>
        <item m="1" x="25"/>
        <item x="23"/>
        <item x="9"/>
        <item x="10"/>
        <item x="11"/>
        <item x="17"/>
        <item x="18"/>
        <item x="19"/>
        <item x="20"/>
        <item x="21"/>
        <item x="0"/>
        <item x="1"/>
        <item x="2"/>
        <item x="3"/>
        <item t="default"/>
      </items>
    </pivotField>
    <pivotField axis="axisRow" compact="0" outline="0" showAll="0" defaultSubtotal="0">
      <items count="391">
        <item x="82"/>
        <item x="48"/>
        <item x="1"/>
        <item x="3"/>
        <item x="0"/>
        <item x="9"/>
        <item x="10"/>
        <item x="8"/>
        <item m="1" x="297"/>
        <item m="1" x="298"/>
        <item m="1" x="296"/>
        <item m="1" x="291"/>
        <item m="1" x="292"/>
        <item m="1" x="290"/>
        <item m="1" x="300"/>
        <item m="1" x="301"/>
        <item m="1" x="299"/>
        <item m="1" x="294"/>
        <item m="1" x="295"/>
        <item m="1" x="293"/>
        <item m="1" x="307"/>
        <item m="1" x="308"/>
        <item m="1" x="305"/>
        <item m="1" x="311"/>
        <item m="1" x="312"/>
        <item m="1" x="309"/>
        <item m="1" x="315"/>
        <item m="1" x="316"/>
        <item m="1" x="313"/>
        <item m="1" x="319"/>
        <item m="1" x="320"/>
        <item m="1" x="317"/>
        <item m="1" x="387"/>
        <item m="1" x="389"/>
        <item x="84"/>
        <item m="1" x="384"/>
        <item x="136"/>
        <item x="135"/>
        <item x="134"/>
        <item x="137"/>
        <item x="138"/>
        <item x="132"/>
        <item m="1" x="374"/>
        <item m="1" x="359"/>
        <item x="133"/>
        <item m="1" x="370"/>
        <item m="1" x="383"/>
        <item x="167"/>
        <item x="169"/>
        <item x="168"/>
        <item x="107"/>
        <item x="119"/>
        <item x="120"/>
        <item x="108"/>
        <item x="148"/>
        <item x="158"/>
        <item x="150"/>
        <item x="54"/>
        <item x="53"/>
        <item x="179"/>
        <item x="181"/>
        <item x="180"/>
        <item x="173"/>
        <item x="175"/>
        <item x="174"/>
        <item x="51"/>
        <item x="87"/>
        <item x="88"/>
        <item x="85"/>
        <item x="69"/>
        <item x="70"/>
        <item x="74"/>
        <item x="72"/>
        <item x="71"/>
        <item x="73"/>
        <item x="76"/>
        <item x="80"/>
        <item x="78"/>
        <item x="77"/>
        <item x="79"/>
        <item x="124"/>
        <item x="123"/>
        <item m="1" x="375"/>
        <item x="159"/>
        <item m="1" x="364"/>
        <item m="1" x="351"/>
        <item x="118"/>
        <item x="117"/>
        <item x="116"/>
        <item x="115"/>
        <item x="114"/>
        <item x="113"/>
        <item m="1" x="360"/>
        <item x="163"/>
        <item x="103"/>
        <item x="106"/>
        <item x="105"/>
        <item x="104"/>
        <item x="55"/>
        <item x="256"/>
        <item x="257"/>
        <item x="258"/>
        <item x="259"/>
        <item x="260"/>
        <item x="261"/>
        <item x="262"/>
        <item x="263"/>
        <item x="264"/>
        <item x="265"/>
        <item x="253"/>
        <item x="197"/>
        <item x="199"/>
        <item x="185"/>
        <item x="201"/>
        <item x="187"/>
        <item x="203"/>
        <item x="189"/>
        <item x="191"/>
        <item x="193"/>
        <item x="195"/>
        <item x="218"/>
        <item x="220"/>
        <item x="206"/>
        <item x="222"/>
        <item x="208"/>
        <item x="224"/>
        <item x="210"/>
        <item x="212"/>
        <item x="214"/>
        <item x="216"/>
        <item x="228"/>
        <item x="229"/>
        <item x="235"/>
        <item x="236"/>
        <item x="237"/>
        <item x="241"/>
        <item x="242"/>
        <item x="240"/>
        <item x="244"/>
        <item x="245"/>
        <item x="243"/>
        <item x="246"/>
        <item x="268"/>
        <item x="254"/>
        <item x="255"/>
        <item x="247"/>
        <item x="248"/>
        <item x="249"/>
        <item x="250"/>
        <item x="251"/>
        <item x="252"/>
        <item x="95"/>
        <item x="56"/>
        <item x="60"/>
        <item x="125"/>
        <item x="86"/>
        <item x="289"/>
        <item m="1" x="302"/>
        <item m="1" x="303"/>
        <item m="1" x="304"/>
        <item x="11"/>
        <item x="12"/>
        <item x="13"/>
        <item m="1" x="310"/>
        <item m="1" x="314"/>
        <item x="57"/>
        <item x="58"/>
        <item m="1" x="354"/>
        <item x="68"/>
        <item x="83"/>
        <item x="109"/>
        <item x="111"/>
        <item m="1" x="386"/>
        <item x="112"/>
        <item x="121"/>
        <item x="122"/>
        <item x="230"/>
        <item x="231"/>
        <item m="1" x="377"/>
        <item m="1" x="353"/>
        <item m="1" x="361"/>
        <item m="1" x="306"/>
        <item m="1" x="318"/>
        <item x="149"/>
        <item x="151"/>
        <item x="152"/>
        <item x="153"/>
        <item x="154"/>
        <item x="155"/>
        <item x="156"/>
        <item x="157"/>
        <item x="186"/>
        <item x="188"/>
        <item x="190"/>
        <item x="192"/>
        <item x="194"/>
        <item x="196"/>
        <item x="198"/>
        <item x="200"/>
        <item x="202"/>
        <item x="204"/>
        <item x="205"/>
        <item x="207"/>
        <item x="209"/>
        <item x="211"/>
        <item x="213"/>
        <item x="215"/>
        <item x="217"/>
        <item x="219"/>
        <item x="221"/>
        <item x="223"/>
        <item x="225"/>
        <item x="226"/>
        <item x="227"/>
        <item m="1" x="388"/>
        <item m="1" x="371"/>
        <item m="1" x="345"/>
        <item m="1" x="372"/>
        <item m="1" x="346"/>
        <item m="1" x="349"/>
        <item m="1" x="347"/>
        <item m="1" x="350"/>
        <item x="266"/>
        <item x="267"/>
        <item x="67"/>
        <item m="1" x="321"/>
        <item m="1" x="322"/>
        <item x="17"/>
        <item x="18"/>
        <item m="1" x="323"/>
        <item m="1" x="324"/>
        <item m="1" x="325"/>
        <item m="1" x="326"/>
        <item x="19"/>
        <item x="20"/>
        <item m="1" x="327"/>
        <item m="1" x="328"/>
        <item m="1" x="329"/>
        <item m="1" x="330"/>
        <item x="21"/>
        <item x="22"/>
        <item m="1" x="332"/>
        <item m="1" x="333"/>
        <item m="1" x="334"/>
        <item x="26"/>
        <item m="1" x="335"/>
        <item x="27"/>
        <item x="28"/>
        <item x="29"/>
        <item m="1" x="336"/>
        <item m="1" x="337"/>
        <item x="32"/>
        <item x="33"/>
        <item m="1" x="338"/>
        <item m="1" x="339"/>
        <item x="36"/>
        <item x="37"/>
        <item m="1" x="340"/>
        <item m="1" x="341"/>
        <item x="40"/>
        <item m="1" x="342"/>
        <item x="63"/>
        <item x="75"/>
        <item x="81"/>
        <item x="89"/>
        <item x="90"/>
        <item x="91"/>
        <item x="92"/>
        <item x="93"/>
        <item x="94"/>
        <item x="110"/>
        <item m="1" x="366"/>
        <item m="1" x="343"/>
        <item m="1" x="363"/>
        <item x="141"/>
        <item m="1" x="344"/>
        <item x="144"/>
        <item m="1" x="356"/>
        <item m="1" x="355"/>
        <item m="1" x="390"/>
        <item x="162"/>
        <item m="1" x="367"/>
        <item x="166"/>
        <item m="1" x="369"/>
        <item m="1" x="373"/>
        <item x="172"/>
        <item m="1" x="382"/>
        <item m="1" x="348"/>
        <item x="178"/>
        <item m="1" x="352"/>
        <item m="1" x="381"/>
        <item x="184"/>
        <item x="232"/>
        <item x="233"/>
        <item m="1" x="379"/>
        <item m="1" x="380"/>
        <item x="234"/>
        <item m="1" x="358"/>
        <item x="286"/>
        <item x="288"/>
        <item m="1" x="365"/>
        <item x="287"/>
        <item m="1" x="368"/>
        <item m="1" x="362"/>
        <item m="1" x="378"/>
        <item m="1" x="376"/>
        <item x="139"/>
        <item x="140"/>
        <item x="142"/>
        <item x="143"/>
        <item m="1" x="385"/>
        <item m="1" x="357"/>
        <item x="160"/>
        <item x="161"/>
        <item x="164"/>
        <item x="165"/>
        <item x="170"/>
        <item x="171"/>
        <item x="176"/>
        <item x="177"/>
        <item x="182"/>
        <item x="183"/>
        <item x="2"/>
        <item x="5"/>
        <item x="6"/>
        <item x="7"/>
        <item x="14"/>
        <item x="15"/>
        <item x="16"/>
        <item m="1" x="331"/>
        <item x="24"/>
        <item x="25"/>
        <item x="30"/>
        <item x="31"/>
        <item x="34"/>
        <item x="35"/>
        <item x="38"/>
        <item x="39"/>
        <item x="41"/>
        <item x="42"/>
        <item x="43"/>
        <item x="44"/>
        <item x="45"/>
        <item x="46"/>
        <item x="47"/>
        <item x="49"/>
        <item x="50"/>
        <item x="59"/>
        <item x="61"/>
        <item x="62"/>
        <item x="64"/>
        <item x="96"/>
        <item x="97"/>
        <item x="98"/>
        <item x="99"/>
        <item x="100"/>
        <item x="101"/>
        <item x="126"/>
        <item x="127"/>
        <item x="128"/>
        <item x="129"/>
        <item x="130"/>
        <item x="131"/>
        <item x="145"/>
        <item x="146"/>
        <item x="147"/>
        <item x="238"/>
        <item x="102"/>
        <item x="239"/>
        <item x="269"/>
        <item x="270"/>
        <item x="271"/>
        <item x="272"/>
        <item x="273"/>
        <item x="274"/>
        <item x="275"/>
        <item x="276"/>
        <item x="277"/>
        <item x="278"/>
        <item x="279"/>
        <item x="280"/>
        <item x="281"/>
        <item x="282"/>
        <item x="283"/>
        <item x="284"/>
        <item x="285"/>
        <item x="4"/>
        <item x="23"/>
        <item x="52"/>
        <item x="65"/>
        <item x="66"/>
      </items>
    </pivotField>
    <pivotField axis="axisRow" compact="0" outline="0" subtotalTop="0" showAll="0" defaultSubtotal="0">
      <items count="7">
        <item x="3"/>
        <item x="5"/>
        <item x="4"/>
        <item x="0"/>
        <item x="2"/>
        <item x="6"/>
        <item x="1"/>
      </items>
    </pivotField>
    <pivotField name="Preu Base (€)" axis="axisRow" compact="0" outline="0" subtotalTop="0" showAll="0" defaultSubtotal="0">
      <items count="552">
        <item x="81"/>
        <item m="1" x="524"/>
        <item m="1" x="404"/>
        <item x="122"/>
        <item x="117"/>
        <item m="1" x="470"/>
        <item m="1" x="530"/>
        <item x="44"/>
        <item m="1" x="430"/>
        <item m="1" x="411"/>
        <item x="105"/>
        <item m="1" x="273"/>
        <item x="154"/>
        <item m="1" x="364"/>
        <item m="1" x="395"/>
        <item m="1" x="423"/>
        <item m="1" x="495"/>
        <item x="42"/>
        <item m="1" x="539"/>
        <item m="1" x="296"/>
        <item m="1" x="354"/>
        <item m="1" x="442"/>
        <item m="1" x="506"/>
        <item m="1" x="396"/>
        <item m="1" x="477"/>
        <item m="1" x="499"/>
        <item m="1" x="540"/>
        <item m="1" x="269"/>
        <item m="1" x="285"/>
        <item m="1" x="324"/>
        <item m="1" x="542"/>
        <item m="1" x="286"/>
        <item x="159"/>
        <item m="1" x="276"/>
        <item m="1" x="522"/>
        <item m="1" x="541"/>
        <item m="1" x="513"/>
        <item m="1" x="307"/>
        <item m="1" x="418"/>
        <item x="162"/>
        <item x="163"/>
        <item m="1" x="334"/>
        <item m="1" x="496"/>
        <item m="1" x="260"/>
        <item m="1" x="446"/>
        <item m="1" x="549"/>
        <item x="83"/>
        <item x="51"/>
        <item m="1" x="514"/>
        <item m="1" x="497"/>
        <item m="1" x="385"/>
        <item m="1" x="361"/>
        <item m="1" x="391"/>
        <item m="1" x="494"/>
        <item m="1" x="259"/>
        <item m="1" x="378"/>
        <item m="1" x="480"/>
        <item m="1" x="252"/>
        <item m="1" x="243"/>
        <item m="1" x="386"/>
        <item x="140"/>
        <item m="1" x="451"/>
        <item m="1" x="300"/>
        <item m="1" x="340"/>
        <item m="1" x="274"/>
        <item m="1" x="466"/>
        <item m="1" x="299"/>
        <item m="1" x="427"/>
        <item m="1" x="434"/>
        <item m="1" x="421"/>
        <item m="1" x="255"/>
        <item m="1" x="330"/>
        <item m="1" x="240"/>
        <item m="1" x="414"/>
        <item m="1" x="397"/>
        <item m="1" x="245"/>
        <item m="1" x="481"/>
        <item m="1" x="333"/>
        <item m="1" x="547"/>
        <item m="1" x="376"/>
        <item m="1" x="543"/>
        <item m="1" x="310"/>
        <item m="1" x="301"/>
        <item m="1" x="370"/>
        <item m="1" x="413"/>
        <item m="1" x="254"/>
        <item x="13"/>
        <item m="1" x="455"/>
        <item m="1" x="401"/>
        <item x="12"/>
        <item x="40"/>
        <item m="1" x="268"/>
        <item m="1" x="339"/>
        <item m="1" x="356"/>
        <item m="1" x="507"/>
        <item m="1" x="375"/>
        <item m="1" x="491"/>
        <item m="1" x="501"/>
        <item m="1" x="538"/>
        <item m="1" x="366"/>
        <item m="1" x="383"/>
        <item m="1" x="461"/>
        <item m="1" x="498"/>
        <item m="1" x="534"/>
        <item m="1" x="390"/>
        <item x="131"/>
        <item m="1" x="456"/>
        <item m="1" x="326"/>
        <item m="1" x="550"/>
        <item m="1" x="504"/>
        <item m="1" x="420"/>
        <item x="50"/>
        <item m="1" x="327"/>
        <item m="1" x="369"/>
        <item m="1" x="447"/>
        <item m="1" x="440"/>
        <item m="1" x="283"/>
        <item m="1" x="479"/>
        <item m="1" x="271"/>
        <item m="1" x="360"/>
        <item m="1" x="457"/>
        <item m="1" x="422"/>
        <item m="1" x="483"/>
        <item m="1" x="349"/>
        <item m="1" x="352"/>
        <item m="1" x="346"/>
        <item m="1" x="532"/>
        <item m="1" x="511"/>
        <item m="1" x="377"/>
        <item m="1" x="256"/>
        <item m="1" x="244"/>
        <item m="1" x="309"/>
        <item m="1" x="322"/>
        <item m="1" x="417"/>
        <item m="1" x="358"/>
        <item m="1" x="392"/>
        <item m="1" x="343"/>
        <item m="1" x="509"/>
        <item m="1" x="464"/>
        <item m="1" x="288"/>
        <item m="1" x="348"/>
        <item m="1" x="353"/>
        <item m="1" x="311"/>
        <item m="1" x="437"/>
        <item m="1" x="372"/>
        <item m="1" x="502"/>
        <item x="43"/>
        <item x="14"/>
        <item x="52"/>
        <item m="1" x="525"/>
        <item m="1" x="357"/>
        <item x="41"/>
        <item m="1" x="519"/>
        <item m="1" x="389"/>
        <item m="1" x="298"/>
        <item m="1" x="468"/>
        <item x="11"/>
        <item m="1" x="347"/>
        <item sd="0" m="1" x="436"/>
        <item m="1" x="387"/>
        <item m="1" x="445"/>
        <item m="1" x="528"/>
        <item m="1" x="239"/>
        <item m="1" x="523"/>
        <item x="28"/>
        <item m="1" x="500"/>
        <item m="1" x="428"/>
        <item m="1" x="384"/>
        <item m="1" x="415"/>
        <item m="1" x="246"/>
        <item m="1" x="289"/>
        <item m="1" x="529"/>
        <item m="1" x="265"/>
        <item x="146"/>
        <item m="1" x="484"/>
        <item m="1" x="535"/>
        <item m="1" x="380"/>
        <item x="109"/>
        <item m="1" x="241"/>
        <item x="158"/>
        <item x="128"/>
        <item m="1" x="318"/>
        <item m="1" x="315"/>
        <item m="1" x="405"/>
        <item m="1" x="297"/>
        <item m="1" x="432"/>
        <item x="113"/>
        <item m="1" x="292"/>
        <item m="1" x="452"/>
        <item m="1" x="382"/>
        <item m="1" x="270"/>
        <item m="1" x="282"/>
        <item m="1" x="460"/>
        <item m="1" x="308"/>
        <item m="1" x="304"/>
        <item m="1" x="508"/>
        <item m="1" x="435"/>
        <item m="1" x="359"/>
        <item m="1" x="393"/>
        <item x="46"/>
        <item m="1" x="250"/>
        <item m="1" x="444"/>
        <item m="1" x="531"/>
        <item m="1" x="362"/>
        <item m="1" x="536"/>
        <item m="1" x="459"/>
        <item m="1" x="294"/>
        <item m="1" x="473"/>
        <item m="1" x="488"/>
        <item m="1" x="409"/>
        <item m="1" x="492"/>
        <item m="1" x="290"/>
        <item m="1" x="419"/>
        <item m="1" x="367"/>
        <item m="1" x="313"/>
        <item x="169"/>
        <item m="1" x="263"/>
        <item m="1" x="394"/>
        <item m="1" x="462"/>
        <item m="1" x="431"/>
        <item m="1" x="314"/>
        <item m="1" x="312"/>
        <item m="1" x="402"/>
        <item m="1" x="332"/>
        <item m="1" x="516"/>
        <item m="1" x="475"/>
        <item m="1" x="335"/>
        <item m="1" x="474"/>
        <item m="1" x="465"/>
        <item m="1" x="320"/>
        <item m="1" x="280"/>
        <item m="1" x="342"/>
        <item m="1" x="545"/>
        <item m="1" x="493"/>
        <item m="1" x="325"/>
        <item m="1" x="316"/>
        <item m="1" x="278"/>
        <item m="1" x="275"/>
        <item m="1" x="476"/>
        <item m="1" x="467"/>
        <item m="1" x="463"/>
        <item m="1" x="306"/>
        <item m="1" x="403"/>
        <item m="1" x="472"/>
        <item m="1" x="264"/>
        <item m="1" x="344"/>
        <item m="1" x="379"/>
        <item m="1" x="510"/>
        <item m="1" x="373"/>
        <item m="1" x="303"/>
        <item m="1" x="485"/>
        <item m="1" x="267"/>
        <item m="1" x="371"/>
        <item m="1" x="272"/>
        <item m="1" x="398"/>
        <item m="1" x="533"/>
        <item m="1" x="350"/>
        <item m="1" x="317"/>
        <item m="1" x="262"/>
        <item m="1" x="517"/>
        <item m="1" x="458"/>
        <item m="1" x="266"/>
        <item m="1" x="515"/>
        <item m="1" x="406"/>
        <item m="1" x="363"/>
        <item m="1" x="551"/>
        <item m="1" x="454"/>
        <item m="1" x="329"/>
        <item m="1" x="251"/>
        <item m="1" x="416"/>
        <item m="1" x="489"/>
        <item m="1" x="407"/>
        <item m="1" x="439"/>
        <item m="1" x="337"/>
        <item m="1" x="257"/>
        <item x="38"/>
        <item m="1" x="505"/>
        <item m="1" x="412"/>
        <item x="177"/>
        <item m="1" x="345"/>
        <item m="1" x="400"/>
        <item m="1" x="331"/>
        <item m="1" x="527"/>
        <item m="1" x="261"/>
        <item m="1" x="453"/>
        <item m="1" x="336"/>
        <item m="1" x="305"/>
        <item x="55"/>
        <item m="1" x="284"/>
        <item m="1" x="512"/>
        <item m="1" x="537"/>
        <item m="1" x="410"/>
        <item x="135"/>
        <item m="1" x="448"/>
        <item m="1" x="365"/>
        <item m="1" x="521"/>
        <item m="1" x="321"/>
        <item m="1" x="520"/>
        <item m="1" x="381"/>
        <item m="1" x="293"/>
        <item m="1" x="242"/>
        <item m="1" x="351"/>
        <item m="1" x="253"/>
        <item m="1" x="544"/>
        <item m="1" x="548"/>
        <item m="1" x="424"/>
        <item m="1" x="374"/>
        <item m="1" x="441"/>
        <item m="1" x="323"/>
        <item m="1" x="302"/>
        <item m="1" x="388"/>
        <item m="1" x="279"/>
        <item m="1" x="258"/>
        <item m="1" x="287"/>
        <item m="1" x="518"/>
        <item m="1" x="277"/>
        <item m="1" x="247"/>
        <item m="1" x="487"/>
        <item m="1" x="471"/>
        <item m="1" x="433"/>
        <item m="1" x="341"/>
        <item m="1" x="408"/>
        <item m="1" x="248"/>
        <item m="1" x="429"/>
        <item m="1" x="503"/>
        <item m="1" x="291"/>
        <item m="1" x="438"/>
        <item m="1" x="490"/>
        <item m="1" x="281"/>
        <item m="1" x="443"/>
        <item m="1" x="425"/>
        <item x="57"/>
        <item m="1" x="328"/>
        <item m="1" x="449"/>
        <item m="1" x="319"/>
        <item m="1" x="426"/>
        <item m="1" x="526"/>
        <item m="1" x="482"/>
        <item m="1" x="469"/>
        <item m="1" x="249"/>
        <item m="1" x="338"/>
        <item m="1" x="295"/>
        <item m="1" x="450"/>
        <item m="1" x="368"/>
        <item m="1" x="546"/>
        <item m="1" x="399"/>
        <item m="1" x="355"/>
        <item m="1" x="478"/>
        <item m="1" x="486"/>
        <item x="0"/>
        <item x="1"/>
        <item x="2"/>
        <item x="3"/>
        <item m="1" x="209"/>
        <item m="1" x="210"/>
        <item m="1" x="211"/>
        <item m="1" x="212"/>
        <item m="1" x="213"/>
        <item m="1" x="214"/>
        <item x="5"/>
        <item x="6"/>
        <item x="7"/>
        <item x="8"/>
        <item x="9"/>
        <item x="10"/>
        <item m="1" x="215"/>
        <item x="16"/>
        <item m="1" x="216"/>
        <item m="1" x="217"/>
        <item m="1" x="218"/>
        <item m="1" x="219"/>
        <item x="24"/>
        <item m="1" x="220"/>
        <item m="1" x="221"/>
        <item x="15"/>
        <item m="1" x="222"/>
        <item m="1" x="223"/>
        <item m="1" x="224"/>
        <item x="25"/>
        <item x="33"/>
        <item x="20"/>
        <item m="1" x="225"/>
        <item m="1" x="226"/>
        <item m="1" x="227"/>
        <item x="31"/>
        <item m="1" x="228"/>
        <item m="1" x="229"/>
        <item x="67"/>
        <item x="17"/>
        <item m="1" x="230"/>
        <item m="1" x="231"/>
        <item x="18"/>
        <item x="19"/>
        <item m="1" x="232"/>
        <item m="1" x="233"/>
        <item x="21"/>
        <item m="1" x="234"/>
        <item m="1" x="235"/>
        <item x="23"/>
        <item x="36"/>
        <item m="1" x="236"/>
        <item x="26"/>
        <item x="27"/>
        <item m="1" x="237"/>
        <item x="29"/>
        <item x="30"/>
        <item x="32"/>
        <item m="1" x="238"/>
        <item x="34"/>
        <item x="35"/>
        <item x="37"/>
        <item x="39"/>
        <item x="45"/>
        <item x="47"/>
        <item x="48"/>
        <item x="49"/>
        <item x="53"/>
        <item x="54"/>
        <item x="56"/>
        <item x="58"/>
        <item x="59"/>
        <item x="60"/>
        <item x="61"/>
        <item x="62"/>
        <item x="63"/>
        <item x="64"/>
        <item x="65"/>
        <item x="66"/>
        <item x="68"/>
        <item x="69"/>
        <item x="70"/>
        <item x="71"/>
        <item x="72"/>
        <item x="73"/>
        <item x="74"/>
        <item x="75"/>
        <item x="76"/>
        <item x="77"/>
        <item x="78"/>
        <item x="79"/>
        <item x="80"/>
        <item x="82"/>
        <item x="84"/>
        <item x="85"/>
        <item x="86"/>
        <item x="87"/>
        <item x="88"/>
        <item x="89"/>
        <item x="90"/>
        <item x="91"/>
        <item x="92"/>
        <item x="93"/>
        <item x="94"/>
        <item x="95"/>
        <item x="96"/>
        <item x="97"/>
        <item x="98"/>
        <item x="99"/>
        <item x="100"/>
        <item x="101"/>
        <item x="102"/>
        <item x="103"/>
        <item x="104"/>
        <item x="106"/>
        <item x="107"/>
        <item x="108"/>
        <item x="110"/>
        <item x="111"/>
        <item x="112"/>
        <item x="114"/>
        <item x="115"/>
        <item x="116"/>
        <item x="118"/>
        <item x="119"/>
        <item x="120"/>
        <item x="121"/>
        <item x="123"/>
        <item x="124"/>
        <item x="125"/>
        <item x="126"/>
        <item x="127"/>
        <item x="129"/>
        <item x="130"/>
        <item x="132"/>
        <item x="133"/>
        <item x="134"/>
        <item x="136"/>
        <item x="137"/>
        <item x="138"/>
        <item x="139"/>
        <item x="141"/>
        <item x="142"/>
        <item x="143"/>
        <item x="144"/>
        <item x="145"/>
        <item x="147"/>
        <item x="148"/>
        <item x="149"/>
        <item x="150"/>
        <item x="151"/>
        <item x="152"/>
        <item x="153"/>
        <item x="155"/>
        <item x="156"/>
        <item x="157"/>
        <item x="160"/>
        <item x="161"/>
        <item x="164"/>
        <item x="165"/>
        <item x="166"/>
        <item x="167"/>
        <item x="168"/>
        <item x="170"/>
        <item x="171"/>
        <item x="172"/>
        <item x="173"/>
        <item x="174"/>
        <item x="175"/>
        <item x="176"/>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4"/>
        <item x="22"/>
      </items>
    </pivotField>
    <pivotField axis="axisRow" showAll="0" includeNewItemsInFilter="1">
      <items count="33">
        <item x="0"/>
        <item h="1" x="1"/>
        <item m="1" x="14"/>
        <item m="1" x="13"/>
        <item m="1" x="15"/>
        <item m="1" x="23"/>
        <item m="1" x="4"/>
        <item m="1" x="10"/>
        <item m="1" x="5"/>
        <item m="1" x="24"/>
        <item x="3"/>
        <item m="1" x="25"/>
        <item m="1" x="21"/>
        <item m="1" x="30"/>
        <item m="1" x="22"/>
        <item m="1" x="28"/>
        <item m="1" x="9"/>
        <item m="1" x="8"/>
        <item m="1" x="11"/>
        <item m="1" x="29"/>
        <item m="1" x="19"/>
        <item m="1" x="6"/>
        <item m="1" x="26"/>
        <item m="1" x="17"/>
        <item m="1" x="20"/>
        <item m="1" x="12"/>
        <item m="1" x="31"/>
        <item m="1" x="7"/>
        <item m="1" x="18"/>
        <item m="1" x="16"/>
        <item m="1" x="27"/>
        <item x="2"/>
        <item t="default"/>
      </items>
    </pivotField>
    <pivotField dataField="1" compact="0" outline="0" showAll="0" defaultSubtotal="0"/>
  </pivotFields>
  <rowFields count="8">
    <field x="1"/>
    <field x="2"/>
    <field x="3"/>
    <field x="4"/>
    <field x="5"/>
    <field x="6"/>
    <field x="7"/>
    <field x="8"/>
  </rowFields>
  <rowItems count="317">
    <i>
      <x/>
      <x v="1"/>
    </i>
    <i r="2">
      <x/>
      <x/>
    </i>
    <i r="4">
      <x v="1"/>
      <x v="4"/>
      <x v="411"/>
      <x/>
    </i>
    <i r="4">
      <x v="57"/>
      <x v="3"/>
      <x v="412"/>
      <x/>
    </i>
    <i r="4">
      <x v="58"/>
      <x v="3"/>
      <x v="7"/>
      <x/>
    </i>
    <i r="4">
      <x v="65"/>
      <x/>
      <x v="17"/>
      <x/>
    </i>
    <i r="4">
      <x v="98"/>
      <x v="3"/>
      <x v="199"/>
      <x/>
    </i>
    <i r="4">
      <x v="152"/>
      <x v="4"/>
      <x v="413"/>
      <x/>
    </i>
    <i r="4">
      <x v="153"/>
      <x/>
      <x v="392"/>
      <x/>
    </i>
    <i r="4">
      <x v="165"/>
      <x v="1"/>
      <x v="414"/>
      <x/>
    </i>
    <i r="4">
      <x v="166"/>
      <x v="1"/>
      <x v="415"/>
      <x/>
    </i>
    <i r="4">
      <x v="224"/>
      <x/>
      <x v="417"/>
      <x/>
    </i>
    <i r="4">
      <x v="261"/>
      <x v="3"/>
      <x v="148"/>
      <x v="31"/>
    </i>
    <i r="4">
      <x v="344"/>
      <x v="3"/>
      <x v="275"/>
      <x/>
    </i>
    <i r="4">
      <x v="345"/>
      <x v="4"/>
      <x v="90"/>
      <x/>
    </i>
    <i r="4">
      <x v="346"/>
      <x v="4"/>
      <x v="151"/>
      <x/>
    </i>
    <i r="4">
      <x v="347"/>
      <x v="1"/>
      <x v="111"/>
      <x/>
    </i>
    <i r="4">
      <x v="348"/>
      <x/>
      <x v="401"/>
      <x/>
    </i>
    <i r="4">
      <x v="349"/>
      <x v="3"/>
      <x v="47"/>
      <x/>
    </i>
    <i r="4">
      <x v="350"/>
      <x v="4"/>
      <x v="416"/>
      <x v="10"/>
    </i>
    <i r="3">
      <x v="22"/>
    </i>
    <i r="4">
      <x v="2"/>
      <x v="3"/>
      <x v="350"/>
      <x/>
    </i>
    <i r="4">
      <x v="3"/>
      <x v="3"/>
      <x v="352"/>
      <x/>
    </i>
    <i r="4">
      <x v="4"/>
      <x v="3"/>
      <x v="349"/>
      <x/>
    </i>
    <i r="4">
      <x v="5"/>
      <x v="3"/>
      <x v="363"/>
      <x/>
    </i>
    <i r="4">
      <x v="6"/>
      <x v="3"/>
      <x v="364"/>
      <x/>
    </i>
    <i r="4">
      <x v="7"/>
      <x v="3"/>
      <x v="362"/>
      <x/>
    </i>
    <i r="4">
      <x v="160"/>
      <x v="3"/>
      <x v="156"/>
      <x/>
    </i>
    <i r="4">
      <x v="161"/>
      <x v="3"/>
      <x v="89"/>
      <x/>
    </i>
    <i r="4">
      <x v="162"/>
      <x v="3"/>
      <x v="361"/>
      <x/>
    </i>
    <i r="4">
      <x v="322"/>
      <x v="3"/>
      <x v="351"/>
      <x/>
    </i>
    <i r="4">
      <x v="323"/>
      <x v="3"/>
      <x v="359"/>
      <x/>
    </i>
    <i r="4">
      <x v="324"/>
      <x v="3"/>
      <x v="360"/>
      <x/>
    </i>
    <i r="4">
      <x v="325"/>
      <x v="3"/>
      <x v="361"/>
      <x/>
    </i>
    <i r="4">
      <x v="338"/>
      <x v="3"/>
      <x v="408"/>
      <x/>
    </i>
    <i r="4">
      <x v="339"/>
      <x v="3"/>
      <x v="409"/>
      <x/>
    </i>
    <i r="3">
      <x v="24"/>
    </i>
    <i r="4">
      <x v="326"/>
      <x v="3"/>
      <x v="86"/>
      <x/>
    </i>
    <i r="4">
      <x v="327"/>
      <x v="3"/>
      <x v="147"/>
      <x/>
    </i>
    <i r="4">
      <x v="328"/>
      <x v="3"/>
      <x v="374"/>
      <x/>
    </i>
    <i r="3">
      <x v="25"/>
    </i>
    <i r="4">
      <x v="227"/>
      <x v="3"/>
      <x v="366"/>
      <x/>
    </i>
    <i r="4">
      <x v="228"/>
      <x v="3"/>
      <x v="388"/>
      <x/>
    </i>
    <i r="4">
      <x v="233"/>
      <x v="3"/>
      <x v="391"/>
      <x/>
    </i>
    <i r="4">
      <x v="234"/>
      <x v="3"/>
      <x v="392"/>
      <x/>
    </i>
    <i r="4">
      <x v="239"/>
      <x v="3"/>
      <x v="380"/>
      <x/>
    </i>
    <i r="4">
      <x v="240"/>
      <x v="3"/>
      <x v="395"/>
      <x/>
    </i>
    <i r="4">
      <x v="244"/>
      <x v="3"/>
      <x v="378"/>
      <x/>
    </i>
    <i r="4">
      <x v="246"/>
      <x v="3"/>
      <x v="401"/>
      <x/>
    </i>
    <i r="4">
      <x v="247"/>
      <x v="3"/>
      <x v="388"/>
      <x/>
    </i>
    <i r="4">
      <x v="248"/>
      <x v="3"/>
      <x v="402"/>
      <x/>
    </i>
    <i r="4">
      <x v="251"/>
      <x v="3"/>
      <x v="164"/>
      <x/>
    </i>
    <i r="4">
      <x v="252"/>
      <x v="3"/>
      <x v="361"/>
      <x/>
    </i>
    <i r="4">
      <x v="255"/>
      <x v="3"/>
      <x v="384"/>
      <x/>
    </i>
    <i r="4">
      <x v="256"/>
      <x v="3"/>
      <x v="406"/>
      <x/>
    </i>
    <i r="4">
      <x v="259"/>
      <x v="3"/>
      <x v="379"/>
      <x/>
    </i>
    <i r="4">
      <x v="330"/>
      <x v="3"/>
      <x v="398"/>
      <x/>
    </i>
    <i r="4">
      <x v="331"/>
      <x v="3"/>
      <x v="371"/>
      <x/>
    </i>
    <i r="4">
      <x v="332"/>
      <x v="3"/>
      <x v="164"/>
      <x/>
    </i>
    <i r="4">
      <x v="333"/>
      <x v="3"/>
      <x v="361"/>
      <x/>
    </i>
    <i r="4">
      <x v="334"/>
      <x v="3"/>
      <x v="404"/>
      <x/>
    </i>
    <i r="4">
      <x v="335"/>
      <x v="3"/>
      <x v="405"/>
      <x/>
    </i>
    <i r="4">
      <x v="336"/>
      <x v="3"/>
      <x v="388"/>
      <x/>
    </i>
    <i r="4">
      <x v="337"/>
      <x v="3"/>
      <x v="402"/>
      <x/>
    </i>
    <i r="4">
      <x v="340"/>
      <x v="3"/>
      <x v="405"/>
      <x/>
    </i>
    <i r="4">
      <x v="341"/>
      <x v="3"/>
      <x v="364"/>
      <x/>
    </i>
    <i r="4">
      <x v="342"/>
      <x v="3"/>
      <x v="399"/>
      <x/>
    </i>
    <i r="4">
      <x v="343"/>
      <x v="3"/>
      <x v="410"/>
      <x/>
    </i>
    <i r="4">
      <x v="387"/>
      <x v="3"/>
      <x v="551"/>
      <x/>
    </i>
    <i r="2">
      <x v="1"/>
      <x v="1"/>
    </i>
    <i r="4">
      <x/>
      <x v="4"/>
      <x v="426"/>
      <x/>
    </i>
    <i r="4">
      <x v="34"/>
      <x/>
      <x v="362"/>
      <x/>
    </i>
    <i r="4">
      <x v="69"/>
      <x v="4"/>
      <x v="111"/>
      <x/>
    </i>
    <i r="4">
      <x v="70"/>
      <x v="4"/>
      <x v="418"/>
      <x/>
    </i>
    <i r="4">
      <x v="71"/>
      <x v="4"/>
      <x v="420"/>
      <x/>
    </i>
    <i r="4">
      <x v="72"/>
      <x v="4"/>
      <x v="419"/>
      <x/>
    </i>
    <i r="4">
      <x v="73"/>
      <x v="4"/>
      <x v="331"/>
      <x/>
    </i>
    <i r="4">
      <x v="74"/>
      <x v="4"/>
      <x v="418"/>
      <x/>
    </i>
    <i r="4">
      <x v="75"/>
      <x v="4"/>
      <x v="422"/>
      <x/>
    </i>
    <i r="4">
      <x v="76"/>
      <x v="4"/>
      <x v="424"/>
      <x/>
    </i>
    <i r="4">
      <x v="77"/>
      <x v="4"/>
      <x v="424"/>
      <x/>
    </i>
    <i r="4">
      <x v="78"/>
      <x v="4"/>
      <x v="423"/>
      <x/>
    </i>
    <i r="4">
      <x v="79"/>
      <x v="4"/>
      <x v="425"/>
      <x/>
    </i>
    <i r="4">
      <x v="168"/>
      <x v="4"/>
      <x v="287"/>
      <x/>
    </i>
    <i r="4">
      <x v="169"/>
      <x v="4"/>
      <x v="427"/>
      <x/>
    </i>
    <i r="4">
      <x v="262"/>
      <x v="4"/>
      <x v="421"/>
      <x/>
    </i>
    <i r="4">
      <x v="263"/>
      <x v="4"/>
      <x v="425"/>
      <x/>
    </i>
    <i r="2">
      <x v="2"/>
      <x v="4"/>
    </i>
    <i r="4">
      <x v="66"/>
      <x v="3"/>
      <x v="429"/>
      <x/>
    </i>
    <i r="4">
      <x v="67"/>
      <x v="4"/>
      <x v="430"/>
      <x/>
    </i>
    <i r="4">
      <x v="68"/>
      <x v="4"/>
      <x v="387"/>
      <x/>
    </i>
    <i r="4">
      <x v="155"/>
      <x v="4"/>
      <x v="428"/>
      <x/>
    </i>
    <i r="2">
      <x v="3"/>
      <x v="7"/>
    </i>
    <i r="4">
      <x v="151"/>
      <x v="4"/>
      <x v="434"/>
      <x/>
    </i>
    <i r="4">
      <x v="264"/>
      <x v="4"/>
      <x v="414"/>
      <x/>
    </i>
    <i r="4">
      <x v="265"/>
      <x v="4"/>
      <x v="420"/>
      <x/>
    </i>
    <i r="4">
      <x v="266"/>
      <x v="4"/>
      <x v="431"/>
      <x/>
    </i>
    <i r="4">
      <x v="267"/>
      <x v="4"/>
      <x v="432"/>
      <x/>
    </i>
    <i r="4">
      <x v="268"/>
      <x v="4"/>
      <x v="422"/>
      <x/>
    </i>
    <i r="4">
      <x v="269"/>
      <x v="4"/>
      <x v="433"/>
      <x/>
    </i>
    <i r="3">
      <x v="14"/>
    </i>
    <i r="4">
      <x v="351"/>
      <x v="4"/>
      <x v="435"/>
      <x/>
    </i>
    <i r="4">
      <x v="352"/>
      <x v="4"/>
      <x v="436"/>
      <x/>
    </i>
    <i r="4">
      <x v="353"/>
      <x v="4"/>
      <x v="437"/>
      <x/>
    </i>
    <i r="4">
      <x v="354"/>
      <x v="4"/>
      <x v="438"/>
      <x/>
    </i>
    <i r="4">
      <x v="355"/>
      <x v="4"/>
      <x v="439"/>
      <x/>
    </i>
    <i r="3">
      <x v="15"/>
    </i>
    <i r="4">
      <x v="356"/>
      <x v="3"/>
      <x v="440"/>
      <x/>
    </i>
    <i r="3">
      <x v="16"/>
    </i>
    <i r="4">
      <x v="367"/>
      <x v="4"/>
      <x/>
      <x/>
    </i>
    <i>
      <x v="1"/>
      <x/>
    </i>
    <i r="2">
      <x v="4"/>
      <x v="3"/>
    </i>
    <i r="4">
      <x v="50"/>
      <x v="3"/>
      <x v="444"/>
      <x/>
    </i>
    <i r="4">
      <x v="51"/>
      <x v="3"/>
      <x v="456"/>
      <x/>
    </i>
    <i r="4">
      <x v="52"/>
      <x v="3"/>
      <x v="445"/>
      <x/>
    </i>
    <i r="4">
      <x v="53"/>
      <x/>
      <x v="445"/>
      <x/>
    </i>
    <i r="4">
      <x v="80"/>
      <x v="4"/>
      <x v="460"/>
      <x/>
    </i>
    <i r="4">
      <x v="81"/>
      <x v="4"/>
      <x v="459"/>
      <x/>
    </i>
    <i r="4">
      <x v="86"/>
      <x v="3"/>
      <x v="455"/>
      <x/>
    </i>
    <i r="4">
      <x v="87"/>
      <x v="3"/>
      <x v="454"/>
      <x/>
    </i>
    <i r="4">
      <x v="88"/>
      <x v="3"/>
      <x v="453"/>
      <x/>
    </i>
    <i r="4">
      <x v="89"/>
      <x v="3"/>
      <x v="452"/>
      <x/>
    </i>
    <i r="4">
      <x v="90"/>
      <x v="3"/>
      <x v="451"/>
      <x/>
    </i>
    <i r="4">
      <x v="91"/>
      <x v="3"/>
      <x v="450"/>
      <x/>
    </i>
    <i r="4">
      <x v="94"/>
      <x v="3"/>
      <x v="441"/>
      <x/>
    </i>
    <i r="4">
      <x v="95"/>
      <x v="3"/>
      <x v="443"/>
      <x/>
    </i>
    <i r="4">
      <x v="96"/>
      <x v="3"/>
      <x v="442"/>
      <x/>
    </i>
    <i r="4">
      <x v="97"/>
      <x v="3"/>
      <x v="46"/>
      <x/>
    </i>
    <i r="4">
      <x v="154"/>
      <x v="4"/>
      <x v="461"/>
      <x/>
    </i>
    <i r="4">
      <x v="170"/>
      <x v="3"/>
      <x v="446"/>
      <x/>
    </i>
    <i r="4">
      <x v="171"/>
      <x v="3"/>
      <x v="448"/>
      <x/>
    </i>
    <i r="4">
      <x v="173"/>
      <x v="3"/>
      <x v="449"/>
      <x/>
    </i>
    <i r="4">
      <x v="174"/>
      <x v="3"/>
      <x v="457"/>
      <x/>
    </i>
    <i r="4">
      <x v="175"/>
      <x v="3"/>
      <x v="458"/>
      <x/>
    </i>
    <i r="4">
      <x v="270"/>
      <x v="3"/>
      <x v="447"/>
      <x/>
    </i>
    <i r="2">
      <x v="5"/>
      <x v="2"/>
    </i>
    <i r="4">
      <x v="36"/>
      <x v="3"/>
      <x v="469"/>
      <x/>
    </i>
    <i r="4">
      <x v="37"/>
      <x v="3"/>
      <x v="186"/>
      <x/>
    </i>
    <i r="4">
      <x v="38"/>
      <x v="3"/>
      <x v="468"/>
      <x/>
    </i>
    <i r="4">
      <x v="39"/>
      <x v="4"/>
      <x v="470"/>
      <x/>
    </i>
    <i r="4">
      <x v="40"/>
      <x v="4"/>
      <x v="471"/>
      <x/>
    </i>
    <i r="4">
      <x v="41"/>
      <x v="3"/>
      <x v="466"/>
      <x/>
    </i>
    <i r="4">
      <x v="44"/>
      <x v="3"/>
      <x v="467"/>
      <x/>
    </i>
    <i r="4">
      <x v="274"/>
      <x v="3"/>
      <x v="473"/>
      <x/>
    </i>
    <i r="4">
      <x v="276"/>
      <x v="3"/>
      <x v="464"/>
      <x/>
    </i>
    <i r="4">
      <x v="306"/>
      <x v="3"/>
      <x v="4"/>
      <x/>
    </i>
    <i r="4">
      <x v="307"/>
      <x v="3"/>
      <x v="472"/>
      <x/>
    </i>
    <i r="4">
      <x v="308"/>
      <x v="3"/>
      <x v="474"/>
      <x/>
    </i>
    <i r="4">
      <x v="309"/>
      <x v="3"/>
      <x v="475"/>
      <x/>
    </i>
    <i r="4">
      <x v="357"/>
      <x v="3"/>
      <x v="462"/>
      <x/>
    </i>
    <i r="4">
      <x v="358"/>
      <x v="3"/>
      <x v="10"/>
      <x/>
    </i>
    <i r="4">
      <x v="359"/>
      <x v="3"/>
      <x v="463"/>
      <x/>
    </i>
    <i r="4">
      <x v="360"/>
      <x v="3"/>
      <x v="464"/>
      <x/>
    </i>
    <i r="4">
      <x v="361"/>
      <x v="3"/>
      <x v="465"/>
      <x/>
    </i>
    <i r="4">
      <x v="362"/>
      <x v="3"/>
      <x v="177"/>
      <x/>
    </i>
    <i r="4">
      <x v="363"/>
      <x v="3"/>
      <x v="3"/>
      <x/>
    </i>
    <i r="4">
      <x v="364"/>
      <x v="3"/>
      <x v="476"/>
      <x/>
    </i>
    <i r="4">
      <x v="365"/>
      <x v="3"/>
      <x v="474"/>
      <x/>
    </i>
    <i r="2">
      <x v="6"/>
      <x v="5"/>
    </i>
    <i r="4">
      <x v="47"/>
      <x v="4"/>
      <x v="487"/>
      <x/>
    </i>
    <i r="4">
      <x v="48"/>
      <x v="4"/>
      <x v="489"/>
      <x/>
    </i>
    <i r="4">
      <x v="49"/>
      <x v="4"/>
      <x v="488"/>
      <x/>
    </i>
    <i r="4">
      <x v="54"/>
      <x v="4"/>
      <x v="477"/>
      <x/>
    </i>
    <i r="4">
      <x v="55"/>
      <x v="4"/>
      <x v="481"/>
      <x/>
    </i>
    <i r="4">
      <x v="56"/>
      <x v="4"/>
      <x v="477"/>
      <x/>
    </i>
    <i r="4">
      <x v="59"/>
      <x v="4"/>
      <x v="496"/>
      <x/>
    </i>
    <i r="4">
      <x v="60"/>
      <x v="4"/>
      <x v="498"/>
      <x/>
    </i>
    <i r="4">
      <x v="61"/>
      <x v="4"/>
      <x v="497"/>
      <x/>
    </i>
    <i r="4">
      <x v="62"/>
      <x v="4"/>
      <x v="492"/>
      <x/>
    </i>
    <i r="4">
      <x v="63"/>
      <x v="4"/>
      <x v="494"/>
      <x/>
    </i>
    <i r="4">
      <x v="64"/>
      <x v="4"/>
      <x v="493"/>
      <x/>
    </i>
    <i r="4">
      <x v="83"/>
      <x v="4"/>
      <x v="482"/>
      <x/>
    </i>
    <i r="4">
      <x v="93"/>
      <x v="4"/>
      <x v="485"/>
      <x/>
    </i>
    <i r="4">
      <x v="183"/>
      <x v="4"/>
      <x v="453"/>
      <x/>
    </i>
    <i r="4">
      <x v="184"/>
      <x v="4"/>
      <x v="477"/>
      <x/>
    </i>
    <i r="4">
      <x v="185"/>
      <x v="4"/>
      <x v="478"/>
      <x/>
    </i>
    <i r="4">
      <x v="186"/>
      <x v="4"/>
      <x v="479"/>
      <x/>
    </i>
    <i r="4">
      <x v="187"/>
      <x v="4"/>
      <x v="480"/>
      <x/>
    </i>
    <i r="4">
      <x v="188"/>
      <x v="4"/>
      <x v="479"/>
      <x/>
    </i>
    <i r="4">
      <x v="189"/>
      <x v="4"/>
      <x v="180"/>
      <x/>
    </i>
    <i r="4">
      <x v="190"/>
      <x v="4"/>
      <x v="466"/>
      <x/>
    </i>
    <i r="4">
      <x v="280"/>
      <x v="4"/>
      <x v="484"/>
      <x/>
    </i>
    <i r="4">
      <x v="282"/>
      <x v="4"/>
      <x v="486"/>
      <x/>
    </i>
    <i r="4">
      <x v="285"/>
      <x v="4"/>
      <x v="491"/>
      <x/>
    </i>
    <i r="4">
      <x v="288"/>
      <x v="4"/>
      <x v="495"/>
      <x/>
    </i>
    <i r="4">
      <x v="291"/>
      <x v="4"/>
      <x v="466"/>
      <x/>
    </i>
    <i r="4">
      <x v="312"/>
      <x v="4"/>
      <x v="105"/>
      <x/>
    </i>
    <i r="4">
      <x v="313"/>
      <x v="4"/>
      <x v="483"/>
      <x/>
    </i>
    <i r="4">
      <x v="314"/>
      <x v="4"/>
      <x v="374"/>
      <x/>
    </i>
    <i r="4">
      <x v="315"/>
      <x v="4"/>
      <x v="292"/>
      <x/>
    </i>
    <i r="4">
      <x v="316"/>
      <x v="4"/>
      <x v="60"/>
      <x/>
    </i>
    <i r="4">
      <x v="317"/>
      <x v="4"/>
      <x v="490"/>
      <x/>
    </i>
    <i r="4">
      <x v="318"/>
      <x v="4"/>
      <x v="173"/>
      <x/>
    </i>
    <i r="4">
      <x v="319"/>
      <x v="4"/>
      <x v="446"/>
      <x/>
    </i>
    <i r="4">
      <x v="320"/>
      <x v="4"/>
      <x v="499"/>
      <x/>
    </i>
    <i r="4">
      <x v="321"/>
      <x v="4"/>
      <x v="500"/>
      <x/>
    </i>
    <i r="2">
      <x v="7"/>
      <x v="8"/>
    </i>
    <i r="4">
      <x v="110"/>
      <x v="3"/>
      <x v="505"/>
      <x/>
    </i>
    <i r="4">
      <x v="111"/>
      <x v="3"/>
      <x v="39"/>
      <x/>
    </i>
    <i r="4">
      <x v="112"/>
      <x v="3"/>
      <x v="473"/>
      <x/>
    </i>
    <i r="4">
      <x v="113"/>
      <x v="3"/>
      <x v="507"/>
      <x/>
    </i>
    <i r="4">
      <x v="114"/>
      <x v="3"/>
      <x v="501"/>
      <x/>
    </i>
    <i r="4">
      <x v="115"/>
      <x v="3"/>
      <x v="508"/>
      <x/>
    </i>
    <i r="4">
      <x v="116"/>
      <x v="3"/>
      <x v="502"/>
      <x/>
    </i>
    <i r="4">
      <x v="117"/>
      <x v="3"/>
      <x v="503"/>
      <x/>
    </i>
    <i r="4">
      <x v="118"/>
      <x v="3"/>
      <x v="504"/>
      <x/>
    </i>
    <i r="4">
      <x v="119"/>
      <x v="3"/>
      <x v="179"/>
      <x/>
    </i>
    <i r="4">
      <x v="120"/>
      <x v="3"/>
      <x v="512"/>
      <x/>
    </i>
    <i r="4">
      <x v="121"/>
      <x v="3"/>
      <x v="499"/>
      <x/>
    </i>
    <i r="4">
      <x v="122"/>
      <x v="3"/>
      <x v="501"/>
      <x/>
    </i>
    <i r="4">
      <x v="123"/>
      <x v="3"/>
      <x v="514"/>
      <x/>
    </i>
    <i r="4">
      <x v="124"/>
      <x v="3"/>
      <x v="12"/>
      <x/>
    </i>
    <i r="4">
      <x v="125"/>
      <x v="3"/>
      <x v="516"/>
      <x/>
    </i>
    <i r="4">
      <x v="126"/>
      <x v="3"/>
      <x v="475"/>
      <x/>
    </i>
    <i r="4">
      <x v="127"/>
      <x v="3"/>
      <x v="475"/>
      <x/>
    </i>
    <i r="4">
      <x v="128"/>
      <x v="3"/>
      <x v="511"/>
      <x/>
    </i>
    <i r="4">
      <x v="129"/>
      <x v="3"/>
      <x v="500"/>
      <x/>
    </i>
    <i r="4">
      <x v="130"/>
      <x v="3"/>
      <x v="466"/>
      <x/>
    </i>
    <i r="4">
      <x v="131"/>
      <x v="3"/>
      <x v="504"/>
      <x/>
    </i>
    <i r="4">
      <x v="176"/>
      <x v="3"/>
      <x v="511"/>
      <x/>
    </i>
    <i r="4">
      <x v="177"/>
      <x v="3"/>
      <x v="278"/>
      <x/>
    </i>
    <i r="4">
      <x v="191"/>
      <x v="3"/>
      <x v="501"/>
      <x/>
    </i>
    <i r="4">
      <x v="192"/>
      <x v="3"/>
      <x v="12"/>
      <x/>
    </i>
    <i r="4">
      <x v="193"/>
      <x v="3"/>
      <x v="465"/>
      <x/>
    </i>
    <i r="4">
      <x v="194"/>
      <x v="3"/>
      <x v="463"/>
      <x/>
    </i>
    <i r="4">
      <x v="195"/>
      <x v="3"/>
      <x v="467"/>
      <x/>
    </i>
    <i r="4">
      <x v="196"/>
      <x v="3"/>
      <x v="32"/>
      <x/>
    </i>
    <i r="4">
      <x v="197"/>
      <x v="3"/>
      <x v="506"/>
      <x/>
    </i>
    <i r="4">
      <x v="198"/>
      <x v="3"/>
      <x v="40"/>
      <x/>
    </i>
    <i r="4">
      <x v="199"/>
      <x v="3"/>
      <x v="47"/>
      <x/>
    </i>
    <i r="4">
      <x v="200"/>
      <x v="3"/>
      <x v="457"/>
      <x/>
    </i>
    <i r="4">
      <x v="201"/>
      <x v="3"/>
      <x v="32"/>
      <x/>
    </i>
    <i r="4">
      <x v="202"/>
      <x v="3"/>
      <x v="465"/>
      <x/>
    </i>
    <i r="4">
      <x v="203"/>
      <x v="3"/>
      <x v="509"/>
      <x/>
    </i>
    <i r="4">
      <x v="204"/>
      <x v="3"/>
      <x v="510"/>
      <x/>
    </i>
    <i r="4">
      <x v="205"/>
      <x v="3"/>
      <x v="466"/>
      <x/>
    </i>
    <i r="4">
      <x v="206"/>
      <x v="3"/>
      <x v="215"/>
      <x/>
    </i>
    <i r="4">
      <x v="207"/>
      <x v="3"/>
      <x v="505"/>
      <x/>
    </i>
    <i r="4">
      <x v="208"/>
      <x v="3"/>
      <x v="39"/>
      <x/>
    </i>
    <i r="4">
      <x v="209"/>
      <x v="3"/>
      <x v="513"/>
      <x/>
    </i>
    <i r="4">
      <x v="210"/>
      <x v="3"/>
      <x v="515"/>
      <x/>
    </i>
    <i r="4">
      <x v="211"/>
      <x v="3"/>
      <x v="448"/>
      <x/>
    </i>
    <i r="4">
      <x v="212"/>
      <x v="3"/>
      <x v="517"/>
      <x/>
    </i>
    <i r="4">
      <x v="213"/>
      <x v="3"/>
      <x v="518"/>
      <x/>
    </i>
    <i r="4">
      <x v="292"/>
      <x v="3"/>
      <x v="179"/>
      <x/>
    </i>
    <i r="4">
      <x v="293"/>
      <x v="3"/>
      <x v="32"/>
      <x/>
    </i>
    <i r="2">
      <x v="8"/>
      <x v="9"/>
    </i>
    <i r="4">
      <x v="99"/>
      <x v="4"/>
      <x v="539"/>
      <x/>
    </i>
    <i r="4">
      <x v="100"/>
      <x v="4"/>
      <x v="540"/>
      <x/>
    </i>
    <i r="4">
      <x v="101"/>
      <x v="4"/>
      <x v="541"/>
      <x/>
    </i>
    <i r="4">
      <x v="102"/>
      <x v="4"/>
      <x v="542"/>
      <x/>
    </i>
    <i r="4">
      <x v="103"/>
      <x v="4"/>
      <x v="543"/>
      <x/>
    </i>
    <i r="4">
      <x v="104"/>
      <x v="4"/>
      <x v="544"/>
      <x/>
    </i>
    <i r="4">
      <x v="105"/>
      <x v="4"/>
      <x v="545"/>
      <x/>
    </i>
    <i r="4">
      <x v="106"/>
      <x v="4"/>
      <x v="546"/>
      <x/>
    </i>
    <i r="4">
      <x v="107"/>
      <x v="4"/>
      <x v="547"/>
      <x/>
    </i>
    <i r="4">
      <x v="108"/>
      <x v="4"/>
      <x v="548"/>
      <x/>
    </i>
    <i r="4">
      <x v="109"/>
      <x v="4"/>
      <x v="536"/>
      <x/>
    </i>
    <i r="4">
      <x v="132"/>
      <x v="4"/>
      <x v="520"/>
      <x/>
    </i>
    <i r="4">
      <x v="133"/>
      <x v="4"/>
      <x v="521"/>
      <x/>
    </i>
    <i r="4">
      <x v="134"/>
      <x v="4"/>
      <x v="522"/>
      <x/>
    </i>
    <i r="4">
      <x v="135"/>
      <x v="4"/>
      <x v="525"/>
      <x/>
    </i>
    <i r="4">
      <x v="136"/>
      <x v="4"/>
      <x v="526"/>
      <x/>
    </i>
    <i r="4">
      <x v="137"/>
      <x v="4"/>
      <x v="524"/>
      <x/>
    </i>
    <i r="4">
      <x v="138"/>
      <x v="4"/>
      <x v="528"/>
      <x/>
    </i>
    <i r="4">
      <x v="139"/>
      <x v="4"/>
      <x v="529"/>
      <x/>
    </i>
    <i r="4">
      <x v="140"/>
      <x v="4"/>
      <x v="527"/>
      <x/>
    </i>
    <i r="4">
      <x v="141"/>
      <x v="4"/>
      <x v="530"/>
      <x/>
    </i>
    <i r="4">
      <x v="142"/>
      <x v="4"/>
      <x v="534"/>
      <x/>
    </i>
    <i r="4">
      <x v="143"/>
      <x v="4"/>
      <x v="537"/>
      <x/>
    </i>
    <i r="4">
      <x v="144"/>
      <x v="4"/>
      <x v="538"/>
      <x/>
    </i>
    <i r="4">
      <x v="145"/>
      <x v="4"/>
      <x v="531"/>
      <x/>
    </i>
    <i r="4">
      <x v="146"/>
      <x v="4"/>
      <x v="532"/>
      <x/>
    </i>
    <i r="4">
      <x v="147"/>
      <x v="4"/>
      <x v="533"/>
      <x/>
    </i>
    <i r="4">
      <x v="148"/>
      <x v="4"/>
      <x v="534"/>
      <x/>
    </i>
    <i r="4">
      <x v="149"/>
      <x v="4"/>
      <x v="535"/>
      <x/>
    </i>
    <i r="4">
      <x v="150"/>
      <x v="4"/>
      <x v="478"/>
      <x/>
    </i>
    <i r="4">
      <x v="222"/>
      <x v="4"/>
      <x v="448"/>
      <x/>
    </i>
    <i r="4">
      <x v="223"/>
      <x v="4"/>
      <x v="549"/>
      <x/>
    </i>
    <i r="4">
      <x v="296"/>
      <x v="4"/>
      <x v="519"/>
      <x/>
    </i>
    <i r="4">
      <x v="366"/>
      <x v="4"/>
      <x v="523"/>
      <x/>
    </i>
    <i r="4">
      <x v="368"/>
      <x v="4"/>
      <x/>
      <x/>
    </i>
    <i r="2">
      <x v="16"/>
      <x v="17"/>
    </i>
    <i r="4">
      <x v="369"/>
      <x v="4"/>
      <x/>
      <x/>
    </i>
    <i r="3">
      <x v="18"/>
    </i>
    <i r="4">
      <x v="370"/>
      <x v="4"/>
      <x/>
      <x/>
    </i>
    <i r="4">
      <x v="371"/>
      <x v="4"/>
      <x/>
      <x/>
    </i>
    <i r="4">
      <x v="372"/>
      <x v="4"/>
      <x/>
      <x/>
    </i>
    <i r="4">
      <x v="373"/>
      <x v="4"/>
      <x/>
      <x/>
    </i>
    <i r="4">
      <x v="374"/>
      <x v="4"/>
      <x/>
      <x/>
    </i>
    <i r="4">
      <x v="375"/>
      <x v="4"/>
      <x/>
      <x/>
    </i>
    <i r="3">
      <x v="19"/>
    </i>
    <i r="4">
      <x v="376"/>
      <x v="4"/>
      <x/>
      <x/>
    </i>
    <i r="4">
      <x v="377"/>
      <x v="4"/>
      <x/>
      <x/>
    </i>
    <i r="3">
      <x v="20"/>
    </i>
    <i r="4">
      <x v="378"/>
      <x v="4"/>
      <x/>
      <x/>
    </i>
    <i r="4">
      <x v="379"/>
      <x v="4"/>
      <x/>
      <x/>
    </i>
    <i r="3">
      <x v="21"/>
    </i>
    <i r="4">
      <x v="380"/>
      <x v="4"/>
      <x/>
      <x/>
    </i>
    <i r="4">
      <x v="381"/>
      <x v="4"/>
      <x/>
      <x/>
    </i>
    <i r="4">
      <x v="382"/>
      <x v="4"/>
      <x/>
      <x/>
    </i>
    <i r="4">
      <x v="383"/>
      <x v="4"/>
      <x/>
      <x/>
    </i>
    <i r="4">
      <x v="384"/>
      <x v="4"/>
      <x/>
      <x/>
    </i>
    <i r="4">
      <x v="385"/>
      <x v="4"/>
      <x/>
      <x/>
    </i>
    <i>
      <x v="3"/>
      <x v="3"/>
    </i>
    <i r="2">
      <x v="13"/>
      <x v="10"/>
    </i>
    <i r="4">
      <x v="298"/>
      <x v="5"/>
      <x v="146"/>
      <x/>
    </i>
    <i>
      <x v="4"/>
      <x v="6"/>
    </i>
    <i r="2">
      <x v="14"/>
      <x v="13"/>
    </i>
    <i r="4">
      <x v="301"/>
      <x v="5"/>
      <x v="146"/>
      <x/>
    </i>
    <i>
      <x v="5"/>
      <x v="4"/>
    </i>
    <i r="2">
      <x v="15"/>
      <x v="11"/>
    </i>
    <i r="4">
      <x v="299"/>
      <x v="5"/>
      <x v="146"/>
      <x/>
    </i>
    <i>
      <x v="6"/>
      <x v="7"/>
    </i>
    <i r="2">
      <x v="17"/>
      <x v="23"/>
    </i>
    <i r="4">
      <x v="386"/>
      <x v="6"/>
      <x v="550"/>
      <x/>
    </i>
    <i t="grand">
      <x/>
    </i>
  </rowItems>
  <colItems count="1">
    <i/>
  </colItems>
  <dataFields count="1">
    <dataField name="Total" fld="9" baseField="0" baseItem="0" numFmtId="44"/>
  </dataFields>
  <formats count="49">
    <format dxfId="48">
      <pivotArea outline="0" collapsedLevelsAreSubtotals="1" fieldPosition="0"/>
    </format>
    <format dxfId="47">
      <pivotArea field="1" type="button" dataOnly="0" labelOnly="1" outline="0" axis="axisRow" fieldPosition="0"/>
    </format>
    <format dxfId="46">
      <pivotArea field="2" type="button" dataOnly="0" labelOnly="1" outline="0" axis="axisRow" fieldPosition="1"/>
    </format>
    <format dxfId="45">
      <pivotArea field="4" type="button" dataOnly="0" labelOnly="1" outline="0" axis="axisRow" fieldPosition="3"/>
    </format>
    <format dxfId="44">
      <pivotArea field="6" type="button" dataOnly="0" labelOnly="1" outline="0" axis="axisRow" fieldPosition="5"/>
    </format>
    <format dxfId="43">
      <pivotArea field="8" type="button" dataOnly="0" labelOnly="1" outline="0" axis="axisRow" fieldPosition="7"/>
    </format>
    <format dxfId="42">
      <pivotArea dataOnly="0" labelOnly="1" outline="0" axis="axisValues" fieldPosition="0"/>
    </format>
    <format dxfId="41">
      <pivotArea collapsedLevelsAreSubtotals="1" fieldPosition="0">
        <references count="2">
          <reference field="1" count="1" selected="0">
            <x v="0"/>
          </reference>
          <reference field="2" count="1">
            <x v="1"/>
          </reference>
        </references>
      </pivotArea>
    </format>
    <format dxfId="40">
      <pivotArea dataOnly="0" labelOnly="1" fieldPosition="0">
        <references count="2">
          <reference field="1" count="1" selected="0">
            <x v="0"/>
          </reference>
          <reference field="2" count="1">
            <x v="1"/>
          </reference>
        </references>
      </pivotArea>
    </format>
    <format dxfId="39">
      <pivotArea collapsedLevelsAreSubtotals="1" fieldPosition="0">
        <references count="2">
          <reference field="1" count="1" selected="0">
            <x v="1"/>
          </reference>
          <reference field="2" count="1">
            <x v="0"/>
          </reference>
        </references>
      </pivotArea>
    </format>
    <format dxfId="38">
      <pivotArea dataOnly="0" labelOnly="1" fieldPosition="0">
        <references count="2">
          <reference field="1" count="1" selected="0">
            <x v="1"/>
          </reference>
          <reference field="2" count="1">
            <x v="0"/>
          </reference>
        </references>
      </pivotArea>
    </format>
    <format dxfId="37">
      <pivotArea collapsedLevelsAreSubtotals="1" fieldPosition="0">
        <references count="2">
          <reference field="1" count="1" selected="0">
            <x v="0"/>
          </reference>
          <reference field="2" count="1">
            <x v="1"/>
          </reference>
        </references>
      </pivotArea>
    </format>
    <format dxfId="36">
      <pivotArea dataOnly="0" labelOnly="1" fieldPosition="0">
        <references count="2">
          <reference field="1" count="1" selected="0">
            <x v="0"/>
          </reference>
          <reference field="2" count="1">
            <x v="1"/>
          </reference>
        </references>
      </pivotArea>
    </format>
    <format dxfId="35">
      <pivotArea collapsedLevelsAreSubtotals="1" fieldPosition="0">
        <references count="2">
          <reference field="1" count="1" selected="0">
            <x v="0"/>
          </reference>
          <reference field="2" count="1">
            <x v="1"/>
          </reference>
        </references>
      </pivotArea>
    </format>
    <format dxfId="34">
      <pivotArea dataOnly="0" labelOnly="1" fieldPosition="0">
        <references count="2">
          <reference field="1" count="1" selected="0">
            <x v="0"/>
          </reference>
          <reference field="2" count="1">
            <x v="1"/>
          </reference>
        </references>
      </pivotArea>
    </format>
    <format dxfId="33">
      <pivotArea collapsedLevelsAreSubtotals="1" fieldPosition="0">
        <references count="2">
          <reference field="1" count="1" selected="0">
            <x v="1"/>
          </reference>
          <reference field="2" count="1">
            <x v="0"/>
          </reference>
        </references>
      </pivotArea>
    </format>
    <format dxfId="32">
      <pivotArea dataOnly="0" labelOnly="1" fieldPosition="0">
        <references count="2">
          <reference field="1" count="1" selected="0">
            <x v="1"/>
          </reference>
          <reference field="2" count="1">
            <x v="0"/>
          </reference>
        </references>
      </pivotArea>
    </format>
    <format dxfId="31">
      <pivotArea collapsedLevelsAreSubtotals="1" fieldPosition="0">
        <references count="2">
          <reference field="1" count="1" selected="0">
            <x v="1"/>
          </reference>
          <reference field="2" count="1">
            <x v="0"/>
          </reference>
        </references>
      </pivotArea>
    </format>
    <format dxfId="30">
      <pivotArea dataOnly="0" labelOnly="1" fieldPosition="0">
        <references count="2">
          <reference field="1" count="1" selected="0">
            <x v="1"/>
          </reference>
          <reference field="2" count="1">
            <x v="0"/>
          </reference>
        </references>
      </pivotArea>
    </format>
    <format dxfId="29">
      <pivotArea collapsedLevelsAreSubtotals="1" fieldPosition="0">
        <references count="4">
          <reference field="1" count="1" selected="0">
            <x v="0"/>
          </reference>
          <reference field="2" count="1" selected="0">
            <x v="1"/>
          </reference>
          <reference field="3" count="1" selected="0">
            <x v="0"/>
          </reference>
          <reference field="4" count="1">
            <x v="0"/>
          </reference>
        </references>
      </pivotArea>
    </format>
    <format dxfId="28">
      <pivotArea dataOnly="0" labelOnly="1" fieldPosition="0">
        <references count="4">
          <reference field="1" count="1" selected="0">
            <x v="0"/>
          </reference>
          <reference field="2" count="1" selected="0">
            <x v="1"/>
          </reference>
          <reference field="3" count="1" selected="0">
            <x v="0"/>
          </reference>
          <reference field="4" count="1">
            <x v="0"/>
          </reference>
        </references>
      </pivotArea>
    </format>
    <format dxfId="27">
      <pivotArea collapsedLevelsAreSubtotals="1" fieldPosition="0">
        <references count="4">
          <reference field="1" count="1" selected="0">
            <x v="0"/>
          </reference>
          <reference field="2" count="1" selected="0">
            <x v="1"/>
          </reference>
          <reference field="3" count="1" selected="0">
            <x v="1"/>
          </reference>
          <reference field="4" count="1">
            <x v="1"/>
          </reference>
        </references>
      </pivotArea>
    </format>
    <format dxfId="26">
      <pivotArea dataOnly="0" labelOnly="1" fieldPosition="0">
        <references count="4">
          <reference field="1" count="1" selected="0">
            <x v="0"/>
          </reference>
          <reference field="2" count="1" selected="0">
            <x v="1"/>
          </reference>
          <reference field="3" count="1" selected="0">
            <x v="1"/>
          </reference>
          <reference field="4" count="1">
            <x v="1"/>
          </reference>
        </references>
      </pivotArea>
    </format>
    <format dxfId="25">
      <pivotArea dataOnly="0" fieldPosition="0">
        <references count="1">
          <reference field="4" count="1">
            <x v="4"/>
          </reference>
        </references>
      </pivotArea>
    </format>
    <format dxfId="24">
      <pivotArea collapsedLevelsAreSubtotals="1" fieldPosition="0">
        <references count="4">
          <reference field="1" count="1" selected="0">
            <x v="0"/>
          </reference>
          <reference field="2" count="1" selected="0">
            <x v="1"/>
          </reference>
          <reference field="3" count="1" selected="0">
            <x v="3"/>
          </reference>
          <reference field="4" count="1">
            <x v="7"/>
          </reference>
        </references>
      </pivotArea>
    </format>
    <format dxfId="23">
      <pivotArea dataOnly="0" labelOnly="1" fieldPosition="0">
        <references count="4">
          <reference field="1" count="1" selected="0">
            <x v="0"/>
          </reference>
          <reference field="2" count="1" selected="0">
            <x v="1"/>
          </reference>
          <reference field="3" count="1" selected="0">
            <x v="3"/>
          </reference>
          <reference field="4" count="1">
            <x v="7"/>
          </reference>
        </references>
      </pivotArea>
    </format>
    <format dxfId="22">
      <pivotArea collapsedLevelsAreSubtotals="1" fieldPosition="0">
        <references count="4">
          <reference field="1" count="1" selected="0">
            <x v="1"/>
          </reference>
          <reference field="2" count="1" selected="0">
            <x v="0"/>
          </reference>
          <reference field="3" count="1" selected="0">
            <x v="5"/>
          </reference>
          <reference field="4" count="1">
            <x v="2"/>
          </reference>
        </references>
      </pivotArea>
    </format>
    <format dxfId="21">
      <pivotArea dataOnly="0" labelOnly="1" fieldPosition="0">
        <references count="4">
          <reference field="1" count="1" selected="0">
            <x v="1"/>
          </reference>
          <reference field="2" count="1" selected="0">
            <x v="0"/>
          </reference>
          <reference field="3" count="1" selected="0">
            <x v="5"/>
          </reference>
          <reference field="4" count="1">
            <x v="2"/>
          </reference>
        </references>
      </pivotArea>
    </format>
    <format dxfId="20">
      <pivotArea collapsedLevelsAreSubtotals="1" fieldPosition="0">
        <references count="4">
          <reference field="1" count="1" selected="0">
            <x v="1"/>
          </reference>
          <reference field="2" count="1" selected="0">
            <x v="0"/>
          </reference>
          <reference field="3" count="1" selected="0">
            <x v="7"/>
          </reference>
          <reference field="4" count="1">
            <x v="8"/>
          </reference>
        </references>
      </pivotArea>
    </format>
    <format dxfId="19">
      <pivotArea dataOnly="0" labelOnly="1" fieldPosition="0">
        <references count="4">
          <reference field="1" count="1" selected="0">
            <x v="1"/>
          </reference>
          <reference field="2" count="1" selected="0">
            <x v="0"/>
          </reference>
          <reference field="3" count="1" selected="0">
            <x v="7"/>
          </reference>
          <reference field="4" count="1">
            <x v="8"/>
          </reference>
        </references>
      </pivotArea>
    </format>
    <format dxfId="18">
      <pivotArea collapsedLevelsAreSubtotals="1" fieldPosition="0">
        <references count="4">
          <reference field="1" count="1" selected="0">
            <x v="1"/>
          </reference>
          <reference field="2" count="1" selected="0">
            <x v="0"/>
          </reference>
          <reference field="3" count="1" selected="0">
            <x v="8"/>
          </reference>
          <reference field="4" count="1">
            <x v="9"/>
          </reference>
        </references>
      </pivotArea>
    </format>
    <format dxfId="17">
      <pivotArea dataOnly="0" labelOnly="1" fieldPosition="0">
        <references count="4">
          <reference field="1" count="1" selected="0">
            <x v="1"/>
          </reference>
          <reference field="2" count="1" selected="0">
            <x v="0"/>
          </reference>
          <reference field="3" count="1" selected="0">
            <x v="8"/>
          </reference>
          <reference field="4" count="1">
            <x v="9"/>
          </reference>
        </references>
      </pivotArea>
    </format>
    <format dxfId="16">
      <pivotArea dataOnly="0" labelOnly="1" outline="0" offset="IV1" fieldPosition="0">
        <references count="3">
          <reference field="1" count="1" selected="0">
            <x v="0"/>
          </reference>
          <reference field="2" count="1" selected="0">
            <x v="1"/>
          </reference>
          <reference field="3" count="1">
            <x v="0"/>
          </reference>
        </references>
      </pivotArea>
    </format>
    <format dxfId="15">
      <pivotArea dataOnly="0" labelOnly="1" outline="0" offset="IV1" fieldPosition="0">
        <references count="3">
          <reference field="1" count="1" selected="0">
            <x v="0"/>
          </reference>
          <reference field="2" count="1" selected="0">
            <x v="1"/>
          </reference>
          <reference field="3" count="1">
            <x v="1"/>
          </reference>
        </references>
      </pivotArea>
    </format>
    <format dxfId="14">
      <pivotArea dataOnly="0" labelOnly="1" outline="0" offset="IV1" fieldPosition="0">
        <references count="3">
          <reference field="1" count="1" selected="0">
            <x v="0"/>
          </reference>
          <reference field="2" count="1" selected="0">
            <x v="1"/>
          </reference>
          <reference field="3" count="1">
            <x v="2"/>
          </reference>
        </references>
      </pivotArea>
    </format>
    <format dxfId="13">
      <pivotArea dataOnly="0" labelOnly="1" outline="0" offset="IV1" fieldPosition="0">
        <references count="3">
          <reference field="1" count="1" selected="0">
            <x v="0"/>
          </reference>
          <reference field="2" count="1" selected="0">
            <x v="1"/>
          </reference>
          <reference field="3" count="1">
            <x v="3"/>
          </reference>
        </references>
      </pivotArea>
    </format>
    <format dxfId="12">
      <pivotArea dataOnly="0" labelOnly="1" outline="0" offset="IV1" fieldPosition="0">
        <references count="3">
          <reference field="1" count="1" selected="0">
            <x v="1"/>
          </reference>
          <reference field="2" count="1" selected="0">
            <x v="0"/>
          </reference>
          <reference field="3" count="1">
            <x v="5"/>
          </reference>
        </references>
      </pivotArea>
    </format>
    <format dxfId="11">
      <pivotArea dataOnly="0" labelOnly="1" outline="0" offset="IV1" fieldPosition="0">
        <references count="3">
          <reference field="1" count="1" selected="0">
            <x v="1"/>
          </reference>
          <reference field="2" count="1" selected="0">
            <x v="0"/>
          </reference>
          <reference field="3" count="1">
            <x v="7"/>
          </reference>
        </references>
      </pivotArea>
    </format>
    <format dxfId="10">
      <pivotArea dataOnly="0" labelOnly="1" outline="0" offset="IV1" fieldPosition="0">
        <references count="3">
          <reference field="1" count="1" selected="0">
            <x v="1"/>
          </reference>
          <reference field="2" count="1" selected="0">
            <x v="0"/>
          </reference>
          <reference field="3" count="1">
            <x v="8"/>
          </reference>
        </references>
      </pivotArea>
    </format>
    <format dxfId="9">
      <pivotArea dataOnly="0" labelOnly="1" outline="0" offset="IV1" fieldPosition="0">
        <references count="3">
          <reference field="1" count="1" selected="0">
            <x v="1"/>
          </reference>
          <reference field="2" count="1" selected="0">
            <x v="0"/>
          </reference>
          <reference field="3" count="1">
            <x v="6"/>
          </reference>
        </references>
      </pivotArea>
    </format>
    <format dxfId="8">
      <pivotArea dataOnly="0" labelOnly="1" offset="A256" fieldPosition="0">
        <references count="4">
          <reference field="1" count="1" selected="0">
            <x v="1"/>
          </reference>
          <reference field="2" count="1" selected="0">
            <x v="0"/>
          </reference>
          <reference field="3" count="1" selected="0">
            <x v="6"/>
          </reference>
          <reference field="4" count="1">
            <x v="5"/>
          </reference>
        </references>
      </pivotArea>
    </format>
    <format dxfId="7">
      <pivotArea collapsedLevelsAreSubtotals="1" fieldPosition="0">
        <references count="4">
          <reference field="1" count="1" selected="0">
            <x v="1"/>
          </reference>
          <reference field="2" count="1" selected="0">
            <x v="0"/>
          </reference>
          <reference field="3" count="1" selected="0">
            <x v="6"/>
          </reference>
          <reference field="4" count="1">
            <x v="5"/>
          </reference>
        </references>
      </pivotArea>
    </format>
    <format dxfId="6">
      <pivotArea dataOnly="0" labelOnly="1" offset="B256:IV256" fieldPosition="0">
        <references count="4">
          <reference field="1" count="1" selected="0">
            <x v="1"/>
          </reference>
          <reference field="2" count="1" selected="0">
            <x v="0"/>
          </reference>
          <reference field="3" count="1" selected="0">
            <x v="6"/>
          </reference>
          <reference field="4" count="1">
            <x v="5"/>
          </reference>
        </references>
      </pivotArea>
    </format>
    <format dxfId="5">
      <pivotArea dataOnly="0" labelOnly="1" outline="0" offset="IV1" fieldPosition="0">
        <references count="3">
          <reference field="1" count="1" selected="0">
            <x v="1"/>
          </reference>
          <reference field="2" count="1" selected="0">
            <x v="0"/>
          </reference>
          <reference field="3" count="1">
            <x v="4"/>
          </reference>
        </references>
      </pivotArea>
    </format>
    <format dxfId="4">
      <pivotArea dataOnly="0" labelOnly="1" offset="A256" fieldPosition="0">
        <references count="4">
          <reference field="1" count="1" selected="0">
            <x v="1"/>
          </reference>
          <reference field="2" count="1" selected="0">
            <x v="0"/>
          </reference>
          <reference field="3" count="1" selected="0">
            <x v="4"/>
          </reference>
          <reference field="4" count="1">
            <x v="3"/>
          </reference>
        </references>
      </pivotArea>
    </format>
    <format dxfId="3">
      <pivotArea collapsedLevelsAreSubtotals="1" fieldPosition="0">
        <references count="4">
          <reference field="1" count="1" selected="0">
            <x v="1"/>
          </reference>
          <reference field="2" count="1" selected="0">
            <x v="0"/>
          </reference>
          <reference field="3" count="1" selected="0">
            <x v="4"/>
          </reference>
          <reference field="4" count="1">
            <x v="3"/>
          </reference>
        </references>
      </pivotArea>
    </format>
    <format dxfId="2">
      <pivotArea dataOnly="0" labelOnly="1" offset="B256:IV256" fieldPosition="0">
        <references count="4">
          <reference field="1" count="1" selected="0">
            <x v="1"/>
          </reference>
          <reference field="2" count="1" selected="0">
            <x v="0"/>
          </reference>
          <reference field="3" count="1" selected="0">
            <x v="4"/>
          </reference>
          <reference field="4" count="1">
            <x v="3"/>
          </reference>
        </references>
      </pivotArea>
    </format>
    <format dxfId="1">
      <pivotArea dataOnly="0" labelOnly="1" fieldPosition="0">
        <references count="1">
          <reference field="8" count="0"/>
        </references>
      </pivotArea>
    </format>
    <format dxfId="0">
      <pivotArea field="7" type="button" dataOnly="0" labelOnly="1" outline="0" axis="axisRow" fieldPosition="6"/>
    </format>
  </formats>
  <pivotTableStyleInfo name="CTTI2" showRowHeaders="1" showColHeaders="1" showRowStripes="0" showColStripes="1"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7"/>
  <sheetViews>
    <sheetView topLeftCell="G1" zoomScale="115" zoomScaleNormal="115" workbookViewId="0">
      <pane ySplit="1" topLeftCell="A17" activePane="bottomLeft" state="frozen"/>
      <selection pane="bottomLeft" activeCell="Q88" sqref="Q88"/>
    </sheetView>
  </sheetViews>
  <sheetFormatPr defaultColWidth="11.42578125" defaultRowHeight="12.75"/>
  <cols>
    <col min="1" max="1" width="16.42578125" style="1" bestFit="1" customWidth="1"/>
    <col min="2" max="2" width="12.42578125" style="1" customWidth="1"/>
    <col min="3" max="3" width="17.140625" style="1" customWidth="1"/>
    <col min="4" max="4" width="15.85546875" style="1" customWidth="1"/>
    <col min="5" max="5" width="32.140625" style="1" customWidth="1"/>
    <col min="6" max="6" width="255.7109375" style="1" customWidth="1"/>
    <col min="7" max="7" width="86.7109375" style="1" bestFit="1" customWidth="1"/>
    <col min="8" max="8" width="9.5703125" style="1" bestFit="1" customWidth="1"/>
    <col min="9" max="9" width="17" style="2" bestFit="1" customWidth="1"/>
    <col min="10" max="10" width="11.7109375" style="3" bestFit="1" customWidth="1"/>
    <col min="11" max="16384" width="11.42578125" style="3"/>
  </cols>
  <sheetData>
    <row r="1" spans="1:10" s="4" customFormat="1">
      <c r="A1" s="9" t="s">
        <v>274</v>
      </c>
      <c r="B1" s="9" t="s">
        <v>314</v>
      </c>
      <c r="C1" s="9" t="s">
        <v>299</v>
      </c>
      <c r="D1" s="9" t="s">
        <v>315</v>
      </c>
      <c r="E1" s="9" t="s">
        <v>300</v>
      </c>
      <c r="F1" s="66" t="s">
        <v>309</v>
      </c>
      <c r="G1" s="9" t="s">
        <v>310</v>
      </c>
      <c r="H1" s="9" t="s">
        <v>275</v>
      </c>
      <c r="I1" s="41" t="s">
        <v>328</v>
      </c>
    </row>
    <row r="2" spans="1:10" s="39" customFormat="1" ht="249.95" customHeight="1">
      <c r="A2" s="12" t="s">
        <v>34</v>
      </c>
      <c r="B2" s="12">
        <v>1</v>
      </c>
      <c r="C2" s="12" t="s">
        <v>301</v>
      </c>
      <c r="D2" s="12" t="s">
        <v>316</v>
      </c>
      <c r="E2" s="12" t="s">
        <v>809</v>
      </c>
      <c r="F2" s="14" t="s">
        <v>826</v>
      </c>
      <c r="G2" s="14" t="s">
        <v>38</v>
      </c>
      <c r="H2" s="12" t="s">
        <v>332</v>
      </c>
      <c r="I2" s="15">
        <v>67.62</v>
      </c>
    </row>
    <row r="3" spans="1:10" s="39" customFormat="1" ht="399.95" customHeight="1">
      <c r="A3" s="12" t="s">
        <v>35</v>
      </c>
      <c r="B3" s="12">
        <v>1</v>
      </c>
      <c r="C3" s="12" t="s">
        <v>301</v>
      </c>
      <c r="D3" s="12" t="s">
        <v>316</v>
      </c>
      <c r="E3" s="12" t="s">
        <v>809</v>
      </c>
      <c r="F3" s="14" t="s">
        <v>888</v>
      </c>
      <c r="G3" s="14" t="s">
        <v>58</v>
      </c>
      <c r="H3" s="12" t="s">
        <v>332</v>
      </c>
      <c r="I3" s="15">
        <v>58.67</v>
      </c>
      <c r="J3" s="51"/>
    </row>
    <row r="4" spans="1:10" s="39" customFormat="1" ht="399.95" customHeight="1">
      <c r="A4" s="12" t="s">
        <v>681</v>
      </c>
      <c r="B4" s="12">
        <v>1</v>
      </c>
      <c r="C4" s="12" t="s">
        <v>301</v>
      </c>
      <c r="D4" s="12" t="s">
        <v>316</v>
      </c>
      <c r="E4" s="12" t="s">
        <v>809</v>
      </c>
      <c r="F4" s="14" t="s">
        <v>889</v>
      </c>
      <c r="G4" s="14" t="s">
        <v>904</v>
      </c>
      <c r="H4" s="12" t="s">
        <v>332</v>
      </c>
      <c r="I4" s="15">
        <v>107.79</v>
      </c>
    </row>
    <row r="5" spans="1:10" s="39" customFormat="1" ht="200.1" customHeight="1">
      <c r="A5" s="12" t="s">
        <v>36</v>
      </c>
      <c r="B5" s="12">
        <v>1</v>
      </c>
      <c r="C5" s="12" t="s">
        <v>301</v>
      </c>
      <c r="D5" s="12" t="s">
        <v>316</v>
      </c>
      <c r="E5" s="12" t="s">
        <v>809</v>
      </c>
      <c r="F5" s="14" t="s">
        <v>864</v>
      </c>
      <c r="G5" s="14" t="s">
        <v>56</v>
      </c>
      <c r="H5" s="12" t="s">
        <v>332</v>
      </c>
      <c r="I5" s="15">
        <v>37.800000000000004</v>
      </c>
    </row>
    <row r="6" spans="1:10" s="39" customFormat="1" ht="249.95" customHeight="1">
      <c r="A6" s="12" t="s">
        <v>256</v>
      </c>
      <c r="B6" s="12">
        <v>1</v>
      </c>
      <c r="C6" s="12" t="s">
        <v>301</v>
      </c>
      <c r="D6" s="12" t="s">
        <v>316</v>
      </c>
      <c r="E6" s="12" t="s">
        <v>809</v>
      </c>
      <c r="F6" s="14" t="s">
        <v>865</v>
      </c>
      <c r="G6" s="14" t="s">
        <v>668</v>
      </c>
      <c r="H6" s="12" t="s">
        <v>332</v>
      </c>
      <c r="I6" s="15">
        <v>59.33</v>
      </c>
    </row>
    <row r="7" spans="1:10" s="39" customFormat="1" ht="408.95" customHeight="1">
      <c r="A7" s="12" t="s">
        <v>257</v>
      </c>
      <c r="B7" s="12">
        <v>1</v>
      </c>
      <c r="C7" s="12" t="s">
        <v>301</v>
      </c>
      <c r="D7" s="12" t="s">
        <v>316</v>
      </c>
      <c r="E7" s="12" t="s">
        <v>809</v>
      </c>
      <c r="F7" s="14" t="s">
        <v>890</v>
      </c>
      <c r="G7" s="14" t="s">
        <v>667</v>
      </c>
      <c r="H7" s="12" t="s">
        <v>332</v>
      </c>
      <c r="I7" s="15">
        <v>54.6</v>
      </c>
    </row>
    <row r="8" spans="1:10" s="39" customFormat="1" ht="249.95" customHeight="1">
      <c r="A8" s="12" t="s">
        <v>258</v>
      </c>
      <c r="B8" s="12">
        <v>1</v>
      </c>
      <c r="C8" s="12" t="s">
        <v>301</v>
      </c>
      <c r="D8" s="12" t="s">
        <v>316</v>
      </c>
      <c r="E8" s="12" t="s">
        <v>809</v>
      </c>
      <c r="F8" s="14" t="s">
        <v>866</v>
      </c>
      <c r="G8" s="14" t="s">
        <v>666</v>
      </c>
      <c r="H8" s="12" t="s">
        <v>332</v>
      </c>
      <c r="I8" s="15">
        <v>31.35</v>
      </c>
    </row>
    <row r="9" spans="1:10" s="39" customFormat="1" ht="223.5" customHeight="1">
      <c r="A9" s="12" t="s">
        <v>245</v>
      </c>
      <c r="B9" s="12">
        <v>1</v>
      </c>
      <c r="C9" s="12" t="s">
        <v>301</v>
      </c>
      <c r="D9" s="12" t="s">
        <v>316</v>
      </c>
      <c r="E9" s="12" t="s">
        <v>809</v>
      </c>
      <c r="F9" s="14" t="s">
        <v>867</v>
      </c>
      <c r="G9" s="14" t="s">
        <v>246</v>
      </c>
      <c r="H9" s="12" t="s">
        <v>332</v>
      </c>
      <c r="I9" s="15">
        <v>61.43</v>
      </c>
    </row>
    <row r="10" spans="1:10" s="39" customFormat="1" ht="399.95" customHeight="1">
      <c r="A10" s="12" t="s">
        <v>248</v>
      </c>
      <c r="B10" s="12">
        <v>1</v>
      </c>
      <c r="C10" s="12" t="s">
        <v>301</v>
      </c>
      <c r="D10" s="12" t="s">
        <v>316</v>
      </c>
      <c r="E10" s="12" t="s">
        <v>809</v>
      </c>
      <c r="F10" s="14" t="s">
        <v>891</v>
      </c>
      <c r="G10" s="14" t="s">
        <v>247</v>
      </c>
      <c r="H10" s="12" t="s">
        <v>332</v>
      </c>
      <c r="I10" s="15">
        <v>57.230000000000004</v>
      </c>
    </row>
    <row r="11" spans="1:10" s="39" customFormat="1" ht="200.1" customHeight="1">
      <c r="A11" s="12" t="s">
        <v>249</v>
      </c>
      <c r="B11" s="12">
        <v>1</v>
      </c>
      <c r="C11" s="12" t="s">
        <v>301</v>
      </c>
      <c r="D11" s="12" t="s">
        <v>316</v>
      </c>
      <c r="E11" s="12" t="s">
        <v>809</v>
      </c>
      <c r="F11" s="14" t="s">
        <v>868</v>
      </c>
      <c r="G11" s="14" t="s">
        <v>250</v>
      </c>
      <c r="H11" s="12" t="s">
        <v>332</v>
      </c>
      <c r="I11" s="15">
        <v>34.65</v>
      </c>
    </row>
    <row r="12" spans="1:10" s="39" customFormat="1" ht="235.5" customHeight="1">
      <c r="A12" s="12" t="s">
        <v>358</v>
      </c>
      <c r="B12" s="12">
        <v>1</v>
      </c>
      <c r="C12" s="12" t="s">
        <v>301</v>
      </c>
      <c r="D12" s="12" t="s">
        <v>316</v>
      </c>
      <c r="E12" s="12" t="s">
        <v>809</v>
      </c>
      <c r="F12" s="14" t="s">
        <v>869</v>
      </c>
      <c r="G12" s="14" t="s">
        <v>355</v>
      </c>
      <c r="H12" s="12" t="s">
        <v>332</v>
      </c>
      <c r="I12" s="15">
        <v>60.95</v>
      </c>
    </row>
    <row r="13" spans="1:10" s="39" customFormat="1" ht="399.95" customHeight="1">
      <c r="A13" s="12" t="s">
        <v>359</v>
      </c>
      <c r="B13" s="12">
        <v>1</v>
      </c>
      <c r="C13" s="12" t="s">
        <v>301</v>
      </c>
      <c r="D13" s="12" t="s">
        <v>316</v>
      </c>
      <c r="E13" s="12" t="s">
        <v>809</v>
      </c>
      <c r="F13" s="14" t="s">
        <v>905</v>
      </c>
      <c r="G13" s="14" t="s">
        <v>356</v>
      </c>
      <c r="H13" s="12" t="s">
        <v>332</v>
      </c>
      <c r="I13" s="15">
        <v>47.5</v>
      </c>
    </row>
    <row r="14" spans="1:10" s="39" customFormat="1" ht="198.75" customHeight="1">
      <c r="A14" s="12" t="s">
        <v>360</v>
      </c>
      <c r="B14" s="12">
        <v>1</v>
      </c>
      <c r="C14" s="12" t="s">
        <v>301</v>
      </c>
      <c r="D14" s="12" t="s">
        <v>316</v>
      </c>
      <c r="E14" s="12" t="s">
        <v>809</v>
      </c>
      <c r="F14" s="14" t="s">
        <v>870</v>
      </c>
      <c r="G14" s="14" t="s">
        <v>357</v>
      </c>
      <c r="H14" s="12" t="s">
        <v>332</v>
      </c>
      <c r="I14" s="15">
        <v>28.35</v>
      </c>
    </row>
    <row r="15" spans="1:10" s="39" customFormat="1" ht="198.75" customHeight="1">
      <c r="A15" s="12" t="s">
        <v>733</v>
      </c>
      <c r="B15" s="12">
        <v>1</v>
      </c>
      <c r="C15" s="12" t="s">
        <v>301</v>
      </c>
      <c r="D15" s="12" t="s">
        <v>316</v>
      </c>
      <c r="E15" s="12" t="s">
        <v>811</v>
      </c>
      <c r="F15" s="14" t="s">
        <v>871</v>
      </c>
      <c r="G15" s="14" t="s">
        <v>736</v>
      </c>
      <c r="H15" s="12" t="s">
        <v>332</v>
      </c>
      <c r="I15" s="15">
        <v>27.95</v>
      </c>
    </row>
    <row r="16" spans="1:10" s="39" customFormat="1" ht="198.75" customHeight="1">
      <c r="A16" s="12" t="s">
        <v>734</v>
      </c>
      <c r="B16" s="12">
        <v>1</v>
      </c>
      <c r="C16" s="12" t="s">
        <v>301</v>
      </c>
      <c r="D16" s="12" t="s">
        <v>316</v>
      </c>
      <c r="E16" s="12" t="s">
        <v>811</v>
      </c>
      <c r="F16" s="14" t="s">
        <v>872</v>
      </c>
      <c r="G16" s="14" t="s">
        <v>737</v>
      </c>
      <c r="H16" s="12" t="s">
        <v>332</v>
      </c>
      <c r="I16" s="15">
        <v>60.15</v>
      </c>
    </row>
    <row r="17" spans="1:10" s="39" customFormat="1" ht="198.75" customHeight="1">
      <c r="A17" s="12" t="s">
        <v>735</v>
      </c>
      <c r="B17" s="12">
        <v>1</v>
      </c>
      <c r="C17" s="12" t="s">
        <v>301</v>
      </c>
      <c r="D17" s="12" t="s">
        <v>316</v>
      </c>
      <c r="E17" s="12" t="s">
        <v>811</v>
      </c>
      <c r="F17" s="14" t="s">
        <v>892</v>
      </c>
      <c r="G17" s="14" t="s">
        <v>738</v>
      </c>
      <c r="H17" s="12" t="s">
        <v>332</v>
      </c>
      <c r="I17" s="15">
        <v>46.85</v>
      </c>
    </row>
    <row r="18" spans="1:10" s="39" customFormat="1" ht="181.5" customHeight="1">
      <c r="A18" s="12" t="s">
        <v>527</v>
      </c>
      <c r="B18" s="12">
        <v>1</v>
      </c>
      <c r="C18" s="12" t="s">
        <v>301</v>
      </c>
      <c r="D18" s="12" t="s">
        <v>316</v>
      </c>
      <c r="E18" s="12" t="s">
        <v>810</v>
      </c>
      <c r="F18" s="14" t="s">
        <v>911</v>
      </c>
      <c r="G18" s="14" t="s">
        <v>908</v>
      </c>
      <c r="H18" s="12" t="s">
        <v>332</v>
      </c>
      <c r="I18" s="15">
        <v>32.549999999999997</v>
      </c>
    </row>
    <row r="19" spans="1:10" s="39" customFormat="1" ht="181.5" customHeight="1">
      <c r="A19" s="12" t="s">
        <v>528</v>
      </c>
      <c r="B19" s="12">
        <v>1</v>
      </c>
      <c r="C19" s="12" t="s">
        <v>301</v>
      </c>
      <c r="D19" s="12" t="s">
        <v>316</v>
      </c>
      <c r="E19" s="12" t="s">
        <v>810</v>
      </c>
      <c r="F19" s="14" t="s">
        <v>827</v>
      </c>
      <c r="G19" s="14" t="s">
        <v>909</v>
      </c>
      <c r="H19" s="12" t="s">
        <v>332</v>
      </c>
      <c r="I19" s="15">
        <v>29.400000000000002</v>
      </c>
    </row>
    <row r="20" spans="1:10" s="39" customFormat="1" ht="181.5" customHeight="1">
      <c r="A20" s="12" t="s">
        <v>282</v>
      </c>
      <c r="B20" s="12">
        <v>1</v>
      </c>
      <c r="C20" s="12" t="s">
        <v>301</v>
      </c>
      <c r="D20" s="12" t="s">
        <v>316</v>
      </c>
      <c r="E20" s="12" t="s">
        <v>810</v>
      </c>
      <c r="F20" s="14" t="s">
        <v>828</v>
      </c>
      <c r="G20" s="14" t="s">
        <v>545</v>
      </c>
      <c r="H20" s="12" t="s">
        <v>332</v>
      </c>
      <c r="I20" s="15">
        <v>26.78</v>
      </c>
    </row>
    <row r="21" spans="1:10" s="39" customFormat="1" ht="181.5" customHeight="1">
      <c r="A21" s="12" t="s">
        <v>284</v>
      </c>
      <c r="B21" s="12">
        <v>1</v>
      </c>
      <c r="C21" s="12" t="s">
        <v>301</v>
      </c>
      <c r="D21" s="12" t="s">
        <v>316</v>
      </c>
      <c r="E21" s="12" t="s">
        <v>810</v>
      </c>
      <c r="F21" s="14" t="s">
        <v>829</v>
      </c>
      <c r="G21" s="14" t="s">
        <v>546</v>
      </c>
      <c r="H21" s="12" t="s">
        <v>332</v>
      </c>
      <c r="I21" s="15">
        <v>23.63</v>
      </c>
    </row>
    <row r="22" spans="1:10" s="39" customFormat="1" ht="181.5" customHeight="1">
      <c r="A22" s="12" t="s">
        <v>283</v>
      </c>
      <c r="B22" s="12">
        <v>1</v>
      </c>
      <c r="C22" s="12" t="s">
        <v>301</v>
      </c>
      <c r="D22" s="12" t="s">
        <v>316</v>
      </c>
      <c r="E22" s="12" t="s">
        <v>810</v>
      </c>
      <c r="F22" s="14" t="s">
        <v>830</v>
      </c>
      <c r="G22" s="14" t="s">
        <v>550</v>
      </c>
      <c r="H22" s="12" t="s">
        <v>332</v>
      </c>
      <c r="I22" s="15">
        <v>25.73</v>
      </c>
      <c r="J22" s="51"/>
    </row>
    <row r="23" spans="1:10" s="39" customFormat="1" ht="181.5" customHeight="1">
      <c r="A23" s="12" t="s">
        <v>285</v>
      </c>
      <c r="B23" s="12">
        <v>1</v>
      </c>
      <c r="C23" s="12" t="s">
        <v>301</v>
      </c>
      <c r="D23" s="12" t="s">
        <v>316</v>
      </c>
      <c r="E23" s="12" t="s">
        <v>810</v>
      </c>
      <c r="F23" s="14" t="s">
        <v>831</v>
      </c>
      <c r="G23" s="14" t="s">
        <v>551</v>
      </c>
      <c r="H23" s="12" t="s">
        <v>332</v>
      </c>
      <c r="I23" s="15">
        <v>22.580000000000002</v>
      </c>
    </row>
    <row r="24" spans="1:10" s="39" customFormat="1" ht="181.5" customHeight="1">
      <c r="A24" s="12" t="s">
        <v>761</v>
      </c>
      <c r="B24" s="12">
        <v>1</v>
      </c>
      <c r="C24" s="12" t="s">
        <v>301</v>
      </c>
      <c r="D24" s="12" t="s">
        <v>316</v>
      </c>
      <c r="E24" s="12" t="s">
        <v>810</v>
      </c>
      <c r="F24" s="14" t="s">
        <v>832</v>
      </c>
      <c r="G24" s="14" t="s">
        <v>808</v>
      </c>
      <c r="H24" s="12" t="s">
        <v>332</v>
      </c>
      <c r="I24" s="15">
        <v>38.4</v>
      </c>
    </row>
    <row r="25" spans="1:10" s="39" customFormat="1" ht="181.5" customHeight="1">
      <c r="A25" s="12" t="s">
        <v>707</v>
      </c>
      <c r="B25" s="12">
        <v>1</v>
      </c>
      <c r="C25" s="12" t="s">
        <v>301</v>
      </c>
      <c r="D25" s="12" t="s">
        <v>316</v>
      </c>
      <c r="E25" s="12" t="s">
        <v>810</v>
      </c>
      <c r="F25" s="14" t="s">
        <v>833</v>
      </c>
      <c r="G25" s="14" t="s">
        <v>709</v>
      </c>
      <c r="H25" s="12" t="s">
        <v>332</v>
      </c>
      <c r="I25" s="15">
        <v>27.830000000000002</v>
      </c>
    </row>
    <row r="26" spans="1:10" s="39" customFormat="1" ht="181.5" customHeight="1">
      <c r="A26" s="12" t="s">
        <v>708</v>
      </c>
      <c r="B26" s="12">
        <v>1</v>
      </c>
      <c r="C26" s="12" t="s">
        <v>301</v>
      </c>
      <c r="D26" s="12" t="s">
        <v>316</v>
      </c>
      <c r="E26" s="12" t="s">
        <v>810</v>
      </c>
      <c r="F26" s="14" t="s">
        <v>834</v>
      </c>
      <c r="G26" s="14" t="s">
        <v>710</v>
      </c>
      <c r="H26" s="12" t="s">
        <v>332</v>
      </c>
      <c r="I26" s="15">
        <v>24.68</v>
      </c>
    </row>
    <row r="27" spans="1:10" s="39" customFormat="1" ht="181.5" customHeight="1">
      <c r="A27" s="12" t="s">
        <v>286</v>
      </c>
      <c r="B27" s="12">
        <v>1</v>
      </c>
      <c r="C27" s="12" t="s">
        <v>301</v>
      </c>
      <c r="D27" s="12" t="s">
        <v>316</v>
      </c>
      <c r="E27" s="12" t="s">
        <v>810</v>
      </c>
      <c r="F27" s="14" t="s">
        <v>835</v>
      </c>
      <c r="G27" s="14" t="s">
        <v>552</v>
      </c>
      <c r="H27" s="12" t="s">
        <v>332</v>
      </c>
      <c r="I27" s="15">
        <v>23.1</v>
      </c>
    </row>
    <row r="28" spans="1:10" s="39" customFormat="1" ht="181.5" customHeight="1">
      <c r="A28" s="12" t="s">
        <v>287</v>
      </c>
      <c r="B28" s="12">
        <v>1</v>
      </c>
      <c r="C28" s="12" t="s">
        <v>301</v>
      </c>
      <c r="D28" s="12" t="s">
        <v>316</v>
      </c>
      <c r="E28" s="12" t="s">
        <v>810</v>
      </c>
      <c r="F28" s="14" t="s">
        <v>836</v>
      </c>
      <c r="G28" s="14" t="s">
        <v>547</v>
      </c>
      <c r="H28" s="12" t="s">
        <v>332</v>
      </c>
      <c r="I28" s="15">
        <v>13.65</v>
      </c>
    </row>
    <row r="29" spans="1:10" s="39" customFormat="1" ht="181.5" customHeight="1">
      <c r="A29" s="12" t="s">
        <v>536</v>
      </c>
      <c r="B29" s="12">
        <v>1</v>
      </c>
      <c r="C29" s="12" t="s">
        <v>301</v>
      </c>
      <c r="D29" s="12" t="s">
        <v>316</v>
      </c>
      <c r="E29" s="12" t="s">
        <v>810</v>
      </c>
      <c r="F29" s="14" t="s">
        <v>837</v>
      </c>
      <c r="G29" s="14" t="s">
        <v>555</v>
      </c>
      <c r="H29" s="12" t="s">
        <v>332</v>
      </c>
      <c r="I29" s="15">
        <v>29.400000000000002</v>
      </c>
    </row>
    <row r="30" spans="1:10" s="39" customFormat="1" ht="181.5" customHeight="1">
      <c r="A30" s="12" t="s">
        <v>554</v>
      </c>
      <c r="B30" s="12">
        <v>1</v>
      </c>
      <c r="C30" s="12" t="s">
        <v>301</v>
      </c>
      <c r="D30" s="12" t="s">
        <v>316</v>
      </c>
      <c r="E30" s="12" t="s">
        <v>810</v>
      </c>
      <c r="F30" s="14" t="s">
        <v>838</v>
      </c>
      <c r="G30" s="14" t="s">
        <v>553</v>
      </c>
      <c r="H30" s="12" t="s">
        <v>332</v>
      </c>
      <c r="I30" s="15">
        <v>26.25</v>
      </c>
    </row>
    <row r="31" spans="1:10" s="39" customFormat="1" ht="181.5" customHeight="1">
      <c r="A31" s="12" t="s">
        <v>711</v>
      </c>
      <c r="B31" s="12">
        <v>1</v>
      </c>
      <c r="C31" s="12" t="s">
        <v>301</v>
      </c>
      <c r="D31" s="12" t="s">
        <v>316</v>
      </c>
      <c r="E31" s="12" t="s">
        <v>810</v>
      </c>
      <c r="F31" s="14" t="s">
        <v>839</v>
      </c>
      <c r="G31" s="14" t="s">
        <v>713</v>
      </c>
      <c r="H31" s="12" t="s">
        <v>332</v>
      </c>
      <c r="I31" s="15">
        <v>31.5</v>
      </c>
    </row>
    <row r="32" spans="1:10" s="39" customFormat="1" ht="181.5" customHeight="1">
      <c r="A32" s="12" t="s">
        <v>712</v>
      </c>
      <c r="B32" s="12">
        <v>1</v>
      </c>
      <c r="C32" s="12" t="s">
        <v>301</v>
      </c>
      <c r="D32" s="12" t="s">
        <v>316</v>
      </c>
      <c r="E32" s="12" t="s">
        <v>810</v>
      </c>
      <c r="F32" s="14" t="s">
        <v>840</v>
      </c>
      <c r="G32" s="14" t="s">
        <v>714</v>
      </c>
      <c r="H32" s="12" t="s">
        <v>332</v>
      </c>
      <c r="I32" s="15">
        <v>28.35</v>
      </c>
    </row>
    <row r="33" spans="1:9" s="39" customFormat="1" ht="181.5" customHeight="1">
      <c r="A33" s="12" t="s">
        <v>537</v>
      </c>
      <c r="B33" s="12">
        <v>1</v>
      </c>
      <c r="C33" s="12" t="s">
        <v>301</v>
      </c>
      <c r="D33" s="12" t="s">
        <v>316</v>
      </c>
      <c r="E33" s="12" t="s">
        <v>810</v>
      </c>
      <c r="F33" s="14" t="s">
        <v>841</v>
      </c>
      <c r="G33" s="14" t="s">
        <v>557</v>
      </c>
      <c r="H33" s="12" t="s">
        <v>332</v>
      </c>
      <c r="I33" s="15">
        <v>31.5</v>
      </c>
    </row>
    <row r="34" spans="1:9" s="39" customFormat="1" ht="181.5" customHeight="1">
      <c r="A34" s="12" t="s">
        <v>558</v>
      </c>
      <c r="B34" s="12">
        <v>1</v>
      </c>
      <c r="C34" s="12" t="s">
        <v>301</v>
      </c>
      <c r="D34" s="12" t="s">
        <v>316</v>
      </c>
      <c r="E34" s="12" t="s">
        <v>810</v>
      </c>
      <c r="F34" s="14" t="s">
        <v>842</v>
      </c>
      <c r="G34" s="14" t="s">
        <v>556</v>
      </c>
      <c r="H34" s="12" t="s">
        <v>332</v>
      </c>
      <c r="I34" s="15">
        <v>28.35</v>
      </c>
    </row>
    <row r="35" spans="1:9" s="39" customFormat="1" ht="181.5" customHeight="1">
      <c r="A35" s="12" t="s">
        <v>715</v>
      </c>
      <c r="B35" s="12">
        <v>1</v>
      </c>
      <c r="C35" s="12" t="s">
        <v>301</v>
      </c>
      <c r="D35" s="12" t="s">
        <v>316</v>
      </c>
      <c r="E35" s="12" t="s">
        <v>810</v>
      </c>
      <c r="F35" s="14" t="s">
        <v>843</v>
      </c>
      <c r="G35" s="14" t="s">
        <v>717</v>
      </c>
      <c r="H35" s="12" t="s">
        <v>332</v>
      </c>
      <c r="I35" s="15">
        <v>33.6</v>
      </c>
    </row>
    <row r="36" spans="1:9" s="39" customFormat="1" ht="181.5" customHeight="1">
      <c r="A36" s="12" t="s">
        <v>716</v>
      </c>
      <c r="B36" s="12">
        <v>1</v>
      </c>
      <c r="C36" s="12" t="s">
        <v>301</v>
      </c>
      <c r="D36" s="12" t="s">
        <v>316</v>
      </c>
      <c r="E36" s="12" t="s">
        <v>810</v>
      </c>
      <c r="F36" s="14" t="s">
        <v>844</v>
      </c>
      <c r="G36" s="14" t="s">
        <v>718</v>
      </c>
      <c r="H36" s="12" t="s">
        <v>332</v>
      </c>
      <c r="I36" s="15">
        <v>30.45</v>
      </c>
    </row>
    <row r="37" spans="1:9" s="39" customFormat="1" ht="181.5" customHeight="1">
      <c r="A37" s="12" t="s">
        <v>538</v>
      </c>
      <c r="B37" s="12">
        <v>1</v>
      </c>
      <c r="C37" s="12" t="s">
        <v>301</v>
      </c>
      <c r="D37" s="12" t="s">
        <v>316</v>
      </c>
      <c r="E37" s="12" t="s">
        <v>810</v>
      </c>
      <c r="F37" s="14" t="s">
        <v>845</v>
      </c>
      <c r="G37" s="14" t="s">
        <v>559</v>
      </c>
      <c r="H37" s="12" t="s">
        <v>332</v>
      </c>
      <c r="I37" s="15">
        <v>27.3</v>
      </c>
    </row>
    <row r="38" spans="1:9" s="39" customFormat="1" ht="181.5" customHeight="1">
      <c r="A38" s="12" t="s">
        <v>560</v>
      </c>
      <c r="B38" s="12">
        <v>1</v>
      </c>
      <c r="C38" s="12" t="s">
        <v>301</v>
      </c>
      <c r="D38" s="12" t="s">
        <v>316</v>
      </c>
      <c r="E38" s="12" t="s">
        <v>810</v>
      </c>
      <c r="F38" s="14" t="s">
        <v>846</v>
      </c>
      <c r="G38" s="14" t="s">
        <v>561</v>
      </c>
      <c r="H38" s="12" t="s">
        <v>332</v>
      </c>
      <c r="I38" s="15">
        <v>24.150000000000002</v>
      </c>
    </row>
    <row r="39" spans="1:9" s="39" customFormat="1" ht="181.5" customHeight="1">
      <c r="A39" s="12" t="s">
        <v>719</v>
      </c>
      <c r="B39" s="12">
        <v>1</v>
      </c>
      <c r="C39" s="12" t="s">
        <v>301</v>
      </c>
      <c r="D39" s="12" t="s">
        <v>316</v>
      </c>
      <c r="E39" s="12" t="s">
        <v>810</v>
      </c>
      <c r="F39" s="14" t="s">
        <v>847</v>
      </c>
      <c r="G39" s="14" t="s">
        <v>721</v>
      </c>
      <c r="H39" s="12" t="s">
        <v>332</v>
      </c>
      <c r="I39" s="15">
        <v>29.400000000000002</v>
      </c>
    </row>
    <row r="40" spans="1:9" s="39" customFormat="1" ht="181.5" customHeight="1">
      <c r="A40" s="12" t="s">
        <v>720</v>
      </c>
      <c r="B40" s="12">
        <v>1</v>
      </c>
      <c r="C40" s="12" t="s">
        <v>301</v>
      </c>
      <c r="D40" s="12" t="s">
        <v>316</v>
      </c>
      <c r="E40" s="12" t="s">
        <v>810</v>
      </c>
      <c r="F40" s="14" t="s">
        <v>848</v>
      </c>
      <c r="G40" s="14" t="s">
        <v>722</v>
      </c>
      <c r="H40" s="12" t="s">
        <v>332</v>
      </c>
      <c r="I40" s="15">
        <v>26.25</v>
      </c>
    </row>
    <row r="41" spans="1:9" s="39" customFormat="1" ht="181.5" customHeight="1">
      <c r="A41" s="12" t="s">
        <v>539</v>
      </c>
      <c r="B41" s="12">
        <v>1</v>
      </c>
      <c r="C41" s="12" t="s">
        <v>301</v>
      </c>
      <c r="D41" s="12" t="s">
        <v>316</v>
      </c>
      <c r="E41" s="12" t="s">
        <v>810</v>
      </c>
      <c r="F41" s="14" t="s">
        <v>849</v>
      </c>
      <c r="G41" s="14" t="s">
        <v>562</v>
      </c>
      <c r="H41" s="12" t="s">
        <v>332</v>
      </c>
      <c r="I41" s="15">
        <v>53.550000000000004</v>
      </c>
    </row>
    <row r="42" spans="1:9" s="39" customFormat="1" ht="181.5" customHeight="1">
      <c r="A42" s="12" t="s">
        <v>671</v>
      </c>
      <c r="B42" s="12">
        <v>1</v>
      </c>
      <c r="C42" s="12" t="s">
        <v>301</v>
      </c>
      <c r="D42" s="12" t="s">
        <v>316</v>
      </c>
      <c r="E42" s="12" t="s">
        <v>809</v>
      </c>
      <c r="F42" s="14" t="s">
        <v>850</v>
      </c>
      <c r="G42" s="14" t="s">
        <v>669</v>
      </c>
      <c r="H42" s="12" t="s">
        <v>332</v>
      </c>
      <c r="I42" s="15">
        <v>40.43</v>
      </c>
    </row>
    <row r="43" spans="1:9" s="39" customFormat="1" ht="181.5" customHeight="1">
      <c r="A43" s="12" t="s">
        <v>672</v>
      </c>
      <c r="B43" s="12">
        <v>1</v>
      </c>
      <c r="C43" s="12" t="s">
        <v>301</v>
      </c>
      <c r="D43" s="12" t="s">
        <v>316</v>
      </c>
      <c r="E43" s="12" t="s">
        <v>809</v>
      </c>
      <c r="F43" s="14" t="s">
        <v>851</v>
      </c>
      <c r="G43" s="14" t="s">
        <v>670</v>
      </c>
      <c r="H43" s="12" t="s">
        <v>332</v>
      </c>
      <c r="I43" s="15">
        <v>43.050000000000004</v>
      </c>
    </row>
    <row r="44" spans="1:9" s="39" customFormat="1" ht="181.5" customHeight="1">
      <c r="A44" s="12" t="s">
        <v>676</v>
      </c>
      <c r="B44" s="12">
        <v>1</v>
      </c>
      <c r="C44" s="12" t="s">
        <v>301</v>
      </c>
      <c r="D44" s="12" t="s">
        <v>316</v>
      </c>
      <c r="E44" s="12" t="s">
        <v>810</v>
      </c>
      <c r="F44" s="14" t="s">
        <v>852</v>
      </c>
      <c r="G44" s="14" t="s">
        <v>675</v>
      </c>
      <c r="H44" s="12" t="s">
        <v>332</v>
      </c>
      <c r="I44" s="15">
        <v>30.45</v>
      </c>
    </row>
    <row r="45" spans="1:9" s="39" customFormat="1" ht="181.5" customHeight="1">
      <c r="A45" s="12" t="s">
        <v>673</v>
      </c>
      <c r="B45" s="12">
        <v>1</v>
      </c>
      <c r="C45" s="12" t="s">
        <v>301</v>
      </c>
      <c r="D45" s="12" t="s">
        <v>316</v>
      </c>
      <c r="E45" s="12" t="s">
        <v>810</v>
      </c>
      <c r="F45" s="14" t="s">
        <v>853</v>
      </c>
      <c r="G45" s="14" t="s">
        <v>674</v>
      </c>
      <c r="H45" s="12" t="s">
        <v>332</v>
      </c>
      <c r="I45" s="15">
        <v>34.65</v>
      </c>
    </row>
    <row r="46" spans="1:9" s="39" customFormat="1" ht="181.5" customHeight="1">
      <c r="A46" s="12" t="s">
        <v>677</v>
      </c>
      <c r="B46" s="12">
        <v>1</v>
      </c>
      <c r="C46" s="12" t="s">
        <v>301</v>
      </c>
      <c r="D46" s="12" t="s">
        <v>316</v>
      </c>
      <c r="E46" s="12" t="s">
        <v>810</v>
      </c>
      <c r="F46" s="14" t="s">
        <v>854</v>
      </c>
      <c r="G46" s="14" t="s">
        <v>680</v>
      </c>
      <c r="H46" s="12" t="s">
        <v>332</v>
      </c>
      <c r="I46" s="15">
        <v>33.08</v>
      </c>
    </row>
    <row r="47" spans="1:9" s="39" customFormat="1" ht="181.5" customHeight="1">
      <c r="A47" s="12" t="s">
        <v>678</v>
      </c>
      <c r="B47" s="12">
        <v>1</v>
      </c>
      <c r="C47" s="12" t="s">
        <v>301</v>
      </c>
      <c r="D47" s="12" t="s">
        <v>316</v>
      </c>
      <c r="E47" s="12" t="s">
        <v>810</v>
      </c>
      <c r="F47" s="14" t="s">
        <v>855</v>
      </c>
      <c r="G47" s="14" t="s">
        <v>679</v>
      </c>
      <c r="H47" s="12" t="s">
        <v>332</v>
      </c>
      <c r="I47" s="15">
        <v>37.28</v>
      </c>
    </row>
    <row r="48" spans="1:9" s="39" customFormat="1" ht="181.5" customHeight="1">
      <c r="A48" s="12" t="s">
        <v>706</v>
      </c>
      <c r="B48" s="12">
        <v>1</v>
      </c>
      <c r="C48" s="12" t="s">
        <v>301</v>
      </c>
      <c r="D48" s="12" t="s">
        <v>316</v>
      </c>
      <c r="E48" s="12" t="s">
        <v>303</v>
      </c>
      <c r="F48" s="14" t="s">
        <v>725</v>
      </c>
      <c r="G48" s="14" t="s">
        <v>705</v>
      </c>
      <c r="H48" s="12" t="s">
        <v>332</v>
      </c>
      <c r="I48" s="15">
        <v>1.1000000000000001</v>
      </c>
    </row>
    <row r="49" spans="1:10" s="39" customFormat="1" ht="181.5" customHeight="1">
      <c r="A49" s="12" t="s">
        <v>61</v>
      </c>
      <c r="B49" s="12">
        <v>1</v>
      </c>
      <c r="C49" s="12" t="s">
        <v>301</v>
      </c>
      <c r="D49" s="12" t="s">
        <v>316</v>
      </c>
      <c r="E49" s="12" t="s">
        <v>303</v>
      </c>
      <c r="F49" s="14" t="s">
        <v>857</v>
      </c>
      <c r="G49" s="14" t="s">
        <v>57</v>
      </c>
      <c r="H49" s="12" t="s">
        <v>335</v>
      </c>
      <c r="I49" s="15">
        <v>210</v>
      </c>
    </row>
    <row r="50" spans="1:10" s="39" customFormat="1" ht="280.5">
      <c r="A50" s="12" t="s">
        <v>739</v>
      </c>
      <c r="B50" s="12">
        <v>1</v>
      </c>
      <c r="C50" s="12" t="s">
        <v>301</v>
      </c>
      <c r="D50" s="12" t="s">
        <v>316</v>
      </c>
      <c r="E50" s="12" t="s">
        <v>303</v>
      </c>
      <c r="F50" s="14" t="s">
        <v>856</v>
      </c>
      <c r="G50" s="14" t="s">
        <v>741</v>
      </c>
      <c r="H50" s="12" t="s">
        <v>335</v>
      </c>
      <c r="I50" s="15">
        <v>50</v>
      </c>
    </row>
    <row r="51" spans="1:10" s="39" customFormat="1" ht="181.5" customHeight="1">
      <c r="A51" s="12" t="s">
        <v>740</v>
      </c>
      <c r="B51" s="12">
        <v>1</v>
      </c>
      <c r="C51" s="12" t="s">
        <v>301</v>
      </c>
      <c r="D51" s="12" t="s">
        <v>316</v>
      </c>
      <c r="E51" s="12" t="s">
        <v>303</v>
      </c>
      <c r="F51" s="14" t="s">
        <v>858</v>
      </c>
      <c r="G51" s="14" t="s">
        <v>742</v>
      </c>
      <c r="H51" s="12" t="s">
        <v>335</v>
      </c>
      <c r="I51" s="15">
        <v>75</v>
      </c>
      <c r="J51" s="51"/>
    </row>
    <row r="52" spans="1:10" s="39" customFormat="1" ht="181.5" customHeight="1">
      <c r="A52" s="12" t="s">
        <v>876</v>
      </c>
      <c r="B52" s="12">
        <v>1</v>
      </c>
      <c r="C52" s="12" t="s">
        <v>301</v>
      </c>
      <c r="D52" s="12" t="s">
        <v>316</v>
      </c>
      <c r="E52" s="12" t="s">
        <v>303</v>
      </c>
      <c r="F52" s="14" t="s">
        <v>878</v>
      </c>
      <c r="G52" s="14" t="s">
        <v>877</v>
      </c>
      <c r="H52" s="12" t="s">
        <v>332</v>
      </c>
      <c r="I52" s="15">
        <v>1</v>
      </c>
      <c r="J52" s="51"/>
    </row>
    <row r="53" spans="1:10" s="39" customFormat="1" ht="181.5" customHeight="1">
      <c r="A53" s="12" t="s">
        <v>62</v>
      </c>
      <c r="B53" s="12">
        <v>1</v>
      </c>
      <c r="C53" s="12" t="s">
        <v>301</v>
      </c>
      <c r="D53" s="12" t="s">
        <v>316</v>
      </c>
      <c r="E53" s="12" t="s">
        <v>303</v>
      </c>
      <c r="F53" s="14" t="s">
        <v>426</v>
      </c>
      <c r="G53" s="14" t="s">
        <v>213</v>
      </c>
      <c r="H53" s="12" t="s">
        <v>333</v>
      </c>
      <c r="I53" s="15">
        <v>1.47</v>
      </c>
    </row>
    <row r="54" spans="1:10" s="39" customFormat="1" ht="181.5" customHeight="1">
      <c r="A54" s="12" t="s">
        <v>63</v>
      </c>
      <c r="B54" s="12">
        <v>1</v>
      </c>
      <c r="C54" s="12" t="s">
        <v>301</v>
      </c>
      <c r="D54" s="12" t="s">
        <v>316</v>
      </c>
      <c r="E54" s="12" t="s">
        <v>303</v>
      </c>
      <c r="F54" s="14" t="s">
        <v>427</v>
      </c>
      <c r="G54" s="14" t="s">
        <v>55</v>
      </c>
      <c r="H54" s="12" t="s">
        <v>332</v>
      </c>
      <c r="I54" s="15">
        <v>0.9</v>
      </c>
    </row>
    <row r="55" spans="1:10" s="39" customFormat="1" ht="181.5" customHeight="1">
      <c r="A55" s="12" t="s">
        <v>64</v>
      </c>
      <c r="B55" s="12">
        <v>1</v>
      </c>
      <c r="C55" s="12" t="s">
        <v>301</v>
      </c>
      <c r="D55" s="12" t="s">
        <v>316</v>
      </c>
      <c r="E55" s="12" t="s">
        <v>303</v>
      </c>
      <c r="F55" s="14" t="s">
        <v>428</v>
      </c>
      <c r="G55" s="14" t="s">
        <v>157</v>
      </c>
      <c r="H55" s="12" t="s">
        <v>332</v>
      </c>
      <c r="I55" s="15">
        <v>0.4</v>
      </c>
    </row>
    <row r="56" spans="1:10" s="39" customFormat="1" ht="181.5" customHeight="1">
      <c r="A56" s="12" t="s">
        <v>65</v>
      </c>
      <c r="B56" s="12">
        <v>1</v>
      </c>
      <c r="C56" s="12" t="s">
        <v>301</v>
      </c>
      <c r="D56" s="12" t="s">
        <v>316</v>
      </c>
      <c r="E56" s="12" t="s">
        <v>303</v>
      </c>
      <c r="F56" s="14" t="s">
        <v>429</v>
      </c>
      <c r="G56" s="14" t="s">
        <v>158</v>
      </c>
      <c r="H56" s="12" t="s">
        <v>332</v>
      </c>
      <c r="I56" s="15">
        <v>21</v>
      </c>
    </row>
    <row r="57" spans="1:10" s="39" customFormat="1" ht="181.5" customHeight="1">
      <c r="A57" s="12" t="s">
        <v>227</v>
      </c>
      <c r="B57" s="12">
        <v>1</v>
      </c>
      <c r="C57" s="12" t="s">
        <v>301</v>
      </c>
      <c r="D57" s="12" t="s">
        <v>316</v>
      </c>
      <c r="E57" s="12" t="s">
        <v>303</v>
      </c>
      <c r="F57" s="14" t="s">
        <v>430</v>
      </c>
      <c r="G57" s="14" t="s">
        <v>336</v>
      </c>
      <c r="H57" s="12" t="s">
        <v>334</v>
      </c>
      <c r="I57" s="15">
        <v>49.88</v>
      </c>
    </row>
    <row r="58" spans="1:10" s="39" customFormat="1" ht="181.5" customHeight="1">
      <c r="A58" s="12" t="s">
        <v>338</v>
      </c>
      <c r="B58" s="12">
        <v>1</v>
      </c>
      <c r="C58" s="12" t="s">
        <v>301</v>
      </c>
      <c r="D58" s="12" t="s">
        <v>316</v>
      </c>
      <c r="E58" s="12" t="s">
        <v>303</v>
      </c>
      <c r="F58" s="14" t="s">
        <v>431</v>
      </c>
      <c r="G58" s="14" t="s">
        <v>337</v>
      </c>
      <c r="H58" s="12" t="s">
        <v>334</v>
      </c>
      <c r="I58" s="15">
        <v>85.58</v>
      </c>
    </row>
    <row r="59" spans="1:10" s="39" customFormat="1" ht="181.5" customHeight="1">
      <c r="A59" s="12" t="s">
        <v>339</v>
      </c>
      <c r="B59" s="12">
        <v>1</v>
      </c>
      <c r="C59" s="12" t="s">
        <v>301</v>
      </c>
      <c r="D59" s="12" t="s">
        <v>316</v>
      </c>
      <c r="E59" s="12" t="s">
        <v>303</v>
      </c>
      <c r="F59" s="14" t="s">
        <v>732</v>
      </c>
      <c r="G59" s="14" t="s">
        <v>702</v>
      </c>
      <c r="H59" s="12" t="s">
        <v>334</v>
      </c>
      <c r="I59" s="15">
        <v>105</v>
      </c>
    </row>
    <row r="60" spans="1:10" s="39" customFormat="1" ht="181.5" customHeight="1">
      <c r="A60" s="12" t="s">
        <v>267</v>
      </c>
      <c r="B60" s="12">
        <v>1</v>
      </c>
      <c r="C60" s="12" t="s">
        <v>301</v>
      </c>
      <c r="D60" s="12" t="s">
        <v>316</v>
      </c>
      <c r="E60" s="12" t="s">
        <v>303</v>
      </c>
      <c r="F60" s="14" t="s">
        <v>886</v>
      </c>
      <c r="G60" s="14" t="s">
        <v>251</v>
      </c>
      <c r="H60" s="12" t="s">
        <v>333</v>
      </c>
      <c r="I60" s="15">
        <v>30</v>
      </c>
    </row>
    <row r="61" spans="1:10" s="39" customFormat="1" ht="181.5" customHeight="1">
      <c r="A61" s="12" t="s">
        <v>544</v>
      </c>
      <c r="B61" s="12">
        <v>1</v>
      </c>
      <c r="C61" s="12" t="s">
        <v>301</v>
      </c>
      <c r="D61" s="12" t="s">
        <v>316</v>
      </c>
      <c r="E61" s="12" t="s">
        <v>303</v>
      </c>
      <c r="F61" s="14" t="s">
        <v>887</v>
      </c>
      <c r="G61" s="14" t="s">
        <v>885</v>
      </c>
      <c r="H61" s="12" t="s">
        <v>332</v>
      </c>
      <c r="I61" s="15">
        <v>25</v>
      </c>
    </row>
    <row r="62" spans="1:10" s="39" customFormat="1" ht="181.5" customHeight="1">
      <c r="A62" s="12" t="s">
        <v>726</v>
      </c>
      <c r="B62" s="12">
        <v>1</v>
      </c>
      <c r="C62" s="12" t="s">
        <v>301</v>
      </c>
      <c r="D62" s="12" t="s">
        <v>316</v>
      </c>
      <c r="E62" s="12" t="s">
        <v>303</v>
      </c>
      <c r="F62" s="14" t="s">
        <v>901</v>
      </c>
      <c r="G62" s="14" t="s">
        <v>902</v>
      </c>
      <c r="H62" s="12" t="s">
        <v>335</v>
      </c>
      <c r="I62" s="15">
        <v>0</v>
      </c>
    </row>
    <row r="63" spans="1:10" s="39" customFormat="1" ht="181.5" customHeight="1">
      <c r="A63" s="12" t="s">
        <v>873</v>
      </c>
      <c r="B63" s="12">
        <v>1</v>
      </c>
      <c r="C63" s="12" t="s">
        <v>301</v>
      </c>
      <c r="D63" s="12" t="s">
        <v>316</v>
      </c>
      <c r="E63" s="12" t="s">
        <v>303</v>
      </c>
      <c r="F63" s="14" t="s">
        <v>874</v>
      </c>
      <c r="G63" s="14" t="s">
        <v>807</v>
      </c>
      <c r="H63" s="12" t="s">
        <v>332</v>
      </c>
      <c r="I63" s="15">
        <v>7.33</v>
      </c>
    </row>
    <row r="64" spans="1:10" s="39" customFormat="1">
      <c r="A64" s="12" t="s">
        <v>875</v>
      </c>
      <c r="B64" s="12">
        <v>1</v>
      </c>
      <c r="C64" s="12" t="s">
        <v>301</v>
      </c>
      <c r="D64" s="12" t="s">
        <v>316</v>
      </c>
      <c r="E64" s="12" t="s">
        <v>303</v>
      </c>
      <c r="F64" s="14" t="s">
        <v>903</v>
      </c>
      <c r="G64" s="14" t="s">
        <v>903</v>
      </c>
      <c r="H64" s="12" t="s">
        <v>335</v>
      </c>
      <c r="I64" s="15">
        <v>320</v>
      </c>
    </row>
    <row r="65" spans="1:11" s="39" customFormat="1" ht="181.5" customHeight="1">
      <c r="A65" s="12" t="s">
        <v>529</v>
      </c>
      <c r="B65" s="12">
        <v>1</v>
      </c>
      <c r="C65" s="12" t="s">
        <v>301</v>
      </c>
      <c r="D65" s="12" t="s">
        <v>316</v>
      </c>
      <c r="E65" s="12" t="s">
        <v>303</v>
      </c>
      <c r="F65" s="14" t="s">
        <v>531</v>
      </c>
      <c r="G65" s="14" t="s">
        <v>530</v>
      </c>
      <c r="H65" s="12" t="s">
        <v>333</v>
      </c>
      <c r="I65" s="15">
        <v>11.55</v>
      </c>
    </row>
    <row r="66" spans="1:11" s="39" customFormat="1" ht="181.5" customHeight="1">
      <c r="A66" s="12" t="s">
        <v>910</v>
      </c>
      <c r="B66" s="12">
        <v>1</v>
      </c>
      <c r="C66" s="12" t="s">
        <v>301</v>
      </c>
      <c r="D66" s="12" t="s">
        <v>316</v>
      </c>
      <c r="E66" s="12" t="s">
        <v>303</v>
      </c>
      <c r="F66" s="14" t="s">
        <v>913</v>
      </c>
      <c r="G66" s="14" t="s">
        <v>912</v>
      </c>
      <c r="H66" s="12" t="s">
        <v>332</v>
      </c>
      <c r="I66" s="15">
        <v>9.1</v>
      </c>
    </row>
    <row r="67" spans="1:11" s="4" customFormat="1" ht="229.5">
      <c r="A67" s="16" t="s">
        <v>259</v>
      </c>
      <c r="B67" s="16">
        <v>1</v>
      </c>
      <c r="C67" s="18" t="s">
        <v>301</v>
      </c>
      <c r="D67" s="18" t="s">
        <v>317</v>
      </c>
      <c r="E67" s="16" t="s">
        <v>304</v>
      </c>
      <c r="F67" s="17" t="s">
        <v>893</v>
      </c>
      <c r="G67" s="17" t="s">
        <v>541</v>
      </c>
      <c r="H67" s="16" t="s">
        <v>335</v>
      </c>
      <c r="I67" s="10">
        <f>108.67+I90+I97</f>
        <v>175.88000000000002</v>
      </c>
      <c r="K67" s="63"/>
    </row>
    <row r="68" spans="1:11" s="4" customFormat="1" ht="242.25">
      <c r="A68" s="16" t="s">
        <v>260</v>
      </c>
      <c r="B68" s="16">
        <v>1</v>
      </c>
      <c r="C68" s="18" t="s">
        <v>301</v>
      </c>
      <c r="D68" s="18" t="s">
        <v>317</v>
      </c>
      <c r="E68" s="16" t="s">
        <v>304</v>
      </c>
      <c r="F68" s="17" t="s">
        <v>859</v>
      </c>
      <c r="G68" s="17" t="s">
        <v>542</v>
      </c>
      <c r="H68" s="16" t="s">
        <v>335</v>
      </c>
      <c r="I68" s="10">
        <f>87.67+I90+I97</f>
        <v>154.88000000000002</v>
      </c>
      <c r="K68" s="63"/>
    </row>
    <row r="69" spans="1:11" ht="229.5">
      <c r="A69" s="16" t="s">
        <v>263</v>
      </c>
      <c r="B69" s="16">
        <v>1</v>
      </c>
      <c r="C69" s="16" t="s">
        <v>301</v>
      </c>
      <c r="D69" s="18" t="s">
        <v>317</v>
      </c>
      <c r="E69" s="16" t="s">
        <v>304</v>
      </c>
      <c r="F69" s="17" t="s">
        <v>815</v>
      </c>
      <c r="G69" s="17" t="s">
        <v>223</v>
      </c>
      <c r="H69" s="16" t="s">
        <v>335</v>
      </c>
      <c r="I69" s="11">
        <f>162.75+I91+I99</f>
        <v>698.25</v>
      </c>
      <c r="K69" s="63"/>
    </row>
    <row r="70" spans="1:11" ht="229.5">
      <c r="A70" s="16" t="s">
        <v>824</v>
      </c>
      <c r="B70" s="16">
        <v>1</v>
      </c>
      <c r="C70" s="16" t="s">
        <v>301</v>
      </c>
      <c r="D70" s="18" t="s">
        <v>317</v>
      </c>
      <c r="E70" s="16" t="s">
        <v>304</v>
      </c>
      <c r="F70" s="17" t="s">
        <v>814</v>
      </c>
      <c r="G70" s="17" t="s">
        <v>825</v>
      </c>
      <c r="H70" s="16" t="s">
        <v>335</v>
      </c>
      <c r="I70" s="11">
        <f>162.75+I93+I99</f>
        <v>578.54999999999995</v>
      </c>
      <c r="K70" s="63"/>
    </row>
    <row r="71" spans="1:11" ht="229.5">
      <c r="A71" s="16" t="s">
        <v>340</v>
      </c>
      <c r="B71" s="16">
        <v>1</v>
      </c>
      <c r="C71" s="16" t="s">
        <v>301</v>
      </c>
      <c r="D71" s="18" t="s">
        <v>317</v>
      </c>
      <c r="E71" s="16" t="s">
        <v>304</v>
      </c>
      <c r="F71" s="17" t="s">
        <v>816</v>
      </c>
      <c r="G71" s="17" t="s">
        <v>296</v>
      </c>
      <c r="H71" s="16" t="s">
        <v>335</v>
      </c>
      <c r="I71" s="11">
        <f>153.3+I92+I98</f>
        <v>640.5</v>
      </c>
      <c r="K71" s="63"/>
    </row>
    <row r="72" spans="1:11" ht="242.25">
      <c r="A72" s="16" t="s">
        <v>261</v>
      </c>
      <c r="B72" s="16">
        <v>1</v>
      </c>
      <c r="C72" s="16" t="s">
        <v>301</v>
      </c>
      <c r="D72" s="18" t="s">
        <v>317</v>
      </c>
      <c r="E72" s="16" t="s">
        <v>304</v>
      </c>
      <c r="F72" s="17" t="s">
        <v>817</v>
      </c>
      <c r="G72" s="17" t="s">
        <v>221</v>
      </c>
      <c r="H72" s="16" t="s">
        <v>335</v>
      </c>
      <c r="I72" s="11">
        <f>194.25+I91+I99</f>
        <v>729.75</v>
      </c>
      <c r="K72" s="63"/>
    </row>
    <row r="73" spans="1:11" ht="216.75">
      <c r="A73" s="16" t="s">
        <v>341</v>
      </c>
      <c r="B73" s="16">
        <v>1</v>
      </c>
      <c r="C73" s="16" t="s">
        <v>301</v>
      </c>
      <c r="D73" s="18" t="s">
        <v>317</v>
      </c>
      <c r="E73" s="16" t="s">
        <v>304</v>
      </c>
      <c r="F73" s="17" t="s">
        <v>818</v>
      </c>
      <c r="G73" s="17" t="s">
        <v>295</v>
      </c>
      <c r="H73" s="16" t="s">
        <v>335</v>
      </c>
      <c r="I73" s="11">
        <f>174.3+I92+I98</f>
        <v>661.5</v>
      </c>
      <c r="K73" s="63"/>
    </row>
    <row r="74" spans="1:11" ht="229.5">
      <c r="A74" s="16" t="s">
        <v>262</v>
      </c>
      <c r="B74" s="16">
        <v>1</v>
      </c>
      <c r="C74" s="16" t="s">
        <v>301</v>
      </c>
      <c r="D74" s="18" t="s">
        <v>317</v>
      </c>
      <c r="E74" s="16" t="s">
        <v>304</v>
      </c>
      <c r="F74" s="17" t="s">
        <v>860</v>
      </c>
      <c r="G74" s="17" t="s">
        <v>222</v>
      </c>
      <c r="H74" s="16" t="s">
        <v>335</v>
      </c>
      <c r="I74" s="11">
        <f>189+I91+I99</f>
        <v>724.5</v>
      </c>
      <c r="K74" s="63"/>
    </row>
    <row r="75" spans="1:11" ht="204">
      <c r="A75" s="16" t="s">
        <v>534</v>
      </c>
      <c r="B75" s="16">
        <v>1</v>
      </c>
      <c r="C75" s="16" t="s">
        <v>301</v>
      </c>
      <c r="D75" s="18" t="s">
        <v>317</v>
      </c>
      <c r="E75" s="16" t="s">
        <v>304</v>
      </c>
      <c r="F75" s="17" t="s">
        <v>861</v>
      </c>
      <c r="G75" s="17" t="s">
        <v>533</v>
      </c>
      <c r="H75" s="16" t="s">
        <v>335</v>
      </c>
      <c r="I75" s="11">
        <f>158.55+I92+I98</f>
        <v>645.75</v>
      </c>
      <c r="K75" s="63"/>
    </row>
    <row r="76" spans="1:11" ht="229.5">
      <c r="A76" s="16" t="s">
        <v>264</v>
      </c>
      <c r="B76" s="16">
        <v>1</v>
      </c>
      <c r="C76" s="16" t="s">
        <v>301</v>
      </c>
      <c r="D76" s="18" t="s">
        <v>317</v>
      </c>
      <c r="E76" s="16" t="s">
        <v>304</v>
      </c>
      <c r="F76" s="17" t="s">
        <v>819</v>
      </c>
      <c r="G76" s="17" t="s">
        <v>226</v>
      </c>
      <c r="H76" s="16" t="s">
        <v>335</v>
      </c>
      <c r="I76" s="11">
        <f>341.25+I94+I101</f>
        <v>1260</v>
      </c>
      <c r="K76" s="63"/>
    </row>
    <row r="77" spans="1:11" ht="229.5">
      <c r="A77" s="16" t="s">
        <v>342</v>
      </c>
      <c r="B77" s="16">
        <v>1</v>
      </c>
      <c r="C77" s="16" t="s">
        <v>301</v>
      </c>
      <c r="D77" s="18" t="s">
        <v>317</v>
      </c>
      <c r="E77" s="16" t="s">
        <v>304</v>
      </c>
      <c r="F77" s="17" t="s">
        <v>820</v>
      </c>
      <c r="G77" s="17" t="s">
        <v>298</v>
      </c>
      <c r="H77" s="16" t="s">
        <v>335</v>
      </c>
      <c r="I77" s="11">
        <f>332.85+I95+I100</f>
        <v>1171.8000000000002</v>
      </c>
      <c r="K77" s="63"/>
    </row>
    <row r="78" spans="1:11" ht="229.5">
      <c r="A78" s="16" t="s">
        <v>265</v>
      </c>
      <c r="B78" s="16">
        <v>1</v>
      </c>
      <c r="C78" s="16" t="s">
        <v>301</v>
      </c>
      <c r="D78" s="18" t="s">
        <v>317</v>
      </c>
      <c r="E78" s="16" t="s">
        <v>304</v>
      </c>
      <c r="F78" s="17" t="s">
        <v>821</v>
      </c>
      <c r="G78" s="17" t="s">
        <v>224</v>
      </c>
      <c r="H78" s="16" t="s">
        <v>335</v>
      </c>
      <c r="I78" s="11">
        <f>404.25+I94+I101</f>
        <v>1323</v>
      </c>
      <c r="K78" s="63"/>
    </row>
    <row r="79" spans="1:11" ht="229.5">
      <c r="A79" s="16" t="s">
        <v>343</v>
      </c>
      <c r="B79" s="16">
        <v>1</v>
      </c>
      <c r="C79" s="16" t="s">
        <v>301</v>
      </c>
      <c r="D79" s="18" t="s">
        <v>317</v>
      </c>
      <c r="E79" s="16" t="s">
        <v>304</v>
      </c>
      <c r="F79" s="17" t="s">
        <v>822</v>
      </c>
      <c r="G79" s="17" t="s">
        <v>297</v>
      </c>
      <c r="H79" s="16" t="s">
        <v>335</v>
      </c>
      <c r="I79" s="11">
        <f>385.35+I95+I100</f>
        <v>1224.3000000000002</v>
      </c>
      <c r="K79" s="63"/>
    </row>
    <row r="80" spans="1:11" ht="229.5">
      <c r="A80" s="16" t="s">
        <v>266</v>
      </c>
      <c r="B80" s="16">
        <v>1</v>
      </c>
      <c r="C80" s="18" t="s">
        <v>301</v>
      </c>
      <c r="D80" s="18" t="s">
        <v>317</v>
      </c>
      <c r="E80" s="16" t="s">
        <v>304</v>
      </c>
      <c r="F80" s="17" t="s">
        <v>862</v>
      </c>
      <c r="G80" s="17" t="s">
        <v>225</v>
      </c>
      <c r="H80" s="16" t="s">
        <v>335</v>
      </c>
      <c r="I80" s="10">
        <f>404.25+I94+I101</f>
        <v>1323</v>
      </c>
      <c r="K80" s="63"/>
    </row>
    <row r="81" spans="1:11" ht="229.5">
      <c r="A81" s="16" t="s">
        <v>535</v>
      </c>
      <c r="B81" s="16">
        <v>1</v>
      </c>
      <c r="C81" s="16" t="s">
        <v>301</v>
      </c>
      <c r="D81" s="18" t="s">
        <v>317</v>
      </c>
      <c r="E81" s="16" t="s">
        <v>304</v>
      </c>
      <c r="F81" s="17" t="s">
        <v>863</v>
      </c>
      <c r="G81" s="17" t="s">
        <v>540</v>
      </c>
      <c r="H81" s="16" t="s">
        <v>335</v>
      </c>
      <c r="I81" s="11">
        <f>385.35+I95+I100</f>
        <v>1224.3000000000002</v>
      </c>
      <c r="K81" s="63"/>
    </row>
    <row r="82" spans="1:11" s="39" customFormat="1" ht="153">
      <c r="A82" s="16" t="s">
        <v>66</v>
      </c>
      <c r="B82" s="16">
        <v>1</v>
      </c>
      <c r="C82" s="16" t="s">
        <v>301</v>
      </c>
      <c r="D82" s="18" t="s">
        <v>317</v>
      </c>
      <c r="E82" s="16" t="s">
        <v>304</v>
      </c>
      <c r="F82" s="17" t="s">
        <v>823</v>
      </c>
      <c r="G82" s="17" t="s">
        <v>0</v>
      </c>
      <c r="H82" s="16" t="s">
        <v>335</v>
      </c>
      <c r="I82" s="10">
        <f>197.4+I94</f>
        <v>827.4</v>
      </c>
      <c r="K82" s="63"/>
    </row>
    <row r="83" spans="1:11" s="39" customFormat="1" ht="25.5">
      <c r="A83" s="16" t="s">
        <v>350</v>
      </c>
      <c r="B83" s="16">
        <v>1</v>
      </c>
      <c r="C83" s="16" t="s">
        <v>301</v>
      </c>
      <c r="D83" s="18" t="s">
        <v>317</v>
      </c>
      <c r="E83" s="16" t="s">
        <v>304</v>
      </c>
      <c r="F83" s="19" t="s">
        <v>344</v>
      </c>
      <c r="G83" s="17" t="s">
        <v>344</v>
      </c>
      <c r="H83" s="16" t="s">
        <v>335</v>
      </c>
      <c r="I83" s="10">
        <v>174.83</v>
      </c>
    </row>
    <row r="84" spans="1:11" s="39" customFormat="1" ht="38.25">
      <c r="A84" s="16" t="s">
        <v>67</v>
      </c>
      <c r="B84" s="16">
        <v>1</v>
      </c>
      <c r="C84" s="16" t="s">
        <v>301</v>
      </c>
      <c r="D84" s="18" t="s">
        <v>317</v>
      </c>
      <c r="E84" s="16" t="s">
        <v>304</v>
      </c>
      <c r="F84" s="19" t="s">
        <v>813</v>
      </c>
      <c r="G84" s="17" t="s">
        <v>215</v>
      </c>
      <c r="H84" s="16" t="s">
        <v>333</v>
      </c>
      <c r="I84" s="10">
        <v>61.43</v>
      </c>
    </row>
    <row r="85" spans="1:11" s="39" customFormat="1" ht="25.5">
      <c r="A85" s="12" t="s">
        <v>68</v>
      </c>
      <c r="B85" s="12">
        <v>1</v>
      </c>
      <c r="C85" s="12" t="s">
        <v>301</v>
      </c>
      <c r="D85" s="12" t="s">
        <v>318</v>
      </c>
      <c r="E85" s="12" t="s">
        <v>305</v>
      </c>
      <c r="F85" s="20" t="s">
        <v>907</v>
      </c>
      <c r="G85" s="20" t="s">
        <v>41</v>
      </c>
      <c r="H85" s="12" t="s">
        <v>335</v>
      </c>
      <c r="I85" s="13">
        <v>28.88</v>
      </c>
    </row>
    <row r="86" spans="1:11" s="39" customFormat="1" ht="191.25">
      <c r="A86" s="12" t="s">
        <v>895</v>
      </c>
      <c r="B86" s="12">
        <v>1</v>
      </c>
      <c r="C86" s="12" t="s">
        <v>301</v>
      </c>
      <c r="D86" s="12" t="s">
        <v>318</v>
      </c>
      <c r="E86" s="12" t="s">
        <v>305</v>
      </c>
      <c r="F86" s="20" t="s">
        <v>906</v>
      </c>
      <c r="G86" s="20" t="s">
        <v>894</v>
      </c>
      <c r="H86" s="12" t="s">
        <v>335</v>
      </c>
      <c r="I86" s="13">
        <v>842</v>
      </c>
    </row>
    <row r="87" spans="1:11" s="39" customFormat="1" ht="25.5">
      <c r="A87" s="12" t="s">
        <v>69</v>
      </c>
      <c r="B87" s="12">
        <v>1</v>
      </c>
      <c r="C87" s="12" t="s">
        <v>301</v>
      </c>
      <c r="D87" s="12" t="s">
        <v>318</v>
      </c>
      <c r="E87" s="12" t="s">
        <v>305</v>
      </c>
      <c r="F87" s="20" t="s">
        <v>432</v>
      </c>
      <c r="G87" s="20" t="s">
        <v>156</v>
      </c>
      <c r="H87" s="12" t="s">
        <v>335</v>
      </c>
      <c r="I87" s="13">
        <v>128.1</v>
      </c>
    </row>
    <row r="88" spans="1:11" s="39" customFormat="1" ht="216.75">
      <c r="A88" s="12" t="s">
        <v>70</v>
      </c>
      <c r="B88" s="12">
        <v>1</v>
      </c>
      <c r="C88" s="12" t="s">
        <v>301</v>
      </c>
      <c r="D88" s="12" t="s">
        <v>318</v>
      </c>
      <c r="E88" s="12" t="s">
        <v>305</v>
      </c>
      <c r="F88" s="20" t="s">
        <v>896</v>
      </c>
      <c r="G88" s="21" t="s">
        <v>898</v>
      </c>
      <c r="H88" s="12" t="s">
        <v>332</v>
      </c>
      <c r="I88" s="15">
        <v>300</v>
      </c>
    </row>
    <row r="89" spans="1:11" s="39" customFormat="1" ht="216.75">
      <c r="A89" s="12" t="s">
        <v>276</v>
      </c>
      <c r="B89" s="12">
        <v>1</v>
      </c>
      <c r="C89" s="12" t="s">
        <v>301</v>
      </c>
      <c r="D89" s="12" t="s">
        <v>318</v>
      </c>
      <c r="E89" s="12" t="s">
        <v>305</v>
      </c>
      <c r="F89" s="20" t="s">
        <v>897</v>
      </c>
      <c r="G89" s="21" t="s">
        <v>899</v>
      </c>
      <c r="H89" s="12" t="s">
        <v>335</v>
      </c>
      <c r="I89" s="15">
        <v>5000</v>
      </c>
    </row>
    <row r="90" spans="1:11">
      <c r="A90" s="16" t="s">
        <v>110</v>
      </c>
      <c r="B90" s="16">
        <v>1</v>
      </c>
      <c r="C90" s="18" t="s">
        <v>301</v>
      </c>
      <c r="D90" s="18" t="s">
        <v>319</v>
      </c>
      <c r="E90" s="16" t="s">
        <v>326</v>
      </c>
      <c r="F90" s="17" t="s">
        <v>397</v>
      </c>
      <c r="G90" s="17" t="s">
        <v>564</v>
      </c>
      <c r="H90" s="16" t="s">
        <v>335</v>
      </c>
      <c r="I90" s="10">
        <v>49.88</v>
      </c>
    </row>
    <row r="91" spans="1:11">
      <c r="A91" s="16" t="s">
        <v>111</v>
      </c>
      <c r="B91" s="16">
        <v>1</v>
      </c>
      <c r="C91" s="18" t="s">
        <v>301</v>
      </c>
      <c r="D91" s="18" t="s">
        <v>319</v>
      </c>
      <c r="E91" s="16" t="s">
        <v>326</v>
      </c>
      <c r="F91" s="17" t="s">
        <v>398</v>
      </c>
      <c r="G91" s="17" t="s">
        <v>565</v>
      </c>
      <c r="H91" s="16" t="s">
        <v>335</v>
      </c>
      <c r="I91" s="11">
        <v>362.25</v>
      </c>
    </row>
    <row r="92" spans="1:11">
      <c r="A92" s="16" t="s">
        <v>345</v>
      </c>
      <c r="B92" s="16">
        <v>1</v>
      </c>
      <c r="C92" s="18" t="s">
        <v>301</v>
      </c>
      <c r="D92" s="18" t="s">
        <v>319</v>
      </c>
      <c r="E92" s="16" t="s">
        <v>326</v>
      </c>
      <c r="F92" s="17" t="s">
        <v>575</v>
      </c>
      <c r="G92" s="17" t="s">
        <v>566</v>
      </c>
      <c r="H92" s="16" t="s">
        <v>335</v>
      </c>
      <c r="I92" s="11">
        <v>325.5</v>
      </c>
    </row>
    <row r="93" spans="1:11">
      <c r="A93" s="16" t="s">
        <v>112</v>
      </c>
      <c r="B93" s="16">
        <v>1</v>
      </c>
      <c r="C93" s="18" t="s">
        <v>301</v>
      </c>
      <c r="D93" s="18" t="s">
        <v>319</v>
      </c>
      <c r="E93" s="16" t="s">
        <v>326</v>
      </c>
      <c r="F93" s="17" t="s">
        <v>563</v>
      </c>
      <c r="G93" s="17" t="s">
        <v>567</v>
      </c>
      <c r="H93" s="16" t="s">
        <v>335</v>
      </c>
      <c r="I93" s="11">
        <v>242.55</v>
      </c>
    </row>
    <row r="94" spans="1:11">
      <c r="A94" s="16" t="s">
        <v>113</v>
      </c>
      <c r="B94" s="16">
        <v>1</v>
      </c>
      <c r="C94" s="18" t="s">
        <v>301</v>
      </c>
      <c r="D94" s="18" t="s">
        <v>319</v>
      </c>
      <c r="E94" s="16" t="s">
        <v>326</v>
      </c>
      <c r="F94" s="17" t="s">
        <v>574</v>
      </c>
      <c r="G94" s="17" t="s">
        <v>568</v>
      </c>
      <c r="H94" s="16" t="s">
        <v>335</v>
      </c>
      <c r="I94" s="11">
        <v>630</v>
      </c>
    </row>
    <row r="95" spans="1:11">
      <c r="A95" s="16" t="s">
        <v>346</v>
      </c>
      <c r="B95" s="16">
        <v>1</v>
      </c>
      <c r="C95" s="18" t="s">
        <v>301</v>
      </c>
      <c r="D95" s="18" t="s">
        <v>319</v>
      </c>
      <c r="E95" s="16" t="s">
        <v>326</v>
      </c>
      <c r="F95" s="17" t="s">
        <v>573</v>
      </c>
      <c r="G95" s="17" t="s">
        <v>569</v>
      </c>
      <c r="H95" s="16" t="s">
        <v>335</v>
      </c>
      <c r="I95" s="11">
        <v>573.30000000000007</v>
      </c>
    </row>
    <row r="96" spans="1:11">
      <c r="A96" s="16" t="s">
        <v>114</v>
      </c>
      <c r="B96" s="16">
        <v>1</v>
      </c>
      <c r="C96" s="18" t="s">
        <v>301</v>
      </c>
      <c r="D96" s="18" t="s">
        <v>319</v>
      </c>
      <c r="E96" s="16" t="s">
        <v>326</v>
      </c>
      <c r="F96" s="17" t="s">
        <v>399</v>
      </c>
      <c r="G96" s="17" t="s">
        <v>160</v>
      </c>
      <c r="H96" s="16" t="s">
        <v>335</v>
      </c>
      <c r="I96" s="11">
        <v>110.25</v>
      </c>
    </row>
    <row r="97" spans="1:9">
      <c r="A97" s="16" t="s">
        <v>693</v>
      </c>
      <c r="B97" s="16">
        <v>1</v>
      </c>
      <c r="C97" s="18" t="s">
        <v>301</v>
      </c>
      <c r="D97" s="18" t="s">
        <v>319</v>
      </c>
      <c r="E97" s="16" t="s">
        <v>682</v>
      </c>
      <c r="F97" s="17" t="s">
        <v>684</v>
      </c>
      <c r="G97" s="17" t="s">
        <v>687</v>
      </c>
      <c r="H97" s="16" t="s">
        <v>335</v>
      </c>
      <c r="I97" s="11">
        <v>17.330000000000002</v>
      </c>
    </row>
    <row r="98" spans="1:9">
      <c r="A98" s="16" t="s">
        <v>691</v>
      </c>
      <c r="B98" s="16">
        <v>1</v>
      </c>
      <c r="C98" s="18" t="s">
        <v>301</v>
      </c>
      <c r="D98" s="18" t="s">
        <v>319</v>
      </c>
      <c r="E98" s="16" t="s">
        <v>682</v>
      </c>
      <c r="F98" s="17" t="s">
        <v>683</v>
      </c>
      <c r="G98" s="17" t="s">
        <v>689</v>
      </c>
      <c r="H98" s="16" t="s">
        <v>335</v>
      </c>
      <c r="I98" s="11">
        <v>161.70000000000002</v>
      </c>
    </row>
    <row r="99" spans="1:9">
      <c r="A99" s="16" t="s">
        <v>692</v>
      </c>
      <c r="B99" s="16">
        <v>1</v>
      </c>
      <c r="C99" s="18" t="s">
        <v>301</v>
      </c>
      <c r="D99" s="18" t="s">
        <v>319</v>
      </c>
      <c r="E99" s="16" t="s">
        <v>682</v>
      </c>
      <c r="F99" s="17" t="s">
        <v>686</v>
      </c>
      <c r="G99" s="17" t="s">
        <v>688</v>
      </c>
      <c r="H99" s="16" t="s">
        <v>335</v>
      </c>
      <c r="I99" s="11">
        <v>173.25</v>
      </c>
    </row>
    <row r="100" spans="1:9">
      <c r="A100" s="16" t="s">
        <v>694</v>
      </c>
      <c r="B100" s="16">
        <v>1</v>
      </c>
      <c r="C100" s="18" t="s">
        <v>301</v>
      </c>
      <c r="D100" s="18" t="s">
        <v>319</v>
      </c>
      <c r="E100" s="16" t="s">
        <v>682</v>
      </c>
      <c r="F100" s="17" t="s">
        <v>685</v>
      </c>
      <c r="G100" s="17" t="s">
        <v>690</v>
      </c>
      <c r="H100" s="16" t="s">
        <v>335</v>
      </c>
      <c r="I100" s="11">
        <v>265.64999999999998</v>
      </c>
    </row>
    <row r="101" spans="1:9">
      <c r="A101" s="16" t="s">
        <v>700</v>
      </c>
      <c r="B101" s="16">
        <v>1</v>
      </c>
      <c r="C101" s="18" t="s">
        <v>301</v>
      </c>
      <c r="D101" s="18" t="s">
        <v>319</v>
      </c>
      <c r="E101" s="16" t="s">
        <v>682</v>
      </c>
      <c r="F101" s="17" t="s">
        <v>701</v>
      </c>
      <c r="G101" s="17" t="s">
        <v>699</v>
      </c>
      <c r="H101" s="16" t="s">
        <v>335</v>
      </c>
      <c r="I101" s="11">
        <v>288.75</v>
      </c>
    </row>
    <row r="102" spans="1:9">
      <c r="A102" s="16" t="s">
        <v>696</v>
      </c>
      <c r="B102" s="16">
        <v>1</v>
      </c>
      <c r="C102" s="18" t="s">
        <v>301</v>
      </c>
      <c r="D102" s="18" t="s">
        <v>319</v>
      </c>
      <c r="E102" s="16" t="s">
        <v>695</v>
      </c>
      <c r="F102" s="17" t="s">
        <v>697</v>
      </c>
      <c r="G102" s="17" t="s">
        <v>698</v>
      </c>
      <c r="H102" s="16" t="s">
        <v>332</v>
      </c>
      <c r="I102" s="11">
        <v>4.7300000000000004</v>
      </c>
    </row>
    <row r="103" spans="1:9" s="39" customFormat="1" ht="25.5">
      <c r="A103" s="12" t="s">
        <v>71</v>
      </c>
      <c r="B103" s="12">
        <v>2</v>
      </c>
      <c r="C103" s="12" t="s">
        <v>302</v>
      </c>
      <c r="D103" s="12" t="s">
        <v>320</v>
      </c>
      <c r="E103" s="12" t="s">
        <v>306</v>
      </c>
      <c r="F103" s="20" t="s">
        <v>900</v>
      </c>
      <c r="G103" s="20" t="s">
        <v>42</v>
      </c>
      <c r="H103" s="12" t="s">
        <v>332</v>
      </c>
      <c r="I103" s="13">
        <v>2.5</v>
      </c>
    </row>
    <row r="104" spans="1:9" s="39" customFormat="1" ht="25.5">
      <c r="A104" s="12" t="s">
        <v>72</v>
      </c>
      <c r="B104" s="12">
        <v>2</v>
      </c>
      <c r="C104" s="12" t="s">
        <v>302</v>
      </c>
      <c r="D104" s="12" t="s">
        <v>320</v>
      </c>
      <c r="E104" s="12" t="s">
        <v>306</v>
      </c>
      <c r="F104" s="20" t="s">
        <v>361</v>
      </c>
      <c r="G104" s="20" t="s">
        <v>162</v>
      </c>
      <c r="H104" s="12" t="s">
        <v>332</v>
      </c>
      <c r="I104" s="13">
        <v>4.84</v>
      </c>
    </row>
    <row r="105" spans="1:9" s="39" customFormat="1" ht="25.5">
      <c r="A105" s="12" t="s">
        <v>163</v>
      </c>
      <c r="B105" s="12">
        <v>2</v>
      </c>
      <c r="C105" s="12" t="s">
        <v>302</v>
      </c>
      <c r="D105" s="12" t="s">
        <v>320</v>
      </c>
      <c r="E105" s="12" t="s">
        <v>306</v>
      </c>
      <c r="F105" s="20" t="s">
        <v>362</v>
      </c>
      <c r="G105" s="20" t="s">
        <v>165</v>
      </c>
      <c r="H105" s="12" t="s">
        <v>332</v>
      </c>
      <c r="I105" s="13">
        <v>4.28</v>
      </c>
    </row>
    <row r="106" spans="1:9" s="39" customFormat="1" ht="25.5">
      <c r="A106" s="12" t="s">
        <v>164</v>
      </c>
      <c r="B106" s="12">
        <v>2</v>
      </c>
      <c r="C106" s="12" t="s">
        <v>302</v>
      </c>
      <c r="D106" s="12" t="s">
        <v>320</v>
      </c>
      <c r="E106" s="12" t="s">
        <v>306</v>
      </c>
      <c r="F106" s="20" t="s">
        <v>363</v>
      </c>
      <c r="G106" s="20" t="s">
        <v>166</v>
      </c>
      <c r="H106" s="12" t="s">
        <v>332</v>
      </c>
      <c r="I106" s="13">
        <v>4.08</v>
      </c>
    </row>
    <row r="107" spans="1:9" s="39" customFormat="1" ht="25.5">
      <c r="A107" s="12" t="s">
        <v>73</v>
      </c>
      <c r="B107" s="12">
        <v>2</v>
      </c>
      <c r="C107" s="12" t="s">
        <v>302</v>
      </c>
      <c r="D107" s="12" t="s">
        <v>320</v>
      </c>
      <c r="E107" s="12" t="s">
        <v>306</v>
      </c>
      <c r="F107" s="20" t="s">
        <v>434</v>
      </c>
      <c r="G107" s="20" t="s">
        <v>288</v>
      </c>
      <c r="H107" s="12" t="s">
        <v>332</v>
      </c>
      <c r="I107" s="13">
        <v>3.06</v>
      </c>
    </row>
    <row r="108" spans="1:9" s="39" customFormat="1" ht="25.5">
      <c r="A108" s="12" t="s">
        <v>74</v>
      </c>
      <c r="B108" s="12">
        <v>2</v>
      </c>
      <c r="C108" s="12" t="s">
        <v>302</v>
      </c>
      <c r="D108" s="12" t="s">
        <v>320</v>
      </c>
      <c r="E108" s="12" t="s">
        <v>306</v>
      </c>
      <c r="F108" s="20" t="s">
        <v>433</v>
      </c>
      <c r="G108" s="20" t="s">
        <v>43</v>
      </c>
      <c r="H108" s="12" t="s">
        <v>333</v>
      </c>
      <c r="I108" s="13">
        <v>32.130000000000003</v>
      </c>
    </row>
    <row r="109" spans="1:9" s="39" customFormat="1">
      <c r="A109" s="12" t="s">
        <v>75</v>
      </c>
      <c r="B109" s="12">
        <v>2</v>
      </c>
      <c r="C109" s="12" t="s">
        <v>302</v>
      </c>
      <c r="D109" s="12" t="s">
        <v>320</v>
      </c>
      <c r="E109" s="12" t="s">
        <v>306</v>
      </c>
      <c r="F109" s="20" t="s">
        <v>364</v>
      </c>
      <c r="G109" s="20" t="s">
        <v>330</v>
      </c>
      <c r="H109" s="12" t="s">
        <v>332</v>
      </c>
      <c r="I109" s="13">
        <v>8.16</v>
      </c>
    </row>
    <row r="110" spans="1:9" s="39" customFormat="1">
      <c r="A110" s="12" t="s">
        <v>347</v>
      </c>
      <c r="B110" s="12">
        <v>2</v>
      </c>
      <c r="C110" s="12" t="s">
        <v>302</v>
      </c>
      <c r="D110" s="12" t="s">
        <v>320</v>
      </c>
      <c r="E110" s="12" t="s">
        <v>306</v>
      </c>
      <c r="F110" s="20" t="s">
        <v>572</v>
      </c>
      <c r="G110" s="20" t="s">
        <v>571</v>
      </c>
      <c r="H110" s="12" t="s">
        <v>332</v>
      </c>
      <c r="I110" s="13">
        <v>40.800000000000004</v>
      </c>
    </row>
    <row r="111" spans="1:9" s="39" customFormat="1" ht="25.5">
      <c r="A111" s="12" t="s">
        <v>348</v>
      </c>
      <c r="B111" s="12">
        <v>2</v>
      </c>
      <c r="C111" s="12" t="s">
        <v>302</v>
      </c>
      <c r="D111" s="12" t="s">
        <v>320</v>
      </c>
      <c r="E111" s="12" t="s">
        <v>306</v>
      </c>
      <c r="F111" s="20" t="s">
        <v>435</v>
      </c>
      <c r="G111" s="20" t="s">
        <v>331</v>
      </c>
      <c r="H111" s="12" t="s">
        <v>332</v>
      </c>
      <c r="I111" s="13">
        <v>6.63</v>
      </c>
    </row>
    <row r="112" spans="1:9" s="39" customFormat="1">
      <c r="A112" s="12" t="s">
        <v>76</v>
      </c>
      <c r="B112" s="12">
        <v>2</v>
      </c>
      <c r="C112" s="12" t="s">
        <v>302</v>
      </c>
      <c r="D112" s="12" t="s">
        <v>320</v>
      </c>
      <c r="E112" s="12" t="s">
        <v>306</v>
      </c>
      <c r="F112" s="20" t="s">
        <v>365</v>
      </c>
      <c r="G112" s="20" t="s">
        <v>349</v>
      </c>
      <c r="H112" s="12" t="s">
        <v>332</v>
      </c>
      <c r="I112" s="13">
        <v>6.12</v>
      </c>
    </row>
    <row r="113" spans="1:9" s="39" customFormat="1">
      <c r="A113" s="12" t="s">
        <v>77</v>
      </c>
      <c r="B113" s="12">
        <v>2</v>
      </c>
      <c r="C113" s="12" t="s">
        <v>302</v>
      </c>
      <c r="D113" s="12" t="s">
        <v>320</v>
      </c>
      <c r="E113" s="12" t="s">
        <v>306</v>
      </c>
      <c r="F113" s="20" t="s">
        <v>366</v>
      </c>
      <c r="G113" s="20" t="s">
        <v>153</v>
      </c>
      <c r="H113" s="12" t="s">
        <v>332</v>
      </c>
      <c r="I113" s="13">
        <v>23.97</v>
      </c>
    </row>
    <row r="114" spans="1:9" s="39" customFormat="1" ht="25.5">
      <c r="A114" s="12" t="s">
        <v>78</v>
      </c>
      <c r="B114" s="12">
        <v>2</v>
      </c>
      <c r="C114" s="12" t="s">
        <v>302</v>
      </c>
      <c r="D114" s="12" t="s">
        <v>320</v>
      </c>
      <c r="E114" s="12" t="s">
        <v>306</v>
      </c>
      <c r="F114" s="20" t="s">
        <v>367</v>
      </c>
      <c r="G114" s="20" t="s">
        <v>216</v>
      </c>
      <c r="H114" s="12" t="s">
        <v>332</v>
      </c>
      <c r="I114" s="13">
        <v>37.230000000000004</v>
      </c>
    </row>
    <row r="115" spans="1:9" s="39" customFormat="1">
      <c r="A115" s="12" t="s">
        <v>79</v>
      </c>
      <c r="B115" s="12">
        <v>2</v>
      </c>
      <c r="C115" s="12" t="s">
        <v>302</v>
      </c>
      <c r="D115" s="12" t="s">
        <v>320</v>
      </c>
      <c r="E115" s="12" t="s">
        <v>306</v>
      </c>
      <c r="F115" s="20" t="s">
        <v>368</v>
      </c>
      <c r="G115" s="20" t="s">
        <v>217</v>
      </c>
      <c r="H115" s="12" t="s">
        <v>332</v>
      </c>
      <c r="I115" s="13">
        <v>17.850000000000001</v>
      </c>
    </row>
    <row r="116" spans="1:9" s="39" customFormat="1" ht="25.5">
      <c r="A116" s="12" t="s">
        <v>80</v>
      </c>
      <c r="B116" s="12">
        <v>2</v>
      </c>
      <c r="C116" s="12" t="s">
        <v>302</v>
      </c>
      <c r="D116" s="12" t="s">
        <v>320</v>
      </c>
      <c r="E116" s="12" t="s">
        <v>306</v>
      </c>
      <c r="F116" s="20" t="s">
        <v>369</v>
      </c>
      <c r="G116" s="20" t="s">
        <v>218</v>
      </c>
      <c r="H116" s="12" t="s">
        <v>332</v>
      </c>
      <c r="I116" s="13">
        <v>27.03</v>
      </c>
    </row>
    <row r="117" spans="1:9" s="39" customFormat="1">
      <c r="A117" s="12" t="s">
        <v>81</v>
      </c>
      <c r="B117" s="12">
        <v>2</v>
      </c>
      <c r="C117" s="12" t="s">
        <v>302</v>
      </c>
      <c r="D117" s="12" t="s">
        <v>320</v>
      </c>
      <c r="E117" s="12" t="s">
        <v>306</v>
      </c>
      <c r="F117" s="20" t="s">
        <v>370</v>
      </c>
      <c r="G117" s="20" t="s">
        <v>220</v>
      </c>
      <c r="H117" s="12" t="s">
        <v>332</v>
      </c>
      <c r="I117" s="13">
        <v>10.200000000000001</v>
      </c>
    </row>
    <row r="118" spans="1:9" s="39" customFormat="1" ht="25.5">
      <c r="A118" s="12" t="s">
        <v>82</v>
      </c>
      <c r="B118" s="12">
        <v>2</v>
      </c>
      <c r="C118" s="12" t="s">
        <v>302</v>
      </c>
      <c r="D118" s="12" t="s">
        <v>320</v>
      </c>
      <c r="E118" s="12" t="s">
        <v>306</v>
      </c>
      <c r="F118" s="20" t="s">
        <v>371</v>
      </c>
      <c r="G118" s="20" t="s">
        <v>219</v>
      </c>
      <c r="H118" s="12" t="s">
        <v>332</v>
      </c>
      <c r="I118" s="13">
        <v>16.32</v>
      </c>
    </row>
    <row r="119" spans="1:9" s="39" customFormat="1">
      <c r="A119" s="12" t="s">
        <v>252</v>
      </c>
      <c r="B119" s="12">
        <v>2</v>
      </c>
      <c r="C119" s="12" t="s">
        <v>302</v>
      </c>
      <c r="D119" s="12" t="s">
        <v>320</v>
      </c>
      <c r="E119" s="12" t="s">
        <v>306</v>
      </c>
      <c r="F119" s="20" t="s">
        <v>436</v>
      </c>
      <c r="G119" s="20" t="s">
        <v>254</v>
      </c>
      <c r="H119" s="12" t="s">
        <v>332</v>
      </c>
      <c r="I119" s="15">
        <v>27.54</v>
      </c>
    </row>
    <row r="120" spans="1:9" s="39" customFormat="1">
      <c r="A120" s="12" t="s">
        <v>253</v>
      </c>
      <c r="B120" s="12">
        <v>2</v>
      </c>
      <c r="C120" s="12" t="s">
        <v>302</v>
      </c>
      <c r="D120" s="12" t="s">
        <v>320</v>
      </c>
      <c r="E120" s="12" t="s">
        <v>306</v>
      </c>
      <c r="F120" s="20" t="s">
        <v>437</v>
      </c>
      <c r="G120" s="20" t="s">
        <v>255</v>
      </c>
      <c r="H120" s="12" t="s">
        <v>332</v>
      </c>
      <c r="I120" s="15">
        <v>32.130000000000003</v>
      </c>
    </row>
    <row r="121" spans="1:9" s="39" customFormat="1" ht="25.5">
      <c r="A121" s="12" t="s">
        <v>351</v>
      </c>
      <c r="B121" s="12">
        <v>2</v>
      </c>
      <c r="C121" s="12" t="s">
        <v>302</v>
      </c>
      <c r="D121" s="12" t="s">
        <v>320</v>
      </c>
      <c r="E121" s="12" t="s">
        <v>306</v>
      </c>
      <c r="F121" s="20" t="s">
        <v>438</v>
      </c>
      <c r="G121" s="20" t="s">
        <v>353</v>
      </c>
      <c r="H121" s="12" t="s">
        <v>332</v>
      </c>
      <c r="I121" s="13">
        <v>5.61</v>
      </c>
    </row>
    <row r="122" spans="1:9" s="39" customFormat="1" ht="25.5">
      <c r="A122" s="12" t="s">
        <v>352</v>
      </c>
      <c r="B122" s="12">
        <v>2</v>
      </c>
      <c r="C122" s="12" t="s">
        <v>302</v>
      </c>
      <c r="D122" s="12" t="s">
        <v>320</v>
      </c>
      <c r="E122" s="12" t="s">
        <v>306</v>
      </c>
      <c r="F122" s="20" t="s">
        <v>439</v>
      </c>
      <c r="G122" s="20" t="s">
        <v>354</v>
      </c>
      <c r="H122" s="12" t="s">
        <v>332</v>
      </c>
      <c r="I122" s="13">
        <v>12.75</v>
      </c>
    </row>
    <row r="123" spans="1:9" s="39" customFormat="1" ht="114.75">
      <c r="A123" s="12" t="s">
        <v>83</v>
      </c>
      <c r="B123" s="12">
        <v>2</v>
      </c>
      <c r="C123" s="12" t="s">
        <v>302</v>
      </c>
      <c r="D123" s="12" t="s">
        <v>320</v>
      </c>
      <c r="E123" s="12" t="s">
        <v>306</v>
      </c>
      <c r="F123" s="20" t="s">
        <v>440</v>
      </c>
      <c r="G123" s="20" t="s">
        <v>31</v>
      </c>
      <c r="H123" s="12" t="s">
        <v>335</v>
      </c>
      <c r="I123" s="15">
        <v>413.1</v>
      </c>
    </row>
    <row r="124" spans="1:9" s="39" customFormat="1" ht="114.75">
      <c r="A124" s="12" t="s">
        <v>84</v>
      </c>
      <c r="B124" s="12">
        <v>2</v>
      </c>
      <c r="C124" s="12" t="s">
        <v>302</v>
      </c>
      <c r="D124" s="12" t="s">
        <v>320</v>
      </c>
      <c r="E124" s="12" t="s">
        <v>306</v>
      </c>
      <c r="F124" s="20" t="s">
        <v>441</v>
      </c>
      <c r="G124" s="20" t="s">
        <v>32</v>
      </c>
      <c r="H124" s="12" t="s">
        <v>335</v>
      </c>
      <c r="I124" s="15">
        <v>550.80000000000007</v>
      </c>
    </row>
    <row r="125" spans="1:9" s="39" customFormat="1">
      <c r="A125" s="12" t="s">
        <v>85</v>
      </c>
      <c r="B125" s="12">
        <v>2</v>
      </c>
      <c r="C125" s="12" t="s">
        <v>302</v>
      </c>
      <c r="D125" s="12" t="s">
        <v>320</v>
      </c>
      <c r="E125" s="12" t="s">
        <v>306</v>
      </c>
      <c r="F125" s="20" t="s">
        <v>372</v>
      </c>
      <c r="G125" s="20" t="s">
        <v>37</v>
      </c>
      <c r="H125" s="12" t="s">
        <v>335</v>
      </c>
      <c r="I125" s="13">
        <v>15.81</v>
      </c>
    </row>
    <row r="126" spans="1:9" s="39" customFormat="1" ht="25.5">
      <c r="A126" s="16" t="s">
        <v>86</v>
      </c>
      <c r="B126" s="16">
        <v>2</v>
      </c>
      <c r="C126" s="16" t="s">
        <v>302</v>
      </c>
      <c r="D126" s="16" t="s">
        <v>321</v>
      </c>
      <c r="E126" s="16" t="s">
        <v>307</v>
      </c>
      <c r="F126" s="17" t="s">
        <v>743</v>
      </c>
      <c r="G126" s="17" t="s">
        <v>747</v>
      </c>
      <c r="H126" s="16" t="s">
        <v>332</v>
      </c>
      <c r="I126" s="10">
        <v>1.1500000000000001</v>
      </c>
    </row>
    <row r="127" spans="1:9" s="39" customFormat="1" ht="25.5">
      <c r="A127" s="16" t="s">
        <v>664</v>
      </c>
      <c r="B127" s="16">
        <v>2</v>
      </c>
      <c r="C127" s="16" t="s">
        <v>302</v>
      </c>
      <c r="D127" s="16" t="s">
        <v>321</v>
      </c>
      <c r="E127" s="16" t="s">
        <v>307</v>
      </c>
      <c r="F127" s="17" t="s">
        <v>744</v>
      </c>
      <c r="G127" s="17" t="s">
        <v>748</v>
      </c>
      <c r="H127" s="16" t="s">
        <v>332</v>
      </c>
      <c r="I127" s="10">
        <v>1.25</v>
      </c>
    </row>
    <row r="128" spans="1:9" s="39" customFormat="1" ht="25.5">
      <c r="A128" s="16" t="s">
        <v>665</v>
      </c>
      <c r="B128" s="16">
        <v>2</v>
      </c>
      <c r="C128" s="16" t="s">
        <v>302</v>
      </c>
      <c r="D128" s="16" t="s">
        <v>321</v>
      </c>
      <c r="E128" s="16" t="s">
        <v>307</v>
      </c>
      <c r="F128" s="17" t="s">
        <v>745</v>
      </c>
      <c r="G128" s="17" t="s">
        <v>749</v>
      </c>
      <c r="H128" s="16" t="s">
        <v>332</v>
      </c>
      <c r="I128" s="10">
        <v>1.68</v>
      </c>
    </row>
    <row r="129" spans="1:9" s="39" customFormat="1" ht="25.5">
      <c r="A129" s="16" t="s">
        <v>584</v>
      </c>
      <c r="B129" s="16">
        <v>2</v>
      </c>
      <c r="C129" s="16" t="s">
        <v>302</v>
      </c>
      <c r="D129" s="16" t="s">
        <v>321</v>
      </c>
      <c r="E129" s="16" t="s">
        <v>307</v>
      </c>
      <c r="F129" s="17" t="s">
        <v>746</v>
      </c>
      <c r="G129" s="17" t="s">
        <v>750</v>
      </c>
      <c r="H129" s="16" t="s">
        <v>332</v>
      </c>
      <c r="I129" s="10">
        <v>2.4500000000000002</v>
      </c>
    </row>
    <row r="130" spans="1:9" s="39" customFormat="1" ht="38.25">
      <c r="A130" s="16" t="s">
        <v>87</v>
      </c>
      <c r="B130" s="16">
        <v>2</v>
      </c>
      <c r="C130" s="16" t="s">
        <v>302</v>
      </c>
      <c r="D130" s="16" t="s">
        <v>321</v>
      </c>
      <c r="E130" s="16" t="s">
        <v>307</v>
      </c>
      <c r="F130" s="17" t="s">
        <v>753</v>
      </c>
      <c r="G130" s="17" t="s">
        <v>751</v>
      </c>
      <c r="H130" s="16" t="s">
        <v>332</v>
      </c>
      <c r="I130" s="10">
        <v>1.3800000000000001</v>
      </c>
    </row>
    <row r="131" spans="1:9" s="39" customFormat="1" ht="38.25">
      <c r="A131" s="16" t="s">
        <v>88</v>
      </c>
      <c r="B131" s="16">
        <v>2</v>
      </c>
      <c r="C131" s="16" t="s">
        <v>302</v>
      </c>
      <c r="D131" s="16" t="s">
        <v>321</v>
      </c>
      <c r="E131" s="16" t="s">
        <v>307</v>
      </c>
      <c r="F131" s="17" t="s">
        <v>754</v>
      </c>
      <c r="G131" s="17" t="s">
        <v>752</v>
      </c>
      <c r="H131" s="16" t="s">
        <v>332</v>
      </c>
      <c r="I131" s="10">
        <v>1.43</v>
      </c>
    </row>
    <row r="132" spans="1:9" s="39" customFormat="1" ht="25.5">
      <c r="A132" s="16" t="s">
        <v>89</v>
      </c>
      <c r="B132" s="16">
        <v>2</v>
      </c>
      <c r="C132" s="16" t="s">
        <v>302</v>
      </c>
      <c r="D132" s="16" t="s">
        <v>321</v>
      </c>
      <c r="E132" s="16" t="s">
        <v>307</v>
      </c>
      <c r="F132" s="17" t="s">
        <v>373</v>
      </c>
      <c r="G132" s="17" t="s">
        <v>44</v>
      </c>
      <c r="H132" s="16" t="s">
        <v>332</v>
      </c>
      <c r="I132" s="10">
        <v>1.94</v>
      </c>
    </row>
    <row r="133" spans="1:9" s="39" customFormat="1" ht="25.5">
      <c r="A133" s="16" t="s">
        <v>90</v>
      </c>
      <c r="B133" s="16">
        <v>2</v>
      </c>
      <c r="C133" s="16" t="s">
        <v>302</v>
      </c>
      <c r="D133" s="16" t="s">
        <v>321</v>
      </c>
      <c r="E133" s="16" t="s">
        <v>307</v>
      </c>
      <c r="F133" s="17" t="s">
        <v>374</v>
      </c>
      <c r="G133" s="17" t="s">
        <v>159</v>
      </c>
      <c r="H133" s="16" t="s">
        <v>332</v>
      </c>
      <c r="I133" s="10">
        <v>2.14</v>
      </c>
    </row>
    <row r="134" spans="1:9" s="39" customFormat="1" ht="25.5">
      <c r="A134" s="16" t="s">
        <v>91</v>
      </c>
      <c r="B134" s="16">
        <v>2</v>
      </c>
      <c r="C134" s="16" t="s">
        <v>302</v>
      </c>
      <c r="D134" s="16" t="s">
        <v>321</v>
      </c>
      <c r="E134" s="16" t="s">
        <v>307</v>
      </c>
      <c r="F134" s="17" t="s">
        <v>375</v>
      </c>
      <c r="G134" s="17" t="s">
        <v>191</v>
      </c>
      <c r="H134" s="16" t="s">
        <v>332</v>
      </c>
      <c r="I134" s="10">
        <v>1.8900000000000001</v>
      </c>
    </row>
    <row r="135" spans="1:9" s="39" customFormat="1" ht="25.5">
      <c r="A135" s="16" t="s">
        <v>92</v>
      </c>
      <c r="B135" s="16">
        <v>2</v>
      </c>
      <c r="C135" s="16" t="s">
        <v>302</v>
      </c>
      <c r="D135" s="16" t="s">
        <v>321</v>
      </c>
      <c r="E135" s="16" t="s">
        <v>307</v>
      </c>
      <c r="F135" s="17" t="s">
        <v>376</v>
      </c>
      <c r="G135" s="17" t="s">
        <v>192</v>
      </c>
      <c r="H135" s="16" t="s">
        <v>332</v>
      </c>
      <c r="I135" s="10">
        <v>2.04</v>
      </c>
    </row>
    <row r="136" spans="1:9" s="39" customFormat="1" ht="25.5">
      <c r="A136" s="16" t="s">
        <v>93</v>
      </c>
      <c r="B136" s="16">
        <v>2</v>
      </c>
      <c r="C136" s="16" t="s">
        <v>302</v>
      </c>
      <c r="D136" s="16" t="s">
        <v>321</v>
      </c>
      <c r="E136" s="16" t="s">
        <v>307</v>
      </c>
      <c r="F136" s="17" t="s">
        <v>377</v>
      </c>
      <c r="G136" s="17" t="s">
        <v>59</v>
      </c>
      <c r="H136" s="16" t="s">
        <v>332</v>
      </c>
      <c r="I136" s="10">
        <v>0.87</v>
      </c>
    </row>
    <row r="137" spans="1:9" s="39" customFormat="1" ht="25.5">
      <c r="A137" s="16" t="s">
        <v>94</v>
      </c>
      <c r="B137" s="16">
        <v>2</v>
      </c>
      <c r="C137" s="16" t="s">
        <v>302</v>
      </c>
      <c r="D137" s="16" t="s">
        <v>321</v>
      </c>
      <c r="E137" s="16" t="s">
        <v>307</v>
      </c>
      <c r="F137" s="17" t="s">
        <v>378</v>
      </c>
      <c r="G137" s="17" t="s">
        <v>60</v>
      </c>
      <c r="H137" s="16" t="s">
        <v>335</v>
      </c>
      <c r="I137" s="10">
        <v>22.44</v>
      </c>
    </row>
    <row r="138" spans="1:9" s="39" customFormat="1" ht="25.5">
      <c r="A138" s="16" t="s">
        <v>95</v>
      </c>
      <c r="B138" s="16">
        <v>2</v>
      </c>
      <c r="C138" s="16" t="s">
        <v>302</v>
      </c>
      <c r="D138" s="16" t="s">
        <v>321</v>
      </c>
      <c r="E138" s="16" t="s">
        <v>307</v>
      </c>
      <c r="F138" s="17" t="s">
        <v>379</v>
      </c>
      <c r="G138" s="17" t="s">
        <v>154</v>
      </c>
      <c r="H138" s="16" t="s">
        <v>335</v>
      </c>
      <c r="I138" s="10">
        <v>80.070000000000007</v>
      </c>
    </row>
    <row r="139" spans="1:9" s="39" customFormat="1" ht="38.25">
      <c r="A139" s="16" t="s">
        <v>662</v>
      </c>
      <c r="B139" s="16">
        <v>2</v>
      </c>
      <c r="C139" s="16" t="s">
        <v>302</v>
      </c>
      <c r="D139" s="16" t="s">
        <v>321</v>
      </c>
      <c r="E139" s="16" t="s">
        <v>307</v>
      </c>
      <c r="F139" s="17" t="s">
        <v>660</v>
      </c>
      <c r="G139" s="17" t="s">
        <v>658</v>
      </c>
      <c r="H139" s="16" t="s">
        <v>332</v>
      </c>
      <c r="I139" s="10">
        <v>0.65</v>
      </c>
    </row>
    <row r="140" spans="1:9" s="39" customFormat="1" ht="38.25">
      <c r="A140" s="16" t="s">
        <v>663</v>
      </c>
      <c r="B140" s="16">
        <v>2</v>
      </c>
      <c r="C140" s="16" t="s">
        <v>302</v>
      </c>
      <c r="D140" s="16" t="s">
        <v>321</v>
      </c>
      <c r="E140" s="16" t="s">
        <v>307</v>
      </c>
      <c r="F140" s="17" t="s">
        <v>661</v>
      </c>
      <c r="G140" s="17" t="s">
        <v>659</v>
      </c>
      <c r="H140" s="16" t="s">
        <v>332</v>
      </c>
      <c r="I140" s="10">
        <v>0.66</v>
      </c>
    </row>
    <row r="141" spans="1:9" s="39" customFormat="1" ht="25.5">
      <c r="A141" s="16" t="s">
        <v>585</v>
      </c>
      <c r="B141" s="16">
        <v>2</v>
      </c>
      <c r="C141" s="16" t="s">
        <v>302</v>
      </c>
      <c r="D141" s="16" t="s">
        <v>321</v>
      </c>
      <c r="E141" s="16" t="s">
        <v>307</v>
      </c>
      <c r="F141" s="17" t="s">
        <v>588</v>
      </c>
      <c r="G141" s="17" t="s">
        <v>589</v>
      </c>
      <c r="H141" s="16" t="s">
        <v>332</v>
      </c>
      <c r="I141" s="10">
        <v>0.97</v>
      </c>
    </row>
    <row r="142" spans="1:9" s="39" customFormat="1" ht="51">
      <c r="A142" s="16" t="s">
        <v>652</v>
      </c>
      <c r="B142" s="16">
        <v>2</v>
      </c>
      <c r="C142" s="16" t="s">
        <v>302</v>
      </c>
      <c r="D142" s="16" t="s">
        <v>321</v>
      </c>
      <c r="E142" s="16" t="s">
        <v>307</v>
      </c>
      <c r="F142" s="17" t="s">
        <v>656</v>
      </c>
      <c r="G142" s="17" t="s">
        <v>651</v>
      </c>
      <c r="H142" s="16" t="s">
        <v>332</v>
      </c>
      <c r="I142" s="10">
        <v>1.22</v>
      </c>
    </row>
    <row r="143" spans="1:9" s="39" customFormat="1" ht="51">
      <c r="A143" s="16" t="s">
        <v>653</v>
      </c>
      <c r="B143" s="16">
        <v>2</v>
      </c>
      <c r="C143" s="16" t="s">
        <v>302</v>
      </c>
      <c r="D143" s="16" t="s">
        <v>321</v>
      </c>
      <c r="E143" s="16" t="s">
        <v>307</v>
      </c>
      <c r="F143" s="17" t="s">
        <v>657</v>
      </c>
      <c r="G143" s="17" t="s">
        <v>650</v>
      </c>
      <c r="H143" s="16" t="s">
        <v>332</v>
      </c>
      <c r="I143" s="10">
        <v>1.6300000000000001</v>
      </c>
    </row>
    <row r="144" spans="1:9" s="39" customFormat="1" ht="38.25">
      <c r="A144" s="16" t="s">
        <v>586</v>
      </c>
      <c r="B144" s="16">
        <v>2</v>
      </c>
      <c r="C144" s="16" t="s">
        <v>302</v>
      </c>
      <c r="D144" s="16" t="s">
        <v>321</v>
      </c>
      <c r="E144" s="16" t="s">
        <v>307</v>
      </c>
      <c r="F144" s="17" t="s">
        <v>590</v>
      </c>
      <c r="G144" s="17" t="s">
        <v>591</v>
      </c>
      <c r="H144" s="16" t="s">
        <v>332</v>
      </c>
      <c r="I144" s="10">
        <v>2.4500000000000002</v>
      </c>
    </row>
    <row r="145" spans="1:9" s="39" customFormat="1" ht="51">
      <c r="A145" s="16" t="s">
        <v>654</v>
      </c>
      <c r="B145" s="16">
        <v>2</v>
      </c>
      <c r="C145" s="16" t="s">
        <v>302</v>
      </c>
      <c r="D145" s="16" t="s">
        <v>321</v>
      </c>
      <c r="E145" s="16" t="s">
        <v>307</v>
      </c>
      <c r="F145" s="17" t="s">
        <v>758</v>
      </c>
      <c r="G145" s="17" t="s">
        <v>755</v>
      </c>
      <c r="H145" s="16" t="s">
        <v>332</v>
      </c>
      <c r="I145" s="10">
        <v>0.6</v>
      </c>
    </row>
    <row r="146" spans="1:9" s="39" customFormat="1" ht="51">
      <c r="A146" s="16" t="s">
        <v>655</v>
      </c>
      <c r="B146" s="16">
        <v>2</v>
      </c>
      <c r="C146" s="16" t="s">
        <v>302</v>
      </c>
      <c r="D146" s="16" t="s">
        <v>321</v>
      </c>
      <c r="E146" s="16" t="s">
        <v>307</v>
      </c>
      <c r="F146" s="17" t="s">
        <v>760</v>
      </c>
      <c r="G146" s="17" t="s">
        <v>756</v>
      </c>
      <c r="H146" s="16" t="s">
        <v>332</v>
      </c>
      <c r="I146" s="10">
        <v>0.70000000000000007</v>
      </c>
    </row>
    <row r="147" spans="1:9" s="39" customFormat="1" ht="38.25">
      <c r="A147" s="16" t="s">
        <v>587</v>
      </c>
      <c r="B147" s="16">
        <v>2</v>
      </c>
      <c r="C147" s="16" t="s">
        <v>302</v>
      </c>
      <c r="D147" s="16" t="s">
        <v>321</v>
      </c>
      <c r="E147" s="16" t="s">
        <v>307</v>
      </c>
      <c r="F147" s="17" t="s">
        <v>759</v>
      </c>
      <c r="G147" s="17" t="s">
        <v>757</v>
      </c>
      <c r="H147" s="16" t="s">
        <v>332</v>
      </c>
      <c r="I147" s="10">
        <v>1.22</v>
      </c>
    </row>
    <row r="148" spans="1:9" s="39" customFormat="1" ht="25.5">
      <c r="A148" s="12" t="s">
        <v>96</v>
      </c>
      <c r="B148" s="12">
        <v>2</v>
      </c>
      <c r="C148" s="12" t="s">
        <v>302</v>
      </c>
      <c r="D148" s="12" t="s">
        <v>322</v>
      </c>
      <c r="E148" s="12" t="s">
        <v>308</v>
      </c>
      <c r="F148" s="20" t="s">
        <v>380</v>
      </c>
      <c r="G148" s="20" t="s">
        <v>45</v>
      </c>
      <c r="H148" s="12" t="s">
        <v>335</v>
      </c>
      <c r="I148" s="13">
        <v>49.47</v>
      </c>
    </row>
    <row r="149" spans="1:9" s="39" customFormat="1" ht="38.25">
      <c r="A149" s="12" t="s">
        <v>131</v>
      </c>
      <c r="B149" s="12">
        <v>2</v>
      </c>
      <c r="C149" s="12" t="s">
        <v>302</v>
      </c>
      <c r="D149" s="12" t="s">
        <v>322</v>
      </c>
      <c r="E149" s="12" t="s">
        <v>308</v>
      </c>
      <c r="F149" s="20" t="s">
        <v>381</v>
      </c>
      <c r="G149" s="20" t="s">
        <v>382</v>
      </c>
      <c r="H149" s="12" t="s">
        <v>335</v>
      </c>
      <c r="I149" s="13">
        <v>27.03</v>
      </c>
    </row>
    <row r="150" spans="1:9" s="39" customFormat="1" ht="38.25">
      <c r="A150" s="12" t="s">
        <v>167</v>
      </c>
      <c r="B150" s="12">
        <v>2</v>
      </c>
      <c r="C150" s="12" t="s">
        <v>302</v>
      </c>
      <c r="D150" s="12" t="s">
        <v>322</v>
      </c>
      <c r="E150" s="12" t="s">
        <v>308</v>
      </c>
      <c r="F150" s="20" t="s">
        <v>442</v>
      </c>
      <c r="G150" s="20" t="s">
        <v>33</v>
      </c>
      <c r="H150" s="12" t="s">
        <v>335</v>
      </c>
      <c r="I150" s="13">
        <v>49.47</v>
      </c>
    </row>
    <row r="151" spans="1:9" s="39" customFormat="1" ht="38.25">
      <c r="A151" s="12" t="s">
        <v>168</v>
      </c>
      <c r="B151" s="12">
        <v>2</v>
      </c>
      <c r="C151" s="12" t="s">
        <v>302</v>
      </c>
      <c r="D151" s="12" t="s">
        <v>322</v>
      </c>
      <c r="E151" s="12" t="s">
        <v>308</v>
      </c>
      <c r="F151" s="20" t="s">
        <v>383</v>
      </c>
      <c r="G151" s="20" t="s">
        <v>384</v>
      </c>
      <c r="H151" s="12" t="s">
        <v>335</v>
      </c>
      <c r="I151" s="13">
        <v>49.47</v>
      </c>
    </row>
    <row r="152" spans="1:9" s="39" customFormat="1" ht="63.75">
      <c r="A152" s="12" t="s">
        <v>132</v>
      </c>
      <c r="B152" s="12">
        <v>2</v>
      </c>
      <c r="C152" s="12" t="s">
        <v>302</v>
      </c>
      <c r="D152" s="12" t="s">
        <v>322</v>
      </c>
      <c r="E152" s="12" t="s">
        <v>308</v>
      </c>
      <c r="F152" s="20" t="s">
        <v>385</v>
      </c>
      <c r="G152" s="20" t="s">
        <v>443</v>
      </c>
      <c r="H152" s="12" t="s">
        <v>335</v>
      </c>
      <c r="I152" s="13">
        <v>339.15000000000003</v>
      </c>
    </row>
    <row r="153" spans="1:9" s="39" customFormat="1" ht="89.25">
      <c r="A153" s="12" t="s">
        <v>133</v>
      </c>
      <c r="B153" s="12">
        <v>2</v>
      </c>
      <c r="C153" s="12" t="s">
        <v>302</v>
      </c>
      <c r="D153" s="12" t="s">
        <v>322</v>
      </c>
      <c r="E153" s="12" t="s">
        <v>308</v>
      </c>
      <c r="F153" s="20" t="s">
        <v>444</v>
      </c>
      <c r="G153" s="20" t="s">
        <v>445</v>
      </c>
      <c r="H153" s="12" t="s">
        <v>335</v>
      </c>
      <c r="I153" s="13">
        <v>128.52000000000001</v>
      </c>
    </row>
    <row r="154" spans="1:9" s="39" customFormat="1" ht="25.5">
      <c r="A154" s="12" t="s">
        <v>134</v>
      </c>
      <c r="B154" s="12">
        <v>2</v>
      </c>
      <c r="C154" s="12" t="s">
        <v>302</v>
      </c>
      <c r="D154" s="12" t="s">
        <v>322</v>
      </c>
      <c r="E154" s="12" t="s">
        <v>308</v>
      </c>
      <c r="F154" s="20" t="s">
        <v>386</v>
      </c>
      <c r="G154" s="20" t="s">
        <v>446</v>
      </c>
      <c r="H154" s="12" t="s">
        <v>335</v>
      </c>
      <c r="I154" s="13">
        <v>34.17</v>
      </c>
    </row>
    <row r="155" spans="1:9" s="39" customFormat="1" ht="51">
      <c r="A155" s="12" t="s">
        <v>169</v>
      </c>
      <c r="B155" s="12">
        <v>2</v>
      </c>
      <c r="C155" s="12" t="s">
        <v>302</v>
      </c>
      <c r="D155" s="12" t="s">
        <v>322</v>
      </c>
      <c r="E155" s="12" t="s">
        <v>308</v>
      </c>
      <c r="F155" s="20" t="s">
        <v>447</v>
      </c>
      <c r="G155" s="20" t="s">
        <v>449</v>
      </c>
      <c r="H155" s="12" t="s">
        <v>335</v>
      </c>
      <c r="I155" s="13">
        <v>128.52000000000001</v>
      </c>
    </row>
    <row r="156" spans="1:9" s="39" customFormat="1" ht="25.5">
      <c r="A156" s="12" t="s">
        <v>97</v>
      </c>
      <c r="B156" s="12">
        <v>2</v>
      </c>
      <c r="C156" s="12" t="s">
        <v>302</v>
      </c>
      <c r="D156" s="12" t="s">
        <v>322</v>
      </c>
      <c r="E156" s="12" t="s">
        <v>308</v>
      </c>
      <c r="F156" s="20" t="s">
        <v>448</v>
      </c>
      <c r="G156" s="20" t="s">
        <v>450</v>
      </c>
      <c r="H156" s="12" t="s">
        <v>335</v>
      </c>
      <c r="I156" s="13">
        <v>2.91</v>
      </c>
    </row>
    <row r="157" spans="1:9" s="39" customFormat="1" ht="25.5">
      <c r="A157" s="12" t="s">
        <v>98</v>
      </c>
      <c r="B157" s="12">
        <v>2</v>
      </c>
      <c r="C157" s="12" t="s">
        <v>302</v>
      </c>
      <c r="D157" s="12" t="s">
        <v>322</v>
      </c>
      <c r="E157" s="12" t="s">
        <v>308</v>
      </c>
      <c r="F157" s="20" t="s">
        <v>452</v>
      </c>
      <c r="G157" s="20" t="s">
        <v>451</v>
      </c>
      <c r="H157" s="12" t="s">
        <v>335</v>
      </c>
      <c r="I157" s="13">
        <v>1.94</v>
      </c>
    </row>
    <row r="158" spans="1:9" s="39" customFormat="1" ht="38.25">
      <c r="A158" s="12" t="s">
        <v>268</v>
      </c>
      <c r="B158" s="12">
        <v>2</v>
      </c>
      <c r="C158" s="12" t="s">
        <v>302</v>
      </c>
      <c r="D158" s="12" t="s">
        <v>322</v>
      </c>
      <c r="E158" s="12" t="s">
        <v>308</v>
      </c>
      <c r="F158" s="20" t="s">
        <v>272</v>
      </c>
      <c r="G158" s="20" t="s">
        <v>269</v>
      </c>
      <c r="H158" s="12" t="s">
        <v>335</v>
      </c>
      <c r="I158" s="13">
        <v>9.69</v>
      </c>
    </row>
    <row r="159" spans="1:9" s="39" customFormat="1" ht="25.5">
      <c r="A159" s="12" t="s">
        <v>99</v>
      </c>
      <c r="B159" s="12">
        <v>2</v>
      </c>
      <c r="C159" s="12" t="s">
        <v>302</v>
      </c>
      <c r="D159" s="12" t="s">
        <v>322</v>
      </c>
      <c r="E159" s="12" t="s">
        <v>308</v>
      </c>
      <c r="F159" s="20" t="s">
        <v>387</v>
      </c>
      <c r="G159" s="20" t="s">
        <v>193</v>
      </c>
      <c r="H159" s="12" t="s">
        <v>335</v>
      </c>
      <c r="I159" s="13">
        <v>50.49</v>
      </c>
    </row>
    <row r="160" spans="1:9" s="39" customFormat="1" ht="25.5">
      <c r="A160" s="12" t="s">
        <v>643</v>
      </c>
      <c r="B160" s="12">
        <v>2</v>
      </c>
      <c r="C160" s="12" t="s">
        <v>302</v>
      </c>
      <c r="D160" s="12" t="s">
        <v>322</v>
      </c>
      <c r="E160" s="12" t="s">
        <v>308</v>
      </c>
      <c r="F160" s="20" t="s">
        <v>639</v>
      </c>
      <c r="G160" s="20" t="s">
        <v>641</v>
      </c>
      <c r="H160" s="12" t="s">
        <v>335</v>
      </c>
      <c r="I160" s="13">
        <v>65</v>
      </c>
    </row>
    <row r="161" spans="1:9" s="39" customFormat="1" ht="25.5">
      <c r="A161" s="12" t="s">
        <v>644</v>
      </c>
      <c r="B161" s="12">
        <v>2</v>
      </c>
      <c r="C161" s="12" t="s">
        <v>302</v>
      </c>
      <c r="D161" s="12" t="s">
        <v>322</v>
      </c>
      <c r="E161" s="12" t="s">
        <v>308</v>
      </c>
      <c r="F161" s="20" t="s">
        <v>640</v>
      </c>
      <c r="G161" s="20" t="s">
        <v>642</v>
      </c>
      <c r="H161" s="12" t="s">
        <v>335</v>
      </c>
      <c r="I161" s="13">
        <v>69.87</v>
      </c>
    </row>
    <row r="162" spans="1:9" s="39" customFormat="1" ht="25.5">
      <c r="A162" s="12" t="s">
        <v>592</v>
      </c>
      <c r="B162" s="12">
        <v>2</v>
      </c>
      <c r="C162" s="12" t="s">
        <v>302</v>
      </c>
      <c r="D162" s="12" t="s">
        <v>322</v>
      </c>
      <c r="E162" s="12" t="s">
        <v>308</v>
      </c>
      <c r="F162" s="20" t="s">
        <v>597</v>
      </c>
      <c r="G162" s="20" t="s">
        <v>598</v>
      </c>
      <c r="H162" s="12" t="s">
        <v>335</v>
      </c>
      <c r="I162" s="13">
        <v>87.210000000000008</v>
      </c>
    </row>
    <row r="163" spans="1:9" s="39" customFormat="1" ht="25.5">
      <c r="A163" s="12" t="s">
        <v>100</v>
      </c>
      <c r="B163" s="12">
        <v>2</v>
      </c>
      <c r="C163" s="12" t="s">
        <v>302</v>
      </c>
      <c r="D163" s="12" t="s">
        <v>322</v>
      </c>
      <c r="E163" s="12" t="s">
        <v>308</v>
      </c>
      <c r="F163" s="20" t="s">
        <v>388</v>
      </c>
      <c r="G163" s="20" t="s">
        <v>194</v>
      </c>
      <c r="H163" s="12" t="s">
        <v>335</v>
      </c>
      <c r="I163" s="13">
        <v>55.59</v>
      </c>
    </row>
    <row r="164" spans="1:9" s="39" customFormat="1" ht="25.5">
      <c r="A164" s="12" t="s">
        <v>645</v>
      </c>
      <c r="B164" s="12">
        <v>2</v>
      </c>
      <c r="C164" s="12" t="s">
        <v>302</v>
      </c>
      <c r="D164" s="12" t="s">
        <v>322</v>
      </c>
      <c r="E164" s="12" t="s">
        <v>308</v>
      </c>
      <c r="F164" s="20" t="s">
        <v>637</v>
      </c>
      <c r="G164" s="20" t="s">
        <v>635</v>
      </c>
      <c r="H164" s="12" t="s">
        <v>335</v>
      </c>
      <c r="I164" s="13">
        <v>70</v>
      </c>
    </row>
    <row r="165" spans="1:9" s="39" customFormat="1" ht="25.5">
      <c r="A165" s="12" t="s">
        <v>646</v>
      </c>
      <c r="B165" s="12">
        <v>2</v>
      </c>
      <c r="C165" s="12" t="s">
        <v>302</v>
      </c>
      <c r="D165" s="12" t="s">
        <v>322</v>
      </c>
      <c r="E165" s="12" t="s">
        <v>308</v>
      </c>
      <c r="F165" s="20" t="s">
        <v>638</v>
      </c>
      <c r="G165" s="20" t="s">
        <v>636</v>
      </c>
      <c r="H165" s="12" t="s">
        <v>335</v>
      </c>
      <c r="I165" s="13">
        <v>71.5</v>
      </c>
    </row>
    <row r="166" spans="1:9" s="39" customFormat="1" ht="25.5">
      <c r="A166" s="12" t="s">
        <v>593</v>
      </c>
      <c r="B166" s="12">
        <v>2</v>
      </c>
      <c r="C166" s="12" t="s">
        <v>302</v>
      </c>
      <c r="D166" s="12" t="s">
        <v>322</v>
      </c>
      <c r="E166" s="12" t="s">
        <v>308</v>
      </c>
      <c r="F166" s="20" t="s">
        <v>599</v>
      </c>
      <c r="G166" s="20" t="s">
        <v>600</v>
      </c>
      <c r="H166" s="12" t="s">
        <v>335</v>
      </c>
      <c r="I166" s="13">
        <v>72.930000000000007</v>
      </c>
    </row>
    <row r="167" spans="1:9" s="39" customFormat="1" ht="38.25">
      <c r="A167" s="12" t="s">
        <v>101</v>
      </c>
      <c r="B167" s="12">
        <v>2</v>
      </c>
      <c r="C167" s="12" t="s">
        <v>302</v>
      </c>
      <c r="D167" s="12" t="s">
        <v>322</v>
      </c>
      <c r="E167" s="12" t="s">
        <v>308</v>
      </c>
      <c r="F167" s="20" t="s">
        <v>453</v>
      </c>
      <c r="G167" s="20" t="s">
        <v>46</v>
      </c>
      <c r="H167" s="12" t="s">
        <v>335</v>
      </c>
      <c r="I167" s="13">
        <v>18.36</v>
      </c>
    </row>
    <row r="168" spans="1:9" s="39" customFormat="1" ht="38.25">
      <c r="A168" s="12" t="s">
        <v>102</v>
      </c>
      <c r="B168" s="12">
        <v>2</v>
      </c>
      <c r="C168" s="12" t="s">
        <v>302</v>
      </c>
      <c r="D168" s="12" t="s">
        <v>322</v>
      </c>
      <c r="E168" s="12" t="s">
        <v>308</v>
      </c>
      <c r="F168" s="20" t="s">
        <v>389</v>
      </c>
      <c r="G168" s="20" t="s">
        <v>47</v>
      </c>
      <c r="H168" s="12" t="s">
        <v>335</v>
      </c>
      <c r="I168" s="13">
        <v>14.280000000000001</v>
      </c>
    </row>
    <row r="169" spans="1:9" s="39" customFormat="1" ht="38.25">
      <c r="A169" s="12" t="s">
        <v>103</v>
      </c>
      <c r="B169" s="12">
        <v>2</v>
      </c>
      <c r="C169" s="12" t="s">
        <v>302</v>
      </c>
      <c r="D169" s="12" t="s">
        <v>322</v>
      </c>
      <c r="E169" s="12" t="s">
        <v>308</v>
      </c>
      <c r="F169" s="20" t="s">
        <v>390</v>
      </c>
      <c r="G169" s="20" t="s">
        <v>48</v>
      </c>
      <c r="H169" s="12" t="s">
        <v>335</v>
      </c>
      <c r="I169" s="13">
        <v>11.22</v>
      </c>
    </row>
    <row r="170" spans="1:9" s="39" customFormat="1" ht="38.25">
      <c r="A170" s="12" t="s">
        <v>647</v>
      </c>
      <c r="B170" s="12">
        <v>2</v>
      </c>
      <c r="C170" s="12" t="s">
        <v>302</v>
      </c>
      <c r="D170" s="12" t="s">
        <v>322</v>
      </c>
      <c r="E170" s="12" t="s">
        <v>308</v>
      </c>
      <c r="F170" s="20" t="s">
        <v>633</v>
      </c>
      <c r="G170" s="20" t="s">
        <v>632</v>
      </c>
      <c r="H170" s="12" t="s">
        <v>335</v>
      </c>
      <c r="I170" s="13">
        <v>10</v>
      </c>
    </row>
    <row r="171" spans="1:9" s="39" customFormat="1" ht="38.25">
      <c r="A171" s="12" t="s">
        <v>601</v>
      </c>
      <c r="B171" s="12">
        <v>2</v>
      </c>
      <c r="C171" s="12" t="s">
        <v>302</v>
      </c>
      <c r="D171" s="12" t="s">
        <v>322</v>
      </c>
      <c r="E171" s="12" t="s">
        <v>308</v>
      </c>
      <c r="F171" s="20" t="s">
        <v>634</v>
      </c>
      <c r="G171" s="20" t="s">
        <v>631</v>
      </c>
      <c r="H171" s="12" t="s">
        <v>335</v>
      </c>
      <c r="I171" s="13">
        <v>9.18</v>
      </c>
    </row>
    <row r="172" spans="1:9" s="39" customFormat="1" ht="38.25">
      <c r="A172" s="12" t="s">
        <v>594</v>
      </c>
      <c r="B172" s="12">
        <v>2</v>
      </c>
      <c r="C172" s="12" t="s">
        <v>302</v>
      </c>
      <c r="D172" s="12" t="s">
        <v>322</v>
      </c>
      <c r="E172" s="12" t="s">
        <v>308</v>
      </c>
      <c r="F172" s="20" t="s">
        <v>602</v>
      </c>
      <c r="G172" s="20" t="s">
        <v>603</v>
      </c>
      <c r="H172" s="12" t="s">
        <v>335</v>
      </c>
      <c r="I172" s="13">
        <v>8.67</v>
      </c>
    </row>
    <row r="173" spans="1:9" s="39" customFormat="1">
      <c r="A173" s="12" t="s">
        <v>104</v>
      </c>
      <c r="B173" s="12">
        <v>2</v>
      </c>
      <c r="C173" s="12" t="s">
        <v>302</v>
      </c>
      <c r="D173" s="12" t="s">
        <v>322</v>
      </c>
      <c r="E173" s="12" t="s">
        <v>308</v>
      </c>
      <c r="F173" s="20" t="s">
        <v>391</v>
      </c>
      <c r="G173" s="20" t="s">
        <v>49</v>
      </c>
      <c r="H173" s="12" t="s">
        <v>335</v>
      </c>
      <c r="I173" s="13">
        <v>14.38</v>
      </c>
    </row>
    <row r="174" spans="1:9" s="39" customFormat="1">
      <c r="A174" s="12" t="s">
        <v>105</v>
      </c>
      <c r="B174" s="12">
        <v>2</v>
      </c>
      <c r="C174" s="12" t="s">
        <v>302</v>
      </c>
      <c r="D174" s="12" t="s">
        <v>322</v>
      </c>
      <c r="E174" s="12" t="s">
        <v>308</v>
      </c>
      <c r="F174" s="20" t="s">
        <v>392</v>
      </c>
      <c r="G174" s="20" t="s">
        <v>50</v>
      </c>
      <c r="H174" s="12" t="s">
        <v>335</v>
      </c>
      <c r="I174" s="13">
        <v>12.65</v>
      </c>
    </row>
    <row r="175" spans="1:9" s="39" customFormat="1">
      <c r="A175" s="12" t="s">
        <v>106</v>
      </c>
      <c r="B175" s="12">
        <v>2</v>
      </c>
      <c r="C175" s="12" t="s">
        <v>302</v>
      </c>
      <c r="D175" s="12" t="s">
        <v>322</v>
      </c>
      <c r="E175" s="12" t="s">
        <v>308</v>
      </c>
      <c r="F175" s="20" t="s">
        <v>393</v>
      </c>
      <c r="G175" s="20" t="s">
        <v>51</v>
      </c>
      <c r="H175" s="12" t="s">
        <v>335</v>
      </c>
      <c r="I175" s="13">
        <v>11.53</v>
      </c>
    </row>
    <row r="176" spans="1:9" s="39" customFormat="1">
      <c r="A176" s="12" t="s">
        <v>648</v>
      </c>
      <c r="B176" s="12">
        <v>2</v>
      </c>
      <c r="C176" s="12" t="s">
        <v>302</v>
      </c>
      <c r="D176" s="12" t="s">
        <v>322</v>
      </c>
      <c r="E176" s="12" t="s">
        <v>308</v>
      </c>
      <c r="F176" s="20" t="s">
        <v>628</v>
      </c>
      <c r="G176" s="20" t="s">
        <v>629</v>
      </c>
      <c r="H176" s="12" t="s">
        <v>335</v>
      </c>
      <c r="I176" s="13">
        <v>9</v>
      </c>
    </row>
    <row r="177" spans="1:9" s="39" customFormat="1">
      <c r="A177" s="12" t="s">
        <v>604</v>
      </c>
      <c r="B177" s="12">
        <v>2</v>
      </c>
      <c r="C177" s="12" t="s">
        <v>302</v>
      </c>
      <c r="D177" s="12" t="s">
        <v>322</v>
      </c>
      <c r="E177" s="12" t="s">
        <v>308</v>
      </c>
      <c r="F177" s="20" t="s">
        <v>627</v>
      </c>
      <c r="G177" s="20" t="s">
        <v>630</v>
      </c>
      <c r="H177" s="12" t="s">
        <v>335</v>
      </c>
      <c r="I177" s="13">
        <v>8.16</v>
      </c>
    </row>
    <row r="178" spans="1:9" s="39" customFormat="1">
      <c r="A178" s="12" t="s">
        <v>595</v>
      </c>
      <c r="B178" s="12">
        <v>2</v>
      </c>
      <c r="C178" s="12" t="s">
        <v>302</v>
      </c>
      <c r="D178" s="12" t="s">
        <v>322</v>
      </c>
      <c r="E178" s="12" t="s">
        <v>308</v>
      </c>
      <c r="F178" s="20" t="s">
        <v>605</v>
      </c>
      <c r="G178" s="20" t="s">
        <v>606</v>
      </c>
      <c r="H178" s="12" t="s">
        <v>335</v>
      </c>
      <c r="I178" s="13">
        <v>7.65</v>
      </c>
    </row>
    <row r="179" spans="1:9" s="39" customFormat="1">
      <c r="A179" s="12" t="s">
        <v>107</v>
      </c>
      <c r="B179" s="12">
        <v>2</v>
      </c>
      <c r="C179" s="12" t="s">
        <v>302</v>
      </c>
      <c r="D179" s="12" t="s">
        <v>322</v>
      </c>
      <c r="E179" s="12" t="s">
        <v>308</v>
      </c>
      <c r="F179" s="20" t="s">
        <v>394</v>
      </c>
      <c r="G179" s="20" t="s">
        <v>52</v>
      </c>
      <c r="H179" s="12" t="s">
        <v>335</v>
      </c>
      <c r="I179" s="13">
        <v>7.55</v>
      </c>
    </row>
    <row r="180" spans="1:9" s="39" customFormat="1">
      <c r="A180" s="12" t="s">
        <v>108</v>
      </c>
      <c r="B180" s="12">
        <v>2</v>
      </c>
      <c r="C180" s="12" t="s">
        <v>302</v>
      </c>
      <c r="D180" s="12" t="s">
        <v>322</v>
      </c>
      <c r="E180" s="12" t="s">
        <v>308</v>
      </c>
      <c r="F180" s="20" t="s">
        <v>395</v>
      </c>
      <c r="G180" s="20" t="s">
        <v>53</v>
      </c>
      <c r="H180" s="12" t="s">
        <v>335</v>
      </c>
      <c r="I180" s="13">
        <v>6.83</v>
      </c>
    </row>
    <row r="181" spans="1:9" s="39" customFormat="1">
      <c r="A181" s="12" t="s">
        <v>109</v>
      </c>
      <c r="B181" s="12">
        <v>2</v>
      </c>
      <c r="C181" s="12" t="s">
        <v>302</v>
      </c>
      <c r="D181" s="12" t="s">
        <v>322</v>
      </c>
      <c r="E181" s="12" t="s">
        <v>308</v>
      </c>
      <c r="F181" s="20" t="s">
        <v>396</v>
      </c>
      <c r="G181" s="20" t="s">
        <v>54</v>
      </c>
      <c r="H181" s="12" t="s">
        <v>335</v>
      </c>
      <c r="I181" s="13">
        <v>6.32</v>
      </c>
    </row>
    <row r="182" spans="1:9" s="39" customFormat="1">
      <c r="A182" s="12" t="s">
        <v>649</v>
      </c>
      <c r="B182" s="12">
        <v>2</v>
      </c>
      <c r="C182" s="12" t="s">
        <v>302</v>
      </c>
      <c r="D182" s="12" t="s">
        <v>322</v>
      </c>
      <c r="E182" s="12" t="s">
        <v>308</v>
      </c>
      <c r="F182" s="20" t="s">
        <v>626</v>
      </c>
      <c r="G182" s="20" t="s">
        <v>624</v>
      </c>
      <c r="H182" s="12" t="s">
        <v>335</v>
      </c>
      <c r="I182" s="13">
        <v>4.3899999999999997</v>
      </c>
    </row>
    <row r="183" spans="1:9" s="39" customFormat="1">
      <c r="A183" s="12" t="s">
        <v>607</v>
      </c>
      <c r="B183" s="12">
        <v>2</v>
      </c>
      <c r="C183" s="12" t="s">
        <v>302</v>
      </c>
      <c r="D183" s="12" t="s">
        <v>322</v>
      </c>
      <c r="E183" s="12" t="s">
        <v>308</v>
      </c>
      <c r="F183" s="20" t="s">
        <v>625</v>
      </c>
      <c r="G183" s="20" t="s">
        <v>623</v>
      </c>
      <c r="H183" s="12" t="s">
        <v>335</v>
      </c>
      <c r="I183" s="13">
        <v>2.86</v>
      </c>
    </row>
    <row r="184" spans="1:9" s="39" customFormat="1">
      <c r="A184" s="12" t="s">
        <v>596</v>
      </c>
      <c r="B184" s="12">
        <v>2</v>
      </c>
      <c r="C184" s="12" t="s">
        <v>302</v>
      </c>
      <c r="D184" s="12" t="s">
        <v>322</v>
      </c>
      <c r="E184" s="12" t="s">
        <v>308</v>
      </c>
      <c r="F184" s="20" t="s">
        <v>608</v>
      </c>
      <c r="G184" s="20" t="s">
        <v>609</v>
      </c>
      <c r="H184" s="12" t="s">
        <v>335</v>
      </c>
      <c r="I184" s="13">
        <v>1.94</v>
      </c>
    </row>
    <row r="185" spans="1:9" s="39" customFormat="1" ht="25.5">
      <c r="A185" s="16" t="s">
        <v>115</v>
      </c>
      <c r="B185" s="16">
        <v>2</v>
      </c>
      <c r="C185" s="16" t="s">
        <v>302</v>
      </c>
      <c r="D185" s="16" t="s">
        <v>323</v>
      </c>
      <c r="E185" s="16" t="s">
        <v>325</v>
      </c>
      <c r="F185" s="17" t="s">
        <v>454</v>
      </c>
      <c r="G185" s="17" t="s">
        <v>195</v>
      </c>
      <c r="H185" s="16" t="s">
        <v>332</v>
      </c>
      <c r="I185" s="10">
        <v>0.97</v>
      </c>
    </row>
    <row r="186" spans="1:9" s="39" customFormat="1" ht="25.5">
      <c r="A186" s="16" t="s">
        <v>228</v>
      </c>
      <c r="B186" s="16">
        <v>2</v>
      </c>
      <c r="C186" s="16" t="s">
        <v>302</v>
      </c>
      <c r="D186" s="16" t="s">
        <v>323</v>
      </c>
      <c r="E186" s="16" t="s">
        <v>325</v>
      </c>
      <c r="F186" s="17" t="s">
        <v>455</v>
      </c>
      <c r="G186" s="17" t="s">
        <v>467</v>
      </c>
      <c r="H186" s="16" t="s">
        <v>332</v>
      </c>
      <c r="I186" s="10">
        <v>1.17</v>
      </c>
    </row>
    <row r="187" spans="1:9" s="39" customFormat="1" ht="25.5">
      <c r="A187" s="16" t="s">
        <v>116</v>
      </c>
      <c r="B187" s="16">
        <v>2</v>
      </c>
      <c r="C187" s="16" t="s">
        <v>302</v>
      </c>
      <c r="D187" s="16" t="s">
        <v>323</v>
      </c>
      <c r="E187" s="16" t="s">
        <v>325</v>
      </c>
      <c r="F187" s="17" t="s">
        <v>456</v>
      </c>
      <c r="G187" s="17" t="s">
        <v>196</v>
      </c>
      <c r="H187" s="16" t="s">
        <v>332</v>
      </c>
      <c r="I187" s="10">
        <v>1.17</v>
      </c>
    </row>
    <row r="188" spans="1:9" s="39" customFormat="1" ht="25.5">
      <c r="A188" s="16" t="s">
        <v>229</v>
      </c>
      <c r="B188" s="16">
        <v>2</v>
      </c>
      <c r="C188" s="16" t="s">
        <v>302</v>
      </c>
      <c r="D188" s="16" t="s">
        <v>323</v>
      </c>
      <c r="E188" s="16" t="s">
        <v>325</v>
      </c>
      <c r="F188" s="17" t="s">
        <v>457</v>
      </c>
      <c r="G188" s="17" t="s">
        <v>468</v>
      </c>
      <c r="H188" s="16" t="s">
        <v>332</v>
      </c>
      <c r="I188" s="10">
        <v>1.27</v>
      </c>
    </row>
    <row r="189" spans="1:9" s="39" customFormat="1" ht="25.5">
      <c r="A189" s="16" t="s">
        <v>135</v>
      </c>
      <c r="B189" s="16">
        <v>2</v>
      </c>
      <c r="C189" s="16" t="s">
        <v>302</v>
      </c>
      <c r="D189" s="16" t="s">
        <v>323</v>
      </c>
      <c r="E189" s="16" t="s">
        <v>325</v>
      </c>
      <c r="F189" s="17" t="s">
        <v>458</v>
      </c>
      <c r="G189" s="17" t="s">
        <v>136</v>
      </c>
      <c r="H189" s="16" t="s">
        <v>332</v>
      </c>
      <c r="I189" s="10">
        <v>1.33</v>
      </c>
    </row>
    <row r="190" spans="1:9" s="39" customFormat="1" ht="25.5">
      <c r="A190" s="16" t="s">
        <v>230</v>
      </c>
      <c r="B190" s="16">
        <v>2</v>
      </c>
      <c r="C190" s="16" t="s">
        <v>302</v>
      </c>
      <c r="D190" s="16" t="s">
        <v>323</v>
      </c>
      <c r="E190" s="16" t="s">
        <v>325</v>
      </c>
      <c r="F190" s="17" t="s">
        <v>459</v>
      </c>
      <c r="G190" s="17" t="s">
        <v>469</v>
      </c>
      <c r="H190" s="16" t="s">
        <v>332</v>
      </c>
      <c r="I190" s="10">
        <v>1.3800000000000001</v>
      </c>
    </row>
    <row r="191" spans="1:9" s="39" customFormat="1" ht="25.5">
      <c r="A191" s="16" t="s">
        <v>117</v>
      </c>
      <c r="B191" s="16">
        <v>2</v>
      </c>
      <c r="C191" s="16" t="s">
        <v>302</v>
      </c>
      <c r="D191" s="16" t="s">
        <v>323</v>
      </c>
      <c r="E191" s="16" t="s">
        <v>325</v>
      </c>
      <c r="F191" s="17" t="s">
        <v>460</v>
      </c>
      <c r="G191" s="17" t="s">
        <v>197</v>
      </c>
      <c r="H191" s="16" t="s">
        <v>332</v>
      </c>
      <c r="I191" s="10">
        <v>1.53</v>
      </c>
    </row>
    <row r="192" spans="1:9" s="39" customFormat="1" ht="25.5">
      <c r="A192" s="16" t="s">
        <v>231</v>
      </c>
      <c r="B192" s="16">
        <v>2</v>
      </c>
      <c r="C192" s="16" t="s">
        <v>302</v>
      </c>
      <c r="D192" s="16" t="s">
        <v>323</v>
      </c>
      <c r="E192" s="16" t="s">
        <v>325</v>
      </c>
      <c r="F192" s="17" t="s">
        <v>461</v>
      </c>
      <c r="G192" s="17" t="s">
        <v>470</v>
      </c>
      <c r="H192" s="16" t="s">
        <v>332</v>
      </c>
      <c r="I192" s="10">
        <v>1.68</v>
      </c>
    </row>
    <row r="193" spans="1:9" s="39" customFormat="1" ht="25.5">
      <c r="A193" s="16" t="s">
        <v>137</v>
      </c>
      <c r="B193" s="16">
        <v>2</v>
      </c>
      <c r="C193" s="16" t="s">
        <v>302</v>
      </c>
      <c r="D193" s="16" t="s">
        <v>323</v>
      </c>
      <c r="E193" s="16" t="s">
        <v>325</v>
      </c>
      <c r="F193" s="17" t="s">
        <v>462</v>
      </c>
      <c r="G193" s="17" t="s">
        <v>138</v>
      </c>
      <c r="H193" s="16" t="s">
        <v>332</v>
      </c>
      <c r="I193" s="10">
        <v>2.09</v>
      </c>
    </row>
    <row r="194" spans="1:9" s="39" customFormat="1" ht="25.5">
      <c r="A194" s="16" t="s">
        <v>232</v>
      </c>
      <c r="B194" s="16">
        <v>2</v>
      </c>
      <c r="C194" s="16" t="s">
        <v>302</v>
      </c>
      <c r="D194" s="16" t="s">
        <v>323</v>
      </c>
      <c r="E194" s="16" t="s">
        <v>325</v>
      </c>
      <c r="F194" s="17" t="s">
        <v>463</v>
      </c>
      <c r="G194" s="17" t="s">
        <v>471</v>
      </c>
      <c r="H194" s="16" t="s">
        <v>332</v>
      </c>
      <c r="I194" s="10">
        <v>2.14</v>
      </c>
    </row>
    <row r="195" spans="1:9" s="39" customFormat="1" ht="25.5">
      <c r="A195" s="16" t="s">
        <v>118</v>
      </c>
      <c r="B195" s="16">
        <v>2</v>
      </c>
      <c r="C195" s="16" t="s">
        <v>302</v>
      </c>
      <c r="D195" s="16" t="s">
        <v>323</v>
      </c>
      <c r="E195" s="16" t="s">
        <v>325</v>
      </c>
      <c r="F195" s="17" t="s">
        <v>464</v>
      </c>
      <c r="G195" s="17" t="s">
        <v>198</v>
      </c>
      <c r="H195" s="16" t="s">
        <v>332</v>
      </c>
      <c r="I195" s="10">
        <v>2.65</v>
      </c>
    </row>
    <row r="196" spans="1:9" s="39" customFormat="1" ht="25.5">
      <c r="A196" s="16" t="s">
        <v>188</v>
      </c>
      <c r="B196" s="16">
        <v>2</v>
      </c>
      <c r="C196" s="16" t="s">
        <v>302</v>
      </c>
      <c r="D196" s="16" t="s">
        <v>323</v>
      </c>
      <c r="E196" s="16" t="s">
        <v>325</v>
      </c>
      <c r="F196" s="17" t="s">
        <v>465</v>
      </c>
      <c r="G196" s="17" t="s">
        <v>472</v>
      </c>
      <c r="H196" s="16" t="s">
        <v>332</v>
      </c>
      <c r="I196" s="10">
        <v>2.75</v>
      </c>
    </row>
    <row r="197" spans="1:9" s="39" customFormat="1" ht="25.5">
      <c r="A197" s="16" t="s">
        <v>119</v>
      </c>
      <c r="B197" s="16">
        <v>2</v>
      </c>
      <c r="C197" s="16" t="s">
        <v>302</v>
      </c>
      <c r="D197" s="16" t="s">
        <v>323</v>
      </c>
      <c r="E197" s="16" t="s">
        <v>325</v>
      </c>
      <c r="F197" s="17" t="s">
        <v>466</v>
      </c>
      <c r="G197" s="17" t="s">
        <v>161</v>
      </c>
      <c r="H197" s="16" t="s">
        <v>332</v>
      </c>
      <c r="I197" s="10">
        <v>3.0100000000000002</v>
      </c>
    </row>
    <row r="198" spans="1:9" s="39" customFormat="1" ht="25.5">
      <c r="A198" s="16" t="s">
        <v>189</v>
      </c>
      <c r="B198" s="16">
        <v>2</v>
      </c>
      <c r="C198" s="16" t="s">
        <v>302</v>
      </c>
      <c r="D198" s="16" t="s">
        <v>323</v>
      </c>
      <c r="E198" s="16" t="s">
        <v>325</v>
      </c>
      <c r="F198" s="17" t="s">
        <v>466</v>
      </c>
      <c r="G198" s="17" t="s">
        <v>473</v>
      </c>
      <c r="H198" s="16" t="s">
        <v>332</v>
      </c>
      <c r="I198" s="10">
        <v>3.2600000000000002</v>
      </c>
    </row>
    <row r="199" spans="1:9" s="39" customFormat="1" ht="25.5">
      <c r="A199" s="16" t="s">
        <v>139</v>
      </c>
      <c r="B199" s="16">
        <v>2</v>
      </c>
      <c r="C199" s="16" t="s">
        <v>302</v>
      </c>
      <c r="D199" s="16" t="s">
        <v>323</v>
      </c>
      <c r="E199" s="16" t="s">
        <v>325</v>
      </c>
      <c r="F199" s="17" t="s">
        <v>477</v>
      </c>
      <c r="G199" s="17" t="s">
        <v>142</v>
      </c>
      <c r="H199" s="16" t="s">
        <v>332</v>
      </c>
      <c r="I199" s="10">
        <v>4.13</v>
      </c>
    </row>
    <row r="200" spans="1:9" s="39" customFormat="1" ht="25.5">
      <c r="A200" s="16" t="s">
        <v>233</v>
      </c>
      <c r="B200" s="16">
        <v>2</v>
      </c>
      <c r="C200" s="16" t="s">
        <v>302</v>
      </c>
      <c r="D200" s="16" t="s">
        <v>323</v>
      </c>
      <c r="E200" s="16" t="s">
        <v>325</v>
      </c>
      <c r="F200" s="17" t="s">
        <v>478</v>
      </c>
      <c r="G200" s="17" t="s">
        <v>474</v>
      </c>
      <c r="H200" s="16" t="s">
        <v>332</v>
      </c>
      <c r="I200" s="10">
        <v>4.2300000000000004</v>
      </c>
    </row>
    <row r="201" spans="1:9" s="39" customFormat="1" ht="25.5">
      <c r="A201" s="16" t="s">
        <v>140</v>
      </c>
      <c r="B201" s="16">
        <v>2</v>
      </c>
      <c r="C201" s="16" t="s">
        <v>302</v>
      </c>
      <c r="D201" s="16" t="s">
        <v>323</v>
      </c>
      <c r="E201" s="16" t="s">
        <v>325</v>
      </c>
      <c r="F201" s="17" t="s">
        <v>479</v>
      </c>
      <c r="G201" s="17" t="s">
        <v>143</v>
      </c>
      <c r="H201" s="16" t="s">
        <v>332</v>
      </c>
      <c r="I201" s="10">
        <v>4.95</v>
      </c>
    </row>
    <row r="202" spans="1:9" s="39" customFormat="1" ht="25.5">
      <c r="A202" s="16" t="s">
        <v>234</v>
      </c>
      <c r="B202" s="16">
        <v>2</v>
      </c>
      <c r="C202" s="16" t="s">
        <v>302</v>
      </c>
      <c r="D202" s="16" t="s">
        <v>323</v>
      </c>
      <c r="E202" s="16" t="s">
        <v>325</v>
      </c>
      <c r="F202" s="17" t="s">
        <v>480</v>
      </c>
      <c r="G202" s="17" t="s">
        <v>475</v>
      </c>
      <c r="H202" s="16" t="s">
        <v>332</v>
      </c>
      <c r="I202" s="10">
        <v>5</v>
      </c>
    </row>
    <row r="203" spans="1:9" s="39" customFormat="1" ht="25.5">
      <c r="A203" s="16" t="s">
        <v>141</v>
      </c>
      <c r="B203" s="16">
        <v>2</v>
      </c>
      <c r="C203" s="16" t="s">
        <v>302</v>
      </c>
      <c r="D203" s="16" t="s">
        <v>323</v>
      </c>
      <c r="E203" s="16" t="s">
        <v>325</v>
      </c>
      <c r="F203" s="17" t="s">
        <v>481</v>
      </c>
      <c r="G203" s="17" t="s">
        <v>144</v>
      </c>
      <c r="H203" s="16" t="s">
        <v>332</v>
      </c>
      <c r="I203" s="10">
        <v>5.36</v>
      </c>
    </row>
    <row r="204" spans="1:9" s="39" customFormat="1" ht="25.5">
      <c r="A204" s="16" t="s">
        <v>235</v>
      </c>
      <c r="B204" s="16">
        <v>2</v>
      </c>
      <c r="C204" s="16" t="s">
        <v>302</v>
      </c>
      <c r="D204" s="16" t="s">
        <v>323</v>
      </c>
      <c r="E204" s="16" t="s">
        <v>325</v>
      </c>
      <c r="F204" s="17" t="s">
        <v>482</v>
      </c>
      <c r="G204" s="17" t="s">
        <v>476</v>
      </c>
      <c r="H204" s="16" t="s">
        <v>332</v>
      </c>
      <c r="I204" s="10">
        <v>5.61</v>
      </c>
    </row>
    <row r="205" spans="1:9" s="39" customFormat="1">
      <c r="A205" s="16" t="s">
        <v>120</v>
      </c>
      <c r="B205" s="16">
        <v>2</v>
      </c>
      <c r="C205" s="16" t="s">
        <v>302</v>
      </c>
      <c r="D205" s="16" t="s">
        <v>323</v>
      </c>
      <c r="E205" s="16" t="s">
        <v>325</v>
      </c>
      <c r="F205" s="17" t="s">
        <v>400</v>
      </c>
      <c r="G205" s="17" t="s">
        <v>483</v>
      </c>
      <c r="H205" s="16" t="s">
        <v>332</v>
      </c>
      <c r="I205" s="10">
        <v>2.75</v>
      </c>
    </row>
    <row r="206" spans="1:9" s="39" customFormat="1" ht="25.5">
      <c r="A206" s="16" t="s">
        <v>121</v>
      </c>
      <c r="B206" s="16">
        <v>2</v>
      </c>
      <c r="C206" s="16" t="s">
        <v>302</v>
      </c>
      <c r="D206" s="16" t="s">
        <v>323</v>
      </c>
      <c r="E206" s="16" t="s">
        <v>325</v>
      </c>
      <c r="F206" s="17" t="s">
        <v>484</v>
      </c>
      <c r="G206" s="17" t="s">
        <v>199</v>
      </c>
      <c r="H206" s="16" t="s">
        <v>332</v>
      </c>
      <c r="I206" s="10">
        <v>1.17</v>
      </c>
    </row>
    <row r="207" spans="1:9" s="39" customFormat="1" ht="25.5">
      <c r="A207" s="16" t="s">
        <v>236</v>
      </c>
      <c r="B207" s="16">
        <v>2</v>
      </c>
      <c r="C207" s="16" t="s">
        <v>302</v>
      </c>
      <c r="D207" s="16" t="s">
        <v>323</v>
      </c>
      <c r="E207" s="16" t="s">
        <v>325</v>
      </c>
      <c r="F207" s="17" t="s">
        <v>486</v>
      </c>
      <c r="G207" s="17" t="s">
        <v>485</v>
      </c>
      <c r="H207" s="16" t="s">
        <v>332</v>
      </c>
      <c r="I207" s="10">
        <v>1.3800000000000001</v>
      </c>
    </row>
    <row r="208" spans="1:9" s="39" customFormat="1" ht="25.5">
      <c r="A208" s="16" t="s">
        <v>122</v>
      </c>
      <c r="B208" s="16">
        <v>2</v>
      </c>
      <c r="C208" s="16" t="s">
        <v>302</v>
      </c>
      <c r="D208" s="16" t="s">
        <v>323</v>
      </c>
      <c r="E208" s="16" t="s">
        <v>325</v>
      </c>
      <c r="F208" s="17" t="s">
        <v>489</v>
      </c>
      <c r="G208" s="17" t="s">
        <v>200</v>
      </c>
      <c r="H208" s="16" t="s">
        <v>332</v>
      </c>
      <c r="I208" s="10">
        <v>1.27</v>
      </c>
    </row>
    <row r="209" spans="1:9" s="39" customFormat="1" ht="25.5">
      <c r="A209" s="16" t="s">
        <v>237</v>
      </c>
      <c r="B209" s="16">
        <v>2</v>
      </c>
      <c r="C209" s="16" t="s">
        <v>302</v>
      </c>
      <c r="D209" s="16" t="s">
        <v>323</v>
      </c>
      <c r="E209" s="16" t="s">
        <v>325</v>
      </c>
      <c r="F209" s="17" t="s">
        <v>490</v>
      </c>
      <c r="G209" s="17" t="s">
        <v>487</v>
      </c>
      <c r="H209" s="16" t="s">
        <v>332</v>
      </c>
      <c r="I209" s="10">
        <v>1.58</v>
      </c>
    </row>
    <row r="210" spans="1:9" s="39" customFormat="1" ht="25.5">
      <c r="A210" s="16" t="s">
        <v>145</v>
      </c>
      <c r="B210" s="16">
        <v>2</v>
      </c>
      <c r="C210" s="16" t="s">
        <v>302</v>
      </c>
      <c r="D210" s="16" t="s">
        <v>323</v>
      </c>
      <c r="E210" s="16" t="s">
        <v>325</v>
      </c>
      <c r="F210" s="17" t="s">
        <v>491</v>
      </c>
      <c r="G210" s="17" t="s">
        <v>146</v>
      </c>
      <c r="H210" s="16" t="s">
        <v>332</v>
      </c>
      <c r="I210" s="10">
        <v>1.6300000000000001</v>
      </c>
    </row>
    <row r="211" spans="1:9" s="39" customFormat="1" ht="25.5">
      <c r="A211" s="16" t="s">
        <v>238</v>
      </c>
      <c r="B211" s="16">
        <v>2</v>
      </c>
      <c r="C211" s="16" t="s">
        <v>302</v>
      </c>
      <c r="D211" s="16" t="s">
        <v>323</v>
      </c>
      <c r="E211" s="16" t="s">
        <v>325</v>
      </c>
      <c r="F211" s="17" t="s">
        <v>492</v>
      </c>
      <c r="G211" s="17" t="s">
        <v>488</v>
      </c>
      <c r="H211" s="16" t="s">
        <v>332</v>
      </c>
      <c r="I211" s="10">
        <v>1.73</v>
      </c>
    </row>
    <row r="212" spans="1:9" s="39" customFormat="1" ht="25.5">
      <c r="A212" s="16" t="s">
        <v>123</v>
      </c>
      <c r="B212" s="16">
        <v>2</v>
      </c>
      <c r="C212" s="16" t="s">
        <v>302</v>
      </c>
      <c r="D212" s="16" t="s">
        <v>323</v>
      </c>
      <c r="E212" s="16" t="s">
        <v>325</v>
      </c>
      <c r="F212" s="17" t="s">
        <v>494</v>
      </c>
      <c r="G212" s="17" t="s">
        <v>201</v>
      </c>
      <c r="H212" s="16" t="s">
        <v>332</v>
      </c>
      <c r="I212" s="10">
        <v>1.6300000000000001</v>
      </c>
    </row>
    <row r="213" spans="1:9" s="39" customFormat="1" ht="25.5">
      <c r="A213" s="16" t="s">
        <v>239</v>
      </c>
      <c r="B213" s="16">
        <v>2</v>
      </c>
      <c r="C213" s="16" t="s">
        <v>302</v>
      </c>
      <c r="D213" s="16" t="s">
        <v>323</v>
      </c>
      <c r="E213" s="16" t="s">
        <v>325</v>
      </c>
      <c r="F213" s="17" t="s">
        <v>495</v>
      </c>
      <c r="G213" s="17" t="s">
        <v>493</v>
      </c>
      <c r="H213" s="16" t="s">
        <v>332</v>
      </c>
      <c r="I213" s="10">
        <v>1.94</v>
      </c>
    </row>
    <row r="214" spans="1:9" s="39" customFormat="1" ht="25.5">
      <c r="A214" s="16" t="s">
        <v>147</v>
      </c>
      <c r="B214" s="16">
        <v>2</v>
      </c>
      <c r="C214" s="16" t="s">
        <v>302</v>
      </c>
      <c r="D214" s="16" t="s">
        <v>323</v>
      </c>
      <c r="E214" s="16" t="s">
        <v>325</v>
      </c>
      <c r="F214" s="17" t="s">
        <v>498</v>
      </c>
      <c r="G214" s="17" t="s">
        <v>148</v>
      </c>
      <c r="H214" s="16" t="s">
        <v>332</v>
      </c>
      <c r="I214" s="10">
        <v>2.3000000000000003</v>
      </c>
    </row>
    <row r="215" spans="1:9" s="39" customFormat="1" ht="25.5">
      <c r="A215" s="16" t="s">
        <v>240</v>
      </c>
      <c r="B215" s="16">
        <v>2</v>
      </c>
      <c r="C215" s="16" t="s">
        <v>302</v>
      </c>
      <c r="D215" s="16" t="s">
        <v>323</v>
      </c>
      <c r="E215" s="16" t="s">
        <v>325</v>
      </c>
      <c r="F215" s="17" t="s">
        <v>500</v>
      </c>
      <c r="G215" s="17" t="s">
        <v>496</v>
      </c>
      <c r="H215" s="16" t="s">
        <v>332</v>
      </c>
      <c r="I215" s="10">
        <v>2.5</v>
      </c>
    </row>
    <row r="216" spans="1:9" s="39" customFormat="1" ht="25.5">
      <c r="A216" s="16" t="s">
        <v>124</v>
      </c>
      <c r="B216" s="16">
        <v>2</v>
      </c>
      <c r="C216" s="16" t="s">
        <v>302</v>
      </c>
      <c r="D216" s="16" t="s">
        <v>323</v>
      </c>
      <c r="E216" s="16" t="s">
        <v>325</v>
      </c>
      <c r="F216" s="17" t="s">
        <v>501</v>
      </c>
      <c r="G216" s="17" t="s">
        <v>202</v>
      </c>
      <c r="H216" s="16" t="s">
        <v>332</v>
      </c>
      <c r="I216" s="10">
        <v>2.86</v>
      </c>
    </row>
    <row r="217" spans="1:9" s="39" customFormat="1" ht="25.5">
      <c r="A217" s="16" t="s">
        <v>190</v>
      </c>
      <c r="B217" s="16">
        <v>2</v>
      </c>
      <c r="C217" s="16" t="s">
        <v>302</v>
      </c>
      <c r="D217" s="16" t="s">
        <v>323</v>
      </c>
      <c r="E217" s="16" t="s">
        <v>325</v>
      </c>
      <c r="F217" s="17" t="s">
        <v>499</v>
      </c>
      <c r="G217" s="17" t="s">
        <v>497</v>
      </c>
      <c r="H217" s="16" t="s">
        <v>332</v>
      </c>
      <c r="I217" s="10">
        <v>3.0100000000000002</v>
      </c>
    </row>
    <row r="218" spans="1:9" s="39" customFormat="1" ht="25.5">
      <c r="A218" s="16" t="s">
        <v>149</v>
      </c>
      <c r="B218" s="16">
        <v>2</v>
      </c>
      <c r="C218" s="16" t="s">
        <v>302</v>
      </c>
      <c r="D218" s="16" t="s">
        <v>323</v>
      </c>
      <c r="E218" s="16" t="s">
        <v>325</v>
      </c>
      <c r="F218" s="17" t="s">
        <v>504</v>
      </c>
      <c r="G218" s="17" t="s">
        <v>21</v>
      </c>
      <c r="H218" s="16" t="s">
        <v>332</v>
      </c>
      <c r="I218" s="10">
        <v>3.21</v>
      </c>
    </row>
    <row r="219" spans="1:9" s="39" customFormat="1" ht="25.5">
      <c r="A219" s="16" t="s">
        <v>241</v>
      </c>
      <c r="B219" s="16">
        <v>2</v>
      </c>
      <c r="C219" s="16" t="s">
        <v>302</v>
      </c>
      <c r="D219" s="16" t="s">
        <v>323</v>
      </c>
      <c r="E219" s="16" t="s">
        <v>325</v>
      </c>
      <c r="F219" s="17" t="s">
        <v>505</v>
      </c>
      <c r="G219" s="17" t="s">
        <v>502</v>
      </c>
      <c r="H219" s="16" t="s">
        <v>332</v>
      </c>
      <c r="I219" s="10">
        <v>4.13</v>
      </c>
    </row>
    <row r="220" spans="1:9" s="39" customFormat="1" ht="25.5">
      <c r="A220" s="16" t="s">
        <v>150</v>
      </c>
      <c r="B220" s="16">
        <v>2</v>
      </c>
      <c r="C220" s="16" t="s">
        <v>302</v>
      </c>
      <c r="D220" s="16" t="s">
        <v>323</v>
      </c>
      <c r="E220" s="16" t="s">
        <v>325</v>
      </c>
      <c r="F220" s="17" t="s">
        <v>506</v>
      </c>
      <c r="G220" s="17" t="s">
        <v>20</v>
      </c>
      <c r="H220" s="16" t="s">
        <v>332</v>
      </c>
      <c r="I220" s="10">
        <v>4.3899999999999997</v>
      </c>
    </row>
    <row r="221" spans="1:9" s="39" customFormat="1" ht="25.5">
      <c r="A221" s="16" t="s">
        <v>242</v>
      </c>
      <c r="B221" s="16">
        <v>2</v>
      </c>
      <c r="C221" s="16" t="s">
        <v>302</v>
      </c>
      <c r="D221" s="16" t="s">
        <v>323</v>
      </c>
      <c r="E221" s="16" t="s">
        <v>325</v>
      </c>
      <c r="F221" s="17" t="s">
        <v>507</v>
      </c>
      <c r="G221" s="17" t="s">
        <v>503</v>
      </c>
      <c r="H221" s="16" t="s">
        <v>332</v>
      </c>
      <c r="I221" s="10">
        <v>4.49</v>
      </c>
    </row>
    <row r="222" spans="1:9" s="39" customFormat="1" ht="25.5">
      <c r="A222" s="16" t="s">
        <v>151</v>
      </c>
      <c r="B222" s="16">
        <v>2</v>
      </c>
      <c r="C222" s="16" t="s">
        <v>302</v>
      </c>
      <c r="D222" s="16" t="s">
        <v>323</v>
      </c>
      <c r="E222" s="16" t="s">
        <v>325</v>
      </c>
      <c r="F222" s="17" t="s">
        <v>510</v>
      </c>
      <c r="G222" s="17" t="s">
        <v>19</v>
      </c>
      <c r="H222" s="16" t="s">
        <v>332</v>
      </c>
      <c r="I222" s="10">
        <v>5.15</v>
      </c>
    </row>
    <row r="223" spans="1:9" s="39" customFormat="1" ht="25.5">
      <c r="A223" s="16" t="s">
        <v>243</v>
      </c>
      <c r="B223" s="16">
        <v>2</v>
      </c>
      <c r="C223" s="16" t="s">
        <v>302</v>
      </c>
      <c r="D223" s="16" t="s">
        <v>323</v>
      </c>
      <c r="E223" s="16" t="s">
        <v>325</v>
      </c>
      <c r="F223" s="17" t="s">
        <v>512</v>
      </c>
      <c r="G223" s="17" t="s">
        <v>508</v>
      </c>
      <c r="H223" s="16" t="s">
        <v>332</v>
      </c>
      <c r="I223" s="10">
        <v>5.25</v>
      </c>
    </row>
    <row r="224" spans="1:9" s="39" customFormat="1" ht="25.5">
      <c r="A224" s="16" t="s">
        <v>152</v>
      </c>
      <c r="B224" s="16">
        <v>2</v>
      </c>
      <c r="C224" s="16" t="s">
        <v>302</v>
      </c>
      <c r="D224" s="16" t="s">
        <v>323</v>
      </c>
      <c r="E224" s="16" t="s">
        <v>325</v>
      </c>
      <c r="F224" s="17" t="s">
        <v>511</v>
      </c>
      <c r="G224" s="17" t="s">
        <v>18</v>
      </c>
      <c r="H224" s="16" t="s">
        <v>332</v>
      </c>
      <c r="I224" s="10">
        <v>6.53</v>
      </c>
    </row>
    <row r="225" spans="1:9" s="39" customFormat="1" ht="25.5">
      <c r="A225" s="16" t="s">
        <v>244</v>
      </c>
      <c r="B225" s="16">
        <v>2</v>
      </c>
      <c r="C225" s="16" t="s">
        <v>302</v>
      </c>
      <c r="D225" s="16" t="s">
        <v>323</v>
      </c>
      <c r="E225" s="16" t="s">
        <v>325</v>
      </c>
      <c r="F225" s="17" t="s">
        <v>513</v>
      </c>
      <c r="G225" s="17" t="s">
        <v>509</v>
      </c>
      <c r="H225" s="16" t="s">
        <v>332</v>
      </c>
      <c r="I225" s="10">
        <v>6.63</v>
      </c>
    </row>
    <row r="226" spans="1:9" s="39" customFormat="1">
      <c r="A226" s="16" t="s">
        <v>125</v>
      </c>
      <c r="B226" s="16">
        <v>2</v>
      </c>
      <c r="C226" s="16" t="s">
        <v>302</v>
      </c>
      <c r="D226" s="16" t="s">
        <v>323</v>
      </c>
      <c r="E226" s="16" t="s">
        <v>325</v>
      </c>
      <c r="F226" s="17" t="s">
        <v>401</v>
      </c>
      <c r="G226" s="17" t="s">
        <v>514</v>
      </c>
      <c r="H226" s="16" t="s">
        <v>332</v>
      </c>
      <c r="I226" s="10">
        <v>4.59</v>
      </c>
    </row>
    <row r="227" spans="1:9" s="39" customFormat="1">
      <c r="A227" s="16" t="s">
        <v>126</v>
      </c>
      <c r="B227" s="16">
        <v>2</v>
      </c>
      <c r="C227" s="16" t="s">
        <v>302</v>
      </c>
      <c r="D227" s="16" t="s">
        <v>323</v>
      </c>
      <c r="E227" s="16" t="s">
        <v>325</v>
      </c>
      <c r="F227" s="17" t="s">
        <v>402</v>
      </c>
      <c r="G227" s="17" t="s">
        <v>515</v>
      </c>
      <c r="H227" s="16" t="s">
        <v>332</v>
      </c>
      <c r="I227" s="10">
        <v>4.79</v>
      </c>
    </row>
    <row r="228" spans="1:9" s="39" customFormat="1" ht="25.5">
      <c r="A228" s="16" t="s">
        <v>279</v>
      </c>
      <c r="B228" s="16">
        <v>2</v>
      </c>
      <c r="C228" s="16" t="s">
        <v>302</v>
      </c>
      <c r="D228" s="16" t="s">
        <v>323</v>
      </c>
      <c r="E228" s="16" t="s">
        <v>325</v>
      </c>
      <c r="F228" s="17" t="s">
        <v>464</v>
      </c>
      <c r="G228" s="17" t="s">
        <v>278</v>
      </c>
      <c r="H228" s="16" t="s">
        <v>332</v>
      </c>
      <c r="I228" s="10">
        <v>1.94</v>
      </c>
    </row>
    <row r="229" spans="1:9" s="39" customFormat="1" ht="25.5">
      <c r="A229" s="16" t="s">
        <v>281</v>
      </c>
      <c r="B229" s="16">
        <v>2</v>
      </c>
      <c r="C229" s="16" t="s">
        <v>302</v>
      </c>
      <c r="D229" s="16" t="s">
        <v>323</v>
      </c>
      <c r="E229" s="16" t="s">
        <v>325</v>
      </c>
      <c r="F229" s="17" t="s">
        <v>465</v>
      </c>
      <c r="G229" s="17" t="s">
        <v>280</v>
      </c>
      <c r="H229" s="16" t="s">
        <v>332</v>
      </c>
      <c r="I229" s="10">
        <v>2.09</v>
      </c>
    </row>
    <row r="230" spans="1:9" s="39" customFormat="1" ht="25.5">
      <c r="A230" s="16" t="s">
        <v>422</v>
      </c>
      <c r="B230" s="16">
        <v>2</v>
      </c>
      <c r="C230" s="16" t="s">
        <v>302</v>
      </c>
      <c r="D230" s="16" t="s">
        <v>323</v>
      </c>
      <c r="E230" s="16" t="s">
        <v>325</v>
      </c>
      <c r="F230" s="17" t="s">
        <v>576</v>
      </c>
      <c r="G230" s="17" t="s">
        <v>424</v>
      </c>
      <c r="H230" s="16" t="s">
        <v>332</v>
      </c>
      <c r="I230" s="10">
        <v>2.3000000000000003</v>
      </c>
    </row>
    <row r="231" spans="1:9" s="39" customFormat="1" ht="25.5">
      <c r="A231" s="16" t="s">
        <v>423</v>
      </c>
      <c r="B231" s="16">
        <v>2</v>
      </c>
      <c r="C231" s="16" t="s">
        <v>302</v>
      </c>
      <c r="D231" s="16" t="s">
        <v>323</v>
      </c>
      <c r="E231" s="16" t="s">
        <v>325</v>
      </c>
      <c r="F231" s="17" t="s">
        <v>466</v>
      </c>
      <c r="G231" s="17" t="s">
        <v>425</v>
      </c>
      <c r="H231" s="16" t="s">
        <v>332</v>
      </c>
      <c r="I231" s="10">
        <v>2.4</v>
      </c>
    </row>
    <row r="232" spans="1:9" s="39" customFormat="1" ht="25.5">
      <c r="A232" s="16" t="s">
        <v>581</v>
      </c>
      <c r="B232" s="16">
        <v>2</v>
      </c>
      <c r="C232" s="16" t="s">
        <v>302</v>
      </c>
      <c r="D232" s="16" t="s">
        <v>323</v>
      </c>
      <c r="E232" s="16" t="s">
        <v>325</v>
      </c>
      <c r="F232" s="17" t="s">
        <v>477</v>
      </c>
      <c r="G232" s="17" t="s">
        <v>582</v>
      </c>
      <c r="H232" s="16" t="s">
        <v>332</v>
      </c>
      <c r="I232" s="10">
        <v>2.65</v>
      </c>
    </row>
    <row r="233" spans="1:9" s="39" customFormat="1" ht="25.5">
      <c r="A233" s="16" t="s">
        <v>580</v>
      </c>
      <c r="B233" s="16">
        <v>2</v>
      </c>
      <c r="C233" s="16" t="s">
        <v>302</v>
      </c>
      <c r="D233" s="16" t="s">
        <v>323</v>
      </c>
      <c r="E233" s="16" t="s">
        <v>325</v>
      </c>
      <c r="F233" s="17" t="s">
        <v>478</v>
      </c>
      <c r="G233" s="17" t="s">
        <v>583</v>
      </c>
      <c r="H233" s="16" t="s">
        <v>332</v>
      </c>
      <c r="I233" s="10">
        <v>2.75</v>
      </c>
    </row>
    <row r="234" spans="1:9" s="39" customFormat="1" ht="50.1" customHeight="1">
      <c r="A234" s="12" t="s">
        <v>570</v>
      </c>
      <c r="B234" s="12">
        <v>2</v>
      </c>
      <c r="C234" s="12" t="s">
        <v>302</v>
      </c>
      <c r="D234" s="12" t="s">
        <v>324</v>
      </c>
      <c r="E234" s="12" t="s">
        <v>327</v>
      </c>
      <c r="F234" s="20" t="s">
        <v>578</v>
      </c>
      <c r="G234" s="20" t="s">
        <v>577</v>
      </c>
      <c r="H234" s="12" t="s">
        <v>335</v>
      </c>
      <c r="I234" s="13">
        <v>137.70000000000002</v>
      </c>
    </row>
    <row r="235" spans="1:9" s="39" customFormat="1" ht="50.1" customHeight="1">
      <c r="A235" s="12" t="s">
        <v>127</v>
      </c>
      <c r="B235" s="12">
        <v>2</v>
      </c>
      <c r="C235" s="12" t="s">
        <v>302</v>
      </c>
      <c r="D235" s="12" t="s">
        <v>324</v>
      </c>
      <c r="E235" s="12" t="s">
        <v>327</v>
      </c>
      <c r="F235" s="20" t="s">
        <v>704</v>
      </c>
      <c r="G235" s="20" t="s">
        <v>39</v>
      </c>
      <c r="H235" s="12" t="s">
        <v>335</v>
      </c>
      <c r="I235" s="13">
        <v>489.6</v>
      </c>
    </row>
    <row r="236" spans="1:9" s="39" customFormat="1" ht="50.1" customHeight="1">
      <c r="A236" s="12" t="s">
        <v>128</v>
      </c>
      <c r="B236" s="12">
        <v>2</v>
      </c>
      <c r="C236" s="12" t="s">
        <v>302</v>
      </c>
      <c r="D236" s="12" t="s">
        <v>324</v>
      </c>
      <c r="E236" s="12" t="s">
        <v>327</v>
      </c>
      <c r="F236" s="20" t="s">
        <v>703</v>
      </c>
      <c r="G236" s="20" t="s">
        <v>40</v>
      </c>
      <c r="H236" s="12" t="s">
        <v>335</v>
      </c>
      <c r="I236" s="13">
        <v>591.6</v>
      </c>
    </row>
    <row r="237" spans="1:9" s="39" customFormat="1" ht="50.1" customHeight="1">
      <c r="A237" s="12" t="s">
        <v>22</v>
      </c>
      <c r="B237" s="12">
        <v>2</v>
      </c>
      <c r="C237" s="12" t="s">
        <v>302</v>
      </c>
      <c r="D237" s="12" t="s">
        <v>324</v>
      </c>
      <c r="E237" s="12" t="s">
        <v>327</v>
      </c>
      <c r="F237" s="20" t="s">
        <v>579</v>
      </c>
      <c r="G237" s="20" t="s">
        <v>23</v>
      </c>
      <c r="H237" s="12" t="s">
        <v>335</v>
      </c>
      <c r="I237" s="13">
        <v>714</v>
      </c>
    </row>
    <row r="238" spans="1:9" s="39" customFormat="1" ht="50.1" customHeight="1">
      <c r="A238" s="12" t="s">
        <v>727</v>
      </c>
      <c r="B238" s="12">
        <v>2</v>
      </c>
      <c r="C238" s="12" t="s">
        <v>302</v>
      </c>
      <c r="D238" s="12" t="s">
        <v>324</v>
      </c>
      <c r="E238" s="12" t="s">
        <v>327</v>
      </c>
      <c r="F238" s="20" t="s">
        <v>730</v>
      </c>
      <c r="G238" s="20" t="s">
        <v>729</v>
      </c>
      <c r="H238" s="12" t="s">
        <v>335</v>
      </c>
      <c r="I238" s="13">
        <v>25.5</v>
      </c>
    </row>
    <row r="239" spans="1:9" s="39" customFormat="1" ht="69.95" customHeight="1">
      <c r="A239" s="12" t="s">
        <v>24</v>
      </c>
      <c r="B239" s="12">
        <v>2</v>
      </c>
      <c r="C239" s="12" t="s">
        <v>302</v>
      </c>
      <c r="D239" s="12" t="s">
        <v>324</v>
      </c>
      <c r="E239" s="12" t="s">
        <v>327</v>
      </c>
      <c r="F239" s="20" t="s">
        <v>403</v>
      </c>
      <c r="G239" s="20" t="s">
        <v>1</v>
      </c>
      <c r="H239" s="12" t="s">
        <v>335</v>
      </c>
      <c r="I239" s="13">
        <v>154.53</v>
      </c>
    </row>
    <row r="240" spans="1:9" s="39" customFormat="1" ht="69.95" customHeight="1">
      <c r="A240" s="12" t="s">
        <v>25</v>
      </c>
      <c r="B240" s="12">
        <v>2</v>
      </c>
      <c r="C240" s="12" t="s">
        <v>302</v>
      </c>
      <c r="D240" s="12" t="s">
        <v>324</v>
      </c>
      <c r="E240" s="12" t="s">
        <v>327</v>
      </c>
      <c r="F240" s="20" t="s">
        <v>404</v>
      </c>
      <c r="G240" s="20" t="s">
        <v>2</v>
      </c>
      <c r="H240" s="12" t="s">
        <v>335</v>
      </c>
      <c r="I240" s="13">
        <v>207.06</v>
      </c>
    </row>
    <row r="241" spans="1:9" s="39" customFormat="1" ht="69.95" customHeight="1">
      <c r="A241" s="12" t="s">
        <v>26</v>
      </c>
      <c r="B241" s="12">
        <v>2</v>
      </c>
      <c r="C241" s="12" t="s">
        <v>302</v>
      </c>
      <c r="D241" s="12" t="s">
        <v>324</v>
      </c>
      <c r="E241" s="12" t="s">
        <v>327</v>
      </c>
      <c r="F241" s="20" t="s">
        <v>405</v>
      </c>
      <c r="G241" s="20" t="s">
        <v>3</v>
      </c>
      <c r="H241" s="12" t="s">
        <v>335</v>
      </c>
      <c r="I241" s="13">
        <v>246.33</v>
      </c>
    </row>
    <row r="242" spans="1:9" s="39" customFormat="1" ht="69.95" customHeight="1">
      <c r="A242" s="12" t="s">
        <v>27</v>
      </c>
      <c r="B242" s="12">
        <v>2</v>
      </c>
      <c r="C242" s="12" t="s">
        <v>302</v>
      </c>
      <c r="D242" s="12" t="s">
        <v>324</v>
      </c>
      <c r="E242" s="12" t="s">
        <v>327</v>
      </c>
      <c r="F242" s="20" t="s">
        <v>406</v>
      </c>
      <c r="G242" s="20" t="s">
        <v>4</v>
      </c>
      <c r="H242" s="12" t="s">
        <v>335</v>
      </c>
      <c r="I242" s="13">
        <v>237.66</v>
      </c>
    </row>
    <row r="243" spans="1:9" s="39" customFormat="1" ht="69.95" customHeight="1">
      <c r="A243" s="12" t="s">
        <v>28</v>
      </c>
      <c r="B243" s="12">
        <v>2</v>
      </c>
      <c r="C243" s="12" t="s">
        <v>302</v>
      </c>
      <c r="D243" s="12" t="s">
        <v>324</v>
      </c>
      <c r="E243" s="12" t="s">
        <v>327</v>
      </c>
      <c r="F243" s="20" t="s">
        <v>407</v>
      </c>
      <c r="G243" s="20" t="s">
        <v>5</v>
      </c>
      <c r="H243" s="12" t="s">
        <v>335</v>
      </c>
      <c r="I243" s="13">
        <v>279.48</v>
      </c>
    </row>
    <row r="244" spans="1:9" s="39" customFormat="1" ht="69.95" customHeight="1">
      <c r="A244" s="12" t="s">
        <v>29</v>
      </c>
      <c r="B244" s="12">
        <v>2</v>
      </c>
      <c r="C244" s="12" t="s">
        <v>302</v>
      </c>
      <c r="D244" s="12" t="s">
        <v>324</v>
      </c>
      <c r="E244" s="12" t="s">
        <v>327</v>
      </c>
      <c r="F244" s="20" t="s">
        <v>408</v>
      </c>
      <c r="G244" s="20" t="s">
        <v>6</v>
      </c>
      <c r="H244" s="12" t="s">
        <v>335</v>
      </c>
      <c r="I244" s="13">
        <v>321.3</v>
      </c>
    </row>
    <row r="245" spans="1:9" s="39" customFormat="1" ht="69.95" customHeight="1">
      <c r="A245" s="12" t="s">
        <v>30</v>
      </c>
      <c r="B245" s="12">
        <v>2</v>
      </c>
      <c r="C245" s="12" t="s">
        <v>302</v>
      </c>
      <c r="D245" s="12" t="s">
        <v>324</v>
      </c>
      <c r="E245" s="12" t="s">
        <v>327</v>
      </c>
      <c r="F245" s="20" t="s">
        <v>516</v>
      </c>
      <c r="G245" s="20" t="s">
        <v>7</v>
      </c>
      <c r="H245" s="12" t="s">
        <v>335</v>
      </c>
      <c r="I245" s="13">
        <v>468.69</v>
      </c>
    </row>
    <row r="246" spans="1:9" s="39" customFormat="1" ht="50.1" customHeight="1">
      <c r="A246" s="12" t="s">
        <v>203</v>
      </c>
      <c r="B246" s="12">
        <v>2</v>
      </c>
      <c r="C246" s="12" t="s">
        <v>302</v>
      </c>
      <c r="D246" s="12" t="s">
        <v>324</v>
      </c>
      <c r="E246" s="12" t="s">
        <v>327</v>
      </c>
      <c r="F246" s="20" t="s">
        <v>517</v>
      </c>
      <c r="G246" s="20" t="s">
        <v>8</v>
      </c>
      <c r="H246" s="12" t="s">
        <v>335</v>
      </c>
      <c r="I246" s="13">
        <v>869.55000000000007</v>
      </c>
    </row>
    <row r="247" spans="1:9" s="39" customFormat="1" ht="50.1" customHeight="1">
      <c r="A247" s="12" t="s">
        <v>204</v>
      </c>
      <c r="B247" s="12">
        <v>2</v>
      </c>
      <c r="C247" s="12" t="s">
        <v>302</v>
      </c>
      <c r="D247" s="12" t="s">
        <v>324</v>
      </c>
      <c r="E247" s="12" t="s">
        <v>327</v>
      </c>
      <c r="F247" s="20" t="s">
        <v>518</v>
      </c>
      <c r="G247" s="20" t="s">
        <v>9</v>
      </c>
      <c r="H247" s="12" t="s">
        <v>335</v>
      </c>
      <c r="I247" s="13">
        <v>1738.5900000000001</v>
      </c>
    </row>
    <row r="248" spans="1:9" s="39" customFormat="1" ht="50.1" customHeight="1">
      <c r="A248" s="12" t="s">
        <v>205</v>
      </c>
      <c r="B248" s="12">
        <v>2</v>
      </c>
      <c r="C248" s="12" t="s">
        <v>302</v>
      </c>
      <c r="D248" s="12" t="s">
        <v>324</v>
      </c>
      <c r="E248" s="12" t="s">
        <v>327</v>
      </c>
      <c r="F248" s="20" t="s">
        <v>519</v>
      </c>
      <c r="G248" s="20" t="s">
        <v>10</v>
      </c>
      <c r="H248" s="12" t="s">
        <v>335</v>
      </c>
      <c r="I248" s="13">
        <v>2506.65</v>
      </c>
    </row>
    <row r="249" spans="1:9" s="39" customFormat="1" ht="50.1" customHeight="1">
      <c r="A249" s="12" t="s">
        <v>170</v>
      </c>
      <c r="B249" s="12">
        <v>2</v>
      </c>
      <c r="C249" s="12" t="s">
        <v>302</v>
      </c>
      <c r="D249" s="12" t="s">
        <v>324</v>
      </c>
      <c r="E249" s="12" t="s">
        <v>327</v>
      </c>
      <c r="F249" s="20" t="s">
        <v>520</v>
      </c>
      <c r="G249" s="20" t="s">
        <v>171</v>
      </c>
      <c r="H249" s="12" t="s">
        <v>335</v>
      </c>
      <c r="I249" s="13">
        <v>242.25</v>
      </c>
    </row>
    <row r="250" spans="1:9" s="39" customFormat="1" ht="50.1" customHeight="1">
      <c r="A250" s="12" t="s">
        <v>172</v>
      </c>
      <c r="B250" s="12">
        <v>2</v>
      </c>
      <c r="C250" s="12" t="s">
        <v>302</v>
      </c>
      <c r="D250" s="12" t="s">
        <v>324</v>
      </c>
      <c r="E250" s="12" t="s">
        <v>327</v>
      </c>
      <c r="F250" s="20" t="s">
        <v>521</v>
      </c>
      <c r="G250" s="20" t="s">
        <v>174</v>
      </c>
      <c r="H250" s="12" t="s">
        <v>335</v>
      </c>
      <c r="I250" s="13">
        <v>290.7</v>
      </c>
    </row>
    <row r="251" spans="1:9" s="39" customFormat="1" ht="50.1" customHeight="1">
      <c r="A251" s="12" t="s">
        <v>173</v>
      </c>
      <c r="B251" s="12">
        <v>2</v>
      </c>
      <c r="C251" s="12" t="s">
        <v>302</v>
      </c>
      <c r="D251" s="12" t="s">
        <v>324</v>
      </c>
      <c r="E251" s="12" t="s">
        <v>327</v>
      </c>
      <c r="F251" s="20" t="s">
        <v>522</v>
      </c>
      <c r="G251" s="20" t="s">
        <v>175</v>
      </c>
      <c r="H251" s="12" t="s">
        <v>335</v>
      </c>
      <c r="I251" s="13">
        <v>339.15000000000003</v>
      </c>
    </row>
    <row r="252" spans="1:9" s="39" customFormat="1" ht="50.1" customHeight="1">
      <c r="A252" s="12" t="s">
        <v>206</v>
      </c>
      <c r="B252" s="12">
        <v>2</v>
      </c>
      <c r="C252" s="12" t="s">
        <v>302</v>
      </c>
      <c r="D252" s="12" t="s">
        <v>324</v>
      </c>
      <c r="E252" s="12" t="s">
        <v>327</v>
      </c>
      <c r="F252" s="20" t="s">
        <v>409</v>
      </c>
      <c r="G252" s="20" t="s">
        <v>11</v>
      </c>
      <c r="H252" s="12" t="s">
        <v>335</v>
      </c>
      <c r="I252" s="13">
        <v>2282.25</v>
      </c>
    </row>
    <row r="253" spans="1:9" s="39" customFormat="1" ht="50.1" customHeight="1">
      <c r="A253" s="12" t="s">
        <v>207</v>
      </c>
      <c r="B253" s="12">
        <v>2</v>
      </c>
      <c r="C253" s="12" t="s">
        <v>302</v>
      </c>
      <c r="D253" s="12" t="s">
        <v>324</v>
      </c>
      <c r="E253" s="12" t="s">
        <v>327</v>
      </c>
      <c r="F253" s="20" t="s">
        <v>410</v>
      </c>
      <c r="G253" s="20" t="s">
        <v>13</v>
      </c>
      <c r="H253" s="12" t="s">
        <v>335</v>
      </c>
      <c r="I253" s="13">
        <v>1566.72</v>
      </c>
    </row>
    <row r="254" spans="1:9" s="39" customFormat="1" ht="50.1" customHeight="1">
      <c r="A254" s="12" t="s">
        <v>208</v>
      </c>
      <c r="B254" s="12">
        <v>2</v>
      </c>
      <c r="C254" s="12" t="s">
        <v>302</v>
      </c>
      <c r="D254" s="12" t="s">
        <v>324</v>
      </c>
      <c r="E254" s="12" t="s">
        <v>327</v>
      </c>
      <c r="F254" s="20" t="s">
        <v>411</v>
      </c>
      <c r="G254" s="20" t="s">
        <v>12</v>
      </c>
      <c r="H254" s="12" t="s">
        <v>335</v>
      </c>
      <c r="I254" s="13">
        <v>1509.09</v>
      </c>
    </row>
    <row r="255" spans="1:9" s="39" customFormat="1" ht="50.1" customHeight="1">
      <c r="A255" s="12" t="s">
        <v>176</v>
      </c>
      <c r="B255" s="12">
        <v>2</v>
      </c>
      <c r="C255" s="12" t="s">
        <v>302</v>
      </c>
      <c r="D255" s="12" t="s">
        <v>324</v>
      </c>
      <c r="E255" s="12" t="s">
        <v>327</v>
      </c>
      <c r="F255" s="20" t="s">
        <v>412</v>
      </c>
      <c r="G255" s="20" t="s">
        <v>177</v>
      </c>
      <c r="H255" s="12" t="s">
        <v>335</v>
      </c>
      <c r="I255" s="13">
        <v>883.32</v>
      </c>
    </row>
    <row r="256" spans="1:9" s="39" customFormat="1" ht="50.1" customHeight="1">
      <c r="A256" s="12" t="s">
        <v>178</v>
      </c>
      <c r="B256" s="12">
        <v>2</v>
      </c>
      <c r="C256" s="12" t="s">
        <v>302</v>
      </c>
      <c r="D256" s="12" t="s">
        <v>324</v>
      </c>
      <c r="E256" s="12" t="s">
        <v>327</v>
      </c>
      <c r="F256" s="20" t="s">
        <v>413</v>
      </c>
      <c r="G256" s="20" t="s">
        <v>183</v>
      </c>
      <c r="H256" s="12" t="s">
        <v>335</v>
      </c>
      <c r="I256" s="13">
        <v>431.97</v>
      </c>
    </row>
    <row r="257" spans="1:9" s="39" customFormat="1" ht="50.1" customHeight="1">
      <c r="A257" s="12" t="s">
        <v>179</v>
      </c>
      <c r="B257" s="12">
        <v>2</v>
      </c>
      <c r="C257" s="12" t="s">
        <v>302</v>
      </c>
      <c r="D257" s="12" t="s">
        <v>324</v>
      </c>
      <c r="E257" s="12" t="s">
        <v>327</v>
      </c>
      <c r="F257" s="20" t="s">
        <v>414</v>
      </c>
      <c r="G257" s="20" t="s">
        <v>184</v>
      </c>
      <c r="H257" s="12" t="s">
        <v>335</v>
      </c>
      <c r="I257" s="13">
        <v>255</v>
      </c>
    </row>
    <row r="258" spans="1:9" s="39" customFormat="1" ht="50.1" customHeight="1">
      <c r="A258" s="12" t="s">
        <v>180</v>
      </c>
      <c r="B258" s="12">
        <v>2</v>
      </c>
      <c r="C258" s="12" t="s">
        <v>302</v>
      </c>
      <c r="D258" s="12" t="s">
        <v>324</v>
      </c>
      <c r="E258" s="12" t="s">
        <v>327</v>
      </c>
      <c r="F258" s="20" t="s">
        <v>415</v>
      </c>
      <c r="G258" s="20" t="s">
        <v>185</v>
      </c>
      <c r="H258" s="12" t="s">
        <v>335</v>
      </c>
      <c r="I258" s="13">
        <v>188.19</v>
      </c>
    </row>
    <row r="259" spans="1:9" s="39" customFormat="1" ht="50.1" customHeight="1">
      <c r="A259" s="12" t="s">
        <v>181</v>
      </c>
      <c r="B259" s="12">
        <v>2</v>
      </c>
      <c r="C259" s="12" t="s">
        <v>302</v>
      </c>
      <c r="D259" s="12" t="s">
        <v>324</v>
      </c>
      <c r="E259" s="12" t="s">
        <v>327</v>
      </c>
      <c r="F259" s="20" t="s">
        <v>416</v>
      </c>
      <c r="G259" s="20" t="s">
        <v>186</v>
      </c>
      <c r="H259" s="12" t="s">
        <v>335</v>
      </c>
      <c r="I259" s="13">
        <v>168.3</v>
      </c>
    </row>
    <row r="260" spans="1:9" s="39" customFormat="1" ht="50.1" customHeight="1">
      <c r="A260" s="12" t="s">
        <v>182</v>
      </c>
      <c r="B260" s="12">
        <v>2</v>
      </c>
      <c r="C260" s="12" t="s">
        <v>302</v>
      </c>
      <c r="D260" s="12" t="s">
        <v>324</v>
      </c>
      <c r="E260" s="12" t="s">
        <v>327</v>
      </c>
      <c r="F260" s="20" t="s">
        <v>417</v>
      </c>
      <c r="G260" s="20" t="s">
        <v>187</v>
      </c>
      <c r="H260" s="12" t="s">
        <v>335</v>
      </c>
      <c r="I260" s="13">
        <v>143.82</v>
      </c>
    </row>
    <row r="261" spans="1:9" s="39" customFormat="1" ht="50.1" customHeight="1">
      <c r="A261" s="12" t="s">
        <v>209</v>
      </c>
      <c r="B261" s="12">
        <v>2</v>
      </c>
      <c r="C261" s="12" t="s">
        <v>302</v>
      </c>
      <c r="D261" s="12" t="s">
        <v>324</v>
      </c>
      <c r="E261" s="12" t="s">
        <v>327</v>
      </c>
      <c r="F261" s="20" t="s">
        <v>418</v>
      </c>
      <c r="G261" s="20" t="s">
        <v>14</v>
      </c>
      <c r="H261" s="12" t="s">
        <v>335</v>
      </c>
      <c r="I261" s="13">
        <v>5471.79</v>
      </c>
    </row>
    <row r="262" spans="1:9" s="39" customFormat="1" ht="50.1" customHeight="1">
      <c r="A262" s="12" t="s">
        <v>210</v>
      </c>
      <c r="B262" s="12">
        <v>2</v>
      </c>
      <c r="C262" s="12" t="s">
        <v>302</v>
      </c>
      <c r="D262" s="12" t="s">
        <v>324</v>
      </c>
      <c r="E262" s="12" t="s">
        <v>327</v>
      </c>
      <c r="F262" s="20" t="s">
        <v>419</v>
      </c>
      <c r="G262" s="20" t="s">
        <v>15</v>
      </c>
      <c r="H262" s="12" t="s">
        <v>335</v>
      </c>
      <c r="I262" s="13">
        <v>7938.1500000000005</v>
      </c>
    </row>
    <row r="263" spans="1:9" s="39" customFormat="1" ht="50.1" customHeight="1">
      <c r="A263" s="12" t="s">
        <v>211</v>
      </c>
      <c r="B263" s="12">
        <v>2</v>
      </c>
      <c r="C263" s="12" t="s">
        <v>302</v>
      </c>
      <c r="D263" s="12" t="s">
        <v>324</v>
      </c>
      <c r="E263" s="12" t="s">
        <v>327</v>
      </c>
      <c r="F263" s="20" t="s">
        <v>420</v>
      </c>
      <c r="G263" s="20" t="s">
        <v>16</v>
      </c>
      <c r="H263" s="12" t="s">
        <v>335</v>
      </c>
      <c r="I263" s="13">
        <v>9229.4699999999993</v>
      </c>
    </row>
    <row r="264" spans="1:9" s="39" customFormat="1" ht="50.1" customHeight="1">
      <c r="A264" s="12" t="s">
        <v>212</v>
      </c>
      <c r="B264" s="12">
        <v>2</v>
      </c>
      <c r="C264" s="12" t="s">
        <v>302</v>
      </c>
      <c r="D264" s="12" t="s">
        <v>324</v>
      </c>
      <c r="E264" s="12" t="s">
        <v>327</v>
      </c>
      <c r="F264" s="20" t="s">
        <v>421</v>
      </c>
      <c r="G264" s="20" t="s">
        <v>17</v>
      </c>
      <c r="H264" s="12" t="s">
        <v>335</v>
      </c>
      <c r="I264" s="13">
        <v>14501.85</v>
      </c>
    </row>
    <row r="265" spans="1:9" s="39" customFormat="1" ht="50.1" customHeight="1">
      <c r="A265" s="12" t="s">
        <v>129</v>
      </c>
      <c r="B265" s="12">
        <v>2</v>
      </c>
      <c r="C265" s="12" t="s">
        <v>302</v>
      </c>
      <c r="D265" s="12" t="s">
        <v>324</v>
      </c>
      <c r="E265" s="12" t="s">
        <v>327</v>
      </c>
      <c r="F265" s="20" t="s">
        <v>525</v>
      </c>
      <c r="G265" s="20" t="s">
        <v>523</v>
      </c>
      <c r="H265" s="12" t="s">
        <v>335</v>
      </c>
      <c r="I265" s="13">
        <v>6.63</v>
      </c>
    </row>
    <row r="266" spans="1:9" s="39" customFormat="1" ht="50.1" customHeight="1">
      <c r="A266" s="12" t="s">
        <v>130</v>
      </c>
      <c r="B266" s="12">
        <v>2</v>
      </c>
      <c r="C266" s="12" t="s">
        <v>302</v>
      </c>
      <c r="D266" s="12" t="s">
        <v>324</v>
      </c>
      <c r="E266" s="12" t="s">
        <v>327</v>
      </c>
      <c r="F266" s="20" t="s">
        <v>526</v>
      </c>
      <c r="G266" s="20" t="s">
        <v>524</v>
      </c>
      <c r="H266" s="12" t="s">
        <v>335</v>
      </c>
      <c r="I266" s="13">
        <v>12.24</v>
      </c>
    </row>
    <row r="267" spans="1:9" s="39" customFormat="1" ht="50.1" customHeight="1">
      <c r="A267" s="12" t="s">
        <v>270</v>
      </c>
      <c r="B267" s="12">
        <v>2</v>
      </c>
      <c r="C267" s="12" t="s">
        <v>302</v>
      </c>
      <c r="D267" s="12" t="s">
        <v>324</v>
      </c>
      <c r="E267" s="12" t="s">
        <v>327</v>
      </c>
      <c r="F267" s="20" t="s">
        <v>273</v>
      </c>
      <c r="G267" s="20" t="s">
        <v>271</v>
      </c>
      <c r="H267" s="12" t="s">
        <v>335</v>
      </c>
      <c r="I267" s="13">
        <v>242.25</v>
      </c>
    </row>
    <row r="268" spans="1:9" s="39" customFormat="1" ht="50.1" customHeight="1">
      <c r="A268" s="12" t="s">
        <v>790</v>
      </c>
      <c r="B268" s="12">
        <v>2</v>
      </c>
      <c r="C268" s="12" t="s">
        <v>302</v>
      </c>
      <c r="D268" s="12" t="s">
        <v>767</v>
      </c>
      <c r="E268" s="12" t="s">
        <v>768</v>
      </c>
      <c r="F268" s="20" t="s">
        <v>879</v>
      </c>
      <c r="G268" s="20" t="s">
        <v>773</v>
      </c>
      <c r="H268" s="12" t="s">
        <v>335</v>
      </c>
      <c r="I268" s="65">
        <v>10360</v>
      </c>
    </row>
    <row r="269" spans="1:9" s="39" customFormat="1" ht="50.1" customHeight="1">
      <c r="A269" s="12" t="s">
        <v>792</v>
      </c>
      <c r="B269" s="12">
        <v>2</v>
      </c>
      <c r="C269" s="12" t="s">
        <v>302</v>
      </c>
      <c r="D269" s="12" t="s">
        <v>767</v>
      </c>
      <c r="E269" s="12" t="s">
        <v>769</v>
      </c>
      <c r="F269" s="20" t="s">
        <v>774</v>
      </c>
      <c r="G269" s="20" t="s">
        <v>774</v>
      </c>
      <c r="H269" s="12" t="s">
        <v>335</v>
      </c>
      <c r="I269" s="65">
        <v>1220.1099999999999</v>
      </c>
    </row>
    <row r="270" spans="1:9" s="39" customFormat="1" ht="50.1" customHeight="1">
      <c r="A270" s="12" t="s">
        <v>794</v>
      </c>
      <c r="B270" s="12">
        <v>2</v>
      </c>
      <c r="C270" s="12" t="s">
        <v>302</v>
      </c>
      <c r="D270" s="12" t="s">
        <v>767</v>
      </c>
      <c r="E270" s="12" t="s">
        <v>769</v>
      </c>
      <c r="F270" s="20" t="s">
        <v>775</v>
      </c>
      <c r="G270" s="20" t="s">
        <v>775</v>
      </c>
      <c r="H270" s="12" t="s">
        <v>335</v>
      </c>
      <c r="I270" s="65">
        <v>87.94</v>
      </c>
    </row>
    <row r="271" spans="1:9" s="39" customFormat="1" ht="50.1" customHeight="1">
      <c r="A271" s="12" t="s">
        <v>795</v>
      </c>
      <c r="B271" s="12">
        <v>2</v>
      </c>
      <c r="C271" s="12" t="s">
        <v>302</v>
      </c>
      <c r="D271" s="12" t="s">
        <v>767</v>
      </c>
      <c r="E271" s="12" t="s">
        <v>769</v>
      </c>
      <c r="F271" s="20" t="s">
        <v>776</v>
      </c>
      <c r="G271" s="20" t="s">
        <v>776</v>
      </c>
      <c r="H271" s="12" t="s">
        <v>335</v>
      </c>
      <c r="I271" s="65">
        <v>362.73</v>
      </c>
    </row>
    <row r="272" spans="1:9" s="39" customFormat="1" ht="50.1" customHeight="1">
      <c r="A272" s="12" t="s">
        <v>796</v>
      </c>
      <c r="B272" s="12">
        <v>2</v>
      </c>
      <c r="C272" s="12" t="s">
        <v>302</v>
      </c>
      <c r="D272" s="12" t="s">
        <v>767</v>
      </c>
      <c r="E272" s="12" t="s">
        <v>769</v>
      </c>
      <c r="F272" s="20" t="s">
        <v>880</v>
      </c>
      <c r="G272" s="20" t="s">
        <v>777</v>
      </c>
      <c r="H272" s="12" t="s">
        <v>335</v>
      </c>
      <c r="I272" s="65">
        <v>462.72</v>
      </c>
    </row>
    <row r="273" spans="1:9" s="39" customFormat="1" ht="50.1" customHeight="1">
      <c r="A273" s="12" t="s">
        <v>797</v>
      </c>
      <c r="B273" s="12">
        <v>2</v>
      </c>
      <c r="C273" s="12" t="s">
        <v>302</v>
      </c>
      <c r="D273" s="12" t="s">
        <v>767</v>
      </c>
      <c r="E273" s="12" t="s">
        <v>769</v>
      </c>
      <c r="F273" s="20" t="s">
        <v>778</v>
      </c>
      <c r="G273" s="20" t="s">
        <v>778</v>
      </c>
      <c r="H273" s="12" t="s">
        <v>335</v>
      </c>
      <c r="I273" s="65">
        <v>255.89</v>
      </c>
    </row>
    <row r="274" spans="1:9" s="39" customFormat="1" ht="50.1" customHeight="1">
      <c r="A274" s="12" t="s">
        <v>798</v>
      </c>
      <c r="B274" s="12">
        <v>2</v>
      </c>
      <c r="C274" s="12" t="s">
        <v>302</v>
      </c>
      <c r="D274" s="12" t="s">
        <v>767</v>
      </c>
      <c r="E274" s="12" t="s">
        <v>769</v>
      </c>
      <c r="F274" s="20" t="s">
        <v>779</v>
      </c>
      <c r="G274" s="20" t="s">
        <v>779</v>
      </c>
      <c r="H274" s="12" t="s">
        <v>335</v>
      </c>
      <c r="I274" s="65">
        <v>120.91</v>
      </c>
    </row>
    <row r="275" spans="1:9" s="39" customFormat="1" ht="50.1" customHeight="1">
      <c r="A275" s="12" t="s">
        <v>793</v>
      </c>
      <c r="B275" s="12">
        <v>2</v>
      </c>
      <c r="C275" s="12" t="s">
        <v>302</v>
      </c>
      <c r="D275" s="12" t="s">
        <v>767</v>
      </c>
      <c r="E275" s="12" t="s">
        <v>770</v>
      </c>
      <c r="F275" s="20" t="s">
        <v>881</v>
      </c>
      <c r="G275" s="20" t="s">
        <v>780</v>
      </c>
      <c r="H275" s="12" t="s">
        <v>335</v>
      </c>
      <c r="I275" s="65">
        <v>725.2</v>
      </c>
    </row>
    <row r="276" spans="1:9" s="39" customFormat="1" ht="50.1" customHeight="1">
      <c r="A276" s="12" t="s">
        <v>800</v>
      </c>
      <c r="B276" s="12">
        <v>2</v>
      </c>
      <c r="C276" s="12" t="s">
        <v>302</v>
      </c>
      <c r="D276" s="12" t="s">
        <v>767</v>
      </c>
      <c r="E276" s="12" t="s">
        <v>770</v>
      </c>
      <c r="F276" s="20" t="s">
        <v>781</v>
      </c>
      <c r="G276" s="20" t="s">
        <v>781</v>
      </c>
      <c r="H276" s="12" t="s">
        <v>335</v>
      </c>
      <c r="I276" s="65">
        <v>1823.36</v>
      </c>
    </row>
    <row r="277" spans="1:9" s="39" customFormat="1" ht="50.1" customHeight="1">
      <c r="A277" s="12" t="s">
        <v>799</v>
      </c>
      <c r="B277" s="12">
        <v>2</v>
      </c>
      <c r="C277" s="12" t="s">
        <v>302</v>
      </c>
      <c r="D277" s="12" t="s">
        <v>767</v>
      </c>
      <c r="E277" s="12" t="s">
        <v>771</v>
      </c>
      <c r="F277" s="20" t="s">
        <v>882</v>
      </c>
      <c r="G277" s="20" t="s">
        <v>788</v>
      </c>
      <c r="H277" s="12" t="s">
        <v>335</v>
      </c>
      <c r="I277" s="65">
        <v>733.37</v>
      </c>
    </row>
    <row r="278" spans="1:9" s="39" customFormat="1" ht="50.1" customHeight="1">
      <c r="A278" s="12" t="s">
        <v>801</v>
      </c>
      <c r="B278" s="12">
        <v>2</v>
      </c>
      <c r="C278" s="12" t="s">
        <v>302</v>
      </c>
      <c r="D278" s="12" t="s">
        <v>767</v>
      </c>
      <c r="E278" s="12" t="s">
        <v>771</v>
      </c>
      <c r="F278" s="20" t="s">
        <v>883</v>
      </c>
      <c r="G278" s="20" t="s">
        <v>789</v>
      </c>
      <c r="H278" s="12" t="s">
        <v>335</v>
      </c>
      <c r="I278" s="65">
        <v>504.59</v>
      </c>
    </row>
    <row r="279" spans="1:9" s="39" customFormat="1" ht="50.1" customHeight="1">
      <c r="A279" s="12" t="s">
        <v>791</v>
      </c>
      <c r="B279" s="12">
        <v>2</v>
      </c>
      <c r="C279" s="12" t="s">
        <v>302</v>
      </c>
      <c r="D279" s="12" t="s">
        <v>767</v>
      </c>
      <c r="E279" s="12" t="s">
        <v>772</v>
      </c>
      <c r="F279" s="20" t="s">
        <v>782</v>
      </c>
      <c r="G279" s="20" t="s">
        <v>782</v>
      </c>
      <c r="H279" s="12" t="s">
        <v>335</v>
      </c>
      <c r="I279" s="65">
        <v>1022.25</v>
      </c>
    </row>
    <row r="280" spans="1:9" s="39" customFormat="1" ht="50.1" customHeight="1">
      <c r="A280" s="12" t="s">
        <v>802</v>
      </c>
      <c r="B280" s="12">
        <v>2</v>
      </c>
      <c r="C280" s="12" t="s">
        <v>302</v>
      </c>
      <c r="D280" s="12" t="s">
        <v>767</v>
      </c>
      <c r="E280" s="12" t="s">
        <v>772</v>
      </c>
      <c r="F280" s="20" t="s">
        <v>783</v>
      </c>
      <c r="G280" s="20" t="s">
        <v>783</v>
      </c>
      <c r="H280" s="12" t="s">
        <v>335</v>
      </c>
      <c r="I280" s="65">
        <v>2372.9299999999998</v>
      </c>
    </row>
    <row r="281" spans="1:9" s="39" customFormat="1" ht="50.1" customHeight="1">
      <c r="A281" s="12" t="s">
        <v>803</v>
      </c>
      <c r="B281" s="12">
        <v>2</v>
      </c>
      <c r="C281" s="12" t="s">
        <v>302</v>
      </c>
      <c r="D281" s="12" t="s">
        <v>767</v>
      </c>
      <c r="E281" s="12" t="s">
        <v>772</v>
      </c>
      <c r="F281" s="20" t="s">
        <v>884</v>
      </c>
      <c r="G281" s="20" t="s">
        <v>784</v>
      </c>
      <c r="H281" s="12" t="s">
        <v>335</v>
      </c>
      <c r="I281" s="65">
        <v>197.86</v>
      </c>
    </row>
    <row r="282" spans="1:9" s="39" customFormat="1" ht="50.1" customHeight="1">
      <c r="A282" s="12" t="s">
        <v>804</v>
      </c>
      <c r="B282" s="12">
        <v>2</v>
      </c>
      <c r="C282" s="12" t="s">
        <v>302</v>
      </c>
      <c r="D282" s="12" t="s">
        <v>767</v>
      </c>
      <c r="E282" s="12" t="s">
        <v>772</v>
      </c>
      <c r="F282" s="20" t="s">
        <v>785</v>
      </c>
      <c r="G282" s="20" t="s">
        <v>785</v>
      </c>
      <c r="H282" s="12" t="s">
        <v>335</v>
      </c>
      <c r="I282" s="65">
        <v>96.88</v>
      </c>
    </row>
    <row r="283" spans="1:9" s="39" customFormat="1" ht="50.1" customHeight="1">
      <c r="A283" s="12" t="s">
        <v>805</v>
      </c>
      <c r="B283" s="12">
        <v>2</v>
      </c>
      <c r="C283" s="12" t="s">
        <v>302</v>
      </c>
      <c r="D283" s="12" t="s">
        <v>767</v>
      </c>
      <c r="E283" s="12" t="s">
        <v>772</v>
      </c>
      <c r="F283" s="20" t="s">
        <v>786</v>
      </c>
      <c r="G283" s="20" t="s">
        <v>786</v>
      </c>
      <c r="H283" s="12" t="s">
        <v>335</v>
      </c>
      <c r="I283" s="65">
        <v>121.6</v>
      </c>
    </row>
    <row r="284" spans="1:9" s="39" customFormat="1" ht="50.1" customHeight="1">
      <c r="A284" s="12" t="s">
        <v>806</v>
      </c>
      <c r="B284" s="12">
        <v>2</v>
      </c>
      <c r="C284" s="12" t="s">
        <v>302</v>
      </c>
      <c r="D284" s="12" t="s">
        <v>767</v>
      </c>
      <c r="E284" s="12" t="s">
        <v>772</v>
      </c>
      <c r="F284" s="20" t="s">
        <v>787</v>
      </c>
      <c r="G284" s="20" t="s">
        <v>787</v>
      </c>
      <c r="H284" s="12" t="s">
        <v>335</v>
      </c>
      <c r="I284" s="65">
        <v>72.11</v>
      </c>
    </row>
    <row r="285" spans="1:9" s="39" customFormat="1">
      <c r="A285" s="16" t="s">
        <v>610</v>
      </c>
      <c r="B285" s="40">
        <v>3</v>
      </c>
      <c r="C285" s="40" t="s">
        <v>611</v>
      </c>
      <c r="D285" s="40" t="s">
        <v>616</v>
      </c>
      <c r="E285" s="40" t="s">
        <v>611</v>
      </c>
      <c r="F285" s="40" t="s">
        <v>615</v>
      </c>
      <c r="G285" s="40" t="s">
        <v>611</v>
      </c>
      <c r="H285" s="16" t="s">
        <v>622</v>
      </c>
      <c r="I285" s="48">
        <v>0</v>
      </c>
    </row>
    <row r="286" spans="1:9" s="39" customFormat="1">
      <c r="A286" s="16" t="s">
        <v>614</v>
      </c>
      <c r="B286" s="40">
        <v>4</v>
      </c>
      <c r="C286" s="40" t="s">
        <v>619</v>
      </c>
      <c r="D286" s="40" t="s">
        <v>617</v>
      </c>
      <c r="E286" s="40" t="s">
        <v>619</v>
      </c>
      <c r="F286" s="40" t="s">
        <v>620</v>
      </c>
      <c r="G286" s="40" t="s">
        <v>619</v>
      </c>
      <c r="H286" s="16" t="s">
        <v>622</v>
      </c>
      <c r="I286" s="48">
        <v>0</v>
      </c>
    </row>
    <row r="287" spans="1:9" s="39" customFormat="1">
      <c r="A287" s="16" t="s">
        <v>612</v>
      </c>
      <c r="B287" s="40">
        <v>5</v>
      </c>
      <c r="C287" s="40" t="s">
        <v>613</v>
      </c>
      <c r="D287" s="40" t="s">
        <v>618</v>
      </c>
      <c r="E287" s="40" t="s">
        <v>613</v>
      </c>
      <c r="F287" s="40" t="s">
        <v>621</v>
      </c>
      <c r="G287" s="40" t="s">
        <v>613</v>
      </c>
      <c r="H287" s="16" t="s">
        <v>622</v>
      </c>
      <c r="I287" s="48">
        <v>0</v>
      </c>
    </row>
  </sheetData>
  <sheetProtection algorithmName="SHA-512" hashValue="wRJH32KMon16OTFKJn7l2Ram2LSzLzH4qshWaBNDW6oFBir9c6CDD6u2gp/swsN3HS98RQjRWT4m8x85RDq/Eg==" saltValue="k8eQoGkVYWIe09uZh060iA==" spinCount="100000" sheet="1" objects="1" scenarios="1"/>
  <autoFilter ref="A1:I287" xr:uid="{00000000-0009-0000-0000-000000000000}"/>
  <phoneticPr fontId="37" type="noConversion"/>
  <pageMargins left="0.70866141732283472" right="0.70866141732283472" top="0.74803149606299213" bottom="0.74803149606299213" header="0.31496062992125984" footer="0.31496062992125984"/>
  <pageSetup paperSize="8"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8"/>
  <sheetViews>
    <sheetView tabSelected="1" topLeftCell="E1" zoomScale="160" zoomScaleNormal="160" workbookViewId="0">
      <pane ySplit="1" topLeftCell="A69" activePane="bottomLeft" state="frozen"/>
      <selection pane="bottomLeft" activeCell="E1" sqref="E1"/>
    </sheetView>
  </sheetViews>
  <sheetFormatPr defaultColWidth="11.42578125" defaultRowHeight="12.75"/>
  <cols>
    <col min="1" max="1" width="17.140625" bestFit="1" customWidth="1"/>
    <col min="2" max="2" width="11.28515625" bestFit="1" customWidth="1"/>
    <col min="3" max="3" width="18.7109375" bestFit="1" customWidth="1"/>
    <col min="4" max="4" width="14.5703125" bestFit="1" customWidth="1"/>
    <col min="5" max="5" width="31.5703125" bestFit="1" customWidth="1"/>
    <col min="6" max="6" width="91.28515625" bestFit="1" customWidth="1"/>
    <col min="7" max="7" width="8.5703125" bestFit="1" customWidth="1"/>
    <col min="8" max="8" width="12.5703125" bestFit="1" customWidth="1"/>
    <col min="9" max="9" width="22" customWidth="1"/>
    <col min="10" max="10" width="16" customWidth="1"/>
  </cols>
  <sheetData>
    <row r="1" spans="1:11">
      <c r="A1" s="9" t="s">
        <v>274</v>
      </c>
      <c r="B1" s="9" t="s">
        <v>314</v>
      </c>
      <c r="C1" s="9" t="s">
        <v>299</v>
      </c>
      <c r="D1" s="9" t="s">
        <v>315</v>
      </c>
      <c r="E1" s="9" t="s">
        <v>300</v>
      </c>
      <c r="F1" s="9" t="s">
        <v>310</v>
      </c>
      <c r="G1" s="9" t="s">
        <v>275</v>
      </c>
      <c r="H1" s="9" t="s">
        <v>328</v>
      </c>
      <c r="I1" s="9" t="s">
        <v>311</v>
      </c>
      <c r="J1" s="9" t="s">
        <v>312</v>
      </c>
    </row>
    <row r="2" spans="1:11">
      <c r="A2" s="40" t="s">
        <v>34</v>
      </c>
      <c r="B2" s="40">
        <f>VLOOKUP(A2,'Banc de Preus'!A:I,2,0)</f>
        <v>1</v>
      </c>
      <c r="C2" s="40" t="str">
        <f>VLOOKUP(A2,'Banc de Preus'!A:I,3,0)</f>
        <v>Obra Civil</v>
      </c>
      <c r="D2" s="40" t="str">
        <f>VLOOKUP(A2,'Banc de Preus'!A:I,4,0)</f>
        <v>1.1</v>
      </c>
      <c r="E2" s="40" t="str">
        <f>VLOOKUP(A2,'Banc de Preus'!A:I,5,0)</f>
        <v>Canalització Soterrada (convencional)</v>
      </c>
      <c r="F2" s="40" t="str">
        <f>VLOOKUP(A2,'Banc de Preus'!A:I,7,0)</f>
        <v>Canalització de 2 conductes de 125 mm en vorera.</v>
      </c>
      <c r="G2" s="40" t="str">
        <f>VLOOKUP(A2,'Banc de Preus'!A:I,8,0)</f>
        <v>m</v>
      </c>
      <c r="H2" s="46">
        <f>VLOOKUP(A2,'Banc de Preus'!A:I,9,0)</f>
        <v>67.62</v>
      </c>
      <c r="I2" s="47">
        <v>0</v>
      </c>
      <c r="J2" s="46">
        <f t="shared" ref="J2:J55" si="0">H2*I2</f>
        <v>0</v>
      </c>
    </row>
    <row r="3" spans="1:11">
      <c r="A3" s="40" t="s">
        <v>35</v>
      </c>
      <c r="B3" s="40">
        <f>VLOOKUP(A3,'Banc de Preus'!A:I,2,0)</f>
        <v>1</v>
      </c>
      <c r="C3" s="40" t="str">
        <f>VLOOKUP(A3,'Banc de Preus'!A:I,3,0)</f>
        <v>Obra Civil</v>
      </c>
      <c r="D3" s="40" t="str">
        <f>VLOOKUP(A3,'Banc de Preus'!A:I,4,0)</f>
        <v>1.1</v>
      </c>
      <c r="E3" s="40" t="str">
        <f>VLOOKUP(A3,'Banc de Preus'!A:I,5,0)</f>
        <v>Canalització Soterrada (convencional)</v>
      </c>
      <c r="F3" s="40" t="str">
        <f>VLOOKUP(A3,'Banc de Preus'!A:I,7,0)</f>
        <v>Canalització de 2 conductes de 125 mm en calçada.</v>
      </c>
      <c r="G3" s="40" t="str">
        <f>VLOOKUP(A3,'Banc de Preus'!A:I,8,0)</f>
        <v>m</v>
      </c>
      <c r="H3" s="46">
        <f>VLOOKUP(A3,'Banc de Preus'!A:I,9,0)</f>
        <v>58.67</v>
      </c>
      <c r="I3" s="47">
        <v>0</v>
      </c>
      <c r="J3" s="46">
        <f t="shared" si="0"/>
        <v>0</v>
      </c>
    </row>
    <row r="4" spans="1:11">
      <c r="A4" s="40" t="s">
        <v>681</v>
      </c>
      <c r="B4" s="40">
        <f>VLOOKUP(A4,'Banc de Preus'!A:I,2,0)</f>
        <v>1</v>
      </c>
      <c r="C4" s="40" t="str">
        <f>VLOOKUP(A4,'Banc de Preus'!A:I,3,0)</f>
        <v>Obra Civil</v>
      </c>
      <c r="D4" s="40" t="str">
        <f>VLOOKUP(A4,'Banc de Preus'!A:I,4,0)</f>
        <v>1.1</v>
      </c>
      <c r="E4" s="40" t="str">
        <f>VLOOKUP(A4,'Banc de Preus'!A:I,5,0)</f>
        <v>Canalització Soterrada (convencional)</v>
      </c>
      <c r="F4" s="40" t="str">
        <f>VLOOKUP(A4,'Banc de Preus'!A:I,7,0)</f>
        <v>Canalització formigonada de 2 conductes de 125 mm per encreuaments en calçada en entorn de carreteres. (ST6)</v>
      </c>
      <c r="G4" s="40" t="str">
        <f>VLOOKUP(A4,'Banc de Preus'!A:I,8,0)</f>
        <v>m</v>
      </c>
      <c r="H4" s="46">
        <f>VLOOKUP(A4,'Banc de Preus'!A:I,9,0)</f>
        <v>107.79</v>
      </c>
      <c r="I4" s="47">
        <v>0</v>
      </c>
      <c r="J4" s="46">
        <f t="shared" ref="J4" si="1">H4*I4</f>
        <v>0</v>
      </c>
    </row>
    <row r="5" spans="1:11">
      <c r="A5" s="40" t="s">
        <v>36</v>
      </c>
      <c r="B5" s="40">
        <f>VLOOKUP(A5,'Banc de Preus'!A:I,2,0)</f>
        <v>1</v>
      </c>
      <c r="C5" s="40" t="str">
        <f>VLOOKUP(A5,'Banc de Preus'!A:I,3,0)</f>
        <v>Obra Civil</v>
      </c>
      <c r="D5" s="40" t="str">
        <f>VLOOKUP(A5,'Banc de Preus'!A:I,4,0)</f>
        <v>1.1</v>
      </c>
      <c r="E5" s="40" t="str">
        <f>VLOOKUP(A5,'Banc de Preus'!A:I,5,0)</f>
        <v>Canalització Soterrada (convencional)</v>
      </c>
      <c r="F5" s="40" t="str">
        <f>VLOOKUP(A5,'Banc de Preus'!A:I,7,0)</f>
        <v>Canalització de 2 conductes de 125 mm en terres.</v>
      </c>
      <c r="G5" s="40" t="str">
        <f>VLOOKUP(A5,'Banc de Preus'!A:I,8,0)</f>
        <v>m</v>
      </c>
      <c r="H5" s="46">
        <f>VLOOKUP(A5,'Banc de Preus'!A:I,9,0)</f>
        <v>37.800000000000004</v>
      </c>
      <c r="I5" s="47">
        <v>0</v>
      </c>
      <c r="J5" s="46">
        <f t="shared" si="0"/>
        <v>0</v>
      </c>
    </row>
    <row r="6" spans="1:11">
      <c r="A6" s="40" t="s">
        <v>256</v>
      </c>
      <c r="B6" s="40">
        <f>VLOOKUP(A6,'Banc de Preus'!A:I,2,0)</f>
        <v>1</v>
      </c>
      <c r="C6" s="40" t="str">
        <f>VLOOKUP(A6,'Banc de Preus'!A:I,3,0)</f>
        <v>Obra Civil</v>
      </c>
      <c r="D6" s="40" t="str">
        <f>VLOOKUP(A6,'Banc de Preus'!A:I,4,0)</f>
        <v>1.1</v>
      </c>
      <c r="E6" s="40" t="str">
        <f>VLOOKUP(A6,'Banc de Preus'!A:I,5,0)</f>
        <v>Canalització Soterrada (convencional)</v>
      </c>
      <c r="F6" s="40" t="str">
        <f>VLOOKUP(A6,'Banc de Preus'!A:I,7,0)</f>
        <v>Canalització de 1 conducte 125mm o 1 tritub de 40 mm en vorera.</v>
      </c>
      <c r="G6" s="40" t="str">
        <f>VLOOKUP(A6,'Banc de Preus'!A:I,8,0)</f>
        <v>m</v>
      </c>
      <c r="H6" s="46">
        <f>VLOOKUP(A6,'Banc de Preus'!A:I,9,0)</f>
        <v>59.33</v>
      </c>
      <c r="I6" s="47">
        <v>0</v>
      </c>
      <c r="J6" s="46">
        <f t="shared" si="0"/>
        <v>0</v>
      </c>
    </row>
    <row r="7" spans="1:11">
      <c r="A7" s="40" t="s">
        <v>257</v>
      </c>
      <c r="B7" s="40">
        <f>VLOOKUP(A7,'Banc de Preus'!A:I,2,0)</f>
        <v>1</v>
      </c>
      <c r="C7" s="40" t="str">
        <f>VLOOKUP(A7,'Banc de Preus'!A:I,3,0)</f>
        <v>Obra Civil</v>
      </c>
      <c r="D7" s="40" t="str">
        <f>VLOOKUP(A7,'Banc de Preus'!A:I,4,0)</f>
        <v>1.1</v>
      </c>
      <c r="E7" s="40" t="str">
        <f>VLOOKUP(A7,'Banc de Preus'!A:I,5,0)</f>
        <v>Canalització Soterrada (convencional)</v>
      </c>
      <c r="F7" s="40" t="str">
        <f>VLOOKUP(A7,'Banc de Preus'!A:I,7,0)</f>
        <v>Canalització de 1 conducte 125mm o 1 tritub de 40 mm en Calçada.</v>
      </c>
      <c r="G7" s="40" t="str">
        <f>VLOOKUP(A7,'Banc de Preus'!A:I,8,0)</f>
        <v>m</v>
      </c>
      <c r="H7" s="46">
        <f>VLOOKUP(A7,'Banc de Preus'!A:I,9,0)</f>
        <v>54.6</v>
      </c>
      <c r="I7" s="47">
        <v>0</v>
      </c>
      <c r="J7" s="46">
        <f t="shared" si="0"/>
        <v>0</v>
      </c>
    </row>
    <row r="8" spans="1:11">
      <c r="A8" s="40" t="s">
        <v>258</v>
      </c>
      <c r="B8" s="40">
        <f>VLOOKUP(A8,'Banc de Preus'!A:I,2,0)</f>
        <v>1</v>
      </c>
      <c r="C8" s="40" t="str">
        <f>VLOOKUP(A8,'Banc de Preus'!A:I,3,0)</f>
        <v>Obra Civil</v>
      </c>
      <c r="D8" s="40" t="str">
        <f>VLOOKUP(A8,'Banc de Preus'!A:I,4,0)</f>
        <v>1.1</v>
      </c>
      <c r="E8" s="40" t="str">
        <f>VLOOKUP(A8,'Banc de Preus'!A:I,5,0)</f>
        <v>Canalització Soterrada (convencional)</v>
      </c>
      <c r="F8" s="40" t="str">
        <f>VLOOKUP(A8,'Banc de Preus'!A:I,7,0)</f>
        <v>Canalització de 1 conducte 125mm o 1 tritub de 40 mm en Terres.</v>
      </c>
      <c r="G8" s="40" t="str">
        <f>VLOOKUP(A8,'Banc de Preus'!A:I,8,0)</f>
        <v>m</v>
      </c>
      <c r="H8" s="46">
        <f>VLOOKUP(A8,'Banc de Preus'!A:I,9,0)</f>
        <v>31.35</v>
      </c>
      <c r="I8" s="47">
        <v>0</v>
      </c>
      <c r="J8" s="46">
        <f t="shared" si="0"/>
        <v>0</v>
      </c>
    </row>
    <row r="9" spans="1:11">
      <c r="A9" s="40" t="s">
        <v>245</v>
      </c>
      <c r="B9" s="40">
        <f>VLOOKUP(A9,'Banc de Preus'!A:I,2,0)</f>
        <v>1</v>
      </c>
      <c r="C9" s="40" t="str">
        <f>VLOOKUP(A9,'Banc de Preus'!A:I,3,0)</f>
        <v>Obra Civil</v>
      </c>
      <c r="D9" s="40" t="str">
        <f>VLOOKUP(A9,'Banc de Preus'!A:I,4,0)</f>
        <v>1.1</v>
      </c>
      <c r="E9" s="40" t="str">
        <f>VLOOKUP(A9,'Banc de Preus'!A:I,5,0)</f>
        <v>Canalització Soterrada (convencional)</v>
      </c>
      <c r="F9" s="40" t="str">
        <f>VLOOKUP(A9,'Banc de Preus'!A:I,7,0)</f>
        <v>Canalització de 2 tritubs de 40 mm en vorera.</v>
      </c>
      <c r="G9" s="40" t="str">
        <f>VLOOKUP(A9,'Banc de Preus'!A:I,8,0)</f>
        <v>m</v>
      </c>
      <c r="H9" s="46">
        <f>VLOOKUP(A9,'Banc de Preus'!A:I,9,0)</f>
        <v>61.43</v>
      </c>
      <c r="I9" s="47">
        <v>0</v>
      </c>
      <c r="J9" s="46">
        <f t="shared" si="0"/>
        <v>0</v>
      </c>
    </row>
    <row r="10" spans="1:11">
      <c r="A10" s="40" t="s">
        <v>248</v>
      </c>
      <c r="B10" s="40">
        <f>VLOOKUP(A10,'Banc de Preus'!A:I,2,0)</f>
        <v>1</v>
      </c>
      <c r="C10" s="40" t="str">
        <f>VLOOKUP(A10,'Banc de Preus'!A:I,3,0)</f>
        <v>Obra Civil</v>
      </c>
      <c r="D10" s="40" t="str">
        <f>VLOOKUP(A10,'Banc de Preus'!A:I,4,0)</f>
        <v>1.1</v>
      </c>
      <c r="E10" s="40" t="str">
        <f>VLOOKUP(A10,'Banc de Preus'!A:I,5,0)</f>
        <v>Canalització Soterrada (convencional)</v>
      </c>
      <c r="F10" s="40" t="str">
        <f>VLOOKUP(A10,'Banc de Preus'!A:I,7,0)</f>
        <v>Canalització de 2 tritubs de 40 mm en Calçada.</v>
      </c>
      <c r="G10" s="40" t="str">
        <f>VLOOKUP(A10,'Banc de Preus'!A:I,8,0)</f>
        <v>m</v>
      </c>
      <c r="H10" s="46">
        <f>VLOOKUP(A10,'Banc de Preus'!A:I,9,0)</f>
        <v>57.230000000000004</v>
      </c>
      <c r="I10" s="47">
        <v>0</v>
      </c>
      <c r="J10" s="46">
        <f t="shared" si="0"/>
        <v>0</v>
      </c>
    </row>
    <row r="11" spans="1:11">
      <c r="A11" s="40" t="s">
        <v>249</v>
      </c>
      <c r="B11" s="40">
        <f>VLOOKUP(A11,'Banc de Preus'!A:I,2,0)</f>
        <v>1</v>
      </c>
      <c r="C11" s="40" t="str">
        <f>VLOOKUP(A11,'Banc de Preus'!A:I,3,0)</f>
        <v>Obra Civil</v>
      </c>
      <c r="D11" s="40" t="str">
        <f>VLOOKUP(A11,'Banc de Preus'!A:I,4,0)</f>
        <v>1.1</v>
      </c>
      <c r="E11" s="40" t="str">
        <f>VLOOKUP(A11,'Banc de Preus'!A:I,5,0)</f>
        <v>Canalització Soterrada (convencional)</v>
      </c>
      <c r="F11" s="40" t="str">
        <f>VLOOKUP(A11,'Banc de Preus'!A:I,7,0)</f>
        <v>Canalització de 2 tritubs de 40 mm en Terres.</v>
      </c>
      <c r="G11" s="40" t="str">
        <f>VLOOKUP(A11,'Banc de Preus'!A:I,8,0)</f>
        <v>m</v>
      </c>
      <c r="H11" s="54">
        <f>VLOOKUP(A11,'Banc de Preus'!A:I,9,0)</f>
        <v>34.65</v>
      </c>
      <c r="I11" s="47">
        <v>0</v>
      </c>
      <c r="J11" s="54">
        <f t="shared" si="0"/>
        <v>0</v>
      </c>
    </row>
    <row r="12" spans="1:11">
      <c r="A12" s="40" t="s">
        <v>358</v>
      </c>
      <c r="B12" s="40">
        <f>VLOOKUP(A12,'Banc de Preus'!A:I,2,0)</f>
        <v>1</v>
      </c>
      <c r="C12" s="40" t="str">
        <f>VLOOKUP(A12,'Banc de Preus'!A:I,3,0)</f>
        <v>Obra Civil</v>
      </c>
      <c r="D12" s="40" t="str">
        <f>VLOOKUP(A12,'Banc de Preus'!A:I,4,0)</f>
        <v>1.1</v>
      </c>
      <c r="E12" s="40" t="str">
        <f>VLOOKUP(A12,'Banc de Preus'!A:I,5,0)</f>
        <v>Canalització Soterrada (convencional)</v>
      </c>
      <c r="F12" s="40" t="str">
        <f>VLOOKUP(A12,'Banc de Preus'!A:I,7,0)</f>
        <v>Canalització de 6c20mm en vorera.</v>
      </c>
      <c r="G12" s="40" t="str">
        <f>VLOOKUP(A12,'Banc de Preus'!A:I,8,0)</f>
        <v>m</v>
      </c>
      <c r="H12" s="54">
        <f>VLOOKUP(A12,'Banc de Preus'!A:I,9,0)</f>
        <v>60.95</v>
      </c>
      <c r="I12" s="47">
        <v>0</v>
      </c>
      <c r="J12" s="46">
        <f t="shared" si="0"/>
        <v>0</v>
      </c>
      <c r="K12" s="49"/>
    </row>
    <row r="13" spans="1:11">
      <c r="A13" s="40" t="s">
        <v>359</v>
      </c>
      <c r="B13" s="40">
        <f>VLOOKUP(A13,'Banc de Preus'!A:I,2,0)</f>
        <v>1</v>
      </c>
      <c r="C13" s="40" t="str">
        <f>VLOOKUP(A13,'Banc de Preus'!A:I,3,0)</f>
        <v>Obra Civil</v>
      </c>
      <c r="D13" s="40" t="str">
        <f>VLOOKUP(A13,'Banc de Preus'!A:I,4,0)</f>
        <v>1.1</v>
      </c>
      <c r="E13" s="40" t="str">
        <f>VLOOKUP(A13,'Banc de Preus'!A:I,5,0)</f>
        <v>Canalització Soterrada (convencional)</v>
      </c>
      <c r="F13" s="40" t="str">
        <f>VLOOKUP(A13,'Banc de Preus'!A:I,7,0)</f>
        <v>Canalització de 6c20mm en Calçada.</v>
      </c>
      <c r="G13" s="40" t="str">
        <f>VLOOKUP(A13,'Banc de Preus'!A:I,8,0)</f>
        <v>m</v>
      </c>
      <c r="H13" s="54">
        <f>VLOOKUP(A13,'Banc de Preus'!A:I,9,0)</f>
        <v>47.5</v>
      </c>
      <c r="I13" s="47">
        <v>0</v>
      </c>
      <c r="J13" s="46">
        <f t="shared" si="0"/>
        <v>0</v>
      </c>
      <c r="K13" s="49"/>
    </row>
    <row r="14" spans="1:11">
      <c r="A14" s="40" t="s">
        <v>360</v>
      </c>
      <c r="B14" s="40">
        <f>VLOOKUP(A14,'Banc de Preus'!A:I,2,0)</f>
        <v>1</v>
      </c>
      <c r="C14" s="40" t="str">
        <f>VLOOKUP(A14,'Banc de Preus'!A:I,3,0)</f>
        <v>Obra Civil</v>
      </c>
      <c r="D14" s="40" t="str">
        <f>VLOOKUP(A14,'Banc de Preus'!A:I,4,0)</f>
        <v>1.1</v>
      </c>
      <c r="E14" s="40" t="str">
        <f>VLOOKUP(A14,'Banc de Preus'!A:I,5,0)</f>
        <v>Canalització Soterrada (convencional)</v>
      </c>
      <c r="F14" s="40" t="str">
        <f>VLOOKUP(A14,'Banc de Preus'!A:I,7,0)</f>
        <v>Canalització de 6c20mm en Terres.</v>
      </c>
      <c r="G14" s="40" t="str">
        <f>VLOOKUP(A14,'Banc de Preus'!A:I,8,0)</f>
        <v>m</v>
      </c>
      <c r="H14" s="54">
        <f>VLOOKUP(A14,'Banc de Preus'!A:I,9,0)</f>
        <v>28.35</v>
      </c>
      <c r="I14" s="47">
        <v>0</v>
      </c>
      <c r="J14" s="54">
        <f>H14*I14</f>
        <v>0</v>
      </c>
    </row>
    <row r="15" spans="1:11">
      <c r="A15" s="40" t="s">
        <v>734</v>
      </c>
      <c r="B15" s="40">
        <f>VLOOKUP(A15,'Banc de Preus'!A:I,2,0)</f>
        <v>1</v>
      </c>
      <c r="C15" s="40" t="str">
        <f>VLOOKUP(A15,'Banc de Preus'!A:I,3,0)</f>
        <v>Obra Civil</v>
      </c>
      <c r="D15" s="40" t="str">
        <f>VLOOKUP(A15,'Banc de Preus'!A:I,4,0)</f>
        <v>1.1</v>
      </c>
      <c r="E15" s="40" t="str">
        <f>VLOOKUP(A15,'Banc de Preus'!A:I,5,0)</f>
        <v>Canalització Soterrada (escomesa)</v>
      </c>
      <c r="F15" s="40" t="str">
        <f>VLOOKUP(A15,'Banc de Preus'!A:I,7,0)</f>
        <v>Canalització d'escomesa de 2c63mm en Vorera.</v>
      </c>
      <c r="G15" s="40" t="str">
        <f>VLOOKUP(A15,'Banc de Preus'!A:I,8,0)</f>
        <v>m</v>
      </c>
      <c r="H15" s="54">
        <f>VLOOKUP(A15,'Banc de Preus'!A:I,9,0)</f>
        <v>60.15</v>
      </c>
      <c r="I15" s="47">
        <v>0</v>
      </c>
      <c r="J15" s="54">
        <f>H15*I15</f>
        <v>0</v>
      </c>
    </row>
    <row r="16" spans="1:11">
      <c r="A16" s="40" t="s">
        <v>735</v>
      </c>
      <c r="B16" s="40">
        <f>VLOOKUP(A16,'Banc de Preus'!A:I,2,0)</f>
        <v>1</v>
      </c>
      <c r="C16" s="40" t="str">
        <f>VLOOKUP(A16,'Banc de Preus'!A:I,3,0)</f>
        <v>Obra Civil</v>
      </c>
      <c r="D16" s="40" t="str">
        <f>VLOOKUP(A16,'Banc de Preus'!A:I,4,0)</f>
        <v>1.1</v>
      </c>
      <c r="E16" s="40" t="str">
        <f>VLOOKUP(A16,'Banc de Preus'!A:I,5,0)</f>
        <v>Canalització Soterrada (escomesa)</v>
      </c>
      <c r="F16" s="40" t="str">
        <f>VLOOKUP(A16,'Banc de Preus'!A:I,7,0)</f>
        <v>Canalització d'escomesa de 2c63mm en Calçada.</v>
      </c>
      <c r="G16" s="40" t="str">
        <f>VLOOKUP(A16,'Banc de Preus'!A:I,8,0)</f>
        <v>m</v>
      </c>
      <c r="H16" s="54">
        <f>VLOOKUP(A16,'Banc de Preus'!A:I,9,0)</f>
        <v>46.85</v>
      </c>
      <c r="I16" s="47">
        <v>0</v>
      </c>
      <c r="J16" s="54">
        <f t="shared" ref="J16" si="2">H16*I16</f>
        <v>0</v>
      </c>
    </row>
    <row r="17" spans="1:11">
      <c r="A17" s="40" t="s">
        <v>733</v>
      </c>
      <c r="B17" s="40">
        <f>VLOOKUP(A17,'Banc de Preus'!A:I,2,0)</f>
        <v>1</v>
      </c>
      <c r="C17" s="40" t="str">
        <f>VLOOKUP(A17,'Banc de Preus'!A:I,3,0)</f>
        <v>Obra Civil</v>
      </c>
      <c r="D17" s="40" t="str">
        <f>VLOOKUP(A17,'Banc de Preus'!A:I,4,0)</f>
        <v>1.1</v>
      </c>
      <c r="E17" s="40" t="str">
        <f>VLOOKUP(A17,'Banc de Preus'!A:I,5,0)</f>
        <v>Canalització Soterrada (escomesa)</v>
      </c>
      <c r="F17" s="40" t="str">
        <f>VLOOKUP(A17,'Banc de Preus'!A:I,7,0)</f>
        <v>Canalització d'escomesa de 2c63mm en Terres.</v>
      </c>
      <c r="G17" s="40" t="str">
        <f>VLOOKUP(A17,'Banc de Preus'!A:I,8,0)</f>
        <v>m</v>
      </c>
      <c r="H17" s="54">
        <f>VLOOKUP(A17,'Banc de Preus'!A:I,9,0)</f>
        <v>27.95</v>
      </c>
      <c r="I17" s="47">
        <v>0</v>
      </c>
      <c r="J17" s="54">
        <f>H17*I17</f>
        <v>0</v>
      </c>
    </row>
    <row r="18" spans="1:11" s="52" customFormat="1">
      <c r="A18" s="40" t="s">
        <v>527</v>
      </c>
      <c r="B18" s="40">
        <f>VLOOKUP(A18,'Banc de Preus'!A:I,2,0)</f>
        <v>1</v>
      </c>
      <c r="C18" s="40" t="str">
        <f>VLOOKUP(A18,'Banc de Preus'!A:I,3,0)</f>
        <v>Obra Civil</v>
      </c>
      <c r="D18" s="40" t="str">
        <f>VLOOKUP(A18,'Banc de Preus'!A:I,4,0)</f>
        <v>1.1</v>
      </c>
      <c r="E18" s="40" t="str">
        <f>VLOOKUP(A18,'Banc de Preus'!A:I,5,0)</f>
        <v>Canalització Soterrada (microrasa)</v>
      </c>
      <c r="F18" s="40" t="str">
        <f>VLOOKUP(A18,'Banc de Preus'!A:I,7,0)</f>
        <v>Microrasa 6c20 mm Vorera / Rigola amb recollida de runes automatitzada. (ST8)</v>
      </c>
      <c r="G18" s="40" t="str">
        <f>VLOOKUP(A18,'Banc de Preus'!A:I,8,0)</f>
        <v>m</v>
      </c>
      <c r="H18" s="46">
        <f>VLOOKUP(A18,'Banc de Preus'!A:I,9,0)</f>
        <v>32.549999999999997</v>
      </c>
      <c r="I18" s="47">
        <v>0</v>
      </c>
      <c r="J18" s="46">
        <f t="shared" ref="J18:J19" si="3">H18*I18</f>
        <v>0</v>
      </c>
      <c r="K18" s="67"/>
    </row>
    <row r="19" spans="1:11" s="52" customFormat="1">
      <c r="A19" s="40" t="s">
        <v>528</v>
      </c>
      <c r="B19" s="40">
        <f>VLOOKUP(A19,'Banc de Preus'!A:I,2,0)</f>
        <v>1</v>
      </c>
      <c r="C19" s="40" t="str">
        <f>VLOOKUP(A19,'Banc de Preus'!A:I,3,0)</f>
        <v>Obra Civil</v>
      </c>
      <c r="D19" s="40" t="str">
        <f>VLOOKUP(A19,'Banc de Preus'!A:I,4,0)</f>
        <v>1.1</v>
      </c>
      <c r="E19" s="40" t="str">
        <f>VLOOKUP(A19,'Banc de Preus'!A:I,5,0)</f>
        <v>Canalització Soterrada (microrasa)</v>
      </c>
      <c r="F19" s="40" t="str">
        <f>VLOOKUP(A19,'Banc de Preus'!A:I,7,0)</f>
        <v>Microrasa 6c20 mm Vorera / Rigola. (ST8)</v>
      </c>
      <c r="G19" s="40" t="str">
        <f>VLOOKUP(A19,'Banc de Preus'!A:I,8,0)</f>
        <v>m</v>
      </c>
      <c r="H19" s="46">
        <f>VLOOKUP(A19,'Banc de Preus'!A:I,9,0)</f>
        <v>29.400000000000002</v>
      </c>
      <c r="I19" s="47">
        <v>0</v>
      </c>
      <c r="J19" s="46">
        <f t="shared" si="3"/>
        <v>0</v>
      </c>
    </row>
    <row r="20" spans="1:11" s="52" customFormat="1">
      <c r="A20" s="40" t="s">
        <v>282</v>
      </c>
      <c r="B20" s="40">
        <f>VLOOKUP(A20,'Banc de Preus'!A:I,2,0)</f>
        <v>1</v>
      </c>
      <c r="C20" s="40" t="str">
        <f>VLOOKUP(A20,'Banc de Preus'!A:I,3,0)</f>
        <v>Obra Civil</v>
      </c>
      <c r="D20" s="40" t="str">
        <f>VLOOKUP(A20,'Banc de Preus'!A:I,4,0)</f>
        <v>1.1</v>
      </c>
      <c r="E20" s="40" t="str">
        <f>VLOOKUP(A20,'Banc de Preus'!A:I,5,0)</f>
        <v>Canalització Soterrada (microrasa)</v>
      </c>
      <c r="F20" s="40" t="str">
        <f>VLOOKUP(A20,'Banc de Preus'!A:I,7,0)</f>
        <v>Microrasa 6c20 mm Vorera formigonada amb recollida de runes automatitzada.</v>
      </c>
      <c r="G20" s="40" t="str">
        <f>VLOOKUP(A20,'Banc de Preus'!A:I,8,0)</f>
        <v>m</v>
      </c>
      <c r="H20" s="46">
        <f>VLOOKUP(A20,'Banc de Preus'!A:I,9,0)</f>
        <v>26.78</v>
      </c>
      <c r="I20" s="47">
        <v>0</v>
      </c>
      <c r="J20" s="46">
        <f t="shared" si="0"/>
        <v>0</v>
      </c>
    </row>
    <row r="21" spans="1:11" s="52" customFormat="1">
      <c r="A21" s="40" t="s">
        <v>284</v>
      </c>
      <c r="B21" s="40">
        <f>VLOOKUP(A21,'Banc de Preus'!A:I,2,0)</f>
        <v>1</v>
      </c>
      <c r="C21" s="40" t="str">
        <f>VLOOKUP(A21,'Banc de Preus'!A:I,3,0)</f>
        <v>Obra Civil</v>
      </c>
      <c r="D21" s="40" t="str">
        <f>VLOOKUP(A21,'Banc de Preus'!A:I,4,0)</f>
        <v>1.1</v>
      </c>
      <c r="E21" s="40" t="str">
        <f>VLOOKUP(A21,'Banc de Preus'!A:I,5,0)</f>
        <v>Canalització Soterrada (microrasa)</v>
      </c>
      <c r="F21" s="40" t="str">
        <f>VLOOKUP(A21,'Banc de Preus'!A:I,7,0)</f>
        <v>Microrasa 6c20 mm Vorera formigonada.</v>
      </c>
      <c r="G21" s="40" t="str">
        <f>VLOOKUP(A21,'Banc de Preus'!A:I,8,0)</f>
        <v>m</v>
      </c>
      <c r="H21" s="46">
        <f>VLOOKUP(A21,'Banc de Preus'!A:I,9,0)</f>
        <v>23.63</v>
      </c>
      <c r="I21" s="47">
        <v>0</v>
      </c>
      <c r="J21" s="46">
        <f t="shared" si="0"/>
        <v>0</v>
      </c>
    </row>
    <row r="22" spans="1:11" s="53" customFormat="1">
      <c r="A22" s="40" t="s">
        <v>283</v>
      </c>
      <c r="B22" s="40">
        <f>VLOOKUP(A22,'Banc de Preus'!A:I,2,0)</f>
        <v>1</v>
      </c>
      <c r="C22" s="40" t="str">
        <f>VLOOKUP(A22,'Banc de Preus'!A:I,3,0)</f>
        <v>Obra Civil</v>
      </c>
      <c r="D22" s="40" t="str">
        <f>VLOOKUP(A22,'Banc de Preus'!A:I,4,0)</f>
        <v>1.1</v>
      </c>
      <c r="E22" s="40" t="str">
        <f>VLOOKUP(A22,'Banc de Preus'!A:I,5,0)</f>
        <v>Canalització Soterrada (microrasa)</v>
      </c>
      <c r="F22" s="40" t="str">
        <f>VLOOKUP(A22,'Banc de Preus'!A:I,7,0)</f>
        <v>Microrasa 6c20 mm Calçada amb recollida de runes automatitzada. (ST1-ST2b)</v>
      </c>
      <c r="G22" s="40" t="str">
        <f>VLOOKUP(A22,'Banc de Preus'!A:I,8,0)</f>
        <v>m</v>
      </c>
      <c r="H22" s="46">
        <f>VLOOKUP(A22,'Banc de Preus'!A:I,9,0)</f>
        <v>25.73</v>
      </c>
      <c r="I22" s="47">
        <v>0</v>
      </c>
      <c r="J22" s="46">
        <f t="shared" si="0"/>
        <v>0</v>
      </c>
    </row>
    <row r="23" spans="1:11" s="53" customFormat="1">
      <c r="A23" s="40" t="s">
        <v>285</v>
      </c>
      <c r="B23" s="40">
        <f>VLOOKUP(A23,'Banc de Preus'!A:I,2,0)</f>
        <v>1</v>
      </c>
      <c r="C23" s="40" t="str">
        <f>VLOOKUP(A23,'Banc de Preus'!A:I,3,0)</f>
        <v>Obra Civil</v>
      </c>
      <c r="D23" s="40" t="str">
        <f>VLOOKUP(A23,'Banc de Preus'!A:I,4,0)</f>
        <v>1.1</v>
      </c>
      <c r="E23" s="40" t="str">
        <f>VLOOKUP(A23,'Banc de Preus'!A:I,5,0)</f>
        <v>Canalització Soterrada (microrasa)</v>
      </c>
      <c r="F23" s="40" t="str">
        <f>VLOOKUP(A23,'Banc de Preus'!A:I,7,0)</f>
        <v>Microrasa 6c20 mm Calçada. (ST1-ST2b)</v>
      </c>
      <c r="G23" s="40" t="str">
        <f>VLOOKUP(A23,'Banc de Preus'!A:I,8,0)</f>
        <v>m</v>
      </c>
      <c r="H23" s="46">
        <f>VLOOKUP(A23,'Banc de Preus'!A:I,9,0)</f>
        <v>22.580000000000002</v>
      </c>
      <c r="I23" s="47">
        <v>0</v>
      </c>
      <c r="J23" s="46">
        <f t="shared" si="0"/>
        <v>0</v>
      </c>
    </row>
    <row r="24" spans="1:11" s="53" customFormat="1">
      <c r="A24" s="40" t="s">
        <v>761</v>
      </c>
      <c r="B24" s="40">
        <f>VLOOKUP(A24,'Banc de Preus'!A:I,2,0)</f>
        <v>1</v>
      </c>
      <c r="C24" s="40" t="str">
        <f>VLOOKUP(A24,'Banc de Preus'!A:I,3,0)</f>
        <v>Obra Civil</v>
      </c>
      <c r="D24" s="40" t="str">
        <f>VLOOKUP(A24,'Banc de Preus'!A:I,4,0)</f>
        <v>1.1</v>
      </c>
      <c r="E24" s="40" t="str">
        <f>VLOOKUP(A24,'Banc de Preus'!A:I,5,0)</f>
        <v>Canalització Soterrada (microrasa)</v>
      </c>
      <c r="F24" s="40" t="str">
        <f>VLOOKUP(A24,'Banc de Preus'!A:I,7,0)</f>
        <v>Microrasa 6c20 mm Calçada en zona urbana (ST1u)</v>
      </c>
      <c r="G24" s="40" t="str">
        <f>VLOOKUP(A24,'Banc de Preus'!A:I,8,0)</f>
        <v>m</v>
      </c>
      <c r="H24" s="46">
        <f>VLOOKUP(A24,'Banc de Preus'!A:I,9,0)</f>
        <v>38.4</v>
      </c>
      <c r="I24" s="47">
        <v>0</v>
      </c>
      <c r="J24" s="46">
        <f t="shared" ref="J24" si="4">H24*I24</f>
        <v>0</v>
      </c>
    </row>
    <row r="25" spans="1:11" s="53" customFormat="1">
      <c r="A25" s="40" t="s">
        <v>707</v>
      </c>
      <c r="B25" s="40">
        <f>VLOOKUP(A25,'Banc de Preus'!A:I,2,0)</f>
        <v>1</v>
      </c>
      <c r="C25" s="40" t="str">
        <f>VLOOKUP(A25,'Banc de Preus'!A:I,3,0)</f>
        <v>Obra Civil</v>
      </c>
      <c r="D25" s="40" t="str">
        <f>VLOOKUP(A25,'Banc de Preus'!A:I,4,0)</f>
        <v>1.1</v>
      </c>
      <c r="E25" s="40" t="str">
        <f>VLOOKUP(A25,'Banc de Preus'!A:I,5,0)</f>
        <v>Canalització Soterrada (microrasa)</v>
      </c>
      <c r="F25" s="40" t="str">
        <f>VLOOKUP(A25,'Banc de Preus'!A:I,7,0)</f>
        <v>Microrasa formigonada 6c20 mm Calçada amb recollida de runes automatitzada. (ST1f)</v>
      </c>
      <c r="G25" s="40" t="str">
        <f>VLOOKUP(A25,'Banc de Preus'!A:I,8,0)</f>
        <v>m</v>
      </c>
      <c r="H25" s="46">
        <f>VLOOKUP(A25,'Banc de Preus'!A:I,9,0)</f>
        <v>27.830000000000002</v>
      </c>
      <c r="I25" s="47">
        <v>0</v>
      </c>
      <c r="J25" s="46">
        <f t="shared" ref="J25:J26" si="5">H25*I25</f>
        <v>0</v>
      </c>
    </row>
    <row r="26" spans="1:11" s="53" customFormat="1">
      <c r="A26" s="40" t="s">
        <v>708</v>
      </c>
      <c r="B26" s="40">
        <f>VLOOKUP(A26,'Banc de Preus'!A:I,2,0)</f>
        <v>1</v>
      </c>
      <c r="C26" s="40" t="str">
        <f>VLOOKUP(A26,'Banc de Preus'!A:I,3,0)</f>
        <v>Obra Civil</v>
      </c>
      <c r="D26" s="40" t="str">
        <f>VLOOKUP(A26,'Banc de Preus'!A:I,4,0)</f>
        <v>1.1</v>
      </c>
      <c r="E26" s="40" t="str">
        <f>VLOOKUP(A26,'Banc de Preus'!A:I,5,0)</f>
        <v>Canalització Soterrada (microrasa)</v>
      </c>
      <c r="F26" s="40" t="str">
        <f>VLOOKUP(A26,'Banc de Preus'!A:I,7,0)</f>
        <v>Microrasa formigonada 6c20 mm Calçada. (ST1f)</v>
      </c>
      <c r="G26" s="40" t="str">
        <f>VLOOKUP(A26,'Banc de Preus'!A:I,8,0)</f>
        <v>m</v>
      </c>
      <c r="H26" s="46">
        <f>VLOOKUP(A26,'Banc de Preus'!A:I,9,0)</f>
        <v>24.68</v>
      </c>
      <c r="I26" s="47">
        <v>0</v>
      </c>
      <c r="J26" s="46">
        <f t="shared" si="5"/>
        <v>0</v>
      </c>
    </row>
    <row r="27" spans="1:11" s="53" customFormat="1">
      <c r="A27" s="40" t="s">
        <v>286</v>
      </c>
      <c r="B27" s="40">
        <f>VLOOKUP(A27,'Banc de Preus'!A:I,2,0)</f>
        <v>1</v>
      </c>
      <c r="C27" s="40" t="str">
        <f>VLOOKUP(A27,'Banc de Preus'!A:I,3,0)</f>
        <v>Obra Civil</v>
      </c>
      <c r="D27" s="40" t="str">
        <f>VLOOKUP(A27,'Banc de Preus'!A:I,4,0)</f>
        <v>1.1</v>
      </c>
      <c r="E27" s="40" t="str">
        <f>VLOOKUP(A27,'Banc de Preus'!A:I,5,0)</f>
        <v>Canalització Soterrada (microrasa)</v>
      </c>
      <c r="F27" s="40" t="str">
        <f>VLOOKUP(A27,'Banc de Preus'!A:I,7,0)</f>
        <v>Microrasa 6c20 mm Terres. (ST3b)</v>
      </c>
      <c r="G27" s="40" t="str">
        <f>VLOOKUP(A27,'Banc de Preus'!A:I,8,0)</f>
        <v>m</v>
      </c>
      <c r="H27" s="46">
        <f>VLOOKUP(A27,'Banc de Preus'!A:I,9,0)</f>
        <v>23.1</v>
      </c>
      <c r="I27" s="47">
        <v>0</v>
      </c>
      <c r="J27" s="46">
        <f t="shared" ref="J27" si="6">H27*I27</f>
        <v>0</v>
      </c>
    </row>
    <row r="28" spans="1:11" s="53" customFormat="1">
      <c r="A28" s="40" t="s">
        <v>287</v>
      </c>
      <c r="B28" s="40">
        <f>VLOOKUP(A28,'Banc de Preus'!A:I,2,0)</f>
        <v>1</v>
      </c>
      <c r="C28" s="40" t="str">
        <f>VLOOKUP(A28,'Banc de Preus'!A:I,3,0)</f>
        <v>Obra Civil</v>
      </c>
      <c r="D28" s="40" t="str">
        <f>VLOOKUP(A28,'Banc de Preus'!A:I,4,0)</f>
        <v>1.1</v>
      </c>
      <c r="E28" s="40" t="str">
        <f>VLOOKUP(A28,'Banc de Preus'!A:I,5,0)</f>
        <v>Canalització Soterrada (microrasa)</v>
      </c>
      <c r="F28" s="40" t="str">
        <f>VLOOKUP(A28,'Banc de Preus'!A:I,7,0)</f>
        <v>Microrasa 6c20 mm Terres sense cota lliure.</v>
      </c>
      <c r="G28" s="40" t="str">
        <f>VLOOKUP(A28,'Banc de Preus'!A:I,8,0)</f>
        <v>m</v>
      </c>
      <c r="H28" s="46">
        <f>VLOOKUP(A28,'Banc de Preus'!A:I,9,0)</f>
        <v>13.65</v>
      </c>
      <c r="I28" s="47">
        <v>0</v>
      </c>
      <c r="J28" s="46">
        <f t="shared" si="0"/>
        <v>0</v>
      </c>
    </row>
    <row r="29" spans="1:11" s="53" customFormat="1">
      <c r="A29" s="40" t="s">
        <v>536</v>
      </c>
      <c r="B29" s="40">
        <f>VLOOKUP(A29,'Banc de Preus'!A:I,2,0)</f>
        <v>1</v>
      </c>
      <c r="C29" s="40" t="str">
        <f>VLOOKUP(A29,'Banc de Preus'!A:I,3,0)</f>
        <v>Obra Civil</v>
      </c>
      <c r="D29" s="40" t="str">
        <f>VLOOKUP(A29,'Banc de Preus'!A:I,4,0)</f>
        <v>1.1</v>
      </c>
      <c r="E29" s="40" t="str">
        <f>VLOOKUP(A29,'Banc de Preus'!A:I,5,0)</f>
        <v>Canalització Soterrada (microrasa)</v>
      </c>
      <c r="F29" s="40" t="str">
        <f>VLOOKUP(A29,'Banc de Preus'!A:I,7,0)</f>
        <v>Microrasa 6c20mm en cuneta transitable de formigó amb recollida de runes automatitzada. (ST2a)</v>
      </c>
      <c r="G29" s="40" t="str">
        <f>VLOOKUP(A29,'Banc de Preus'!A:I,8,0)</f>
        <v>m</v>
      </c>
      <c r="H29" s="46">
        <f>VLOOKUP(A29,'Banc de Preus'!A:I,9,0)</f>
        <v>29.400000000000002</v>
      </c>
      <c r="I29" s="47">
        <v>0</v>
      </c>
      <c r="J29" s="46">
        <f t="shared" si="0"/>
        <v>0</v>
      </c>
    </row>
    <row r="30" spans="1:11" s="53" customFormat="1">
      <c r="A30" s="40" t="s">
        <v>554</v>
      </c>
      <c r="B30" s="40">
        <f>VLOOKUP(A30,'Banc de Preus'!A:I,2,0)</f>
        <v>1</v>
      </c>
      <c r="C30" s="40" t="str">
        <f>VLOOKUP(A30,'Banc de Preus'!A:I,3,0)</f>
        <v>Obra Civil</v>
      </c>
      <c r="D30" s="40" t="str">
        <f>VLOOKUP(A30,'Banc de Preus'!A:I,4,0)</f>
        <v>1.1</v>
      </c>
      <c r="E30" s="40" t="str">
        <f>VLOOKUP(A30,'Banc de Preus'!A:I,5,0)</f>
        <v>Canalització Soterrada (microrasa)</v>
      </c>
      <c r="F30" s="40" t="str">
        <f>VLOOKUP(A30,'Banc de Preus'!A:I,7,0)</f>
        <v>Microrasa 6c20mm en cuneta transitable de formigó. (ST2a)</v>
      </c>
      <c r="G30" s="40" t="str">
        <f>VLOOKUP(A30,'Banc de Preus'!A:I,8,0)</f>
        <v>m</v>
      </c>
      <c r="H30" s="46">
        <f>VLOOKUP(A30,'Banc de Preus'!A:I,9,0)</f>
        <v>26.25</v>
      </c>
      <c r="I30" s="47">
        <v>0</v>
      </c>
      <c r="J30" s="46">
        <f t="shared" ref="J30:J37" si="7">H30*I30</f>
        <v>0</v>
      </c>
    </row>
    <row r="31" spans="1:11" s="53" customFormat="1">
      <c r="A31" s="40" t="s">
        <v>711</v>
      </c>
      <c r="B31" s="40">
        <f>VLOOKUP(A31,'Banc de Preus'!A:I,2,0)</f>
        <v>1</v>
      </c>
      <c r="C31" s="40" t="str">
        <f>VLOOKUP(A31,'Banc de Preus'!A:I,3,0)</f>
        <v>Obra Civil</v>
      </c>
      <c r="D31" s="40" t="str">
        <f>VLOOKUP(A31,'Banc de Preus'!A:I,4,0)</f>
        <v>1.1</v>
      </c>
      <c r="E31" s="40" t="str">
        <f>VLOOKUP(A31,'Banc de Preus'!A:I,5,0)</f>
        <v>Canalització Soterrada (microrasa)</v>
      </c>
      <c r="F31" s="40" t="str">
        <f>VLOOKUP(A31,'Banc de Preus'!A:I,7,0)</f>
        <v>Microrasa formigonada 6c20mm en cuneta transitable de formigó amb recollida de runes automatitzada. (ST2f)</v>
      </c>
      <c r="G31" s="40" t="str">
        <f>VLOOKUP(A31,'Banc de Preus'!A:I,8,0)</f>
        <v>m</v>
      </c>
      <c r="H31" s="46">
        <f>VLOOKUP(A31,'Banc de Preus'!A:I,9,0)</f>
        <v>31.5</v>
      </c>
      <c r="I31" s="47">
        <v>0</v>
      </c>
      <c r="J31" s="46">
        <f t="shared" si="7"/>
        <v>0</v>
      </c>
    </row>
    <row r="32" spans="1:11" s="53" customFormat="1">
      <c r="A32" s="40" t="s">
        <v>712</v>
      </c>
      <c r="B32" s="40">
        <f>VLOOKUP(A32,'Banc de Preus'!A:I,2,0)</f>
        <v>1</v>
      </c>
      <c r="C32" s="40" t="str">
        <f>VLOOKUP(A32,'Banc de Preus'!A:I,3,0)</f>
        <v>Obra Civil</v>
      </c>
      <c r="D32" s="40" t="str">
        <f>VLOOKUP(A32,'Banc de Preus'!A:I,4,0)</f>
        <v>1.1</v>
      </c>
      <c r="E32" s="40" t="str">
        <f>VLOOKUP(A32,'Banc de Preus'!A:I,5,0)</f>
        <v>Canalització Soterrada (microrasa)</v>
      </c>
      <c r="F32" s="40" t="str">
        <f>VLOOKUP(A32,'Banc de Preus'!A:I,7,0)</f>
        <v>Microrasa formigonada 6c20mm en cuneta transitable de formigó. (ST2f)</v>
      </c>
      <c r="G32" s="40" t="str">
        <f>VLOOKUP(A32,'Banc de Preus'!A:I,8,0)</f>
        <v>m</v>
      </c>
      <c r="H32" s="46">
        <f>VLOOKUP(A32,'Banc de Preus'!A:I,9,0)</f>
        <v>28.35</v>
      </c>
      <c r="I32" s="47">
        <v>0</v>
      </c>
      <c r="J32" s="46">
        <f t="shared" si="7"/>
        <v>0</v>
      </c>
    </row>
    <row r="33" spans="1:10" s="52" customFormat="1">
      <c r="A33" s="40" t="s">
        <v>537</v>
      </c>
      <c r="B33" s="40">
        <f>VLOOKUP(A33,'Banc de Preus'!A:I,2,0)</f>
        <v>1</v>
      </c>
      <c r="C33" s="40" t="str">
        <f>VLOOKUP(A33,'Banc de Preus'!A:I,3,0)</f>
        <v>Obra Civil</v>
      </c>
      <c r="D33" s="40" t="str">
        <f>VLOOKUP(A33,'Banc de Preus'!A:I,4,0)</f>
        <v>1.1</v>
      </c>
      <c r="E33" s="40" t="str">
        <f>VLOOKUP(A33,'Banc de Preus'!A:I,5,0)</f>
        <v>Canalització Soterrada (microrasa)</v>
      </c>
      <c r="F33" s="40" t="str">
        <f>VLOOKUP(A33,'Banc de Preus'!A:I,7,0)</f>
        <v>Microrasa 6c20mm en berma plana amb recollida de runes automatitzada. (ST3a)</v>
      </c>
      <c r="G33" s="40" t="str">
        <f>VLOOKUP(A33,'Banc de Preus'!A:I,8,0)</f>
        <v>m</v>
      </c>
      <c r="H33" s="46">
        <f>VLOOKUP(A33,'Banc de Preus'!A:I,9,0)</f>
        <v>31.5</v>
      </c>
      <c r="I33" s="47">
        <v>0</v>
      </c>
      <c r="J33" s="46">
        <f t="shared" ref="J33:J36" si="8">H33*I33</f>
        <v>0</v>
      </c>
    </row>
    <row r="34" spans="1:10" s="52" customFormat="1">
      <c r="A34" s="40" t="s">
        <v>558</v>
      </c>
      <c r="B34" s="40">
        <f>VLOOKUP(A34,'Banc de Preus'!A:I,2,0)</f>
        <v>1</v>
      </c>
      <c r="C34" s="40" t="str">
        <f>VLOOKUP(A34,'Banc de Preus'!A:I,3,0)</f>
        <v>Obra Civil</v>
      </c>
      <c r="D34" s="40" t="str">
        <f>VLOOKUP(A34,'Banc de Preus'!A:I,4,0)</f>
        <v>1.1</v>
      </c>
      <c r="E34" s="40" t="str">
        <f>VLOOKUP(A34,'Banc de Preus'!A:I,5,0)</f>
        <v>Canalització Soterrada (microrasa)</v>
      </c>
      <c r="F34" s="40" t="str">
        <f>VLOOKUP(A34,'Banc de Preus'!A:I,7,0)</f>
        <v>Microrasa 6c20mm en berma plana. (ST3a)</v>
      </c>
      <c r="G34" s="40" t="str">
        <f>VLOOKUP(A34,'Banc de Preus'!A:I,8,0)</f>
        <v>m</v>
      </c>
      <c r="H34" s="46">
        <f>VLOOKUP(A34,'Banc de Preus'!A:I,9,0)</f>
        <v>28.35</v>
      </c>
      <c r="I34" s="47">
        <v>0</v>
      </c>
      <c r="J34" s="46">
        <f t="shared" si="8"/>
        <v>0</v>
      </c>
    </row>
    <row r="35" spans="1:10" s="52" customFormat="1">
      <c r="A35" s="40" t="s">
        <v>715</v>
      </c>
      <c r="B35" s="40">
        <f>VLOOKUP(A35,'Banc de Preus'!A:I,2,0)</f>
        <v>1</v>
      </c>
      <c r="C35" s="40" t="str">
        <f>VLOOKUP(A35,'Banc de Preus'!A:I,3,0)</f>
        <v>Obra Civil</v>
      </c>
      <c r="D35" s="40" t="str">
        <f>VLOOKUP(A35,'Banc de Preus'!A:I,4,0)</f>
        <v>1.1</v>
      </c>
      <c r="E35" s="40" t="str">
        <f>VLOOKUP(A35,'Banc de Preus'!A:I,5,0)</f>
        <v>Canalització Soterrada (microrasa)</v>
      </c>
      <c r="F35" s="40" t="str">
        <f>VLOOKUP(A35,'Banc de Preus'!A:I,7,0)</f>
        <v>Microrasa formigonada 6c20mm en berma plana amb recollida de runes automatitzada. (ST3f)</v>
      </c>
      <c r="G35" s="40" t="str">
        <f>VLOOKUP(A35,'Banc de Preus'!A:I,8,0)</f>
        <v>m</v>
      </c>
      <c r="H35" s="46">
        <f>VLOOKUP(A35,'Banc de Preus'!A:I,9,0)</f>
        <v>33.6</v>
      </c>
      <c r="I35" s="47">
        <v>0</v>
      </c>
      <c r="J35" s="46">
        <f t="shared" si="8"/>
        <v>0</v>
      </c>
    </row>
    <row r="36" spans="1:10" s="52" customFormat="1">
      <c r="A36" s="40" t="s">
        <v>716</v>
      </c>
      <c r="B36" s="40">
        <f>VLOOKUP(A36,'Banc de Preus'!A:I,2,0)</f>
        <v>1</v>
      </c>
      <c r="C36" s="40" t="str">
        <f>VLOOKUP(A36,'Banc de Preus'!A:I,3,0)</f>
        <v>Obra Civil</v>
      </c>
      <c r="D36" s="40" t="str">
        <f>VLOOKUP(A36,'Banc de Preus'!A:I,4,0)</f>
        <v>1.1</v>
      </c>
      <c r="E36" s="40" t="str">
        <f>VLOOKUP(A36,'Banc de Preus'!A:I,5,0)</f>
        <v>Canalització Soterrada (microrasa)</v>
      </c>
      <c r="F36" s="40" t="str">
        <f>VLOOKUP(A36,'Banc de Preus'!A:I,7,0)</f>
        <v>Microrasa formigonada 6c20mm en berma plana. (ST3f)</v>
      </c>
      <c r="G36" s="40" t="str">
        <f>VLOOKUP(A36,'Banc de Preus'!A:I,8,0)</f>
        <v>m</v>
      </c>
      <c r="H36" s="46">
        <f>VLOOKUP(A36,'Banc de Preus'!A:I,9,0)</f>
        <v>30.45</v>
      </c>
      <c r="I36" s="47">
        <v>0</v>
      </c>
      <c r="J36" s="46">
        <f t="shared" si="8"/>
        <v>0</v>
      </c>
    </row>
    <row r="37" spans="1:10" s="52" customFormat="1">
      <c r="A37" s="40" t="s">
        <v>538</v>
      </c>
      <c r="B37" s="40">
        <f>VLOOKUP(A37,'Banc de Preus'!A:I,2,0)</f>
        <v>1</v>
      </c>
      <c r="C37" s="40" t="str">
        <f>VLOOKUP(A37,'Banc de Preus'!A:I,3,0)</f>
        <v>Obra Civil</v>
      </c>
      <c r="D37" s="40" t="str">
        <f>VLOOKUP(A37,'Banc de Preus'!A:I,4,0)</f>
        <v>1.1</v>
      </c>
      <c r="E37" s="40" t="str">
        <f>VLOOKUP(A37,'Banc de Preus'!A:I,5,0)</f>
        <v>Canalització Soterrada (microrasa)</v>
      </c>
      <c r="F37" s="40" t="str">
        <f>VLOOKUP(A37,'Banc de Preus'!A:I,7,0)</f>
        <v>Microrasa 6c20mm voral estret amb obstacle amb recollida de runes automatitzada. (ST4)</v>
      </c>
      <c r="G37" s="40" t="str">
        <f>VLOOKUP(A37,'Banc de Preus'!A:I,8,0)</f>
        <v>m</v>
      </c>
      <c r="H37" s="46">
        <f>VLOOKUP(A37,'Banc de Preus'!A:I,9,0)</f>
        <v>27.3</v>
      </c>
      <c r="I37" s="47">
        <v>0</v>
      </c>
      <c r="J37" s="46">
        <f t="shared" si="7"/>
        <v>0</v>
      </c>
    </row>
    <row r="38" spans="1:10" s="52" customFormat="1">
      <c r="A38" s="40" t="s">
        <v>560</v>
      </c>
      <c r="B38" s="40">
        <f>VLOOKUP(A38,'Banc de Preus'!A:I,2,0)</f>
        <v>1</v>
      </c>
      <c r="C38" s="40" t="str">
        <f>VLOOKUP(A38,'Banc de Preus'!A:I,3,0)</f>
        <v>Obra Civil</v>
      </c>
      <c r="D38" s="40" t="str">
        <f>VLOOKUP(A38,'Banc de Preus'!A:I,4,0)</f>
        <v>1.1</v>
      </c>
      <c r="E38" s="40" t="str">
        <f>VLOOKUP(A38,'Banc de Preus'!A:I,5,0)</f>
        <v>Canalització Soterrada (microrasa)</v>
      </c>
      <c r="F38" s="40" t="str">
        <f>VLOOKUP(A38,'Banc de Preus'!A:I,7,0)</f>
        <v>Microrasa 6c20mm voral estret amb obstacle. (ST4)</v>
      </c>
      <c r="G38" s="40" t="str">
        <f>VLOOKUP(A38,'Banc de Preus'!A:I,8,0)</f>
        <v>m</v>
      </c>
      <c r="H38" s="46">
        <f>VLOOKUP(A38,'Banc de Preus'!A:I,9,0)</f>
        <v>24.150000000000002</v>
      </c>
      <c r="I38" s="47">
        <v>0</v>
      </c>
      <c r="J38" s="46">
        <f t="shared" ref="J38:J40" si="9">H38*I38</f>
        <v>0</v>
      </c>
    </row>
    <row r="39" spans="1:10" s="52" customFormat="1">
      <c r="A39" s="40" t="s">
        <v>719</v>
      </c>
      <c r="B39" s="40">
        <f>VLOOKUP(A39,'Banc de Preus'!A:I,2,0)</f>
        <v>1</v>
      </c>
      <c r="C39" s="40" t="str">
        <f>VLOOKUP(A39,'Banc de Preus'!A:I,3,0)</f>
        <v>Obra Civil</v>
      </c>
      <c r="D39" s="40" t="str">
        <f>VLOOKUP(A39,'Banc de Preus'!A:I,4,0)</f>
        <v>1.1</v>
      </c>
      <c r="E39" s="40" t="str">
        <f>VLOOKUP(A39,'Banc de Preus'!A:I,5,0)</f>
        <v>Canalització Soterrada (microrasa)</v>
      </c>
      <c r="F39" s="40" t="str">
        <f>VLOOKUP(A39,'Banc de Preus'!A:I,7,0)</f>
        <v>Microrasa formigonada 6c20mm voral estret amb obstacle amb recollida de runes automatitzada. (ST4f)</v>
      </c>
      <c r="G39" s="40" t="str">
        <f>VLOOKUP(A39,'Banc de Preus'!A:I,8,0)</f>
        <v>m</v>
      </c>
      <c r="H39" s="46">
        <f>VLOOKUP(A39,'Banc de Preus'!A:I,9,0)</f>
        <v>29.400000000000002</v>
      </c>
      <c r="I39" s="47">
        <v>0</v>
      </c>
      <c r="J39" s="46">
        <f t="shared" si="9"/>
        <v>0</v>
      </c>
    </row>
    <row r="40" spans="1:10" s="52" customFormat="1">
      <c r="A40" s="40" t="s">
        <v>720</v>
      </c>
      <c r="B40" s="40">
        <f>VLOOKUP(A40,'Banc de Preus'!A:I,2,0)</f>
        <v>1</v>
      </c>
      <c r="C40" s="40" t="str">
        <f>VLOOKUP(A40,'Banc de Preus'!A:I,3,0)</f>
        <v>Obra Civil</v>
      </c>
      <c r="D40" s="40" t="str">
        <f>VLOOKUP(A40,'Banc de Preus'!A:I,4,0)</f>
        <v>1.1</v>
      </c>
      <c r="E40" s="40" t="str">
        <f>VLOOKUP(A40,'Banc de Preus'!A:I,5,0)</f>
        <v>Canalització Soterrada (microrasa)</v>
      </c>
      <c r="F40" s="40" t="str">
        <f>VLOOKUP(A40,'Banc de Preus'!A:I,7,0)</f>
        <v>Microrasa formigonada 6c20mm voral estret amb obstacle. (ST4f)</v>
      </c>
      <c r="G40" s="40" t="str">
        <f>VLOOKUP(A40,'Banc de Preus'!A:I,8,0)</f>
        <v>m</v>
      </c>
      <c r="H40" s="46">
        <f>VLOOKUP(A40,'Banc de Preus'!A:I,9,0)</f>
        <v>26.25</v>
      </c>
      <c r="I40" s="47">
        <v>0</v>
      </c>
      <c r="J40" s="46">
        <f t="shared" si="9"/>
        <v>0</v>
      </c>
    </row>
    <row r="41" spans="1:10" s="52" customFormat="1">
      <c r="A41" s="40" t="s">
        <v>539</v>
      </c>
      <c r="B41" s="40">
        <f>VLOOKUP(A41,'Banc de Preus'!A:I,2,0)</f>
        <v>1</v>
      </c>
      <c r="C41" s="40" t="str">
        <f>VLOOKUP(A41,'Banc de Preus'!A:I,3,0)</f>
        <v>Obra Civil</v>
      </c>
      <c r="D41" s="40" t="str">
        <f>VLOOKUP(A41,'Banc de Preus'!A:I,4,0)</f>
        <v>1.1</v>
      </c>
      <c r="E41" s="40" t="str">
        <f>VLOOKUP(A41,'Banc de Preus'!A:I,5,0)</f>
        <v>Canalització Soterrada (microrasa)</v>
      </c>
      <c r="F41" s="40" t="str">
        <f>VLOOKUP(A41,'Banc de Preus'!A:I,7,0)</f>
        <v>Microrasa 6c20mm en talús pronunciat. (ST5)</v>
      </c>
      <c r="G41" s="40" t="str">
        <f>VLOOKUP(A41,'Banc de Preus'!A:I,8,0)</f>
        <v>m</v>
      </c>
      <c r="H41" s="46">
        <f>VLOOKUP(A41,'Banc de Preus'!A:I,9,0)</f>
        <v>53.550000000000004</v>
      </c>
      <c r="I41" s="47">
        <v>0</v>
      </c>
      <c r="J41" s="46">
        <f t="shared" ref="J41" si="10">H41*I41</f>
        <v>0</v>
      </c>
    </row>
    <row r="42" spans="1:10" s="52" customFormat="1">
      <c r="A42" s="40" t="s">
        <v>671</v>
      </c>
      <c r="B42" s="40">
        <f>VLOOKUP(A42,'Banc de Preus'!A:I,2,0)</f>
        <v>1</v>
      </c>
      <c r="C42" s="40" t="str">
        <f>VLOOKUP(A42,'Banc de Preus'!A:I,3,0)</f>
        <v>Obra Civil</v>
      </c>
      <c r="D42" s="40" t="str">
        <f>VLOOKUP(A42,'Banc de Preus'!A:I,4,0)</f>
        <v>1.1</v>
      </c>
      <c r="E42" s="40" t="str">
        <f>VLOOKUP(A42,'Banc de Preus'!A:I,5,0)</f>
        <v>Canalització Soterrada (convencional)</v>
      </c>
      <c r="F42" s="40" t="str">
        <f>VLOOKUP(A42,'Banc de Preus'!A:I,7,0)</f>
        <v>Canalització convencional  6c20 en terres en la base de cuneta natural de terres (ST5b)</v>
      </c>
      <c r="G42" s="40" t="str">
        <f>VLOOKUP(A42,'Banc de Preus'!A:I,8,0)</f>
        <v>m</v>
      </c>
      <c r="H42" s="46">
        <f>VLOOKUP(A42,'Banc de Preus'!A:I,9,0)</f>
        <v>40.43</v>
      </c>
      <c r="I42" s="47">
        <v>0</v>
      </c>
      <c r="J42" s="46">
        <f t="shared" ref="J42:J43" si="11">H42*I42</f>
        <v>0</v>
      </c>
    </row>
    <row r="43" spans="1:10" s="52" customFormat="1">
      <c r="A43" s="40" t="s">
        <v>672</v>
      </c>
      <c r="B43" s="40">
        <f>VLOOKUP(A43,'Banc de Preus'!A:I,2,0)</f>
        <v>1</v>
      </c>
      <c r="C43" s="40" t="str">
        <f>VLOOKUP(A43,'Banc de Preus'!A:I,3,0)</f>
        <v>Obra Civil</v>
      </c>
      <c r="D43" s="40" t="str">
        <f>VLOOKUP(A43,'Banc de Preus'!A:I,4,0)</f>
        <v>1.1</v>
      </c>
      <c r="E43" s="40" t="str">
        <f>VLOOKUP(A43,'Banc de Preus'!A:I,5,0)</f>
        <v>Canalització Soterrada (convencional)</v>
      </c>
      <c r="F43" s="40" t="str">
        <f>VLOOKUP(A43,'Banc de Preus'!A:I,7,0)</f>
        <v>Canalització convencional  1c125 en terres en la base de cuneta natural de terres (ST5c)</v>
      </c>
      <c r="G43" s="40" t="str">
        <f>VLOOKUP(A43,'Banc de Preus'!A:I,8,0)</f>
        <v>m</v>
      </c>
      <c r="H43" s="46">
        <f>VLOOKUP(A43,'Banc de Preus'!A:I,9,0)</f>
        <v>43.050000000000004</v>
      </c>
      <c r="I43" s="47">
        <v>0</v>
      </c>
      <c r="J43" s="46">
        <f t="shared" si="11"/>
        <v>0</v>
      </c>
    </row>
    <row r="44" spans="1:10" s="52" customFormat="1">
      <c r="A44" s="40" t="s">
        <v>676</v>
      </c>
      <c r="B44" s="40">
        <f>VLOOKUP(A44,'Banc de Preus'!A:I,2,0)</f>
        <v>1</v>
      </c>
      <c r="C44" s="40" t="str">
        <f>VLOOKUP(A44,'Banc de Preus'!A:I,3,0)</f>
        <v>Obra Civil</v>
      </c>
      <c r="D44" s="40" t="str">
        <f>VLOOKUP(A44,'Banc de Preus'!A:I,4,0)</f>
        <v>1.1</v>
      </c>
      <c r="E44" s="40" t="str">
        <f>VLOOKUP(A44,'Banc de Preus'!A:I,5,0)</f>
        <v>Canalització Soterrada (microrasa)</v>
      </c>
      <c r="F44" s="40" t="str">
        <f>VLOOKUP(A44,'Banc de Preus'!A:I,7,0)</f>
        <v>Microrasa 6c20mm en cuneta V de formigó en muntanya [ST9am]. Recollida manual. Reconstrucció cara cuneta parcial.</v>
      </c>
      <c r="G44" s="40" t="str">
        <f>VLOOKUP(A44,'Banc de Preus'!A:I,8,0)</f>
        <v>m</v>
      </c>
      <c r="H44" s="46">
        <f>VLOOKUP(A44,'Banc de Preus'!A:I,9,0)</f>
        <v>30.45</v>
      </c>
      <c r="I44" s="47">
        <v>0</v>
      </c>
      <c r="J44" s="46">
        <f t="shared" ref="J44" si="12">H44*I44</f>
        <v>0</v>
      </c>
    </row>
    <row r="45" spans="1:10" s="52" customFormat="1">
      <c r="A45" s="40" t="s">
        <v>673</v>
      </c>
      <c r="B45" s="40">
        <f>VLOOKUP(A45,'Banc de Preus'!A:I,2,0)</f>
        <v>1</v>
      </c>
      <c r="C45" s="40" t="str">
        <f>VLOOKUP(A45,'Banc de Preus'!A:I,3,0)</f>
        <v>Obra Civil</v>
      </c>
      <c r="D45" s="40" t="str">
        <f>VLOOKUP(A45,'Banc de Preus'!A:I,4,0)</f>
        <v>1.1</v>
      </c>
      <c r="E45" s="40" t="str">
        <f>VLOOKUP(A45,'Banc de Preus'!A:I,5,0)</f>
        <v>Canalització Soterrada (microrasa)</v>
      </c>
      <c r="F45" s="40" t="str">
        <f>VLOOKUP(A45,'Banc de Preus'!A:I,7,0)</f>
        <v>Microrasa 6c20mm en cuneta V de formigó en muntanya [ST9bm]. Recollida manual. Reconstrucció cara cuneta complerta.</v>
      </c>
      <c r="G45" s="40" t="str">
        <f>VLOOKUP(A45,'Banc de Preus'!A:I,8,0)</f>
        <v>m</v>
      </c>
      <c r="H45" s="46">
        <f>VLOOKUP(A45,'Banc de Preus'!A:I,9,0)</f>
        <v>34.65</v>
      </c>
      <c r="I45" s="47">
        <v>0</v>
      </c>
      <c r="J45" s="46">
        <f t="shared" ref="J45" si="13">H45*I45</f>
        <v>0</v>
      </c>
    </row>
    <row r="46" spans="1:10" s="52" customFormat="1">
      <c r="A46" s="40" t="s">
        <v>677</v>
      </c>
      <c r="B46" s="40">
        <f>VLOOKUP(A46,'Banc de Preus'!A:I,2,0)</f>
        <v>1</v>
      </c>
      <c r="C46" s="40" t="str">
        <f>VLOOKUP(A46,'Banc de Preus'!A:I,3,0)</f>
        <v>Obra Civil</v>
      </c>
      <c r="D46" s="40" t="str">
        <f>VLOOKUP(A46,'Banc de Preus'!A:I,4,0)</f>
        <v>1.1</v>
      </c>
      <c r="E46" s="40" t="str">
        <f>VLOOKUP(A46,'Banc de Preus'!A:I,5,0)</f>
        <v>Canalització Soterrada (microrasa)</v>
      </c>
      <c r="F46" s="40" t="str">
        <f>VLOOKUP(A46,'Banc de Preus'!A:I,7,0)</f>
        <v>Microrasa 6c20mm en cuneta V de formigó en muntanya [ST9am]. Recollida automatitzada. Reconstrucció cara cuneta parcial.</v>
      </c>
      <c r="G46" s="40" t="str">
        <f>VLOOKUP(A46,'Banc de Preus'!A:I,8,0)</f>
        <v>m</v>
      </c>
      <c r="H46" s="46">
        <f>VLOOKUP(A46,'Banc de Preus'!A:I,9,0)</f>
        <v>33.08</v>
      </c>
      <c r="I46" s="47">
        <v>0</v>
      </c>
      <c r="J46" s="46">
        <f t="shared" ref="J46:J47" si="14">H46*I46</f>
        <v>0</v>
      </c>
    </row>
    <row r="47" spans="1:10" s="52" customFormat="1">
      <c r="A47" s="40" t="s">
        <v>678</v>
      </c>
      <c r="B47" s="40">
        <f>VLOOKUP(A47,'Banc de Preus'!A:I,2,0)</f>
        <v>1</v>
      </c>
      <c r="C47" s="40" t="str">
        <f>VLOOKUP(A47,'Banc de Preus'!A:I,3,0)</f>
        <v>Obra Civil</v>
      </c>
      <c r="D47" s="40" t="str">
        <f>VLOOKUP(A47,'Banc de Preus'!A:I,4,0)</f>
        <v>1.1</v>
      </c>
      <c r="E47" s="40" t="str">
        <f>VLOOKUP(A47,'Banc de Preus'!A:I,5,0)</f>
        <v>Canalització Soterrada (microrasa)</v>
      </c>
      <c r="F47" s="40" t="str">
        <f>VLOOKUP(A47,'Banc de Preus'!A:I,7,0)</f>
        <v>Microrasa 6c20mm en cuneta V de formigó en muntanya [ST9bm]. Recollida automatitzada. Reconstrucció cara cuneta complerta.</v>
      </c>
      <c r="G47" s="40" t="str">
        <f>VLOOKUP(A47,'Banc de Preus'!A:I,8,0)</f>
        <v>m</v>
      </c>
      <c r="H47" s="46">
        <f>VLOOKUP(A47,'Banc de Preus'!A:I,9,0)</f>
        <v>37.28</v>
      </c>
      <c r="I47" s="47">
        <v>0</v>
      </c>
      <c r="J47" s="46">
        <f t="shared" si="14"/>
        <v>0</v>
      </c>
    </row>
    <row r="48" spans="1:10" s="52" customFormat="1">
      <c r="A48" s="40" t="s">
        <v>706</v>
      </c>
      <c r="B48" s="40">
        <f>VLOOKUP(A48,'Banc de Preus'!A:I,2,0)</f>
        <v>1</v>
      </c>
      <c r="C48" s="40" t="str">
        <f>VLOOKUP(A48,'Banc de Preus'!A:I,3,0)</f>
        <v>Obra Civil</v>
      </c>
      <c r="D48" s="40" t="str">
        <f>VLOOKUP(A48,'Banc de Preus'!A:I,4,0)</f>
        <v>1.1</v>
      </c>
      <c r="E48" s="40" t="str">
        <f>VLOOKUP(A48,'Banc de Preus'!A:I,5,0)</f>
        <v>Canalització Soterrada</v>
      </c>
      <c r="F48" s="40" t="str">
        <f>VLOOKUP(A48,'Banc de Preus'!A:I,7,0)</f>
        <v>Pintura línea blanca de la carretera.</v>
      </c>
      <c r="G48" s="40" t="str">
        <f>VLOOKUP(A48,'Banc de Preus'!A:I,8,0)</f>
        <v>m</v>
      </c>
      <c r="H48" s="46">
        <f>VLOOKUP(A48,'Banc de Preus'!A:I,9,0)</f>
        <v>1.1000000000000001</v>
      </c>
      <c r="I48" s="47">
        <v>0</v>
      </c>
      <c r="J48" s="46">
        <f t="shared" ref="J48" si="15">H48*I48</f>
        <v>0</v>
      </c>
    </row>
    <row r="49" spans="1:10">
      <c r="A49" s="40" t="s">
        <v>61</v>
      </c>
      <c r="B49" s="40">
        <f>VLOOKUP(A49,'Banc de Preus'!A:I,2,0)</f>
        <v>1</v>
      </c>
      <c r="C49" s="40" t="str">
        <f>VLOOKUP(A49,'Banc de Preus'!A:I,3,0)</f>
        <v>Obra Civil</v>
      </c>
      <c r="D49" s="40" t="str">
        <f>VLOOKUP(A49,'Banc de Preus'!A:I,4,0)</f>
        <v>1.1</v>
      </c>
      <c r="E49" s="40" t="str">
        <f>VLOOKUP(A49,'Banc de Preus'!A:I,5,0)</f>
        <v>Canalització Soterrada</v>
      </c>
      <c r="F49" s="40" t="str">
        <f>VLOOKUP(A49,'Banc de Preus'!A:I,7,0)</f>
        <v>Cala de localització i/o reparació de servei.</v>
      </c>
      <c r="G49" s="40" t="str">
        <f>VLOOKUP(A49,'Banc de Preus'!A:I,8,0)</f>
        <v>u.</v>
      </c>
      <c r="H49" s="46">
        <f>VLOOKUP(A49,'Banc de Preus'!A:I,9,0)</f>
        <v>210</v>
      </c>
      <c r="I49" s="47">
        <v>0</v>
      </c>
      <c r="J49" s="46">
        <f t="shared" si="0"/>
        <v>0</v>
      </c>
    </row>
    <row r="50" spans="1:10">
      <c r="A50" s="40" t="s">
        <v>739</v>
      </c>
      <c r="B50" s="40">
        <f>VLOOKUP(A50,'Banc de Preus'!A:I,2,0)</f>
        <v>1</v>
      </c>
      <c r="C50" s="40" t="str">
        <f>VLOOKUP(A50,'Banc de Preus'!A:I,3,0)</f>
        <v>Obra Civil</v>
      </c>
      <c r="D50" s="40" t="str">
        <f>VLOOKUP(A50,'Banc de Preus'!A:I,4,0)</f>
        <v>1.1</v>
      </c>
      <c r="E50" s="40" t="str">
        <f>VLOOKUP(A50,'Banc de Preus'!A:I,5,0)</f>
        <v>Canalització Soterrada</v>
      </c>
      <c r="F50" s="40" t="str">
        <f>VLOOKUP(A50,'Banc de Preus'!A:I,7,0)</f>
        <v>Minicala 0,3x0,5x1</v>
      </c>
      <c r="G50" s="40" t="str">
        <f>VLOOKUP(A50,'Banc de Preus'!A:I,8,0)</f>
        <v>u.</v>
      </c>
      <c r="H50" s="46">
        <f>VLOOKUP(A50,'Banc de Preus'!A:I,9,0)</f>
        <v>50</v>
      </c>
      <c r="I50" s="47">
        <v>0</v>
      </c>
      <c r="J50" s="46">
        <f t="shared" ref="J50" si="16">H50*I50</f>
        <v>0</v>
      </c>
    </row>
    <row r="51" spans="1:10">
      <c r="A51" s="40" t="s">
        <v>740</v>
      </c>
      <c r="B51" s="40">
        <f>VLOOKUP(A51,'Banc de Preus'!A:I,2,0)</f>
        <v>1</v>
      </c>
      <c r="C51" s="40" t="str">
        <f>VLOOKUP(A51,'Banc de Preus'!A:I,3,0)</f>
        <v>Obra Civil</v>
      </c>
      <c r="D51" s="40" t="str">
        <f>VLOOKUP(A51,'Banc de Preus'!A:I,4,0)</f>
        <v>1.1</v>
      </c>
      <c r="E51" s="40" t="str">
        <f>VLOOKUP(A51,'Banc de Preus'!A:I,5,0)</f>
        <v>Canalització Soterrada</v>
      </c>
      <c r="F51" s="40" t="str">
        <f>VLOOKUP(A51,'Banc de Preus'!A:I,7,0)</f>
        <v>Minicala 0,3x0,5x1 amb minat</v>
      </c>
      <c r="G51" s="40" t="str">
        <f>VLOOKUP(A51,'Banc de Preus'!A:I,8,0)</f>
        <v>u.</v>
      </c>
      <c r="H51" s="46">
        <f>VLOOKUP(A51,'Banc de Preus'!A:I,9,0)</f>
        <v>75</v>
      </c>
      <c r="I51" s="47">
        <v>0</v>
      </c>
      <c r="J51" s="46">
        <f t="shared" ref="J51" si="17">H51*I51</f>
        <v>0</v>
      </c>
    </row>
    <row r="52" spans="1:10">
      <c r="A52" s="40" t="s">
        <v>62</v>
      </c>
      <c r="B52" s="40">
        <f>VLOOKUP(A52,'Banc de Preus'!A:I,2,0)</f>
        <v>1</v>
      </c>
      <c r="C52" s="40" t="str">
        <f>VLOOKUP(A52,'Banc de Preus'!A:I,3,0)</f>
        <v>Obra Civil</v>
      </c>
      <c r="D52" s="40" t="str">
        <f>VLOOKUP(A52,'Banc de Preus'!A:I,4,0)</f>
        <v>1.1</v>
      </c>
      <c r="E52" s="40" t="str">
        <f>VLOOKUP(A52,'Banc de Preus'!A:I,5,0)</f>
        <v>Canalització Soterrada</v>
      </c>
      <c r="F52" s="40" t="str">
        <f>VLOOKUP(A52,'Banc de Preus'!A:I,7,0)</f>
        <v>Neteja i desbrossat de terreny.</v>
      </c>
      <c r="G52" s="40" t="str">
        <f>VLOOKUP(A52,'Banc de Preus'!A:I,8,0)</f>
        <v>m2</v>
      </c>
      <c r="H52" s="46">
        <f>VLOOKUP(A52,'Banc de Preus'!A:I,9,0)</f>
        <v>1.47</v>
      </c>
      <c r="I52" s="47">
        <v>0</v>
      </c>
      <c r="J52" s="46">
        <f t="shared" si="0"/>
        <v>0</v>
      </c>
    </row>
    <row r="53" spans="1:10">
      <c r="A53" s="40" t="s">
        <v>876</v>
      </c>
      <c r="B53" s="40">
        <f>VLOOKUP(A53,'Banc de Preus'!A:I,2,0)</f>
        <v>1</v>
      </c>
      <c r="C53" s="40" t="str">
        <f>VLOOKUP(A53,'Banc de Preus'!A:I,3,0)</f>
        <v>Obra Civil</v>
      </c>
      <c r="D53" s="40" t="str">
        <f>VLOOKUP(A53,'Banc de Preus'!A:I,4,0)</f>
        <v>1.1</v>
      </c>
      <c r="E53" s="40" t="str">
        <f>VLOOKUP(A53,'Banc de Preus'!A:I,5,0)</f>
        <v>Canalització Soterrada</v>
      </c>
      <c r="F53" s="40" t="str">
        <f>VLOOKUP(A53,'Banc de Preus'!A:I,7,0)</f>
        <v>Tram d'estudi de Georadar no executat</v>
      </c>
      <c r="G53" s="40" t="str">
        <f>VLOOKUP(A53,'Banc de Preus'!A:I,8,0)</f>
        <v>m</v>
      </c>
      <c r="H53" s="46">
        <f>VLOOKUP(A53,'Banc de Preus'!A:I,9,0)</f>
        <v>1</v>
      </c>
      <c r="I53" s="47">
        <v>0</v>
      </c>
      <c r="J53" s="46">
        <f t="shared" ref="J53" si="18">H53*I53</f>
        <v>0</v>
      </c>
    </row>
    <row r="54" spans="1:10">
      <c r="A54" s="40" t="s">
        <v>63</v>
      </c>
      <c r="B54" s="40">
        <f>VLOOKUP(A54,'Banc de Preus'!A:I,2,0)</f>
        <v>1</v>
      </c>
      <c r="C54" s="40" t="str">
        <f>VLOOKUP(A54,'Banc de Preus'!A:I,3,0)</f>
        <v>Obra Civil</v>
      </c>
      <c r="D54" s="40" t="str">
        <f>VLOOKUP(A54,'Banc de Preus'!A:I,4,0)</f>
        <v>1.1</v>
      </c>
      <c r="E54" s="40" t="str">
        <f>VLOOKUP(A54,'Banc de Preus'!A:I,5,0)</f>
        <v>Canalització Soterrada</v>
      </c>
      <c r="F54" s="40" t="str">
        <f>VLOOKUP(A54,'Banc de Preus'!A:I,7,0)</f>
        <v>Mandrilat i neteja de canalització existent.</v>
      </c>
      <c r="G54" s="40" t="str">
        <f>VLOOKUP(A54,'Banc de Preus'!A:I,8,0)</f>
        <v>m</v>
      </c>
      <c r="H54" s="46">
        <f>VLOOKUP(A54,'Banc de Preus'!A:I,9,0)</f>
        <v>0.9</v>
      </c>
      <c r="I54" s="47">
        <v>0</v>
      </c>
      <c r="J54" s="46">
        <f t="shared" si="0"/>
        <v>0</v>
      </c>
    </row>
    <row r="55" spans="1:10">
      <c r="A55" s="40" t="s">
        <v>64</v>
      </c>
      <c r="B55" s="40">
        <f>VLOOKUP(A55,'Banc de Preus'!A:I,2,0)</f>
        <v>1</v>
      </c>
      <c r="C55" s="40" t="str">
        <f>VLOOKUP(A55,'Banc de Preus'!A:I,3,0)</f>
        <v>Obra Civil</v>
      </c>
      <c r="D55" s="40" t="str">
        <f>VLOOKUP(A55,'Banc de Preus'!A:I,4,0)</f>
        <v>1.1</v>
      </c>
      <c r="E55" s="40" t="str">
        <f>VLOOKUP(A55,'Banc de Preus'!A:I,5,0)</f>
        <v>Canalització Soterrada</v>
      </c>
      <c r="F55" s="40" t="str">
        <f>VLOOKUP(A55,'Banc de Preus'!A:I,7,0)</f>
        <v>Mandrilat de canalització existent.</v>
      </c>
      <c r="G55" s="40" t="str">
        <f>VLOOKUP(A55,'Banc de Preus'!A:I,8,0)</f>
        <v>m</v>
      </c>
      <c r="H55" s="46">
        <f>VLOOKUP(A55,'Banc de Preus'!A:I,9,0)</f>
        <v>0.4</v>
      </c>
      <c r="I55" s="47">
        <v>0</v>
      </c>
      <c r="J55" s="46">
        <f t="shared" si="0"/>
        <v>0</v>
      </c>
    </row>
    <row r="56" spans="1:10">
      <c r="A56" s="40" t="s">
        <v>65</v>
      </c>
      <c r="B56" s="40">
        <f>VLOOKUP(A56,'Banc de Preus'!A:I,2,0)</f>
        <v>1</v>
      </c>
      <c r="C56" s="40" t="str">
        <f>VLOOKUP(A56,'Banc de Preus'!A:I,3,0)</f>
        <v>Obra Civil</v>
      </c>
      <c r="D56" s="40" t="str">
        <f>VLOOKUP(A56,'Banc de Preus'!A:I,4,0)</f>
        <v>1.1</v>
      </c>
      <c r="E56" s="40" t="str">
        <f>VLOOKUP(A56,'Banc de Preus'!A:I,5,0)</f>
        <v>Canalització Soterrada</v>
      </c>
      <c r="F56" s="40" t="str">
        <f>VLOOKUP(A56,'Banc de Preus'!A:I,7,0)</f>
        <v>Subministrament  i instal·lació de canal de formigó</v>
      </c>
      <c r="G56" s="40" t="str">
        <f>VLOOKUP(A56,'Banc de Preus'!A:I,8,0)</f>
        <v>m</v>
      </c>
      <c r="H56" s="46">
        <f>VLOOKUP(A56,'Banc de Preus'!A:I,9,0)</f>
        <v>21</v>
      </c>
      <c r="I56" s="47">
        <v>0</v>
      </c>
      <c r="J56" s="46">
        <f t="shared" ref="J56:J134" si="19">H56*I56</f>
        <v>0</v>
      </c>
    </row>
    <row r="57" spans="1:10">
      <c r="A57" s="40" t="s">
        <v>227</v>
      </c>
      <c r="B57" s="40">
        <f>VLOOKUP(A57,'Banc de Preus'!A:I,2,0)</f>
        <v>1</v>
      </c>
      <c r="C57" s="40" t="str">
        <f>VLOOKUP(A57,'Banc de Preus'!A:I,3,0)</f>
        <v>Obra Civil</v>
      </c>
      <c r="D57" s="40" t="str">
        <f>VLOOKUP(A57,'Banc de Preus'!A:I,4,0)</f>
        <v>1.1</v>
      </c>
      <c r="E57" s="40" t="str">
        <f>VLOOKUP(A57,'Banc de Preus'!A:I,5,0)</f>
        <v>Canalització Soterrada</v>
      </c>
      <c r="F57" s="40" t="str">
        <f>VLOOKUP(A57,'Banc de Preus'!A:I,7,0)</f>
        <v>m3 suplement per sobre excavació, excés de profunditat.</v>
      </c>
      <c r="G57" s="40" t="str">
        <f>VLOOKUP(A57,'Banc de Preus'!A:I,8,0)</f>
        <v>m3</v>
      </c>
      <c r="H57" s="57">
        <f>VLOOKUP(A57,'Banc de Preus'!A:I,9,0)</f>
        <v>49.88</v>
      </c>
      <c r="I57" s="47">
        <v>0</v>
      </c>
      <c r="J57" s="46">
        <f t="shared" si="19"/>
        <v>0</v>
      </c>
    </row>
    <row r="58" spans="1:10">
      <c r="A58" s="40" t="s">
        <v>338</v>
      </c>
      <c r="B58" s="40">
        <f>VLOOKUP(A58,'Banc de Preus'!A:I,2,0)</f>
        <v>1</v>
      </c>
      <c r="C58" s="40" t="str">
        <f>VLOOKUP(A58,'Banc de Preus'!A:I,3,0)</f>
        <v>Obra Civil</v>
      </c>
      <c r="D58" s="40" t="str">
        <f>VLOOKUP(A58,'Banc de Preus'!A:I,4,0)</f>
        <v>1.1</v>
      </c>
      <c r="E58" s="40" t="str">
        <f>VLOOKUP(A58,'Banc de Preus'!A:I,5,0)</f>
        <v>Canalització Soterrada</v>
      </c>
      <c r="F58" s="40" t="str">
        <f>VLOOKUP(A58,'Banc de Preus'!A:I,7,0)</f>
        <v>m3 suplement per sobre excavació de roca.</v>
      </c>
      <c r="G58" s="40" t="str">
        <f>VLOOKUP(A58,'Banc de Preus'!A:I,8,0)</f>
        <v>m3</v>
      </c>
      <c r="H58" s="57">
        <f>VLOOKUP(A58,'Banc de Preus'!A:I,9,0)</f>
        <v>85.58</v>
      </c>
      <c r="I58" s="47">
        <v>0</v>
      </c>
      <c r="J58" s="46">
        <f t="shared" si="19"/>
        <v>0</v>
      </c>
    </row>
    <row r="59" spans="1:10">
      <c r="A59" s="40" t="s">
        <v>339</v>
      </c>
      <c r="B59" s="40">
        <f>VLOOKUP(A59,'Banc de Preus'!A:I,2,0)</f>
        <v>1</v>
      </c>
      <c r="C59" s="40" t="str">
        <f>VLOOKUP(A59,'Banc de Preus'!A:I,3,0)</f>
        <v>Obra Civil</v>
      </c>
      <c r="D59" s="40" t="str">
        <f>VLOOKUP(A59,'Banc de Preus'!A:I,4,0)</f>
        <v>1.1</v>
      </c>
      <c r="E59" s="40" t="str">
        <f>VLOOKUP(A59,'Banc de Preus'!A:I,5,0)</f>
        <v>Canalització Soterrada</v>
      </c>
      <c r="F59" s="40" t="str">
        <f>VLOOKUP(A59,'Banc de Preus'!A:I,7,0)</f>
        <v>m3 suplement rebliment de formigó / morter.</v>
      </c>
      <c r="G59" s="40" t="str">
        <f>VLOOKUP(A59,'Banc de Preus'!A:I,8,0)</f>
        <v>m3</v>
      </c>
      <c r="H59" s="57">
        <f>VLOOKUP(A59,'Banc de Preus'!A:I,9,0)</f>
        <v>105</v>
      </c>
      <c r="I59" s="47">
        <v>0</v>
      </c>
      <c r="J59" s="46">
        <f t="shared" si="19"/>
        <v>0</v>
      </c>
    </row>
    <row r="60" spans="1:10">
      <c r="A60" s="40" t="s">
        <v>267</v>
      </c>
      <c r="B60" s="40">
        <f>VLOOKUP(A60,'Banc de Preus'!A:I,2,0)</f>
        <v>1</v>
      </c>
      <c r="C60" s="40" t="str">
        <f>VLOOKUP(A60,'Banc de Preus'!A:I,3,0)</f>
        <v>Obra Civil</v>
      </c>
      <c r="D60" s="40" t="str">
        <f>VLOOKUP(A60,'Banc de Preus'!A:I,4,0)</f>
        <v>1.1</v>
      </c>
      <c r="E60" s="40" t="str">
        <f>VLOOKUP(A60,'Banc de Preus'!A:I,5,0)</f>
        <v>Canalització Soterrada</v>
      </c>
      <c r="F60" s="40" t="str">
        <f>VLOOKUP(A60,'Banc de Preus'!A:I,7,0)</f>
        <v>Suplement reposició aglomerat asfàltic (m2)</v>
      </c>
      <c r="G60" s="40" t="str">
        <f>VLOOKUP(A60,'Banc de Preus'!A:I,8,0)</f>
        <v>m2</v>
      </c>
      <c r="H60" s="56">
        <f>VLOOKUP(A60,'Banc de Preus'!A:I,9,0)</f>
        <v>30</v>
      </c>
      <c r="I60" s="47">
        <v>0</v>
      </c>
      <c r="J60" s="46">
        <f t="shared" si="19"/>
        <v>0</v>
      </c>
    </row>
    <row r="61" spans="1:10">
      <c r="A61" s="40" t="s">
        <v>544</v>
      </c>
      <c r="B61" s="40">
        <f>VLOOKUP(A61,'Banc de Preus'!A:I,2,0)</f>
        <v>1</v>
      </c>
      <c r="C61" s="40" t="str">
        <f>VLOOKUP(A61,'Banc de Preus'!A:I,3,0)</f>
        <v>Obra Civil</v>
      </c>
      <c r="D61" s="40" t="str">
        <f>VLOOKUP(A61,'Banc de Preus'!A:I,4,0)</f>
        <v>1.1</v>
      </c>
      <c r="E61" s="40" t="str">
        <f>VLOOKUP(A61,'Banc de Preus'!A:I,5,0)</f>
        <v>Canalització Soterrada</v>
      </c>
      <c r="F61" s="40" t="str">
        <f>VLOOKUP(A61,'Banc de Preus'!A:I,7,0)</f>
        <v>Aglomerat</v>
      </c>
      <c r="G61" s="40" t="str">
        <f>VLOOKUP(A61,'Banc de Preus'!A:I,8,0)</f>
        <v>m</v>
      </c>
      <c r="H61" s="56">
        <f>VLOOKUP(A61,'Banc de Preus'!A:I,9,0)</f>
        <v>25</v>
      </c>
      <c r="I61" s="47">
        <v>0</v>
      </c>
      <c r="J61" s="46">
        <f t="shared" ref="J61:J63" si="20">H61*I61</f>
        <v>0</v>
      </c>
    </row>
    <row r="62" spans="1:10">
      <c r="A62" s="40" t="s">
        <v>726</v>
      </c>
      <c r="B62" s="40">
        <f>VLOOKUP(A62,'Banc de Preus'!A:I,2,0)</f>
        <v>1</v>
      </c>
      <c r="C62" s="40" t="str">
        <f>VLOOKUP(A62,'Banc de Preus'!A:I,3,0)</f>
        <v>Obra Civil</v>
      </c>
      <c r="D62" s="40" t="str">
        <f>VLOOKUP(A62,'Banc de Preus'!A:I,4,0)</f>
        <v>1.1</v>
      </c>
      <c r="E62" s="40" t="str">
        <f>VLOOKUP(A62,'Banc de Preus'!A:I,5,0)</f>
        <v>Canalització Soterrada</v>
      </c>
      <c r="F62" s="40" t="str">
        <f>VLOOKUP(A62,'Banc de Preus'!A:I,7,0)</f>
        <v>Complement de compensació d'obres de menor quantia en aglomerat &lt;2.000€</v>
      </c>
      <c r="G62" s="40" t="str">
        <f>VLOOKUP(A62,'Banc de Preus'!A:I,8,0)</f>
        <v>u.</v>
      </c>
      <c r="H62" s="56">
        <f>IF(J60+J61=0,0,IF(J60+J61&gt;2000,0,IF(J60+J61&lt;2000,2000-J60-J61,"error")))</f>
        <v>0</v>
      </c>
      <c r="I62" s="47">
        <f>IF(H62=0,0,1)</f>
        <v>0</v>
      </c>
      <c r="J62" s="46">
        <f t="shared" si="20"/>
        <v>0</v>
      </c>
    </row>
    <row r="63" spans="1:10">
      <c r="A63" s="40" t="s">
        <v>873</v>
      </c>
      <c r="B63" s="40">
        <f>VLOOKUP(A63,'Banc de Preus'!A:I,2,0)</f>
        <v>1</v>
      </c>
      <c r="C63" s="40" t="str">
        <f>VLOOKUP(A63,'Banc de Preus'!A:I,3,0)</f>
        <v>Obra Civil</v>
      </c>
      <c r="D63" s="40" t="str">
        <f>VLOOKUP(A63,'Banc de Preus'!A:I,4,0)</f>
        <v>1.1</v>
      </c>
      <c r="E63" s="40" t="str">
        <f>VLOOKUP(A63,'Banc de Preus'!A:I,5,0)</f>
        <v>Canalització Soterrada</v>
      </c>
      <c r="F63" s="40" t="str">
        <f>VLOOKUP(A63,'Banc de Preus'!A:I,7,0)</f>
        <v>Pretall de formigó</v>
      </c>
      <c r="G63" s="40" t="str">
        <f>VLOOKUP(A63,'Banc de Preus'!A:I,8,0)</f>
        <v>m</v>
      </c>
      <c r="H63" s="56">
        <f>VLOOKUP(A63,'Banc de Preus'!A:I,9,0)</f>
        <v>7.33</v>
      </c>
      <c r="I63" s="47">
        <v>0</v>
      </c>
      <c r="J63" s="46">
        <f t="shared" si="20"/>
        <v>0</v>
      </c>
    </row>
    <row r="64" spans="1:10" s="52" customFormat="1">
      <c r="A64" s="40" t="s">
        <v>875</v>
      </c>
      <c r="B64" s="40">
        <f>VLOOKUP(A64,'Banc de Preus'!A:I,2,0)</f>
        <v>1</v>
      </c>
      <c r="C64" s="40" t="str">
        <f>VLOOKUP(A64,'Banc de Preus'!A:I,3,0)</f>
        <v>Obra Civil</v>
      </c>
      <c r="D64" s="40" t="str">
        <f>VLOOKUP(A64,'Banc de Preus'!A:I,4,0)</f>
        <v>1.1</v>
      </c>
      <c r="E64" s="40" t="str">
        <f>VLOOKUP(A64,'Banc de Preus'!A:I,5,0)</f>
        <v>Canalització Soterrada</v>
      </c>
      <c r="F64" s="40" t="str">
        <f>VLOOKUP(A64,'Banc de Preus'!A:I,7,0)</f>
        <v>Complement a l’emplaçament d’un tall d’obra.</v>
      </c>
      <c r="G64" s="40" t="str">
        <f>VLOOKUP(A64,'Banc de Preus'!A:I,8,0)</f>
        <v>u.</v>
      </c>
      <c r="H64" s="57">
        <f>VLOOKUP(A64,'Banc de Preus'!A:I,9,0)</f>
        <v>320</v>
      </c>
      <c r="I64" s="47">
        <v>0</v>
      </c>
      <c r="J64" s="46">
        <f t="shared" ref="J64:J65" si="21">H64*I64</f>
        <v>0</v>
      </c>
    </row>
    <row r="65" spans="1:10">
      <c r="A65" s="40" t="s">
        <v>529</v>
      </c>
      <c r="B65" s="40">
        <f>VLOOKUP(A65,'Banc de Preus'!A:I,2,0)</f>
        <v>1</v>
      </c>
      <c r="C65" s="40" t="str">
        <f>VLOOKUP(A65,'Banc de Preus'!A:I,3,0)</f>
        <v>Obra Civil</v>
      </c>
      <c r="D65" s="40" t="str">
        <f>VLOOKUP(A65,'Banc de Preus'!A:I,4,0)</f>
        <v>1.1</v>
      </c>
      <c r="E65" s="40" t="str">
        <f>VLOOKUP(A65,'Banc de Preus'!A:I,5,0)</f>
        <v>Canalització Soterrada</v>
      </c>
      <c r="F65" s="40" t="str">
        <f>VLOOKUP(A65,'Banc de Preus'!A:I,7,0)</f>
        <v>Suplement reposició vorera (m2)</v>
      </c>
      <c r="G65" s="40" t="str">
        <f>VLOOKUP(A65,'Banc de Preus'!A:I,8,0)</f>
        <v>m2</v>
      </c>
      <c r="H65" s="57">
        <f>VLOOKUP(A65,'Banc de Preus'!A:I,9,0)</f>
        <v>11.55</v>
      </c>
      <c r="I65" s="47">
        <v>0</v>
      </c>
      <c r="J65" s="46">
        <f t="shared" si="21"/>
        <v>0</v>
      </c>
    </row>
    <row r="66" spans="1:10">
      <c r="A66" s="40" t="s">
        <v>910</v>
      </c>
      <c r="B66" s="40">
        <f>VLOOKUP(A66,'Banc de Preus'!A:I,2,0)</f>
        <v>1</v>
      </c>
      <c r="C66" s="40" t="str">
        <f>VLOOKUP(A66,'Banc de Preus'!A:I,3,0)</f>
        <v>Obra Civil</v>
      </c>
      <c r="D66" s="40" t="str">
        <f>VLOOKUP(A66,'Banc de Preus'!A:I,4,0)</f>
        <v>1.1</v>
      </c>
      <c r="E66" s="40" t="str">
        <f>VLOOKUP(A66,'Banc de Preus'!A:I,5,0)</f>
        <v>Canalització Soterrada</v>
      </c>
      <c r="F66" s="40" t="str">
        <f>VLOOKUP(A66,'Banc de Preus'!A:I,7,0)</f>
        <v>Reposició de vorera / rigola de la microrasa (ST8)</v>
      </c>
      <c r="G66" s="40" t="str">
        <f>VLOOKUP(A66,'Banc de Preus'!A:I,8,0)</f>
        <v>m</v>
      </c>
      <c r="H66" s="57">
        <f>VLOOKUP(A66,'Banc de Preus'!A:I,9,0)</f>
        <v>9.1</v>
      </c>
      <c r="I66" s="47">
        <v>0</v>
      </c>
      <c r="J66" s="46">
        <f t="shared" ref="J66" si="22">H66*I66</f>
        <v>0</v>
      </c>
    </row>
    <row r="67" spans="1:10">
      <c r="A67" s="40" t="s">
        <v>259</v>
      </c>
      <c r="B67" s="40">
        <f>VLOOKUP(A67,'Banc de Preus'!A:I,2,0)</f>
        <v>1</v>
      </c>
      <c r="C67" s="40" t="str">
        <f>VLOOKUP(A67,'Banc de Preus'!A:I,3,0)</f>
        <v>Obra Civil</v>
      </c>
      <c r="D67" s="40" t="str">
        <f>VLOOKUP(A67,'Banc de Preus'!A:I,4,0)</f>
        <v>1.2</v>
      </c>
      <c r="E67" s="40" t="str">
        <f>VLOOKUP(A67,'Banc de Preus'!A:I,5,0)</f>
        <v>Elements de Registre</v>
      </c>
      <c r="F67" s="40" t="str">
        <f>VLOOKUP(A67,'Banc de Preus'!A:I,7,0)</f>
        <v>Pericó tipus A en vorera</v>
      </c>
      <c r="G67" s="40" t="str">
        <f>VLOOKUP(A67,'Banc de Preus'!A:I,8,0)</f>
        <v>u.</v>
      </c>
      <c r="H67" s="57">
        <f>VLOOKUP(A67,'Banc de Preus'!A:I,9,0)</f>
        <v>175.88000000000002</v>
      </c>
      <c r="I67" s="47">
        <v>0</v>
      </c>
      <c r="J67" s="46">
        <f t="shared" si="19"/>
        <v>0</v>
      </c>
    </row>
    <row r="68" spans="1:10">
      <c r="A68" s="40" t="s">
        <v>260</v>
      </c>
      <c r="B68" s="40">
        <f>VLOOKUP(A68,'Banc de Preus'!A:I,2,0)</f>
        <v>1</v>
      </c>
      <c r="C68" s="40" t="str">
        <f>VLOOKUP(A68,'Banc de Preus'!A:I,3,0)</f>
        <v>Obra Civil</v>
      </c>
      <c r="D68" s="40" t="str">
        <f>VLOOKUP(A68,'Banc de Preus'!A:I,4,0)</f>
        <v>1.2</v>
      </c>
      <c r="E68" s="40" t="str">
        <f>VLOOKUP(A68,'Banc de Preus'!A:I,5,0)</f>
        <v>Elements de Registre</v>
      </c>
      <c r="F68" s="40" t="str">
        <f>VLOOKUP(A68,'Banc de Preus'!A:I,7,0)</f>
        <v>Pericó tipus A en terres</v>
      </c>
      <c r="G68" s="40" t="str">
        <f>VLOOKUP(A68,'Banc de Preus'!A:I,8,0)</f>
        <v>u.</v>
      </c>
      <c r="H68" s="57">
        <f>VLOOKUP(A68,'Banc de Preus'!A:I,9,0)</f>
        <v>154.88000000000002</v>
      </c>
      <c r="I68" s="47">
        <v>0</v>
      </c>
      <c r="J68" s="46">
        <f t="shared" si="19"/>
        <v>0</v>
      </c>
    </row>
    <row r="69" spans="1:10">
      <c r="A69" s="40" t="s">
        <v>263</v>
      </c>
      <c r="B69" s="40">
        <f>VLOOKUP(A69,'Banc de Preus'!A:I,2,0)</f>
        <v>1</v>
      </c>
      <c r="C69" s="40" t="str">
        <f>VLOOKUP(A69,'Banc de Preus'!A:I,3,0)</f>
        <v>Obra Civil</v>
      </c>
      <c r="D69" s="40" t="str">
        <f>VLOOKUP(A69,'Banc de Preus'!A:I,4,0)</f>
        <v>1.2</v>
      </c>
      <c r="E69" s="40" t="str">
        <f>VLOOKUP(A69,'Banc de Preus'!A:I,5,0)</f>
        <v>Elements de Registre</v>
      </c>
      <c r="F69" s="40" t="str">
        <f>VLOOKUP(A69,'Banc de Preus'!A:I,7,0)</f>
        <v>Pericó tipus B en calçada.</v>
      </c>
      <c r="G69" s="40" t="str">
        <f>VLOOKUP(A69,'Banc de Preus'!A:I,8,0)</f>
        <v>u.</v>
      </c>
      <c r="H69" s="57">
        <f>VLOOKUP(A69,'Banc de Preus'!A:I,9,0)</f>
        <v>698.25</v>
      </c>
      <c r="I69" s="47">
        <v>0</v>
      </c>
      <c r="J69" s="46">
        <f t="shared" ref="J69" si="23">H69*I69</f>
        <v>0</v>
      </c>
    </row>
    <row r="70" spans="1:10">
      <c r="A70" s="40" t="s">
        <v>824</v>
      </c>
      <c r="B70" s="40">
        <f>VLOOKUP(A70,'Banc de Preus'!A:I,2,0)</f>
        <v>1</v>
      </c>
      <c r="C70" s="40" t="str">
        <f>VLOOKUP(A70,'Banc de Preus'!A:I,3,0)</f>
        <v>Obra Civil</v>
      </c>
      <c r="D70" s="40" t="str">
        <f>VLOOKUP(A70,'Banc de Preus'!A:I,4,0)</f>
        <v>1.2</v>
      </c>
      <c r="E70" s="40" t="str">
        <f>VLOOKUP(A70,'Banc de Preus'!A:I,5,0)</f>
        <v>Elements de Registre</v>
      </c>
      <c r="F70" s="40" t="str">
        <f>VLOOKUP(A70,'Banc de Preus'!A:I,7,0)</f>
        <v>Pericó tipus B Rodona en calçada.</v>
      </c>
      <c r="G70" s="40" t="str">
        <f>VLOOKUP(A70,'Banc de Preus'!A:I,8,0)</f>
        <v>u.</v>
      </c>
      <c r="H70" s="57">
        <f>VLOOKUP(A70,'Banc de Preus'!A:I,9,0)</f>
        <v>578.54999999999995</v>
      </c>
      <c r="I70" s="47">
        <v>0</v>
      </c>
      <c r="J70" s="46">
        <f t="shared" si="19"/>
        <v>0</v>
      </c>
    </row>
    <row r="71" spans="1:10">
      <c r="A71" s="40" t="s">
        <v>340</v>
      </c>
      <c r="B71" s="40">
        <f>VLOOKUP(A71,'Banc de Preus'!A:I,2,0)</f>
        <v>1</v>
      </c>
      <c r="C71" s="40" t="str">
        <f>VLOOKUP(A71,'Banc de Preus'!A:I,3,0)</f>
        <v>Obra Civil</v>
      </c>
      <c r="D71" s="40" t="str">
        <f>VLOOKUP(A71,'Banc de Preus'!A:I,4,0)</f>
        <v>1.2</v>
      </c>
      <c r="E71" s="40" t="str">
        <f>VLOOKUP(A71,'Banc de Preus'!A:I,5,0)</f>
        <v>Elements de Registre</v>
      </c>
      <c r="F71" s="40" t="str">
        <f>VLOOKUP(A71,'Banc de Preus'!A:I,7,0)</f>
        <v>Pericó tipus B2 en calçada.</v>
      </c>
      <c r="G71" s="40" t="str">
        <f>VLOOKUP(A71,'Banc de Preus'!A:I,8,0)</f>
        <v>u.</v>
      </c>
      <c r="H71" s="57">
        <f>VLOOKUP(A71,'Banc de Preus'!A:I,9,0)</f>
        <v>640.5</v>
      </c>
      <c r="I71" s="47">
        <v>0</v>
      </c>
      <c r="J71" s="46">
        <f t="shared" si="19"/>
        <v>0</v>
      </c>
    </row>
    <row r="72" spans="1:10">
      <c r="A72" s="40" t="s">
        <v>261</v>
      </c>
      <c r="B72" s="40">
        <f>VLOOKUP(A72,'Banc de Preus'!A:I,2,0)</f>
        <v>1</v>
      </c>
      <c r="C72" s="40" t="str">
        <f>VLOOKUP(A72,'Banc de Preus'!A:I,3,0)</f>
        <v>Obra Civil</v>
      </c>
      <c r="D72" s="40" t="str">
        <f>VLOOKUP(A72,'Banc de Preus'!A:I,4,0)</f>
        <v>1.2</v>
      </c>
      <c r="E72" s="40" t="str">
        <f>VLOOKUP(A72,'Banc de Preus'!A:I,5,0)</f>
        <v>Elements de Registre</v>
      </c>
      <c r="F72" s="40" t="str">
        <f>VLOOKUP(A72,'Banc de Preus'!A:I,7,0)</f>
        <v>Pericó tipus B en vorera.</v>
      </c>
      <c r="G72" s="40" t="str">
        <f>VLOOKUP(A72,'Banc de Preus'!A:I,8,0)</f>
        <v>u.</v>
      </c>
      <c r="H72" s="57">
        <f>VLOOKUP(A72,'Banc de Preus'!A:I,9,0)</f>
        <v>729.75</v>
      </c>
      <c r="I72" s="47">
        <v>0</v>
      </c>
      <c r="J72" s="46">
        <f t="shared" si="19"/>
        <v>0</v>
      </c>
    </row>
    <row r="73" spans="1:10">
      <c r="A73" s="40" t="s">
        <v>341</v>
      </c>
      <c r="B73" s="40">
        <f>VLOOKUP(A73,'Banc de Preus'!A:I,2,0)</f>
        <v>1</v>
      </c>
      <c r="C73" s="40" t="str">
        <f>VLOOKUP(A73,'Banc de Preus'!A:I,3,0)</f>
        <v>Obra Civil</v>
      </c>
      <c r="D73" s="40" t="str">
        <f>VLOOKUP(A73,'Banc de Preus'!A:I,4,0)</f>
        <v>1.2</v>
      </c>
      <c r="E73" s="40" t="str">
        <f>VLOOKUP(A73,'Banc de Preus'!A:I,5,0)</f>
        <v>Elements de Registre</v>
      </c>
      <c r="F73" s="40" t="str">
        <f>VLOOKUP(A73,'Banc de Preus'!A:I,7,0)</f>
        <v>Pericó tipus B2 en vorera.</v>
      </c>
      <c r="G73" s="40" t="str">
        <f>VLOOKUP(A73,'Banc de Preus'!A:I,8,0)</f>
        <v>u.</v>
      </c>
      <c r="H73" s="57">
        <f>VLOOKUP(A73,'Banc de Preus'!A:I,9,0)</f>
        <v>661.5</v>
      </c>
      <c r="I73" s="47">
        <v>0</v>
      </c>
      <c r="J73" s="46">
        <f t="shared" si="19"/>
        <v>0</v>
      </c>
    </row>
    <row r="74" spans="1:10">
      <c r="A74" s="40" t="s">
        <v>262</v>
      </c>
      <c r="B74" s="40">
        <f>VLOOKUP(A74,'Banc de Preus'!A:I,2,0)</f>
        <v>1</v>
      </c>
      <c r="C74" s="40" t="str">
        <f>VLOOKUP(A74,'Banc de Preus'!A:I,3,0)</f>
        <v>Obra Civil</v>
      </c>
      <c r="D74" s="40" t="str">
        <f>VLOOKUP(A74,'Banc de Preus'!A:I,4,0)</f>
        <v>1.2</v>
      </c>
      <c r="E74" s="40" t="str">
        <f>VLOOKUP(A74,'Banc de Preus'!A:I,5,0)</f>
        <v>Elements de Registre</v>
      </c>
      <c r="F74" s="40" t="str">
        <f>VLOOKUP(A74,'Banc de Preus'!A:I,7,0)</f>
        <v>Pericó tipus B en terres.</v>
      </c>
      <c r="G74" s="40" t="str">
        <f>VLOOKUP(A74,'Banc de Preus'!A:I,8,0)</f>
        <v>u.</v>
      </c>
      <c r="H74" s="57">
        <f>VLOOKUP(A74,'Banc de Preus'!A:I,9,0)</f>
        <v>724.5</v>
      </c>
      <c r="I74" s="47">
        <v>0</v>
      </c>
      <c r="J74" s="46">
        <f t="shared" si="19"/>
        <v>0</v>
      </c>
    </row>
    <row r="75" spans="1:10">
      <c r="A75" s="40" t="s">
        <v>534</v>
      </c>
      <c r="B75" s="40">
        <f>VLOOKUP(A75,'Banc de Preus'!A:I,2,0)</f>
        <v>1</v>
      </c>
      <c r="C75" s="40" t="str">
        <f>VLOOKUP(A75,'Banc de Preus'!A:I,3,0)</f>
        <v>Obra Civil</v>
      </c>
      <c r="D75" s="40" t="str">
        <f>VLOOKUP(A75,'Banc de Preus'!A:I,4,0)</f>
        <v>1.2</v>
      </c>
      <c r="E75" s="40" t="str">
        <f>VLOOKUP(A75,'Banc de Preus'!A:I,5,0)</f>
        <v>Elements de Registre</v>
      </c>
      <c r="F75" s="40" t="str">
        <f>VLOOKUP(A75,'Banc de Preus'!A:I,7,0)</f>
        <v>Pericó tipus B2 en terres.</v>
      </c>
      <c r="G75" s="40" t="str">
        <f>VLOOKUP(A75,'Banc de Preus'!A:I,8,0)</f>
        <v>u.</v>
      </c>
      <c r="H75" s="57">
        <f>VLOOKUP(A75,'Banc de Preus'!A:I,9,0)</f>
        <v>645.75</v>
      </c>
      <c r="I75" s="47">
        <v>0</v>
      </c>
      <c r="J75" s="46">
        <f t="shared" ref="J75" si="24">H75*I75</f>
        <v>0</v>
      </c>
    </row>
    <row r="76" spans="1:10">
      <c r="A76" s="40" t="s">
        <v>264</v>
      </c>
      <c r="B76" s="40">
        <f>VLOOKUP(A76,'Banc de Preus'!A:I,2,0)</f>
        <v>1</v>
      </c>
      <c r="C76" s="40" t="str">
        <f>VLOOKUP(A76,'Banc de Preus'!A:I,3,0)</f>
        <v>Obra Civil</v>
      </c>
      <c r="D76" s="40" t="str">
        <f>VLOOKUP(A76,'Banc de Preus'!A:I,4,0)</f>
        <v>1.2</v>
      </c>
      <c r="E76" s="40" t="str">
        <f>VLOOKUP(A76,'Banc de Preus'!A:I,5,0)</f>
        <v>Elements de Registre</v>
      </c>
      <c r="F76" s="40" t="str">
        <f>VLOOKUP(A76,'Banc de Preus'!A:I,7,0)</f>
        <v>Pericó tipus C en calçada</v>
      </c>
      <c r="G76" s="40" t="str">
        <f>VLOOKUP(A76,'Banc de Preus'!A:I,8,0)</f>
        <v>u.</v>
      </c>
      <c r="H76" s="57">
        <f>VLOOKUP(A76,'Banc de Preus'!A:I,9,0)</f>
        <v>1260</v>
      </c>
      <c r="I76" s="47">
        <v>0</v>
      </c>
      <c r="J76" s="46">
        <f t="shared" si="19"/>
        <v>0</v>
      </c>
    </row>
    <row r="77" spans="1:10">
      <c r="A77" s="40" t="s">
        <v>342</v>
      </c>
      <c r="B77" s="40">
        <f>VLOOKUP(A77,'Banc de Preus'!A:I,2,0)</f>
        <v>1</v>
      </c>
      <c r="C77" s="40" t="str">
        <f>VLOOKUP(A77,'Banc de Preus'!A:I,3,0)</f>
        <v>Obra Civil</v>
      </c>
      <c r="D77" s="40" t="str">
        <f>VLOOKUP(A77,'Banc de Preus'!A:I,4,0)</f>
        <v>1.2</v>
      </c>
      <c r="E77" s="40" t="str">
        <f>VLOOKUP(A77,'Banc de Preus'!A:I,5,0)</f>
        <v>Elements de Registre</v>
      </c>
      <c r="F77" s="40" t="str">
        <f>VLOOKUP(A77,'Banc de Preus'!A:I,7,0)</f>
        <v>Pericó tipus C2 en calçada</v>
      </c>
      <c r="G77" s="40" t="str">
        <f>VLOOKUP(A77,'Banc de Preus'!A:I,8,0)</f>
        <v>u.</v>
      </c>
      <c r="H77" s="57">
        <f>VLOOKUP(A77,'Banc de Preus'!A:I,9,0)</f>
        <v>1171.8000000000002</v>
      </c>
      <c r="I77" s="47">
        <v>0</v>
      </c>
      <c r="J77" s="46">
        <f t="shared" si="19"/>
        <v>0</v>
      </c>
    </row>
    <row r="78" spans="1:10">
      <c r="A78" s="40" t="s">
        <v>265</v>
      </c>
      <c r="B78" s="40">
        <f>VLOOKUP(A78,'Banc de Preus'!A:I,2,0)</f>
        <v>1</v>
      </c>
      <c r="C78" s="40" t="str">
        <f>VLOOKUP(A78,'Banc de Preus'!A:I,3,0)</f>
        <v>Obra Civil</v>
      </c>
      <c r="D78" s="40" t="str">
        <f>VLOOKUP(A78,'Banc de Preus'!A:I,4,0)</f>
        <v>1.2</v>
      </c>
      <c r="E78" s="40" t="str">
        <f>VLOOKUP(A78,'Banc de Preus'!A:I,5,0)</f>
        <v>Elements de Registre</v>
      </c>
      <c r="F78" s="40" t="str">
        <f>VLOOKUP(A78,'Banc de Preus'!A:I,7,0)</f>
        <v>Pericó tipus C en vorera.</v>
      </c>
      <c r="G78" s="40" t="str">
        <f>VLOOKUP(A78,'Banc de Preus'!A:I,8,0)</f>
        <v>u.</v>
      </c>
      <c r="H78" s="57">
        <f>VLOOKUP(A78,'Banc de Preus'!A:I,9,0)</f>
        <v>1323</v>
      </c>
      <c r="I78" s="47">
        <v>0</v>
      </c>
      <c r="J78" s="46">
        <f t="shared" si="19"/>
        <v>0</v>
      </c>
    </row>
    <row r="79" spans="1:10">
      <c r="A79" s="40" t="s">
        <v>343</v>
      </c>
      <c r="B79" s="40">
        <f>VLOOKUP(A79,'Banc de Preus'!A:I,2,0)</f>
        <v>1</v>
      </c>
      <c r="C79" s="40" t="str">
        <f>VLOOKUP(A79,'Banc de Preus'!A:I,3,0)</f>
        <v>Obra Civil</v>
      </c>
      <c r="D79" s="40" t="str">
        <f>VLOOKUP(A79,'Banc de Preus'!A:I,4,0)</f>
        <v>1.2</v>
      </c>
      <c r="E79" s="40" t="str">
        <f>VLOOKUP(A79,'Banc de Preus'!A:I,5,0)</f>
        <v>Elements de Registre</v>
      </c>
      <c r="F79" s="40" t="str">
        <f>VLOOKUP(A79,'Banc de Preus'!A:I,7,0)</f>
        <v>Pericó tipus C2 en vorera.</v>
      </c>
      <c r="G79" s="40" t="str">
        <f>VLOOKUP(A79,'Banc de Preus'!A:I,8,0)</f>
        <v>u.</v>
      </c>
      <c r="H79" s="57">
        <f>VLOOKUP(A79,'Banc de Preus'!A:I,9,0)</f>
        <v>1224.3000000000002</v>
      </c>
      <c r="I79" s="47">
        <v>0</v>
      </c>
      <c r="J79" s="46">
        <f t="shared" si="19"/>
        <v>0</v>
      </c>
    </row>
    <row r="80" spans="1:10">
      <c r="A80" s="40" t="s">
        <v>266</v>
      </c>
      <c r="B80" s="40">
        <f>VLOOKUP(A80,'Banc de Preus'!A:I,2,0)</f>
        <v>1</v>
      </c>
      <c r="C80" s="40" t="str">
        <f>VLOOKUP(A80,'Banc de Preus'!A:I,3,0)</f>
        <v>Obra Civil</v>
      </c>
      <c r="D80" s="40" t="str">
        <f>VLOOKUP(A80,'Banc de Preus'!A:I,4,0)</f>
        <v>1.2</v>
      </c>
      <c r="E80" s="40" t="str">
        <f>VLOOKUP(A80,'Banc de Preus'!A:I,5,0)</f>
        <v>Elements de Registre</v>
      </c>
      <c r="F80" s="40" t="str">
        <f>VLOOKUP(A80,'Banc de Preus'!A:I,7,0)</f>
        <v>Pericó tipus C en terres.</v>
      </c>
      <c r="G80" s="40" t="str">
        <f>VLOOKUP(A80,'Banc de Preus'!A:I,8,0)</f>
        <v>u.</v>
      </c>
      <c r="H80" s="57">
        <f>VLOOKUP(A80,'Banc de Preus'!A:I,9,0)</f>
        <v>1323</v>
      </c>
      <c r="I80" s="47">
        <v>0</v>
      </c>
      <c r="J80" s="46">
        <f t="shared" si="19"/>
        <v>0</v>
      </c>
    </row>
    <row r="81" spans="1:10">
      <c r="A81" s="40" t="s">
        <v>535</v>
      </c>
      <c r="B81" s="40">
        <f>VLOOKUP(A81,'Banc de Preus'!A:I,2,0)</f>
        <v>1</v>
      </c>
      <c r="C81" s="40" t="str">
        <f>VLOOKUP(A81,'Banc de Preus'!A:I,3,0)</f>
        <v>Obra Civil</v>
      </c>
      <c r="D81" s="40" t="str">
        <f>VLOOKUP(A81,'Banc de Preus'!A:I,4,0)</f>
        <v>1.2</v>
      </c>
      <c r="E81" s="40" t="str">
        <f>VLOOKUP(A81,'Banc de Preus'!A:I,5,0)</f>
        <v>Elements de Registre</v>
      </c>
      <c r="F81" s="40" t="str">
        <f>VLOOKUP(A81,'Banc de Preus'!A:I,7,0)</f>
        <v>Pericó tipus C2 en terres.</v>
      </c>
      <c r="G81" s="40" t="str">
        <f>VLOOKUP(A81,'Banc de Preus'!A:I,8,0)</f>
        <v>u.</v>
      </c>
      <c r="H81" s="57">
        <f>VLOOKUP(A81,'Banc de Preus'!A:I,9,0)</f>
        <v>1224.3000000000002</v>
      </c>
      <c r="I81" s="47">
        <v>0</v>
      </c>
      <c r="J81" s="46">
        <f t="shared" ref="J81" si="25">H81*I81</f>
        <v>0</v>
      </c>
    </row>
    <row r="82" spans="1:10">
      <c r="A82" s="40" t="s">
        <v>66</v>
      </c>
      <c r="B82" s="40">
        <f>VLOOKUP(A82,'Banc de Preus'!A:I,2,0)</f>
        <v>1</v>
      </c>
      <c r="C82" s="40" t="str">
        <f>VLOOKUP(A82,'Banc de Preus'!A:I,3,0)</f>
        <v>Obra Civil</v>
      </c>
      <c r="D82" s="40" t="str">
        <f>VLOOKUP(A82,'Banc de Preus'!A:I,4,0)</f>
        <v>1.2</v>
      </c>
      <c r="E82" s="40" t="str">
        <f>VLOOKUP(A82,'Banc de Preus'!A:I,5,0)</f>
        <v>Elements de Registre</v>
      </c>
      <c r="F82" s="40" t="str">
        <f>VLOOKUP(A82,'Banc de Preus'!A:I,7,0)</f>
        <v>Ampliació i/o reforma de pericó existent.</v>
      </c>
      <c r="G82" s="40" t="str">
        <f>VLOOKUP(A82,'Banc de Preus'!A:I,8,0)</f>
        <v>u.</v>
      </c>
      <c r="H82" s="57">
        <f>VLOOKUP(A82,'Banc de Preus'!A:I,9,0)</f>
        <v>827.4</v>
      </c>
      <c r="I82" s="47">
        <v>0</v>
      </c>
      <c r="J82" s="46">
        <f t="shared" si="19"/>
        <v>0</v>
      </c>
    </row>
    <row r="83" spans="1:10">
      <c r="A83" s="40" t="s">
        <v>350</v>
      </c>
      <c r="B83" s="40">
        <f>VLOOKUP(A83,'Banc de Preus'!A:I,2,0)</f>
        <v>1</v>
      </c>
      <c r="C83" s="40" t="str">
        <f>VLOOKUP(A83,'Banc de Preus'!A:I,3,0)</f>
        <v>Obra Civil</v>
      </c>
      <c r="D83" s="40" t="str">
        <f>VLOOKUP(A83,'Banc de Preus'!A:I,4,0)</f>
        <v>1.2</v>
      </c>
      <c r="E83" s="40" t="str">
        <f>VLOOKUP(A83,'Banc de Preus'!A:I,5,0)</f>
        <v>Elements de Registre</v>
      </c>
      <c r="F83" s="40" t="str">
        <f>VLOOKUP(A83,'Banc de Preus'!A:I,7,0)</f>
        <v>Suplement per construcció de pericó interceptant canalització existent amb presència de cables en servei.</v>
      </c>
      <c r="G83" s="40" t="str">
        <f>VLOOKUP(A83,'Banc de Preus'!A:I,8,0)</f>
        <v>u.</v>
      </c>
      <c r="H83" s="57">
        <f>VLOOKUP(A83,'Banc de Preus'!A:I,9,0)</f>
        <v>174.83</v>
      </c>
      <c r="I83" s="47">
        <v>0</v>
      </c>
      <c r="J83" s="46">
        <f t="shared" si="19"/>
        <v>0</v>
      </c>
    </row>
    <row r="84" spans="1:10">
      <c r="A84" s="40" t="s">
        <v>67</v>
      </c>
      <c r="B84" s="40">
        <f>VLOOKUP(A84,'Banc de Preus'!A:I,2,0)</f>
        <v>1</v>
      </c>
      <c r="C84" s="40" t="str">
        <f>VLOOKUP(A84,'Banc de Preus'!A:I,3,0)</f>
        <v>Obra Civil</v>
      </c>
      <c r="D84" s="40" t="str">
        <f>VLOOKUP(A84,'Banc de Preus'!A:I,4,0)</f>
        <v>1.2</v>
      </c>
      <c r="E84" s="40" t="str">
        <f>VLOOKUP(A84,'Banc de Preus'!A:I,5,0)</f>
        <v>Elements de Registre</v>
      </c>
      <c r="F84" s="40" t="str">
        <f>VLOOKUP(A84,'Banc de Preus'!A:I,7,0)</f>
        <v>Construcció mur de protecció de blocs de formigó.</v>
      </c>
      <c r="G84" s="40" t="str">
        <f>VLOOKUP(A84,'Banc de Preus'!A:I,8,0)</f>
        <v>m2</v>
      </c>
      <c r="H84" s="46">
        <f>VLOOKUP(A84,'Banc de Preus'!A:I,9,0)</f>
        <v>61.43</v>
      </c>
      <c r="I84" s="47">
        <v>0</v>
      </c>
      <c r="J84" s="46">
        <f t="shared" si="19"/>
        <v>0</v>
      </c>
    </row>
    <row r="85" spans="1:10">
      <c r="A85" s="40" t="s">
        <v>68</v>
      </c>
      <c r="B85" s="40">
        <f>VLOOKUP(A85,'Banc de Preus'!A:I,2,0)</f>
        <v>1</v>
      </c>
      <c r="C85" s="40" t="str">
        <f>VLOOKUP(A85,'Banc de Preus'!A:I,3,0)</f>
        <v>Obra Civil</v>
      </c>
      <c r="D85" s="40" t="str">
        <f>VLOOKUP(A85,'Banc de Preus'!A:I,4,0)</f>
        <v>1.3</v>
      </c>
      <c r="E85" s="40" t="str">
        <f>VLOOKUP(A85,'Banc de Preus'!A:I,5,0)</f>
        <v>Perforacions i taladres</v>
      </c>
      <c r="F85" s="40" t="str">
        <f>VLOOKUP(A85,'Banc de Preus'!A:I,7,0)</f>
        <v>Perforació manual o mecànica.</v>
      </c>
      <c r="G85" s="40" t="str">
        <f>VLOOKUP(A85,'Banc de Preus'!A:I,8,0)</f>
        <v>u.</v>
      </c>
      <c r="H85" s="46">
        <f>VLOOKUP(A85,'Banc de Preus'!A:I,9,0)</f>
        <v>28.88</v>
      </c>
      <c r="I85" s="47">
        <v>0</v>
      </c>
      <c r="J85" s="46">
        <f t="shared" si="19"/>
        <v>0</v>
      </c>
    </row>
    <row r="86" spans="1:10">
      <c r="A86" s="40" t="s">
        <v>895</v>
      </c>
      <c r="B86" s="40">
        <f>VLOOKUP(A86,'Banc de Preus'!A:I,2,0)</f>
        <v>1</v>
      </c>
      <c r="C86" s="40" t="str">
        <f>VLOOKUP(A86,'Banc de Preus'!A:I,3,0)</f>
        <v>Obra Civil</v>
      </c>
      <c r="D86" s="40" t="str">
        <f>VLOOKUP(A86,'Banc de Preus'!A:I,4,0)</f>
        <v>1.3</v>
      </c>
      <c r="E86" s="40" t="str">
        <f>VLOOKUP(A86,'Banc de Preus'!A:I,5,0)</f>
        <v>Perforacions i taladres</v>
      </c>
      <c r="F86" s="40" t="str">
        <f>VLOOKUP(A86,'Banc de Preus'!A:I,7,0)</f>
        <v>Connexió d'accés a camara de registre</v>
      </c>
      <c r="G86" s="40" t="str">
        <f>VLOOKUP(A86,'Banc de Preus'!A:I,8,0)</f>
        <v>u.</v>
      </c>
      <c r="H86" s="46">
        <f>VLOOKUP(A86,'Banc de Preus'!A:I,9,0)</f>
        <v>842</v>
      </c>
      <c r="I86" s="47">
        <v>0</v>
      </c>
      <c r="J86" s="46">
        <f t="shared" ref="J86" si="26">H86*I86</f>
        <v>0</v>
      </c>
    </row>
    <row r="87" spans="1:10">
      <c r="A87" s="40" t="s">
        <v>69</v>
      </c>
      <c r="B87" s="40">
        <f>VLOOKUP(A87,'Banc de Preus'!A:I,2,0)</f>
        <v>1</v>
      </c>
      <c r="C87" s="40" t="str">
        <f>VLOOKUP(A87,'Banc de Preus'!A:I,3,0)</f>
        <v>Obra Civil</v>
      </c>
      <c r="D87" s="40" t="str">
        <f>VLOOKUP(A87,'Banc de Preus'!A:I,4,0)</f>
        <v>1.3</v>
      </c>
      <c r="E87" s="40" t="str">
        <f>VLOOKUP(A87,'Banc de Preus'!A:I,5,0)</f>
        <v>Perforacions i taladres</v>
      </c>
      <c r="F87" s="40" t="str">
        <f>VLOOKUP(A87,'Banc de Preus'!A:I,7,0)</f>
        <v>Taladre mecànic.</v>
      </c>
      <c r="G87" s="40" t="str">
        <f>VLOOKUP(A87,'Banc de Preus'!A:I,8,0)</f>
        <v>u.</v>
      </c>
      <c r="H87" s="46">
        <f>VLOOKUP(A87,'Banc de Preus'!A:I,9,0)</f>
        <v>128.1</v>
      </c>
      <c r="I87" s="47">
        <v>0</v>
      </c>
      <c r="J87" s="46">
        <f t="shared" si="19"/>
        <v>0</v>
      </c>
    </row>
    <row r="88" spans="1:10">
      <c r="A88" s="40" t="s">
        <v>70</v>
      </c>
      <c r="B88" s="40">
        <f>VLOOKUP(A88,'Banc de Preus'!A:I,2,0)</f>
        <v>1</v>
      </c>
      <c r="C88" s="40" t="str">
        <f>VLOOKUP(A88,'Banc de Preus'!A:I,3,0)</f>
        <v>Obra Civil</v>
      </c>
      <c r="D88" s="40" t="str">
        <f>VLOOKUP(A88,'Banc de Preus'!A:I,4,0)</f>
        <v>1.3</v>
      </c>
      <c r="E88" s="40" t="str">
        <f>VLOOKUP(A88,'Banc de Preus'!A:I,5,0)</f>
        <v>Perforacions i taladres</v>
      </c>
      <c r="F88" s="40" t="str">
        <f>VLOOKUP(A88,'Banc de Preus'!A:I,7,0)</f>
        <v>Perforació horitzontal dirigida de fins Ø160mm per pas de conductes.</v>
      </c>
      <c r="G88" s="40" t="str">
        <f>VLOOKUP(A88,'Banc de Preus'!A:I,8,0)</f>
        <v>m</v>
      </c>
      <c r="H88" s="64">
        <f>VLOOKUP(A88,'Banc de Preus'!A:I,9,0)</f>
        <v>300</v>
      </c>
      <c r="I88" s="47">
        <v>0</v>
      </c>
      <c r="J88" s="46">
        <f t="shared" si="19"/>
        <v>0</v>
      </c>
    </row>
    <row r="89" spans="1:10">
      <c r="A89" s="40" t="s">
        <v>276</v>
      </c>
      <c r="B89" s="40">
        <f>VLOOKUP(A89,'Banc de Preus'!A:I,2,0)</f>
        <v>1</v>
      </c>
      <c r="C89" s="40" t="str">
        <f>VLOOKUP(A89,'Banc de Preus'!A:I,3,0)</f>
        <v>Obra Civil</v>
      </c>
      <c r="D89" s="40" t="str">
        <f>VLOOKUP(A89,'Banc de Preus'!A:I,4,0)</f>
        <v>1.3</v>
      </c>
      <c r="E89" s="40" t="str">
        <f>VLOOKUP(A89,'Banc de Preus'!A:I,5,0)</f>
        <v>Perforacions i taladres</v>
      </c>
      <c r="F89" s="40" t="str">
        <f>VLOOKUP(A89,'Banc de Preus'!A:I,7,0)</f>
        <v>Perforació horitzontal dirigida de fins Ø160mm per pas de conductes.. (part fixe)</v>
      </c>
      <c r="G89" s="40" t="str">
        <f>VLOOKUP(A89,'Banc de Preus'!A:I,8,0)</f>
        <v>u.</v>
      </c>
      <c r="H89" s="64">
        <f>VLOOKUP(A89,'Banc de Preus'!A:I,9,0)</f>
        <v>5000</v>
      </c>
      <c r="I89" s="47">
        <v>0</v>
      </c>
      <c r="J89" s="46">
        <f t="shared" si="19"/>
        <v>0</v>
      </c>
    </row>
    <row r="90" spans="1:10">
      <c r="A90" s="40" t="s">
        <v>110</v>
      </c>
      <c r="B90" s="40">
        <f>VLOOKUP(A90,'Banc de Preus'!A:I,2,0)</f>
        <v>1</v>
      </c>
      <c r="C90" s="40" t="str">
        <f>VLOOKUP(A90,'Banc de Preus'!A:I,3,0)</f>
        <v>Obra Civil</v>
      </c>
      <c r="D90" s="40" t="str">
        <f>VLOOKUP(A90,'Banc de Preus'!A:I,4,0)</f>
        <v>1.4</v>
      </c>
      <c r="E90" s="40" t="str">
        <f>VLOOKUP(A90,'Banc de Preus'!A:I,5,0)</f>
        <v>Subministrament Marcs i Tapes</v>
      </c>
      <c r="F90" s="40" t="str">
        <f>VLOOKUP(A90,'Banc de Preus'!A:I,7,0)</f>
        <v>Subministrament tapa i marc Tipus A (tapa quadrada).</v>
      </c>
      <c r="G90" s="40" t="str">
        <f>VLOOKUP(A90,'Banc de Preus'!A:I,8,0)</f>
        <v>u.</v>
      </c>
      <c r="H90" s="46">
        <f>VLOOKUP(A90,'Banc de Preus'!A:I,9,0)</f>
        <v>49.88</v>
      </c>
      <c r="I90" s="47">
        <v>0</v>
      </c>
      <c r="J90" s="46">
        <f t="shared" si="19"/>
        <v>0</v>
      </c>
    </row>
    <row r="91" spans="1:10">
      <c r="A91" s="40" t="s">
        <v>111</v>
      </c>
      <c r="B91" s="40">
        <f>VLOOKUP(A91,'Banc de Preus'!A:I,2,0)</f>
        <v>1</v>
      </c>
      <c r="C91" s="40" t="str">
        <f>VLOOKUP(A91,'Banc de Preus'!A:I,3,0)</f>
        <v>Obra Civil</v>
      </c>
      <c r="D91" s="40" t="str">
        <f>VLOOKUP(A91,'Banc de Preus'!A:I,4,0)</f>
        <v>1.4</v>
      </c>
      <c r="E91" s="40" t="str">
        <f>VLOOKUP(A91,'Banc de Preus'!A:I,5,0)</f>
        <v>Subministrament Marcs i Tapes</v>
      </c>
      <c r="F91" s="40" t="str">
        <f>VLOOKUP(A91,'Banc de Preus'!A:I,7,0)</f>
        <v>Subministrament tapa i marc Tipus B (tapa doble fulla triangular).</v>
      </c>
      <c r="G91" s="40" t="str">
        <f>VLOOKUP(A91,'Banc de Preus'!A:I,8,0)</f>
        <v>u.</v>
      </c>
      <c r="H91" s="46">
        <f>VLOOKUP(A91,'Banc de Preus'!A:I,9,0)</f>
        <v>362.25</v>
      </c>
      <c r="I91" s="47">
        <v>0</v>
      </c>
      <c r="J91" s="46">
        <f t="shared" si="19"/>
        <v>0</v>
      </c>
    </row>
    <row r="92" spans="1:10">
      <c r="A92" s="40" t="s">
        <v>345</v>
      </c>
      <c r="B92" s="40">
        <f>VLOOKUP(A92,'Banc de Preus'!A:I,2,0)</f>
        <v>1</v>
      </c>
      <c r="C92" s="40" t="str">
        <f>VLOOKUP(A92,'Banc de Preus'!A:I,3,0)</f>
        <v>Obra Civil</v>
      </c>
      <c r="D92" s="40" t="str">
        <f>VLOOKUP(A92,'Banc de Preus'!A:I,4,0)</f>
        <v>1.4</v>
      </c>
      <c r="E92" s="40" t="str">
        <f>VLOOKUP(A92,'Banc de Preus'!A:I,5,0)</f>
        <v>Subministrament Marcs i Tapes</v>
      </c>
      <c r="F92" s="40" t="str">
        <f>VLOOKUP(A92,'Banc de Preus'!A:I,7,0)</f>
        <v>Subministrament tapa i marc Tipus B2 (tapa doble fulla triangular).</v>
      </c>
      <c r="G92" s="40" t="str">
        <f>VLOOKUP(A92,'Banc de Preus'!A:I,8,0)</f>
        <v>u.</v>
      </c>
      <c r="H92" s="46">
        <f>VLOOKUP(A92,'Banc de Preus'!A:I,9,0)</f>
        <v>325.5</v>
      </c>
      <c r="I92" s="47">
        <v>0</v>
      </c>
      <c r="J92" s="46">
        <f t="shared" si="19"/>
        <v>0</v>
      </c>
    </row>
    <row r="93" spans="1:10">
      <c r="A93" s="40" t="s">
        <v>112</v>
      </c>
      <c r="B93" s="40">
        <f>VLOOKUP(A93,'Banc de Preus'!A:I,2,0)</f>
        <v>1</v>
      </c>
      <c r="C93" s="40" t="str">
        <f>VLOOKUP(A93,'Banc de Preus'!A:I,3,0)</f>
        <v>Obra Civil</v>
      </c>
      <c r="D93" s="40" t="str">
        <f>VLOOKUP(A93,'Banc de Preus'!A:I,4,0)</f>
        <v>1.4</v>
      </c>
      <c r="E93" s="40" t="str">
        <f>VLOOKUP(A93,'Banc de Preus'!A:I,5,0)</f>
        <v>Subministrament Marcs i Tapes</v>
      </c>
      <c r="F93" s="40" t="str">
        <f>VLOOKUP(A93,'Banc de Preus'!A:I,7,0)</f>
        <v>Subministrament tapa i marc Tipus B (tapa rodona).</v>
      </c>
      <c r="G93" s="40" t="str">
        <f>VLOOKUP(A93,'Banc de Preus'!A:I,8,0)</f>
        <v>u.</v>
      </c>
      <c r="H93" s="46">
        <f>VLOOKUP(A93,'Banc de Preus'!A:I,9,0)</f>
        <v>242.55</v>
      </c>
      <c r="I93" s="47">
        <v>0</v>
      </c>
      <c r="J93" s="46">
        <f t="shared" si="19"/>
        <v>0</v>
      </c>
    </row>
    <row r="94" spans="1:10">
      <c r="A94" s="40" t="s">
        <v>113</v>
      </c>
      <c r="B94" s="40">
        <f>VLOOKUP(A94,'Banc de Preus'!A:I,2,0)</f>
        <v>1</v>
      </c>
      <c r="C94" s="40" t="str">
        <f>VLOOKUP(A94,'Banc de Preus'!A:I,3,0)</f>
        <v>Obra Civil</v>
      </c>
      <c r="D94" s="40" t="str">
        <f>VLOOKUP(A94,'Banc de Preus'!A:I,4,0)</f>
        <v>1.4</v>
      </c>
      <c r="E94" s="40" t="str">
        <f>VLOOKUP(A94,'Banc de Preus'!A:I,5,0)</f>
        <v>Subministrament Marcs i Tapes</v>
      </c>
      <c r="F94" s="40" t="str">
        <f>VLOOKUP(A94,'Banc de Preus'!A:I,7,0)</f>
        <v>Subministrament tapa i marc Tipus C (tapa de quatre fulles triangulars).</v>
      </c>
      <c r="G94" s="40" t="str">
        <f>VLOOKUP(A94,'Banc de Preus'!A:I,8,0)</f>
        <v>u.</v>
      </c>
      <c r="H94" s="46">
        <f>VLOOKUP(A94,'Banc de Preus'!A:I,9,0)</f>
        <v>630</v>
      </c>
      <c r="I94" s="47">
        <v>0</v>
      </c>
      <c r="J94" s="46">
        <f t="shared" si="19"/>
        <v>0</v>
      </c>
    </row>
    <row r="95" spans="1:10">
      <c r="A95" s="40" t="s">
        <v>346</v>
      </c>
      <c r="B95" s="40">
        <f>VLOOKUP(A95,'Banc de Preus'!A:I,2,0)</f>
        <v>1</v>
      </c>
      <c r="C95" s="40" t="str">
        <f>VLOOKUP(A95,'Banc de Preus'!A:I,3,0)</f>
        <v>Obra Civil</v>
      </c>
      <c r="D95" s="40" t="str">
        <f>VLOOKUP(A95,'Banc de Preus'!A:I,4,0)</f>
        <v>1.4</v>
      </c>
      <c r="E95" s="40" t="str">
        <f>VLOOKUP(A95,'Banc de Preus'!A:I,5,0)</f>
        <v>Subministrament Marcs i Tapes</v>
      </c>
      <c r="F95" s="40" t="str">
        <f>VLOOKUP(A95,'Banc de Preus'!A:I,7,0)</f>
        <v>Subministrament tapa i marc Tipus C2 (tapa de quatre fulles triangulars).</v>
      </c>
      <c r="G95" s="40" t="str">
        <f>VLOOKUP(A95,'Banc de Preus'!A:I,8,0)</f>
        <v>u.</v>
      </c>
      <c r="H95" s="46">
        <f>VLOOKUP(A95,'Banc de Preus'!A:I,9,0)</f>
        <v>573.30000000000007</v>
      </c>
      <c r="I95" s="47">
        <v>0</v>
      </c>
      <c r="J95" s="46">
        <f t="shared" si="19"/>
        <v>0</v>
      </c>
    </row>
    <row r="96" spans="1:10">
      <c r="A96" s="40" t="s">
        <v>114</v>
      </c>
      <c r="B96" s="40">
        <f>VLOOKUP(A96,'Banc de Preus'!A:I,2,0)</f>
        <v>1</v>
      </c>
      <c r="C96" s="40" t="str">
        <f>VLOOKUP(A96,'Banc de Preus'!A:I,3,0)</f>
        <v>Obra Civil</v>
      </c>
      <c r="D96" s="40" t="str">
        <f>VLOOKUP(A96,'Banc de Preus'!A:I,4,0)</f>
        <v>1.4</v>
      </c>
      <c r="E96" s="40" t="str">
        <f>VLOOKUP(A96,'Banc de Preus'!A:I,5,0)</f>
        <v>Subministrament Marcs i Tapes</v>
      </c>
      <c r="F96" s="40" t="str">
        <f>VLOOKUP(A96,'Banc de Preus'!A:I,7,0)</f>
        <v>Subministrament tapa i marc de formigó de 800X800 mm</v>
      </c>
      <c r="G96" s="40" t="str">
        <f>VLOOKUP(A96,'Banc de Preus'!A:I,8,0)</f>
        <v>u.</v>
      </c>
      <c r="H96" s="46">
        <f>VLOOKUP(A96,'Banc de Preus'!A:I,9,0)</f>
        <v>110.25</v>
      </c>
      <c r="I96" s="47">
        <v>0</v>
      </c>
      <c r="J96" s="46">
        <f t="shared" si="19"/>
        <v>0</v>
      </c>
    </row>
    <row r="97" spans="1:10">
      <c r="A97" s="40" t="s">
        <v>693</v>
      </c>
      <c r="B97" s="40">
        <f>VLOOKUP(A97,'Banc de Preus'!A:I,2,0)</f>
        <v>1</v>
      </c>
      <c r="C97" s="40" t="str">
        <f>VLOOKUP(A97,'Banc de Preus'!A:I,3,0)</f>
        <v>Obra Civil</v>
      </c>
      <c r="D97" s="40" t="str">
        <f>VLOOKUP(A97,'Banc de Preus'!A:I,4,0)</f>
        <v>1.4</v>
      </c>
      <c r="E97" s="40" t="str">
        <f>VLOOKUP(A97,'Banc de Preus'!A:I,5,0)</f>
        <v>Subministrament prefabricat pericó</v>
      </c>
      <c r="F97" s="40" t="str">
        <f>VLOOKUP(A97,'Banc de Preus'!A:I,7,0)</f>
        <v>Subministrament del prefabricat del pericó tipus A</v>
      </c>
      <c r="G97" s="40" t="str">
        <f>VLOOKUP(A97,'Banc de Preus'!A:I,8,0)</f>
        <v>u.</v>
      </c>
      <c r="H97" s="46">
        <f>VLOOKUP(A97,'Banc de Preus'!A:I,9,0)</f>
        <v>17.330000000000002</v>
      </c>
      <c r="I97" s="47">
        <v>0</v>
      </c>
      <c r="J97" s="46">
        <f t="shared" ref="J97:J102" si="27">H97*I97</f>
        <v>0</v>
      </c>
    </row>
    <row r="98" spans="1:10">
      <c r="A98" s="40" t="s">
        <v>691</v>
      </c>
      <c r="B98" s="40">
        <f>VLOOKUP(A98,'Banc de Preus'!A:I,2,0)</f>
        <v>1</v>
      </c>
      <c r="C98" s="40" t="str">
        <f>VLOOKUP(A98,'Banc de Preus'!A:I,3,0)</f>
        <v>Obra Civil</v>
      </c>
      <c r="D98" s="40" t="str">
        <f>VLOOKUP(A98,'Banc de Preus'!A:I,4,0)</f>
        <v>1.4</v>
      </c>
      <c r="E98" s="40" t="str">
        <f>VLOOKUP(A98,'Banc de Preus'!A:I,5,0)</f>
        <v>Subministrament prefabricat pericó</v>
      </c>
      <c r="F98" s="40" t="str">
        <f>VLOOKUP(A98,'Banc de Preus'!A:I,7,0)</f>
        <v>Subministrament del prefabricat del pericó tipus B2</v>
      </c>
      <c r="G98" s="40" t="str">
        <f>VLOOKUP(A98,'Banc de Preus'!A:I,8,0)</f>
        <v>u.</v>
      </c>
      <c r="H98" s="46">
        <f>VLOOKUP(A98,'Banc de Preus'!A:I,9,0)</f>
        <v>161.70000000000002</v>
      </c>
      <c r="I98" s="47">
        <v>0</v>
      </c>
      <c r="J98" s="46">
        <f t="shared" si="27"/>
        <v>0</v>
      </c>
    </row>
    <row r="99" spans="1:10">
      <c r="A99" s="40" t="s">
        <v>692</v>
      </c>
      <c r="B99" s="40">
        <f>VLOOKUP(A99,'Banc de Preus'!A:I,2,0)</f>
        <v>1</v>
      </c>
      <c r="C99" s="40" t="str">
        <f>VLOOKUP(A99,'Banc de Preus'!A:I,3,0)</f>
        <v>Obra Civil</v>
      </c>
      <c r="D99" s="40" t="str">
        <f>VLOOKUP(A99,'Banc de Preus'!A:I,4,0)</f>
        <v>1.4</v>
      </c>
      <c r="E99" s="40" t="str">
        <f>VLOOKUP(A99,'Banc de Preus'!A:I,5,0)</f>
        <v>Subministrament prefabricat pericó</v>
      </c>
      <c r="F99" s="40" t="str">
        <f>VLOOKUP(A99,'Banc de Preus'!A:I,7,0)</f>
        <v>Subministrament del prefabricat del pericó tipus B</v>
      </c>
      <c r="G99" s="40" t="str">
        <f>VLOOKUP(A99,'Banc de Preus'!A:I,8,0)</f>
        <v>u.</v>
      </c>
      <c r="H99" s="46">
        <f>VLOOKUP(A99,'Banc de Preus'!A:I,9,0)</f>
        <v>173.25</v>
      </c>
      <c r="I99" s="47">
        <v>0</v>
      </c>
      <c r="J99" s="46">
        <f t="shared" si="27"/>
        <v>0</v>
      </c>
    </row>
    <row r="100" spans="1:10">
      <c r="A100" s="40" t="s">
        <v>694</v>
      </c>
      <c r="B100" s="40">
        <f>VLOOKUP(A100,'Banc de Preus'!A:I,2,0)</f>
        <v>1</v>
      </c>
      <c r="C100" s="40" t="str">
        <f>VLOOKUP(A100,'Banc de Preus'!A:I,3,0)</f>
        <v>Obra Civil</v>
      </c>
      <c r="D100" s="40" t="str">
        <f>VLOOKUP(A100,'Banc de Preus'!A:I,4,0)</f>
        <v>1.4</v>
      </c>
      <c r="E100" s="40" t="str">
        <f>VLOOKUP(A100,'Banc de Preus'!A:I,5,0)</f>
        <v>Subministrament prefabricat pericó</v>
      </c>
      <c r="F100" s="40" t="str">
        <f>VLOOKUP(A100,'Banc de Preus'!A:I,7,0)</f>
        <v>Subministrament del prefabricat del pericó tipus C2</v>
      </c>
      <c r="G100" s="40" t="str">
        <f>VLOOKUP(A100,'Banc de Preus'!A:I,8,0)</f>
        <v>u.</v>
      </c>
      <c r="H100" s="46">
        <f>VLOOKUP(A100,'Banc de Preus'!A:I,9,0)</f>
        <v>265.64999999999998</v>
      </c>
      <c r="I100" s="47">
        <v>0</v>
      </c>
      <c r="J100" s="46">
        <f t="shared" si="27"/>
        <v>0</v>
      </c>
    </row>
    <row r="101" spans="1:10">
      <c r="A101" s="40" t="s">
        <v>700</v>
      </c>
      <c r="B101" s="40">
        <f>VLOOKUP(A101,'Banc de Preus'!A:I,2,0)</f>
        <v>1</v>
      </c>
      <c r="C101" s="40" t="str">
        <f>VLOOKUP(A101,'Banc de Preus'!A:I,3,0)</f>
        <v>Obra Civil</v>
      </c>
      <c r="D101" s="40" t="str">
        <f>VLOOKUP(A101,'Banc de Preus'!A:I,4,0)</f>
        <v>1.4</v>
      </c>
      <c r="E101" s="40" t="str">
        <f>VLOOKUP(A101,'Banc de Preus'!A:I,5,0)</f>
        <v>Subministrament prefabricat pericó</v>
      </c>
      <c r="F101" s="40" t="str">
        <f>VLOOKUP(A101,'Banc de Preus'!A:I,7,0)</f>
        <v>Subministrament del prefabricat del pericó tipus C</v>
      </c>
      <c r="G101" s="40" t="str">
        <f>VLOOKUP(A101,'Banc de Preus'!A:I,8,0)</f>
        <v>u.</v>
      </c>
      <c r="H101" s="46">
        <f>VLOOKUP(A101,'Banc de Preus'!A:I,9,0)</f>
        <v>288.75</v>
      </c>
      <c r="I101" s="47">
        <v>0</v>
      </c>
      <c r="J101" s="46">
        <f t="shared" ref="J101" si="28">H101*I101</f>
        <v>0</v>
      </c>
    </row>
    <row r="102" spans="1:10">
      <c r="A102" s="40" t="s">
        <v>696</v>
      </c>
      <c r="B102" s="40">
        <f>VLOOKUP(A102,'Banc de Preus'!A:I,2,0)</f>
        <v>1</v>
      </c>
      <c r="C102" s="40" t="str">
        <f>VLOOKUP(A102,'Banc de Preus'!A:I,3,0)</f>
        <v>Obra Civil</v>
      </c>
      <c r="D102" s="40" t="str">
        <f>VLOOKUP(A102,'Banc de Preus'!A:I,4,0)</f>
        <v>1.4</v>
      </c>
      <c r="E102" s="40" t="str">
        <f>VLOOKUP(A102,'Banc de Preus'!A:I,5,0)</f>
        <v>Subministrament de conductes</v>
      </c>
      <c r="F102" s="40" t="str">
        <f>VLOOKUP(A102,'Banc de Preus'!A:I,7,0)</f>
        <v>Subministrament microductes (6c20mm)</v>
      </c>
      <c r="G102" s="40" t="str">
        <f>VLOOKUP(A102,'Banc de Preus'!A:I,8,0)</f>
        <v>m</v>
      </c>
      <c r="H102" s="46">
        <f>VLOOKUP(A102,'Banc de Preus'!A:I,9,0)</f>
        <v>4.7300000000000004</v>
      </c>
      <c r="I102" s="47">
        <v>0</v>
      </c>
      <c r="J102" s="46">
        <f t="shared" si="27"/>
        <v>0</v>
      </c>
    </row>
    <row r="103" spans="1:10">
      <c r="A103" s="40" t="s">
        <v>71</v>
      </c>
      <c r="B103" s="40">
        <f>VLOOKUP(A103,'Banc de Preus'!A:I,2,0)</f>
        <v>2</v>
      </c>
      <c r="C103" s="40" t="str">
        <f>VLOOKUP(A103,'Banc de Preus'!A:I,3,0)</f>
        <v>Instal·lacions</v>
      </c>
      <c r="D103" s="40" t="str">
        <f>VLOOKUP(A103,'Banc de Preus'!A:I,4,0)</f>
        <v>2.1</v>
      </c>
      <c r="E103" s="40" t="str">
        <f>VLOOKUP(A103,'Banc de Preus'!A:I,5,0)</f>
        <v>Infraestructura pas de cable</v>
      </c>
      <c r="F103" s="40" t="str">
        <f>VLOOKUP(A103,'Banc de Preus'!A:I,7,0)</f>
        <v>Subconductat de 40 mm en canalització.</v>
      </c>
      <c r="G103" s="40" t="str">
        <f>VLOOKUP(A103,'Banc de Preus'!A:I,8,0)</f>
        <v>m</v>
      </c>
      <c r="H103" s="64">
        <f>VLOOKUP(A103,'Banc de Preus'!A:I,9,0)</f>
        <v>2.5</v>
      </c>
      <c r="I103" s="47">
        <v>0</v>
      </c>
      <c r="J103" s="46">
        <f t="shared" si="19"/>
        <v>0</v>
      </c>
    </row>
    <row r="104" spans="1:10">
      <c r="A104" s="40" t="s">
        <v>72</v>
      </c>
      <c r="B104" s="40">
        <f>VLOOKUP(A104,'Banc de Preus'!A:I,2,0)</f>
        <v>2</v>
      </c>
      <c r="C104" s="40" t="str">
        <f>VLOOKUP(A104,'Banc de Preus'!A:I,3,0)</f>
        <v>Instal·lacions</v>
      </c>
      <c r="D104" s="40" t="str">
        <f>VLOOKUP(A104,'Banc de Preus'!A:I,4,0)</f>
        <v>2.1</v>
      </c>
      <c r="E104" s="40" t="str">
        <f>VLOOKUP(A104,'Banc de Preus'!A:I,5,0)</f>
        <v>Infraestructura pas de cable</v>
      </c>
      <c r="F104" s="40" t="str">
        <f>VLOOKUP(A104,'Banc de Preus'!A:I,7,0)</f>
        <v>Subconductat geotèxtil en canalització 21 mm.</v>
      </c>
      <c r="G104" s="40" t="str">
        <f>VLOOKUP(A104,'Banc de Preus'!A:I,8,0)</f>
        <v>m</v>
      </c>
      <c r="H104" s="64">
        <f>VLOOKUP(A104,'Banc de Preus'!A:I,9,0)</f>
        <v>4.84</v>
      </c>
      <c r="I104" s="47">
        <v>0</v>
      </c>
      <c r="J104" s="46">
        <f t="shared" si="19"/>
        <v>0</v>
      </c>
    </row>
    <row r="105" spans="1:10">
      <c r="A105" s="40" t="s">
        <v>163</v>
      </c>
      <c r="B105" s="40">
        <f>VLOOKUP(A105,'Banc de Preus'!A:I,2,0)</f>
        <v>2</v>
      </c>
      <c r="C105" s="40" t="str">
        <f>VLOOKUP(A105,'Banc de Preus'!A:I,3,0)</f>
        <v>Instal·lacions</v>
      </c>
      <c r="D105" s="40" t="str">
        <f>VLOOKUP(A105,'Banc de Preus'!A:I,4,0)</f>
        <v>2.1</v>
      </c>
      <c r="E105" s="40" t="str">
        <f>VLOOKUP(A105,'Banc de Preus'!A:I,5,0)</f>
        <v>Infraestructura pas de cable</v>
      </c>
      <c r="F105" s="40" t="str">
        <f>VLOOKUP(A105,'Banc de Preus'!A:I,7,0)</f>
        <v>Subconductat geotèxtil en canalització 16 mm.</v>
      </c>
      <c r="G105" s="40" t="str">
        <f>VLOOKUP(A105,'Banc de Preus'!A:I,8,0)</f>
        <v>m</v>
      </c>
      <c r="H105" s="64">
        <f>VLOOKUP(A105,'Banc de Preus'!A:I,9,0)</f>
        <v>4.28</v>
      </c>
      <c r="I105" s="47">
        <v>0</v>
      </c>
      <c r="J105" s="46">
        <f t="shared" si="19"/>
        <v>0</v>
      </c>
    </row>
    <row r="106" spans="1:10">
      <c r="A106" s="40" t="s">
        <v>164</v>
      </c>
      <c r="B106" s="40">
        <f>VLOOKUP(A106,'Banc de Preus'!A:I,2,0)</f>
        <v>2</v>
      </c>
      <c r="C106" s="40" t="str">
        <f>VLOOKUP(A106,'Banc de Preus'!A:I,3,0)</f>
        <v>Instal·lacions</v>
      </c>
      <c r="D106" s="40" t="str">
        <f>VLOOKUP(A106,'Banc de Preus'!A:I,4,0)</f>
        <v>2.1</v>
      </c>
      <c r="E106" s="40" t="str">
        <f>VLOOKUP(A106,'Banc de Preus'!A:I,5,0)</f>
        <v>Infraestructura pas de cable</v>
      </c>
      <c r="F106" s="40" t="str">
        <f>VLOOKUP(A106,'Banc de Preus'!A:I,7,0)</f>
        <v>Subconductat geotèxtil en canalització 14 mm.</v>
      </c>
      <c r="G106" s="40" t="str">
        <f>VLOOKUP(A106,'Banc de Preus'!A:I,8,0)</f>
        <v>m</v>
      </c>
      <c r="H106" s="64">
        <f>VLOOKUP(A106,'Banc de Preus'!A:I,9,0)</f>
        <v>4.08</v>
      </c>
      <c r="I106" s="47">
        <v>0</v>
      </c>
      <c r="J106" s="46">
        <f t="shared" si="19"/>
        <v>0</v>
      </c>
    </row>
    <row r="107" spans="1:10">
      <c r="A107" s="40" t="s">
        <v>73</v>
      </c>
      <c r="B107" s="40">
        <f>VLOOKUP(A107,'Banc de Preus'!A:I,2,0)</f>
        <v>2</v>
      </c>
      <c r="C107" s="40" t="str">
        <f>VLOOKUP(A107,'Banc de Preus'!A:I,3,0)</f>
        <v>Instal·lacions</v>
      </c>
      <c r="D107" s="40" t="str">
        <f>VLOOKUP(A107,'Banc de Preus'!A:I,4,0)</f>
        <v>2.1</v>
      </c>
      <c r="E107" s="40" t="str">
        <f>VLOOKUP(A107,'Banc de Preus'!A:I,5,0)</f>
        <v>Infraestructura pas de cable</v>
      </c>
      <c r="F107" s="40" t="str">
        <f>VLOOKUP(A107,'Banc de Preus'!A:I,7,0)</f>
        <v>Grapat de conductes</v>
      </c>
      <c r="G107" s="40" t="str">
        <f>VLOOKUP(A107,'Banc de Preus'!A:I,8,0)</f>
        <v>m</v>
      </c>
      <c r="H107" s="46">
        <f>VLOOKUP(A107,'Banc de Preus'!A:I,9,0)</f>
        <v>3.06</v>
      </c>
      <c r="I107" s="47">
        <v>0</v>
      </c>
      <c r="J107" s="46">
        <f t="shared" si="19"/>
        <v>0</v>
      </c>
    </row>
    <row r="108" spans="1:10">
      <c r="A108" s="40" t="s">
        <v>74</v>
      </c>
      <c r="B108" s="40">
        <f>VLOOKUP(A108,'Banc de Preus'!A:I,2,0)</f>
        <v>2</v>
      </c>
      <c r="C108" s="40" t="str">
        <f>VLOOKUP(A108,'Banc de Preus'!A:I,3,0)</f>
        <v>Instal·lacions</v>
      </c>
      <c r="D108" s="40" t="str">
        <f>VLOOKUP(A108,'Banc de Preus'!A:I,4,0)</f>
        <v>2.1</v>
      </c>
      <c r="E108" s="40" t="str">
        <f>VLOOKUP(A108,'Banc de Preus'!A:I,5,0)</f>
        <v>Infraestructura pas de cable</v>
      </c>
      <c r="F108" s="40" t="str">
        <f>VLOOKUP(A108,'Banc de Preus'!A:I,7,0)</f>
        <v>Ignifugat.</v>
      </c>
      <c r="G108" s="40" t="str">
        <f>VLOOKUP(A108,'Banc de Preus'!A:I,8,0)</f>
        <v>m2</v>
      </c>
      <c r="H108" s="46">
        <f>VLOOKUP(A108,'Banc de Preus'!A:I,9,0)</f>
        <v>32.130000000000003</v>
      </c>
      <c r="I108" s="47">
        <v>0</v>
      </c>
      <c r="J108" s="46">
        <f t="shared" si="19"/>
        <v>0</v>
      </c>
    </row>
    <row r="109" spans="1:10">
      <c r="A109" s="40" t="s">
        <v>75</v>
      </c>
      <c r="B109" s="40">
        <f>VLOOKUP(A109,'Banc de Preus'!A:I,2,0)</f>
        <v>2</v>
      </c>
      <c r="C109" s="40" t="str">
        <f>VLOOKUP(A109,'Banc de Preus'!A:I,3,0)</f>
        <v>Instal·lacions</v>
      </c>
      <c r="D109" s="40" t="str">
        <f>VLOOKUP(A109,'Banc de Preus'!A:I,4,0)</f>
        <v>2.1</v>
      </c>
      <c r="E109" s="40" t="str">
        <f>VLOOKUP(A109,'Banc de Preus'!A:I,5,0)</f>
        <v>Infraestructura pas de cable</v>
      </c>
      <c r="F109" s="40" t="str">
        <f>VLOOKUP(A109,'Banc de Preus'!A:I,7,0)</f>
        <v>Tub d'acer galvanitzat Ø48/63mm</v>
      </c>
      <c r="G109" s="40" t="str">
        <f>VLOOKUP(A109,'Banc de Preus'!A:I,8,0)</f>
        <v>m</v>
      </c>
      <c r="H109" s="46">
        <f>VLOOKUP(A109,'Banc de Preus'!A:I,9,0)</f>
        <v>8.16</v>
      </c>
      <c r="I109" s="47">
        <v>0</v>
      </c>
      <c r="J109" s="46">
        <f t="shared" si="19"/>
        <v>0</v>
      </c>
    </row>
    <row r="110" spans="1:10">
      <c r="A110" s="40" t="s">
        <v>347</v>
      </c>
      <c r="B110" s="40">
        <f>VLOOKUP(A110,'Banc de Preus'!A:I,2,0)</f>
        <v>2</v>
      </c>
      <c r="C110" s="40" t="str">
        <f>VLOOKUP(A110,'Banc de Preus'!A:I,3,0)</f>
        <v>Instal·lacions</v>
      </c>
      <c r="D110" s="40" t="str">
        <f>VLOOKUP(A110,'Banc de Preus'!A:I,4,0)</f>
        <v>2.1</v>
      </c>
      <c r="E110" s="40" t="str">
        <f>VLOOKUP(A110,'Banc de Preus'!A:I,5,0)</f>
        <v>Infraestructura pas de cable</v>
      </c>
      <c r="F110" s="40" t="str">
        <f>VLOOKUP(A110,'Banc de Preus'!A:I,7,0)</f>
        <v>Tub d'acer inox. Ø90mm</v>
      </c>
      <c r="G110" s="40" t="str">
        <f>VLOOKUP(A110,'Banc de Preus'!A:I,8,0)</f>
        <v>m</v>
      </c>
      <c r="H110" s="46">
        <f>VLOOKUP(A110,'Banc de Preus'!A:I,9,0)</f>
        <v>40.800000000000004</v>
      </c>
      <c r="I110" s="47">
        <v>0</v>
      </c>
      <c r="J110" s="46">
        <f t="shared" si="19"/>
        <v>0</v>
      </c>
    </row>
    <row r="111" spans="1:10">
      <c r="A111" s="40" t="s">
        <v>348</v>
      </c>
      <c r="B111" s="40">
        <f>VLOOKUP(A111,'Banc de Preus'!A:I,2,0)</f>
        <v>2</v>
      </c>
      <c r="C111" s="40" t="str">
        <f>VLOOKUP(A111,'Banc de Preus'!A:I,3,0)</f>
        <v>Instal·lacions</v>
      </c>
      <c r="D111" s="40" t="str">
        <f>VLOOKUP(A111,'Banc de Preus'!A:I,4,0)</f>
        <v>2.1</v>
      </c>
      <c r="E111" s="40" t="str">
        <f>VLOOKUP(A111,'Banc de Preus'!A:I,5,0)</f>
        <v>Infraestructura pas de cable</v>
      </c>
      <c r="F111" s="40" t="str">
        <f>VLOOKUP(A111,'Banc de Preus'!A:I,7,0)</f>
        <v>Subconductar amb 6c20</v>
      </c>
      <c r="G111" s="40" t="str">
        <f>VLOOKUP(A111,'Banc de Preus'!A:I,8,0)</f>
        <v>m</v>
      </c>
      <c r="H111" s="46">
        <f>VLOOKUP(A111,'Banc de Preus'!A:I,9,0)</f>
        <v>6.63</v>
      </c>
      <c r="I111" s="47">
        <v>0</v>
      </c>
      <c r="J111" s="46">
        <f t="shared" si="19"/>
        <v>0</v>
      </c>
    </row>
    <row r="112" spans="1:10">
      <c r="A112" s="40" t="s">
        <v>76</v>
      </c>
      <c r="B112" s="40">
        <f>VLOOKUP(A112,'Banc de Preus'!A:I,2,0)</f>
        <v>2</v>
      </c>
      <c r="C112" s="40" t="str">
        <f>VLOOKUP(A112,'Banc de Preus'!A:I,3,0)</f>
        <v>Instal·lacions</v>
      </c>
      <c r="D112" s="40" t="str">
        <f>VLOOKUP(A112,'Banc de Preus'!A:I,4,0)</f>
        <v>2.1</v>
      </c>
      <c r="E112" s="40" t="str">
        <f>VLOOKUP(A112,'Banc de Preus'!A:I,5,0)</f>
        <v>Infraestructura pas de cable</v>
      </c>
      <c r="F112" s="40" t="str">
        <f>VLOOKUP(A112,'Banc de Preus'!A:I,7,0)</f>
        <v>Tub corrugat espirometàl·lic per unió de tub metàl·lic  Ø48/63mm</v>
      </c>
      <c r="G112" s="40" t="str">
        <f>VLOOKUP(A112,'Banc de Preus'!A:I,8,0)</f>
        <v>m</v>
      </c>
      <c r="H112" s="46">
        <f>VLOOKUP(A112,'Banc de Preus'!A:I,9,0)</f>
        <v>6.12</v>
      </c>
      <c r="I112" s="47">
        <v>0</v>
      </c>
      <c r="J112" s="46">
        <f t="shared" si="19"/>
        <v>0</v>
      </c>
    </row>
    <row r="113" spans="1:10">
      <c r="A113" s="40" t="s">
        <v>77</v>
      </c>
      <c r="B113" s="40">
        <f>VLOOKUP(A113,'Banc de Preus'!A:I,2,0)</f>
        <v>2</v>
      </c>
      <c r="C113" s="40" t="str">
        <f>VLOOKUP(A113,'Banc de Preus'!A:I,3,0)</f>
        <v>Instal·lacions</v>
      </c>
      <c r="D113" s="40" t="str">
        <f>VLOOKUP(A113,'Banc de Preus'!A:I,4,0)</f>
        <v>2.1</v>
      </c>
      <c r="E113" s="40" t="str">
        <f>VLOOKUP(A113,'Banc de Preus'!A:I,5,0)</f>
        <v>Infraestructura pas de cable</v>
      </c>
      <c r="F113" s="40" t="str">
        <f>VLOOKUP(A113,'Banc de Preus'!A:I,7,0)</f>
        <v>Safata metàl·lica de dimensions 300 x 100.</v>
      </c>
      <c r="G113" s="40" t="str">
        <f>VLOOKUP(A113,'Banc de Preus'!A:I,8,0)</f>
        <v>m</v>
      </c>
      <c r="H113" s="46">
        <f>VLOOKUP(A113,'Banc de Preus'!A:I,9,0)</f>
        <v>23.97</v>
      </c>
      <c r="I113" s="47">
        <v>0</v>
      </c>
      <c r="J113" s="46">
        <f t="shared" si="19"/>
        <v>0</v>
      </c>
    </row>
    <row r="114" spans="1:10">
      <c r="A114" s="40" t="s">
        <v>78</v>
      </c>
      <c r="B114" s="40">
        <f>VLOOKUP(A114,'Banc de Preus'!A:I,2,0)</f>
        <v>2</v>
      </c>
      <c r="C114" s="40" t="str">
        <f>VLOOKUP(A114,'Banc de Preus'!A:I,3,0)</f>
        <v>Instal·lacions</v>
      </c>
      <c r="D114" s="40" t="str">
        <f>VLOOKUP(A114,'Banc de Preus'!A:I,4,0)</f>
        <v>2.1</v>
      </c>
      <c r="E114" s="40" t="str">
        <f>VLOOKUP(A114,'Banc de Preus'!A:I,5,0)</f>
        <v>Infraestructura pas de cable</v>
      </c>
      <c r="F114" s="40" t="str">
        <f>VLOOKUP(A114,'Banc de Preus'!A:I,7,0)</f>
        <v>Safata metàl·lica de dimensions 300 x 100 amb tapa.</v>
      </c>
      <c r="G114" s="40" t="str">
        <f>VLOOKUP(A114,'Banc de Preus'!A:I,8,0)</f>
        <v>m</v>
      </c>
      <c r="H114" s="46">
        <f>VLOOKUP(A114,'Banc de Preus'!A:I,9,0)</f>
        <v>37.230000000000004</v>
      </c>
      <c r="I114" s="47">
        <v>0</v>
      </c>
      <c r="J114" s="46">
        <f t="shared" si="19"/>
        <v>0</v>
      </c>
    </row>
    <row r="115" spans="1:10">
      <c r="A115" s="40" t="s">
        <v>79</v>
      </c>
      <c r="B115" s="40">
        <f>VLOOKUP(A115,'Banc de Preus'!A:I,2,0)</f>
        <v>2</v>
      </c>
      <c r="C115" s="40" t="str">
        <f>VLOOKUP(A115,'Banc de Preus'!A:I,3,0)</f>
        <v>Instal·lacions</v>
      </c>
      <c r="D115" s="40" t="str">
        <f>VLOOKUP(A115,'Banc de Preus'!A:I,4,0)</f>
        <v>2.1</v>
      </c>
      <c r="E115" s="40" t="str">
        <f>VLOOKUP(A115,'Banc de Preus'!A:I,5,0)</f>
        <v>Infraestructura pas de cable</v>
      </c>
      <c r="F115" s="40" t="str">
        <f>VLOOKUP(A115,'Banc de Preus'!A:I,7,0)</f>
        <v>Safata metàl·lica de dimensions 200 x 100.</v>
      </c>
      <c r="G115" s="40" t="str">
        <f>VLOOKUP(A115,'Banc de Preus'!A:I,8,0)</f>
        <v>m</v>
      </c>
      <c r="H115" s="46">
        <f>VLOOKUP(A115,'Banc de Preus'!A:I,9,0)</f>
        <v>17.850000000000001</v>
      </c>
      <c r="I115" s="47">
        <v>0</v>
      </c>
      <c r="J115" s="46">
        <f t="shared" si="19"/>
        <v>0</v>
      </c>
    </row>
    <row r="116" spans="1:10">
      <c r="A116" s="40" t="s">
        <v>80</v>
      </c>
      <c r="B116" s="40">
        <f>VLOOKUP(A116,'Banc de Preus'!A:I,2,0)</f>
        <v>2</v>
      </c>
      <c r="C116" s="40" t="str">
        <f>VLOOKUP(A116,'Banc de Preus'!A:I,3,0)</f>
        <v>Instal·lacions</v>
      </c>
      <c r="D116" s="40" t="str">
        <f>VLOOKUP(A116,'Banc de Preus'!A:I,4,0)</f>
        <v>2.1</v>
      </c>
      <c r="E116" s="40" t="str">
        <f>VLOOKUP(A116,'Banc de Preus'!A:I,5,0)</f>
        <v>Infraestructura pas de cable</v>
      </c>
      <c r="F116" s="40" t="str">
        <f>VLOOKUP(A116,'Banc de Preus'!A:I,7,0)</f>
        <v>Safata metàl·lica de dimensions 200 x 100 amb tapa.</v>
      </c>
      <c r="G116" s="40" t="str">
        <f>VLOOKUP(A116,'Banc de Preus'!A:I,8,0)</f>
        <v>m</v>
      </c>
      <c r="H116" s="46">
        <f>VLOOKUP(A116,'Banc de Preus'!A:I,9,0)</f>
        <v>27.03</v>
      </c>
      <c r="I116" s="47">
        <v>0</v>
      </c>
      <c r="J116" s="46">
        <f t="shared" si="19"/>
        <v>0</v>
      </c>
    </row>
    <row r="117" spans="1:10">
      <c r="A117" s="40" t="s">
        <v>81</v>
      </c>
      <c r="B117" s="40">
        <f>VLOOKUP(A117,'Banc de Preus'!A:I,2,0)</f>
        <v>2</v>
      </c>
      <c r="C117" s="40" t="str">
        <f>VLOOKUP(A117,'Banc de Preus'!A:I,3,0)</f>
        <v>Instal·lacions</v>
      </c>
      <c r="D117" s="40" t="str">
        <f>VLOOKUP(A117,'Banc de Preus'!A:I,4,0)</f>
        <v>2.1</v>
      </c>
      <c r="E117" s="40" t="str">
        <f>VLOOKUP(A117,'Banc de Preus'!A:I,5,0)</f>
        <v>Infraestructura pas de cable</v>
      </c>
      <c r="F117" s="40" t="str">
        <f>VLOOKUP(A117,'Banc de Preus'!A:I,7,0)</f>
        <v>Safata metàl·lica de dimensions 100 x 60.</v>
      </c>
      <c r="G117" s="40" t="str">
        <f>VLOOKUP(A117,'Banc de Preus'!A:I,8,0)</f>
        <v>m</v>
      </c>
      <c r="H117" s="46">
        <f>VLOOKUP(A117,'Banc de Preus'!A:I,9,0)</f>
        <v>10.200000000000001</v>
      </c>
      <c r="I117" s="47">
        <v>0</v>
      </c>
      <c r="J117" s="46">
        <f t="shared" si="19"/>
        <v>0</v>
      </c>
    </row>
    <row r="118" spans="1:10">
      <c r="A118" s="40" t="s">
        <v>82</v>
      </c>
      <c r="B118" s="40">
        <f>VLOOKUP(A118,'Banc de Preus'!A:I,2,0)</f>
        <v>2</v>
      </c>
      <c r="C118" s="40" t="str">
        <f>VLOOKUP(A118,'Banc de Preus'!A:I,3,0)</f>
        <v>Instal·lacions</v>
      </c>
      <c r="D118" s="40" t="str">
        <f>VLOOKUP(A118,'Banc de Preus'!A:I,4,0)</f>
        <v>2.1</v>
      </c>
      <c r="E118" s="40" t="str">
        <f>VLOOKUP(A118,'Banc de Preus'!A:I,5,0)</f>
        <v>Infraestructura pas de cable</v>
      </c>
      <c r="F118" s="40" t="str">
        <f>VLOOKUP(A118,'Banc de Preus'!A:I,7,0)</f>
        <v>Safata metàl·lica de dimensions 100 x 60 amb tapa.</v>
      </c>
      <c r="G118" s="40" t="str">
        <f>VLOOKUP(A118,'Banc de Preus'!A:I,8,0)</f>
        <v>m</v>
      </c>
      <c r="H118" s="46">
        <f>VLOOKUP(A118,'Banc de Preus'!A:I,9,0)</f>
        <v>16.32</v>
      </c>
      <c r="I118" s="47">
        <v>0</v>
      </c>
      <c r="J118" s="46">
        <f t="shared" si="19"/>
        <v>0</v>
      </c>
    </row>
    <row r="119" spans="1:10">
      <c r="A119" s="40" t="s">
        <v>252</v>
      </c>
      <c r="B119" s="40">
        <f>VLOOKUP(A119,'Banc de Preus'!A:I,2,0)</f>
        <v>2</v>
      </c>
      <c r="C119" s="40" t="str">
        <f>VLOOKUP(A119,'Banc de Preus'!A:I,3,0)</f>
        <v>Instal·lacions</v>
      </c>
      <c r="D119" s="40" t="str">
        <f>VLOOKUP(A119,'Banc de Preus'!A:I,4,0)</f>
        <v>2.1</v>
      </c>
      <c r="E119" s="40" t="str">
        <f>VLOOKUP(A119,'Banc de Preus'!A:I,5,0)</f>
        <v>Infraestructura pas de cable</v>
      </c>
      <c r="F119" s="40" t="str">
        <f>VLOOKUP(A119,'Banc de Preus'!A:I,7,0)</f>
        <v>Grapejat de 1 tritub sobre infraestructura existent protegit amb canal "omega"</v>
      </c>
      <c r="G119" s="40" t="str">
        <f>VLOOKUP(A119,'Banc de Preus'!A:I,8,0)</f>
        <v>m</v>
      </c>
      <c r="H119" s="46">
        <f>VLOOKUP(A119,'Banc de Preus'!A:I,9,0)</f>
        <v>27.54</v>
      </c>
      <c r="I119" s="47">
        <v>0</v>
      </c>
      <c r="J119" s="46">
        <f t="shared" si="19"/>
        <v>0</v>
      </c>
    </row>
    <row r="120" spans="1:10">
      <c r="A120" s="40" t="s">
        <v>253</v>
      </c>
      <c r="B120" s="40">
        <f>VLOOKUP(A120,'Banc de Preus'!A:I,2,0)</f>
        <v>2</v>
      </c>
      <c r="C120" s="40" t="str">
        <f>VLOOKUP(A120,'Banc de Preus'!A:I,3,0)</f>
        <v>Instal·lacions</v>
      </c>
      <c r="D120" s="40" t="str">
        <f>VLOOKUP(A120,'Banc de Preus'!A:I,4,0)</f>
        <v>2.1</v>
      </c>
      <c r="E120" s="40" t="str">
        <f>VLOOKUP(A120,'Banc de Preus'!A:I,5,0)</f>
        <v>Infraestructura pas de cable</v>
      </c>
      <c r="F120" s="40" t="str">
        <f>VLOOKUP(A120,'Banc de Preus'!A:I,7,0)</f>
        <v>Grapejat de 2 tritubs sobre infraestructura existent protegit amb canal "omega"</v>
      </c>
      <c r="G120" s="40" t="str">
        <f>VLOOKUP(A120,'Banc de Preus'!A:I,8,0)</f>
        <v>m</v>
      </c>
      <c r="H120" s="46">
        <f>VLOOKUP(A120,'Banc de Preus'!A:I,9,0)</f>
        <v>32.130000000000003</v>
      </c>
      <c r="I120" s="47">
        <v>0</v>
      </c>
      <c r="J120" s="46">
        <f t="shared" si="19"/>
        <v>0</v>
      </c>
    </row>
    <row r="121" spans="1:10">
      <c r="A121" s="40" t="s">
        <v>351</v>
      </c>
      <c r="B121" s="40">
        <f>VLOOKUP(A121,'Banc de Preus'!A:I,2,0)</f>
        <v>2</v>
      </c>
      <c r="C121" s="40" t="str">
        <f>VLOOKUP(A121,'Banc de Preus'!A:I,3,0)</f>
        <v>Instal·lacions</v>
      </c>
      <c r="D121" s="40" t="str">
        <f>VLOOKUP(A121,'Banc de Preus'!A:I,4,0)</f>
        <v>2.1</v>
      </c>
      <c r="E121" s="40" t="str">
        <f>VLOOKUP(A121,'Banc de Preus'!A:I,5,0)</f>
        <v>Infraestructura pas de cable</v>
      </c>
      <c r="F121" s="40" t="str">
        <f>VLOOKUP(A121,'Banc de Preus'!A:I,7,0)</f>
        <v>Suplement instal·lació de més de 3,5m d'alçada mitjançant maquinària específica per a treballs en positiu.</v>
      </c>
      <c r="G121" s="40" t="str">
        <f>VLOOKUP(A121,'Banc de Preus'!A:I,8,0)</f>
        <v>m</v>
      </c>
      <c r="H121" s="46">
        <f>VLOOKUP(A121,'Banc de Preus'!A:I,9,0)</f>
        <v>5.61</v>
      </c>
      <c r="I121" s="47">
        <v>0</v>
      </c>
      <c r="J121" s="46">
        <f t="shared" si="19"/>
        <v>0</v>
      </c>
    </row>
    <row r="122" spans="1:10">
      <c r="A122" s="40" t="s">
        <v>352</v>
      </c>
      <c r="B122" s="40">
        <f>VLOOKUP(A122,'Banc de Preus'!A:I,2,0)</f>
        <v>2</v>
      </c>
      <c r="C122" s="40" t="str">
        <f>VLOOKUP(A122,'Banc de Preus'!A:I,3,0)</f>
        <v>Instal·lacions</v>
      </c>
      <c r="D122" s="40" t="str">
        <f>VLOOKUP(A122,'Banc de Preus'!A:I,4,0)</f>
        <v>2.1</v>
      </c>
      <c r="E122" s="40" t="str">
        <f>VLOOKUP(A122,'Banc de Preus'!A:I,5,0)</f>
        <v>Infraestructura pas de cable</v>
      </c>
      <c r="F122" s="40" t="str">
        <f>VLOOKUP(A122,'Banc de Preus'!A:I,7,0)</f>
        <v>Suplement instal·lació de més de 3,5m d'alçada mitjançant maquinària específica per a treballs en negatiu.</v>
      </c>
      <c r="G122" s="40" t="str">
        <f>VLOOKUP(A122,'Banc de Preus'!A:I,8,0)</f>
        <v>m</v>
      </c>
      <c r="H122" s="46">
        <f>VLOOKUP(A122,'Banc de Preus'!A:I,9,0)</f>
        <v>12.75</v>
      </c>
      <c r="I122" s="47">
        <v>0</v>
      </c>
      <c r="J122" s="46">
        <f t="shared" si="19"/>
        <v>0</v>
      </c>
    </row>
    <row r="123" spans="1:10">
      <c r="A123" s="40" t="s">
        <v>83</v>
      </c>
      <c r="B123" s="40">
        <f>VLOOKUP(A123,'Banc de Preus'!A:I,2,0)</f>
        <v>2</v>
      </c>
      <c r="C123" s="40" t="str">
        <f>VLOOKUP(A123,'Banc de Preus'!A:I,3,0)</f>
        <v>Instal·lacions</v>
      </c>
      <c r="D123" s="40" t="str">
        <f>VLOOKUP(A123,'Banc de Preus'!A:I,4,0)</f>
        <v>2.1</v>
      </c>
      <c r="E123" s="40" t="str">
        <f>VLOOKUP(A123,'Banc de Preus'!A:I,5,0)</f>
        <v>Infraestructura pas de cable</v>
      </c>
      <c r="F123" s="40" t="str">
        <f>VLOOKUP(A123,'Banc de Preus'!A:I,7,0)</f>
        <v>Posta de formigó fins a 10 m.</v>
      </c>
      <c r="G123" s="40" t="str">
        <f>VLOOKUP(A123,'Banc de Preus'!A:I,8,0)</f>
        <v>u.</v>
      </c>
      <c r="H123" s="46">
        <f>VLOOKUP(A123,'Banc de Preus'!A:I,9,0)</f>
        <v>413.1</v>
      </c>
      <c r="I123" s="47">
        <v>0</v>
      </c>
      <c r="J123" s="46">
        <f t="shared" si="19"/>
        <v>0</v>
      </c>
    </row>
    <row r="124" spans="1:10">
      <c r="A124" s="40" t="s">
        <v>84</v>
      </c>
      <c r="B124" s="40">
        <f>VLOOKUP(A124,'Banc de Preus'!A:I,2,0)</f>
        <v>2</v>
      </c>
      <c r="C124" s="40" t="str">
        <f>VLOOKUP(A124,'Banc de Preus'!A:I,3,0)</f>
        <v>Instal·lacions</v>
      </c>
      <c r="D124" s="40" t="str">
        <f>VLOOKUP(A124,'Banc de Preus'!A:I,4,0)</f>
        <v>2.1</v>
      </c>
      <c r="E124" s="40" t="str">
        <f>VLOOKUP(A124,'Banc de Preus'!A:I,5,0)</f>
        <v>Infraestructura pas de cable</v>
      </c>
      <c r="F124" s="40" t="str">
        <f>VLOOKUP(A124,'Banc de Preus'!A:I,7,0)</f>
        <v>Posta de formigó a partir de 10 m.</v>
      </c>
      <c r="G124" s="40" t="str">
        <f>VLOOKUP(A124,'Banc de Preus'!A:I,8,0)</f>
        <v>u.</v>
      </c>
      <c r="H124" s="46">
        <f>VLOOKUP(A124,'Banc de Preus'!A:I,9,0)</f>
        <v>550.80000000000007</v>
      </c>
      <c r="I124" s="47">
        <v>0</v>
      </c>
      <c r="J124" s="46">
        <f t="shared" si="19"/>
        <v>0</v>
      </c>
    </row>
    <row r="125" spans="1:10">
      <c r="A125" s="40" t="s">
        <v>85</v>
      </c>
      <c r="B125" s="40">
        <f>VLOOKUP(A125,'Banc de Preus'!A:I,2,0)</f>
        <v>2</v>
      </c>
      <c r="C125" s="40" t="str">
        <f>VLOOKUP(A125,'Banc de Preus'!A:I,3,0)</f>
        <v>Instal·lacions</v>
      </c>
      <c r="D125" s="40" t="str">
        <f>VLOOKUP(A125,'Banc de Preus'!A:I,4,0)</f>
        <v>2.1</v>
      </c>
      <c r="E125" s="40" t="str">
        <f>VLOOKUP(A125,'Banc de Preus'!A:I,5,0)</f>
        <v>Infraestructura pas de cable</v>
      </c>
      <c r="F125" s="40" t="str">
        <f>VLOOKUP(A125,'Banc de Preus'!A:I,7,0)</f>
        <v>Suport a post existent per a ancoratge de cablejat.</v>
      </c>
      <c r="G125" s="40" t="str">
        <f>VLOOKUP(A125,'Banc de Preus'!A:I,8,0)</f>
        <v>u.</v>
      </c>
      <c r="H125" s="46">
        <f>VLOOKUP(A125,'Banc de Preus'!A:I,9,0)</f>
        <v>15.81</v>
      </c>
      <c r="I125" s="47">
        <v>0</v>
      </c>
      <c r="J125" s="46">
        <f t="shared" si="19"/>
        <v>0</v>
      </c>
    </row>
    <row r="126" spans="1:10">
      <c r="A126" s="40" t="s">
        <v>86</v>
      </c>
      <c r="B126" s="40">
        <f>VLOOKUP(A126,'Banc de Preus'!A:I,2,0)</f>
        <v>2</v>
      </c>
      <c r="C126" s="40" t="str">
        <f>VLOOKUP(A126,'Banc de Preus'!A:I,3,0)</f>
        <v>Instal·lacions</v>
      </c>
      <c r="D126" s="40" t="str">
        <f>VLOOKUP(A126,'Banc de Preus'!A:I,4,0)</f>
        <v>2.2</v>
      </c>
      <c r="E126" s="40" t="str">
        <f>VLOOKUP(A126,'Banc de Preus'!A:I,5,0)</f>
        <v>Estesa de Cable</v>
      </c>
      <c r="F126" s="40" t="str">
        <f>VLOOKUP(A126,'Banc de Preus'!A:I,7,0)</f>
        <v>Estesa tradicional en conducte de fins a 125mm i cable de fins a 48 F.O.</v>
      </c>
      <c r="G126" s="40" t="str">
        <f>VLOOKUP(A126,'Banc de Preus'!A:I,8,0)</f>
        <v>m</v>
      </c>
      <c r="H126" s="64">
        <f>VLOOKUP(A126,'Banc de Preus'!A:I,9,0)</f>
        <v>1.1500000000000001</v>
      </c>
      <c r="I126" s="47">
        <v>0</v>
      </c>
      <c r="J126" s="46">
        <f t="shared" si="19"/>
        <v>0</v>
      </c>
    </row>
    <row r="127" spans="1:10">
      <c r="A127" s="40" t="s">
        <v>664</v>
      </c>
      <c r="B127" s="40">
        <f>VLOOKUP(A127,'Banc de Preus'!A:I,2,0)</f>
        <v>2</v>
      </c>
      <c r="C127" s="40" t="str">
        <f>VLOOKUP(A127,'Banc de Preus'!A:I,3,0)</f>
        <v>Instal·lacions</v>
      </c>
      <c r="D127" s="40" t="str">
        <f>VLOOKUP(A127,'Banc de Preus'!A:I,4,0)</f>
        <v>2.2</v>
      </c>
      <c r="E127" s="40" t="str">
        <f>VLOOKUP(A127,'Banc de Preus'!A:I,5,0)</f>
        <v>Estesa de Cable</v>
      </c>
      <c r="F127" s="40" t="str">
        <f>VLOOKUP(A127,'Banc de Preus'!A:I,7,0)</f>
        <v>Estesa tradicional en conducte de fins a 125mm i cable de entre 49 i 144 F.O.</v>
      </c>
      <c r="G127" s="40" t="str">
        <f>VLOOKUP(A127,'Banc de Preus'!A:I,8,0)</f>
        <v>m</v>
      </c>
      <c r="H127" s="64">
        <f>VLOOKUP(A127,'Banc de Preus'!A:I,9,0)</f>
        <v>1.25</v>
      </c>
      <c r="I127" s="47">
        <v>0</v>
      </c>
      <c r="J127" s="46">
        <f t="shared" si="19"/>
        <v>0</v>
      </c>
    </row>
    <row r="128" spans="1:10">
      <c r="A128" s="40" t="s">
        <v>665</v>
      </c>
      <c r="B128" s="40">
        <f>VLOOKUP(A128,'Banc de Preus'!A:I,2,0)</f>
        <v>2</v>
      </c>
      <c r="C128" s="40" t="str">
        <f>VLOOKUP(A128,'Banc de Preus'!A:I,3,0)</f>
        <v>Instal·lacions</v>
      </c>
      <c r="D128" s="40" t="str">
        <f>VLOOKUP(A128,'Banc de Preus'!A:I,4,0)</f>
        <v>2.2</v>
      </c>
      <c r="E128" s="40" t="str">
        <f>VLOOKUP(A128,'Banc de Preus'!A:I,5,0)</f>
        <v>Estesa de Cable</v>
      </c>
      <c r="F128" s="40" t="str">
        <f>VLOOKUP(A128,'Banc de Preus'!A:I,7,0)</f>
        <v>Estesa tradicional en conducte de fins 125mm i cable de entre 145 i 256 F.O.</v>
      </c>
      <c r="G128" s="40" t="str">
        <f>VLOOKUP(A128,'Banc de Preus'!A:I,8,0)</f>
        <v>m</v>
      </c>
      <c r="H128" s="64">
        <f>VLOOKUP(A128,'Banc de Preus'!A:I,9,0)</f>
        <v>1.68</v>
      </c>
      <c r="I128" s="47">
        <v>0</v>
      </c>
      <c r="J128" s="46">
        <f t="shared" si="19"/>
        <v>0</v>
      </c>
    </row>
    <row r="129" spans="1:10">
      <c r="A129" s="40" t="s">
        <v>584</v>
      </c>
      <c r="B129" s="40">
        <f>VLOOKUP(A129,'Banc de Preus'!A:I,2,0)</f>
        <v>2</v>
      </c>
      <c r="C129" s="40" t="str">
        <f>VLOOKUP(A129,'Banc de Preus'!A:I,3,0)</f>
        <v>Instal·lacions</v>
      </c>
      <c r="D129" s="40" t="str">
        <f>VLOOKUP(A129,'Banc de Preus'!A:I,4,0)</f>
        <v>2.2</v>
      </c>
      <c r="E129" s="40" t="str">
        <f>VLOOKUP(A129,'Banc de Preus'!A:I,5,0)</f>
        <v>Estesa de Cable</v>
      </c>
      <c r="F129" s="40" t="str">
        <f>VLOOKUP(A129,'Banc de Preus'!A:I,7,0)</f>
        <v>Estesa tradicional en conducte de fins a 125mm i cable a partir de 257 F.O.</v>
      </c>
      <c r="G129" s="40" t="str">
        <f>VLOOKUP(A129,'Banc de Preus'!A:I,8,0)</f>
        <v>m</v>
      </c>
      <c r="H129" s="64">
        <f>VLOOKUP(A129,'Banc de Preus'!A:I,9,0)</f>
        <v>2.4500000000000002</v>
      </c>
      <c r="I129" s="47">
        <v>0</v>
      </c>
      <c r="J129" s="46">
        <f t="shared" ref="J129" si="29">H129*I129</f>
        <v>0</v>
      </c>
    </row>
    <row r="130" spans="1:10">
      <c r="A130" s="40" t="s">
        <v>87</v>
      </c>
      <c r="B130" s="40">
        <f>VLOOKUP(A130,'Banc de Preus'!A:I,2,0)</f>
        <v>2</v>
      </c>
      <c r="C130" s="40" t="str">
        <f>VLOOKUP(A130,'Banc de Preus'!A:I,3,0)</f>
        <v>Instal·lacions</v>
      </c>
      <c r="D130" s="40" t="str">
        <f>VLOOKUP(A130,'Banc de Preus'!A:I,4,0)</f>
        <v>2.2</v>
      </c>
      <c r="E130" s="40" t="str">
        <f>VLOOKUP(A130,'Banc de Preus'!A:I,5,0)</f>
        <v>Estesa de Cable</v>
      </c>
      <c r="F130" s="40" t="str">
        <f>VLOOKUP(A130,'Banc de Preus'!A:I,7,0)</f>
        <v>Estesa per el mètode 'blowing' o 'floating' en conducte de fins a 40mm i cable de fins a 48 F.O.</v>
      </c>
      <c r="G130" s="40" t="str">
        <f>VLOOKUP(A130,'Banc de Preus'!A:I,8,0)</f>
        <v>m</v>
      </c>
      <c r="H130" s="64">
        <f>VLOOKUP(A130,'Banc de Preus'!A:I,9,0)</f>
        <v>1.3800000000000001</v>
      </c>
      <c r="I130" s="47">
        <v>0</v>
      </c>
      <c r="J130" s="46">
        <f t="shared" si="19"/>
        <v>0</v>
      </c>
    </row>
    <row r="131" spans="1:10">
      <c r="A131" s="40" t="s">
        <v>88</v>
      </c>
      <c r="B131" s="40">
        <f>VLOOKUP(A131,'Banc de Preus'!A:I,2,0)</f>
        <v>2</v>
      </c>
      <c r="C131" s="40" t="str">
        <f>VLOOKUP(A131,'Banc de Preus'!A:I,3,0)</f>
        <v>Instal·lacions</v>
      </c>
      <c r="D131" s="40" t="str">
        <f>VLOOKUP(A131,'Banc de Preus'!A:I,4,0)</f>
        <v>2.2</v>
      </c>
      <c r="E131" s="40" t="str">
        <f>VLOOKUP(A131,'Banc de Preus'!A:I,5,0)</f>
        <v>Estesa de Cable</v>
      </c>
      <c r="F131" s="40" t="str">
        <f>VLOOKUP(A131,'Banc de Preus'!A:I,7,0)</f>
        <v>Estesa per el mètode 'blowing' o 'floating' en conducte de 40mm i cable de a partir de 49 F.O.</v>
      </c>
      <c r="G131" s="40" t="str">
        <f>VLOOKUP(A131,'Banc de Preus'!A:I,8,0)</f>
        <v>m</v>
      </c>
      <c r="H131" s="64">
        <f>VLOOKUP(A131,'Banc de Preus'!A:I,9,0)</f>
        <v>1.43</v>
      </c>
      <c r="I131" s="47">
        <v>0</v>
      </c>
      <c r="J131" s="46">
        <f t="shared" si="19"/>
        <v>0</v>
      </c>
    </row>
    <row r="132" spans="1:10">
      <c r="A132" s="40" t="s">
        <v>89</v>
      </c>
      <c r="B132" s="40">
        <f>VLOOKUP(A132,'Banc de Preus'!A:I,2,0)</f>
        <v>2</v>
      </c>
      <c r="C132" s="40" t="str">
        <f>VLOOKUP(A132,'Banc de Preus'!A:I,3,0)</f>
        <v>Instal·lacions</v>
      </c>
      <c r="D132" s="40" t="str">
        <f>VLOOKUP(A132,'Banc de Preus'!A:I,4,0)</f>
        <v>2.2</v>
      </c>
      <c r="E132" s="40" t="str">
        <f>VLOOKUP(A132,'Banc de Preus'!A:I,5,0)</f>
        <v>Estesa de Cable</v>
      </c>
      <c r="F132" s="40" t="str">
        <f>VLOOKUP(A132,'Banc de Preus'!A:I,7,0)</f>
        <v>Estesa grapejada a túnel o façana de cable de fibra òptica.</v>
      </c>
      <c r="G132" s="40" t="str">
        <f>VLOOKUP(A132,'Banc de Preus'!A:I,8,0)</f>
        <v>m</v>
      </c>
      <c r="H132" s="64">
        <f>VLOOKUP(A132,'Banc de Preus'!A:I,9,0)</f>
        <v>1.94</v>
      </c>
      <c r="I132" s="47">
        <v>0</v>
      </c>
      <c r="J132" s="46">
        <f t="shared" si="19"/>
        <v>0</v>
      </c>
    </row>
    <row r="133" spans="1:10">
      <c r="A133" s="40" t="s">
        <v>90</v>
      </c>
      <c r="B133" s="40">
        <f>VLOOKUP(A133,'Banc de Preus'!A:I,2,0)</f>
        <v>2</v>
      </c>
      <c r="C133" s="40" t="str">
        <f>VLOOKUP(A133,'Banc de Preus'!A:I,3,0)</f>
        <v>Instal·lacions</v>
      </c>
      <c r="D133" s="40" t="str">
        <f>VLOOKUP(A133,'Banc de Preus'!A:I,4,0)</f>
        <v>2.2</v>
      </c>
      <c r="E133" s="40" t="str">
        <f>VLOOKUP(A133,'Banc de Preus'!A:I,5,0)</f>
        <v>Estesa de Cable</v>
      </c>
      <c r="F133" s="40" t="str">
        <f>VLOOKUP(A133,'Banc de Preus'!A:I,7,0)</f>
        <v>Estesa per interior d'edificacions de cable de fibra òptica.</v>
      </c>
      <c r="G133" s="40" t="str">
        <f>VLOOKUP(A133,'Banc de Preus'!A:I,8,0)</f>
        <v>m</v>
      </c>
      <c r="H133" s="64">
        <f>VLOOKUP(A133,'Banc de Preus'!A:I,9,0)</f>
        <v>2.14</v>
      </c>
      <c r="I133" s="47">
        <v>0</v>
      </c>
      <c r="J133" s="46">
        <f t="shared" si="19"/>
        <v>0</v>
      </c>
    </row>
    <row r="134" spans="1:10">
      <c r="A134" s="40" t="s">
        <v>91</v>
      </c>
      <c r="B134" s="40">
        <f>VLOOKUP(A134,'Banc de Preus'!A:I,2,0)</f>
        <v>2</v>
      </c>
      <c r="C134" s="40" t="str">
        <f>VLOOKUP(A134,'Banc de Preus'!A:I,3,0)</f>
        <v>Instal·lacions</v>
      </c>
      <c r="D134" s="40" t="str">
        <f>VLOOKUP(A134,'Banc de Preus'!A:I,4,0)</f>
        <v>2.2</v>
      </c>
      <c r="E134" s="40" t="str">
        <f>VLOOKUP(A134,'Banc de Preus'!A:I,5,0)</f>
        <v>Estesa de Cable</v>
      </c>
      <c r="F134" s="40" t="str">
        <f>VLOOKUP(A134,'Banc de Preus'!A:I,7,0)</f>
        <v>Estesa aèria fins a 48 F.O.</v>
      </c>
      <c r="G134" s="40" t="str">
        <f>VLOOKUP(A134,'Banc de Preus'!A:I,8,0)</f>
        <v>m</v>
      </c>
      <c r="H134" s="64">
        <f>VLOOKUP(A134,'Banc de Preus'!A:I,9,0)</f>
        <v>1.8900000000000001</v>
      </c>
      <c r="I134" s="47">
        <v>0</v>
      </c>
      <c r="J134" s="46">
        <f t="shared" si="19"/>
        <v>0</v>
      </c>
    </row>
    <row r="135" spans="1:10">
      <c r="A135" s="40" t="s">
        <v>92</v>
      </c>
      <c r="B135" s="40">
        <f>VLOOKUP(A135,'Banc de Preus'!A:I,2,0)</f>
        <v>2</v>
      </c>
      <c r="C135" s="40" t="str">
        <f>VLOOKUP(A135,'Banc de Preus'!A:I,3,0)</f>
        <v>Instal·lacions</v>
      </c>
      <c r="D135" s="40" t="str">
        <f>VLOOKUP(A135,'Banc de Preus'!A:I,4,0)</f>
        <v>2.2</v>
      </c>
      <c r="E135" s="40" t="str">
        <f>VLOOKUP(A135,'Banc de Preus'!A:I,5,0)</f>
        <v>Estesa de Cable</v>
      </c>
      <c r="F135" s="40" t="str">
        <f>VLOOKUP(A135,'Banc de Preus'!A:I,7,0)</f>
        <v>Estesa aèria a partir de 49 F.O.</v>
      </c>
      <c r="G135" s="40" t="str">
        <f>VLOOKUP(A135,'Banc de Preus'!A:I,8,0)</f>
        <v>m</v>
      </c>
      <c r="H135" s="64">
        <f>VLOOKUP(A135,'Banc de Preus'!A:I,9,0)</f>
        <v>2.04</v>
      </c>
      <c r="I135" s="47">
        <v>0</v>
      </c>
      <c r="J135" s="46">
        <f t="shared" ref="J135:J209" si="30">H135*I135</f>
        <v>0</v>
      </c>
    </row>
    <row r="136" spans="1:10">
      <c r="A136" s="40" t="s">
        <v>93</v>
      </c>
      <c r="B136" s="40">
        <f>VLOOKUP(A136,'Banc de Preus'!A:I,2,0)</f>
        <v>2</v>
      </c>
      <c r="C136" s="40" t="str">
        <f>VLOOKUP(A136,'Banc de Preus'!A:I,3,0)</f>
        <v>Instal·lacions</v>
      </c>
      <c r="D136" s="40" t="str">
        <f>VLOOKUP(A136,'Banc de Preus'!A:I,4,0)</f>
        <v>2.2</v>
      </c>
      <c r="E136" s="40" t="str">
        <f>VLOOKUP(A136,'Banc de Preus'!A:I,5,0)</f>
        <v>Estesa de Cable</v>
      </c>
      <c r="F136" s="40" t="str">
        <f>VLOOKUP(A136,'Banc de Preus'!A:I,7,0)</f>
        <v>Estesa a canal de formigó registrable de cable de fibra òptica.</v>
      </c>
      <c r="G136" s="40" t="str">
        <f>VLOOKUP(A136,'Banc de Preus'!A:I,8,0)</f>
        <v>m</v>
      </c>
      <c r="H136" s="64">
        <f>VLOOKUP(A136,'Banc de Preus'!A:I,9,0)</f>
        <v>0.87</v>
      </c>
      <c r="I136" s="47">
        <v>0</v>
      </c>
      <c r="J136" s="46">
        <f t="shared" si="30"/>
        <v>0</v>
      </c>
    </row>
    <row r="137" spans="1:10">
      <c r="A137" s="40" t="s">
        <v>94</v>
      </c>
      <c r="B137" s="40">
        <f>VLOOKUP(A137,'Banc de Preus'!A:I,2,0)</f>
        <v>2</v>
      </c>
      <c r="C137" s="40" t="str">
        <f>VLOOKUP(A137,'Banc de Preus'!A:I,3,0)</f>
        <v>Instal·lacions</v>
      </c>
      <c r="D137" s="40" t="str">
        <f>VLOOKUP(A137,'Banc de Preus'!A:I,4,0)</f>
        <v>2.2</v>
      </c>
      <c r="E137" s="40" t="str">
        <f>VLOOKUP(A137,'Banc de Preus'!A:I,5,0)</f>
        <v>Estesa de Cable</v>
      </c>
      <c r="F137" s="40" t="str">
        <f>VLOOKUP(A137,'Banc de Preus'!A:I,7,0)</f>
        <v>Estesa aèria horitzontal sobre cable fiador de cable de fibra òptica</v>
      </c>
      <c r="G137" s="40" t="str">
        <f>VLOOKUP(A137,'Banc de Preus'!A:I,8,0)</f>
        <v>u.</v>
      </c>
      <c r="H137" s="64">
        <f>VLOOKUP(A137,'Banc de Preus'!A:I,9,0)</f>
        <v>22.44</v>
      </c>
      <c r="I137" s="47">
        <v>0</v>
      </c>
      <c r="J137" s="46">
        <f t="shared" si="30"/>
        <v>0</v>
      </c>
    </row>
    <row r="138" spans="1:10">
      <c r="A138" s="40" t="s">
        <v>95</v>
      </c>
      <c r="B138" s="40">
        <f>VLOOKUP(A138,'Banc de Preus'!A:I,2,0)</f>
        <v>2</v>
      </c>
      <c r="C138" s="40" t="str">
        <f>VLOOKUP(A138,'Banc de Preus'!A:I,3,0)</f>
        <v>Instal·lacions</v>
      </c>
      <c r="D138" s="40" t="str">
        <f>VLOOKUP(A138,'Banc de Preus'!A:I,4,0)</f>
        <v>2.2</v>
      </c>
      <c r="E138" s="40" t="str">
        <f>VLOOKUP(A138,'Banc de Preus'!A:I,5,0)</f>
        <v>Estesa de Cable</v>
      </c>
      <c r="F138" s="40" t="str">
        <f>VLOOKUP(A138,'Banc de Preus'!A:I,7,0)</f>
        <v>Estesa aèria vertical sobre cable fiador de cable de fibra òptica</v>
      </c>
      <c r="G138" s="40" t="str">
        <f>VLOOKUP(A138,'Banc de Preus'!A:I,8,0)</f>
        <v>u.</v>
      </c>
      <c r="H138" s="64">
        <f>VLOOKUP(A138,'Banc de Preus'!A:I,9,0)</f>
        <v>80.070000000000007</v>
      </c>
      <c r="I138" s="47">
        <v>0</v>
      </c>
      <c r="J138" s="46">
        <f t="shared" si="30"/>
        <v>0</v>
      </c>
    </row>
    <row r="139" spans="1:10">
      <c r="A139" s="40" t="s">
        <v>662</v>
      </c>
      <c r="B139" s="40">
        <f>VLOOKUP(A139,'Banc de Preus'!A:I,2,0)</f>
        <v>2</v>
      </c>
      <c r="C139" s="40" t="str">
        <f>VLOOKUP(A139,'Banc de Preus'!A:I,3,0)</f>
        <v>Instal·lacions</v>
      </c>
      <c r="D139" s="40" t="str">
        <f>VLOOKUP(A139,'Banc de Preus'!A:I,4,0)</f>
        <v>2.2</v>
      </c>
      <c r="E139" s="40" t="str">
        <f>VLOOKUP(A139,'Banc de Preus'!A:I,5,0)</f>
        <v>Estesa de Cable</v>
      </c>
      <c r="F139" s="40" t="str">
        <f>VLOOKUP(A139,'Banc de Preus'!A:I,7,0)</f>
        <v>Retirada de cable de fins 144 F.O. sense aprofitament en canalització .</v>
      </c>
      <c r="G139" s="40" t="str">
        <f>VLOOKUP(A139,'Banc de Preus'!A:I,8,0)</f>
        <v>m</v>
      </c>
      <c r="H139" s="64">
        <f>VLOOKUP(A139,'Banc de Preus'!A:I,9,0)</f>
        <v>0.65</v>
      </c>
      <c r="I139" s="47">
        <v>0</v>
      </c>
      <c r="J139" s="46">
        <f t="shared" si="30"/>
        <v>0</v>
      </c>
    </row>
    <row r="140" spans="1:10">
      <c r="A140" s="40" t="s">
        <v>663</v>
      </c>
      <c r="B140" s="40">
        <f>VLOOKUP(A140,'Banc de Preus'!A:I,2,0)</f>
        <v>2</v>
      </c>
      <c r="C140" s="40" t="str">
        <f>VLOOKUP(A140,'Banc de Preus'!A:I,3,0)</f>
        <v>Instal·lacions</v>
      </c>
      <c r="D140" s="40" t="str">
        <f>VLOOKUP(A140,'Banc de Preus'!A:I,4,0)</f>
        <v>2.2</v>
      </c>
      <c r="E140" s="40" t="str">
        <f>VLOOKUP(A140,'Banc de Preus'!A:I,5,0)</f>
        <v>Estesa de Cable</v>
      </c>
      <c r="F140" s="40" t="str">
        <f>VLOOKUP(A140,'Banc de Preus'!A:I,7,0)</f>
        <v>Retirada de cable de entre 145 i 256FO sense aprofitament en canalització.</v>
      </c>
      <c r="G140" s="40" t="str">
        <f>VLOOKUP(A140,'Banc de Preus'!A:I,8,0)</f>
        <v>m</v>
      </c>
      <c r="H140" s="64">
        <f>VLOOKUP(A140,'Banc de Preus'!A:I,9,0)</f>
        <v>0.66</v>
      </c>
      <c r="I140" s="47">
        <v>0</v>
      </c>
      <c r="J140" s="46">
        <f t="shared" si="30"/>
        <v>0</v>
      </c>
    </row>
    <row r="141" spans="1:10">
      <c r="A141" s="40" t="s">
        <v>585</v>
      </c>
      <c r="B141" s="40">
        <f>VLOOKUP(A141,'Banc de Preus'!A:I,2,0)</f>
        <v>2</v>
      </c>
      <c r="C141" s="40" t="str">
        <f>VLOOKUP(A141,'Banc de Preus'!A:I,3,0)</f>
        <v>Instal·lacions</v>
      </c>
      <c r="D141" s="40" t="str">
        <f>VLOOKUP(A141,'Banc de Preus'!A:I,4,0)</f>
        <v>2.2</v>
      </c>
      <c r="E141" s="40" t="str">
        <f>VLOOKUP(A141,'Banc de Preus'!A:I,5,0)</f>
        <v>Estesa de Cable</v>
      </c>
      <c r="F141" s="40" t="str">
        <f>VLOOKUP(A141,'Banc de Preus'!A:I,7,0)</f>
        <v>Retirada de cable a partir de 257 F.O. sense aprofitament en canalització.</v>
      </c>
      <c r="G141" s="40" t="str">
        <f>VLOOKUP(A141,'Banc de Preus'!A:I,8,0)</f>
        <v>m</v>
      </c>
      <c r="H141" s="64">
        <f>VLOOKUP(A141,'Banc de Preus'!A:I,9,0)</f>
        <v>0.97</v>
      </c>
      <c r="I141" s="47">
        <v>0</v>
      </c>
      <c r="J141" s="46">
        <f t="shared" ref="J141" si="31">H141*I141</f>
        <v>0</v>
      </c>
    </row>
    <row r="142" spans="1:10">
      <c r="A142" s="40" t="s">
        <v>652</v>
      </c>
      <c r="B142" s="40">
        <f>VLOOKUP(A142,'Banc de Preus'!A:I,2,0)</f>
        <v>2</v>
      </c>
      <c r="C142" s="40" t="str">
        <f>VLOOKUP(A142,'Banc de Preus'!A:I,3,0)</f>
        <v>Instal·lacions</v>
      </c>
      <c r="D142" s="40" t="str">
        <f>VLOOKUP(A142,'Banc de Preus'!A:I,4,0)</f>
        <v>2.2</v>
      </c>
      <c r="E142" s="40" t="str">
        <f>VLOOKUP(A142,'Banc de Preus'!A:I,5,0)</f>
        <v>Estesa de Cable</v>
      </c>
      <c r="F142" s="40" t="str">
        <f>VLOOKUP(A142,'Banc de Preus'!A:I,7,0)</f>
        <v>Retirada de cable de fins 144 F.O. per a posterior reutilització en canalització</v>
      </c>
      <c r="G142" s="40" t="str">
        <f>VLOOKUP(A142,'Banc de Preus'!A:I,8,0)</f>
        <v>m</v>
      </c>
      <c r="H142" s="64">
        <f>VLOOKUP(A142,'Banc de Preus'!A:I,9,0)</f>
        <v>1.22</v>
      </c>
      <c r="I142" s="47">
        <v>0</v>
      </c>
      <c r="J142" s="46">
        <f t="shared" si="30"/>
        <v>0</v>
      </c>
    </row>
    <row r="143" spans="1:10">
      <c r="A143" s="40" t="s">
        <v>653</v>
      </c>
      <c r="B143" s="40">
        <f>VLOOKUP(A143,'Banc de Preus'!A:I,2,0)</f>
        <v>2</v>
      </c>
      <c r="C143" s="40" t="str">
        <f>VLOOKUP(A143,'Banc de Preus'!A:I,3,0)</f>
        <v>Instal·lacions</v>
      </c>
      <c r="D143" s="40" t="str">
        <f>VLOOKUP(A143,'Banc de Preus'!A:I,4,0)</f>
        <v>2.2</v>
      </c>
      <c r="E143" s="40" t="str">
        <f>VLOOKUP(A143,'Banc de Preus'!A:I,5,0)</f>
        <v>Estesa de Cable</v>
      </c>
      <c r="F143" s="40" t="str">
        <f>VLOOKUP(A143,'Banc de Preus'!A:I,7,0)</f>
        <v>Retirada de cable de entre 145 i 256FO. per a posterior reutilització en canalització</v>
      </c>
      <c r="G143" s="40" t="str">
        <f>VLOOKUP(A143,'Banc de Preus'!A:I,8,0)</f>
        <v>m</v>
      </c>
      <c r="H143" s="64">
        <f>VLOOKUP(A143,'Banc de Preus'!A:I,9,0)</f>
        <v>1.6300000000000001</v>
      </c>
      <c r="I143" s="47">
        <v>0</v>
      </c>
      <c r="J143" s="46">
        <f t="shared" si="30"/>
        <v>0</v>
      </c>
    </row>
    <row r="144" spans="1:10">
      <c r="A144" s="40" t="s">
        <v>586</v>
      </c>
      <c r="B144" s="40">
        <f>VLOOKUP(A144,'Banc de Preus'!A:I,2,0)</f>
        <v>2</v>
      </c>
      <c r="C144" s="40" t="str">
        <f>VLOOKUP(A144,'Banc de Preus'!A:I,3,0)</f>
        <v>Instal·lacions</v>
      </c>
      <c r="D144" s="40" t="str">
        <f>VLOOKUP(A144,'Banc de Preus'!A:I,4,0)</f>
        <v>2.2</v>
      </c>
      <c r="E144" s="40" t="str">
        <f>VLOOKUP(A144,'Banc de Preus'!A:I,5,0)</f>
        <v>Estesa de Cable</v>
      </c>
      <c r="F144" s="40" t="str">
        <f>VLOOKUP(A144,'Banc de Preus'!A:I,7,0)</f>
        <v>Retirada de cable a partir 257 F.O. per a posterior reutilització en canalització</v>
      </c>
      <c r="G144" s="40" t="str">
        <f>VLOOKUP(A144,'Banc de Preus'!A:I,8,0)</f>
        <v>m</v>
      </c>
      <c r="H144" s="64">
        <f>VLOOKUP(A144,'Banc de Preus'!A:I,9,0)</f>
        <v>2.4500000000000002</v>
      </c>
      <c r="I144" s="47">
        <v>0</v>
      </c>
      <c r="J144" s="46">
        <f t="shared" ref="J144" si="32">H144*I144</f>
        <v>0</v>
      </c>
    </row>
    <row r="145" spans="1:10">
      <c r="A145" s="40" t="s">
        <v>654</v>
      </c>
      <c r="B145" s="40">
        <f>VLOOKUP(A145,'Banc de Preus'!A:I,2,0)</f>
        <v>2</v>
      </c>
      <c r="C145" s="40" t="str">
        <f>VLOOKUP(A145,'Banc de Preus'!A:I,3,0)</f>
        <v>Instal·lacions</v>
      </c>
      <c r="D145" s="40" t="str">
        <f>VLOOKUP(A145,'Banc de Preus'!A:I,4,0)</f>
        <v>2.2</v>
      </c>
      <c r="E145" s="40" t="str">
        <f>VLOOKUP(A145,'Banc de Preus'!A:I,5,0)</f>
        <v>Estesa de Cable</v>
      </c>
      <c r="F145" s="40" t="str">
        <f>VLOOKUP(A145,'Banc de Preus'!A:I,7,0)</f>
        <v>Desplaçament de cable fins 144 F.O. per metre desplaçat.</v>
      </c>
      <c r="G145" s="40" t="str">
        <f>VLOOKUP(A145,'Banc de Preus'!A:I,8,0)</f>
        <v>m</v>
      </c>
      <c r="H145" s="64">
        <f>VLOOKUP(A145,'Banc de Preus'!A:I,9,0)</f>
        <v>0.6</v>
      </c>
      <c r="I145" s="47">
        <v>0</v>
      </c>
      <c r="J145" s="46">
        <f t="shared" si="30"/>
        <v>0</v>
      </c>
    </row>
    <row r="146" spans="1:10">
      <c r="A146" s="40" t="s">
        <v>655</v>
      </c>
      <c r="B146" s="40">
        <f>VLOOKUP(A146,'Banc de Preus'!A:I,2,0)</f>
        <v>2</v>
      </c>
      <c r="C146" s="40" t="str">
        <f>VLOOKUP(A146,'Banc de Preus'!A:I,3,0)</f>
        <v>Instal·lacions</v>
      </c>
      <c r="D146" s="40" t="str">
        <f>VLOOKUP(A146,'Banc de Preus'!A:I,4,0)</f>
        <v>2.2</v>
      </c>
      <c r="E146" s="40" t="str">
        <f>VLOOKUP(A146,'Banc de Preus'!A:I,5,0)</f>
        <v>Estesa de Cable</v>
      </c>
      <c r="F146" s="40" t="str">
        <f>VLOOKUP(A146,'Banc de Preus'!A:I,7,0)</f>
        <v>Desplaçament de cable de entre 145 i 256FO. per metre desplaçat</v>
      </c>
      <c r="G146" s="40" t="str">
        <f>VLOOKUP(A146,'Banc de Preus'!A:I,8,0)</f>
        <v>m</v>
      </c>
      <c r="H146" s="64">
        <f>VLOOKUP(A146,'Banc de Preus'!A:I,9,0)</f>
        <v>0.70000000000000007</v>
      </c>
      <c r="I146" s="47">
        <v>0</v>
      </c>
      <c r="J146" s="46">
        <f t="shared" si="30"/>
        <v>0</v>
      </c>
    </row>
    <row r="147" spans="1:10">
      <c r="A147" s="40" t="s">
        <v>587</v>
      </c>
      <c r="B147" s="40">
        <f>VLOOKUP(A147,'Banc de Preus'!A:I,2,0)</f>
        <v>2</v>
      </c>
      <c r="C147" s="40" t="str">
        <f>VLOOKUP(A147,'Banc de Preus'!A:I,3,0)</f>
        <v>Instal·lacions</v>
      </c>
      <c r="D147" s="40" t="str">
        <f>VLOOKUP(A147,'Banc de Preus'!A:I,4,0)</f>
        <v>2.2</v>
      </c>
      <c r="E147" s="40" t="str">
        <f>VLOOKUP(A147,'Banc de Preus'!A:I,5,0)</f>
        <v>Estesa de Cable</v>
      </c>
      <c r="F147" s="40" t="str">
        <f>VLOOKUP(A147,'Banc de Preus'!A:I,7,0)</f>
        <v>Desplaçament de cable a partir de 257 F.O. per metre desplaçat</v>
      </c>
      <c r="G147" s="40" t="str">
        <f>VLOOKUP(A147,'Banc de Preus'!A:I,8,0)</f>
        <v>m</v>
      </c>
      <c r="H147" s="64">
        <f>VLOOKUP(A147,'Banc de Preus'!A:I,9,0)</f>
        <v>1.22</v>
      </c>
      <c r="I147" s="47">
        <v>0</v>
      </c>
      <c r="J147" s="46">
        <f t="shared" ref="J147" si="33">H147*I147</f>
        <v>0</v>
      </c>
    </row>
    <row r="148" spans="1:10">
      <c r="A148" s="40" t="s">
        <v>96</v>
      </c>
      <c r="B148" s="40">
        <f>VLOOKUP(A148,'Banc de Preus'!A:I,2,0)</f>
        <v>2</v>
      </c>
      <c r="C148" s="40" t="str">
        <f>VLOOKUP(A148,'Banc de Preus'!A:I,3,0)</f>
        <v>Instal·lacions</v>
      </c>
      <c r="D148" s="40" t="str">
        <f>VLOOKUP(A148,'Banc de Preus'!A:I,4,0)</f>
        <v>2.3</v>
      </c>
      <c r="E148" s="40" t="str">
        <f>VLOOKUP(A148,'Banc de Preus'!A:I,5,0)</f>
        <v>Terminacions de Cable</v>
      </c>
      <c r="F148" s="40" t="str">
        <f>VLOOKUP(A148,'Banc de Preus'!A:I,7,0)</f>
        <v>Instal·lació caixa d'empalmament.</v>
      </c>
      <c r="G148" s="40" t="str">
        <f>VLOOKUP(A148,'Banc de Preus'!A:I,8,0)</f>
        <v>u.</v>
      </c>
      <c r="H148" s="46">
        <f>VLOOKUP(A148,'Banc de Preus'!A:I,9,0)</f>
        <v>49.47</v>
      </c>
      <c r="I148" s="47">
        <v>0</v>
      </c>
      <c r="J148" s="46">
        <f t="shared" si="30"/>
        <v>0</v>
      </c>
    </row>
    <row r="149" spans="1:10">
      <c r="A149" s="40" t="s">
        <v>131</v>
      </c>
      <c r="B149" s="40">
        <f>VLOOKUP(A149,'Banc de Preus'!A:I,2,0)</f>
        <v>2</v>
      </c>
      <c r="C149" s="40" t="str">
        <f>VLOOKUP(A149,'Banc de Preus'!A:I,3,0)</f>
        <v>Instal·lacions</v>
      </c>
      <c r="D149" s="40" t="str">
        <f>VLOOKUP(A149,'Banc de Preus'!A:I,4,0)</f>
        <v>2.3</v>
      </c>
      <c r="E149" s="40" t="str">
        <f>VLOOKUP(A149,'Banc de Preus'!A:I,5,0)</f>
        <v>Terminacions de Cable</v>
      </c>
      <c r="F149" s="40" t="str">
        <f>VLOOKUP(A149,'Banc de Preus'!A:I,7,0)</f>
        <v>Instal·lació caixa terminal de fibra òptica (CT)</v>
      </c>
      <c r="G149" s="40" t="str">
        <f>VLOOKUP(A149,'Banc de Preus'!A:I,8,0)</f>
        <v>u.</v>
      </c>
      <c r="H149" s="46">
        <f>VLOOKUP(A149,'Banc de Preus'!A:I,9,0)</f>
        <v>27.03</v>
      </c>
      <c r="I149" s="47">
        <v>0</v>
      </c>
      <c r="J149" s="46">
        <f t="shared" si="30"/>
        <v>0</v>
      </c>
    </row>
    <row r="150" spans="1:10">
      <c r="A150" s="40" t="s">
        <v>167</v>
      </c>
      <c r="B150" s="40">
        <f>VLOOKUP(A150,'Banc de Preus'!A:I,2,0)</f>
        <v>2</v>
      </c>
      <c r="C150" s="40" t="str">
        <f>VLOOKUP(A150,'Banc de Preus'!A:I,3,0)</f>
        <v>Instal·lacions</v>
      </c>
      <c r="D150" s="40" t="str">
        <f>VLOOKUP(A150,'Banc de Preus'!A:I,4,0)</f>
        <v>2.3</v>
      </c>
      <c r="E150" s="40" t="str">
        <f>VLOOKUP(A150,'Banc de Preus'!A:I,5,0)</f>
        <v>Terminacions de Cable</v>
      </c>
      <c r="F150" s="40" t="str">
        <f>VLOOKUP(A150,'Banc de Preus'!A:I,7,0)</f>
        <v>Instal·lació repartidor de fibra òptica (RFO)</v>
      </c>
      <c r="G150" s="40" t="str">
        <f>VLOOKUP(A150,'Banc de Preus'!A:I,8,0)</f>
        <v>u.</v>
      </c>
      <c r="H150" s="46">
        <f>VLOOKUP(A150,'Banc de Preus'!A:I,9,0)</f>
        <v>49.47</v>
      </c>
      <c r="I150" s="47">
        <v>0</v>
      </c>
      <c r="J150" s="46">
        <f t="shared" si="30"/>
        <v>0</v>
      </c>
    </row>
    <row r="151" spans="1:10">
      <c r="A151" s="40" t="s">
        <v>168</v>
      </c>
      <c r="B151" s="40">
        <f>VLOOKUP(A151,'Banc de Preus'!A:I,2,0)</f>
        <v>2</v>
      </c>
      <c r="C151" s="40" t="str">
        <f>VLOOKUP(A151,'Banc de Preus'!A:I,3,0)</f>
        <v>Instal·lacions</v>
      </c>
      <c r="D151" s="40" t="str">
        <f>VLOOKUP(A151,'Banc de Preus'!A:I,4,0)</f>
        <v>2.3</v>
      </c>
      <c r="E151" s="40" t="str">
        <f>VLOOKUP(A151,'Banc de Preus'!A:I,5,0)</f>
        <v>Terminacions de Cable</v>
      </c>
      <c r="F151" s="40" t="str">
        <f>VLOOKUP(A151,'Banc de Preus'!A:I,7,0)</f>
        <v>Instal·lació repartidor òptic d’accés i usuari (RFA)</v>
      </c>
      <c r="G151" s="40" t="str">
        <f>VLOOKUP(A151,'Banc de Preus'!A:I,8,0)</f>
        <v>u.</v>
      </c>
      <c r="H151" s="46">
        <f>VLOOKUP(A151,'Banc de Preus'!A:I,9,0)</f>
        <v>49.47</v>
      </c>
      <c r="I151" s="47">
        <v>0</v>
      </c>
      <c r="J151" s="46">
        <f t="shared" si="30"/>
        <v>0</v>
      </c>
    </row>
    <row r="152" spans="1:10">
      <c r="A152" s="40" t="s">
        <v>132</v>
      </c>
      <c r="B152" s="40">
        <f>VLOOKUP(A152,'Banc de Preus'!A:I,2,0)</f>
        <v>2</v>
      </c>
      <c r="C152" s="40" t="str">
        <f>VLOOKUP(A152,'Banc de Preus'!A:I,3,0)</f>
        <v>Instal·lacions</v>
      </c>
      <c r="D152" s="40" t="str">
        <f>VLOOKUP(A152,'Banc de Preus'!A:I,4,0)</f>
        <v>2.3</v>
      </c>
      <c r="E152" s="40" t="str">
        <f>VLOOKUP(A152,'Banc de Preus'!A:I,5,0)</f>
        <v>Terminacions de Cable</v>
      </c>
      <c r="F152" s="40" t="str">
        <f>VLOOKUP(A152,'Banc de Preus'!A:I,7,0)</f>
        <v>Instal·lació armari òptic distribució exterior (Outdoor ODF) i basament</v>
      </c>
      <c r="G152" s="40" t="str">
        <f>VLOOKUP(A152,'Banc de Preus'!A:I,8,0)</f>
        <v>u.</v>
      </c>
      <c r="H152" s="46">
        <f>VLOOKUP(A152,'Banc de Preus'!A:I,9,0)</f>
        <v>339.15000000000003</v>
      </c>
      <c r="I152" s="47">
        <v>0</v>
      </c>
      <c r="J152" s="46">
        <f t="shared" si="30"/>
        <v>0</v>
      </c>
    </row>
    <row r="153" spans="1:10">
      <c r="A153" s="40" t="s">
        <v>133</v>
      </c>
      <c r="B153" s="40">
        <f>VLOOKUP(A153,'Banc de Preus'!A:I,2,0)</f>
        <v>2</v>
      </c>
      <c r="C153" s="40" t="str">
        <f>VLOOKUP(A153,'Banc de Preus'!A:I,3,0)</f>
        <v>Instal·lacions</v>
      </c>
      <c r="D153" s="40" t="str">
        <f>VLOOKUP(A153,'Banc de Preus'!A:I,4,0)</f>
        <v>2.3</v>
      </c>
      <c r="E153" s="40" t="str">
        <f>VLOOKUP(A153,'Banc de Preus'!A:I,5,0)</f>
        <v>Terminacions de Cable</v>
      </c>
      <c r="F153" s="40" t="str">
        <f>VLOOKUP(A153,'Banc de Preus'!A:I,7,0)</f>
        <v>Instal·lació armari repartidor òptic interior (Indoor ODF)</v>
      </c>
      <c r="G153" s="40" t="str">
        <f>VLOOKUP(A153,'Banc de Preus'!A:I,8,0)</f>
        <v>u.</v>
      </c>
      <c r="H153" s="46">
        <f>VLOOKUP(A153,'Banc de Preus'!A:I,9,0)</f>
        <v>128.52000000000001</v>
      </c>
      <c r="I153" s="47">
        <v>0</v>
      </c>
      <c r="J153" s="46">
        <f t="shared" si="30"/>
        <v>0</v>
      </c>
    </row>
    <row r="154" spans="1:10">
      <c r="A154" s="40" t="s">
        <v>134</v>
      </c>
      <c r="B154" s="40">
        <f>VLOOKUP(A154,'Banc de Preus'!A:I,2,0)</f>
        <v>2</v>
      </c>
      <c r="C154" s="40" t="str">
        <f>VLOOKUP(A154,'Banc de Preus'!A:I,3,0)</f>
        <v>Instal·lacions</v>
      </c>
      <c r="D154" s="40" t="str">
        <f>VLOOKUP(A154,'Banc de Preus'!A:I,4,0)</f>
        <v>2.3</v>
      </c>
      <c r="E154" s="40" t="str">
        <f>VLOOKUP(A154,'Banc de Preus'!A:I,5,0)</f>
        <v>Terminacions de Cable</v>
      </c>
      <c r="F154" s="40" t="str">
        <f>VLOOKUP(A154,'Banc de Preus'!A:I,7,0)</f>
        <v>Instal·lació de mòdul per a armari repartidor òptic interior (Indoor ODF)</v>
      </c>
      <c r="G154" s="40" t="str">
        <f>VLOOKUP(A154,'Banc de Preus'!A:I,8,0)</f>
        <v>u.</v>
      </c>
      <c r="H154" s="46">
        <f>VLOOKUP(A154,'Banc de Preus'!A:I,9,0)</f>
        <v>34.17</v>
      </c>
      <c r="I154" s="47">
        <v>0</v>
      </c>
      <c r="J154" s="46">
        <f t="shared" si="30"/>
        <v>0</v>
      </c>
    </row>
    <row r="155" spans="1:10">
      <c r="A155" s="40" t="s">
        <v>169</v>
      </c>
      <c r="B155" s="40">
        <f>VLOOKUP(A155,'Banc de Preus'!A:I,2,0)</f>
        <v>2</v>
      </c>
      <c r="C155" s="40" t="str">
        <f>VLOOKUP(A155,'Banc de Preus'!A:I,3,0)</f>
        <v>Instal·lacions</v>
      </c>
      <c r="D155" s="40" t="str">
        <f>VLOOKUP(A155,'Banc de Preus'!A:I,4,0)</f>
        <v>2.3</v>
      </c>
      <c r="E155" s="40" t="str">
        <f>VLOOKUP(A155,'Banc de Preus'!A:I,5,0)</f>
        <v>Terminacions de Cable</v>
      </c>
      <c r="F155" s="40" t="str">
        <f>VLOOKUP(A155,'Banc de Preus'!A:I,7,0)</f>
        <v>Instal·lació d’armari bastidor (rack)</v>
      </c>
      <c r="G155" s="40" t="str">
        <f>VLOOKUP(A155,'Banc de Preus'!A:I,8,0)</f>
        <v>u.</v>
      </c>
      <c r="H155" s="46">
        <f>VLOOKUP(A155,'Banc de Preus'!A:I,9,0)</f>
        <v>128.52000000000001</v>
      </c>
      <c r="I155" s="47">
        <v>0</v>
      </c>
      <c r="J155" s="46">
        <f t="shared" si="30"/>
        <v>0</v>
      </c>
    </row>
    <row r="156" spans="1:10">
      <c r="A156" s="40" t="s">
        <v>97</v>
      </c>
      <c r="B156" s="40">
        <f>VLOOKUP(A156,'Banc de Preus'!A:I,2,0)</f>
        <v>2</v>
      </c>
      <c r="C156" s="40" t="str">
        <f>VLOOKUP(A156,'Banc de Preus'!A:I,3,0)</f>
        <v>Instal·lacions</v>
      </c>
      <c r="D156" s="40" t="str">
        <f>VLOOKUP(A156,'Banc de Preus'!A:I,4,0)</f>
        <v>2.3</v>
      </c>
      <c r="E156" s="40" t="str">
        <f>VLOOKUP(A156,'Banc de Preus'!A:I,5,0)</f>
        <v>Terminacions de Cable</v>
      </c>
      <c r="F156" s="40" t="str">
        <f>VLOOKUP(A156,'Banc de Preus'!A:I,7,0)</f>
        <v>Instal·lació de fibra de connexió (pig-tail)</v>
      </c>
      <c r="G156" s="40" t="str">
        <f>VLOOKUP(A156,'Banc de Preus'!A:I,8,0)</f>
        <v>u.</v>
      </c>
      <c r="H156" s="46">
        <f>VLOOKUP(A156,'Banc de Preus'!A:I,9,0)</f>
        <v>2.91</v>
      </c>
      <c r="I156" s="47">
        <v>0</v>
      </c>
      <c r="J156" s="46">
        <f t="shared" si="30"/>
        <v>0</v>
      </c>
    </row>
    <row r="157" spans="1:10">
      <c r="A157" s="40" t="s">
        <v>98</v>
      </c>
      <c r="B157" s="40">
        <f>VLOOKUP(A157,'Banc de Preus'!A:I,2,0)</f>
        <v>2</v>
      </c>
      <c r="C157" s="40" t="str">
        <f>VLOOKUP(A157,'Banc de Preus'!A:I,3,0)</f>
        <v>Instal·lacions</v>
      </c>
      <c r="D157" s="40" t="str">
        <f>VLOOKUP(A157,'Banc de Preus'!A:I,4,0)</f>
        <v>2.3</v>
      </c>
      <c r="E157" s="40" t="str">
        <f>VLOOKUP(A157,'Banc de Preus'!A:I,5,0)</f>
        <v>Terminacions de Cable</v>
      </c>
      <c r="F157" s="40" t="str">
        <f>VLOOKUP(A157,'Banc de Preus'!A:I,7,0)</f>
        <v>Instal·lació de pont (jumper)</v>
      </c>
      <c r="G157" s="40" t="str">
        <f>VLOOKUP(A157,'Banc de Preus'!A:I,8,0)</f>
        <v>u.</v>
      </c>
      <c r="H157" s="46">
        <f>VLOOKUP(A157,'Banc de Preus'!A:I,9,0)</f>
        <v>1.94</v>
      </c>
      <c r="I157" s="47">
        <v>0</v>
      </c>
      <c r="J157" s="46">
        <f t="shared" si="30"/>
        <v>0</v>
      </c>
    </row>
    <row r="158" spans="1:10">
      <c r="A158" s="40" t="s">
        <v>268</v>
      </c>
      <c r="B158" s="40">
        <f>VLOOKUP(A158,'Banc de Preus'!A:I,2,0)</f>
        <v>2</v>
      </c>
      <c r="C158" s="40" t="str">
        <f>VLOOKUP(A158,'Banc de Preus'!A:I,3,0)</f>
        <v>Instal·lacions</v>
      </c>
      <c r="D158" s="40" t="str">
        <f>VLOOKUP(A158,'Banc de Preus'!A:I,4,0)</f>
        <v>2.3</v>
      </c>
      <c r="E158" s="40" t="str">
        <f>VLOOKUP(A158,'Banc de Preus'!A:I,5,0)</f>
        <v>Terminacions de Cable</v>
      </c>
      <c r="F158" s="40" t="str">
        <f>VLOOKUP(A158,'Banc de Preus'!A:I,7,0)</f>
        <v>Instal·lació de Microbreackout de 12 fibres òptiques</v>
      </c>
      <c r="G158" s="40" t="str">
        <f>VLOOKUP(A158,'Banc de Preus'!A:I,8,0)</f>
        <v>u.</v>
      </c>
      <c r="H158" s="46">
        <f>VLOOKUP(A158,'Banc de Preus'!A:I,9,0)</f>
        <v>9.69</v>
      </c>
      <c r="I158" s="47">
        <v>0</v>
      </c>
      <c r="J158" s="46">
        <f t="shared" si="30"/>
        <v>0</v>
      </c>
    </row>
    <row r="159" spans="1:10">
      <c r="A159" s="40" t="s">
        <v>99</v>
      </c>
      <c r="B159" s="40">
        <f>VLOOKUP(A159,'Banc de Preus'!A:I,2,0)</f>
        <v>2</v>
      </c>
      <c r="C159" s="40" t="str">
        <f>VLOOKUP(A159,'Banc de Preus'!A:I,3,0)</f>
        <v>Instal·lacions</v>
      </c>
      <c r="D159" s="40" t="str">
        <f>VLOOKUP(A159,'Banc de Preus'!A:I,4,0)</f>
        <v>2.3</v>
      </c>
      <c r="E159" s="40" t="str">
        <f>VLOOKUP(A159,'Banc de Preus'!A:I,5,0)</f>
        <v>Terminacions de Cable</v>
      </c>
      <c r="F159" s="40" t="str">
        <f>VLOOKUP(A159,'Banc de Preus'!A:I,7,0)</f>
        <v>Preparació d'una punta fins a 48 F.O.</v>
      </c>
      <c r="G159" s="40" t="str">
        <f>VLOOKUP(A159,'Banc de Preus'!A:I,8,0)</f>
        <v>u.</v>
      </c>
      <c r="H159" s="46">
        <f>VLOOKUP(A159,'Banc de Preus'!A:I,9,0)</f>
        <v>50.49</v>
      </c>
      <c r="I159" s="47">
        <v>0</v>
      </c>
      <c r="J159" s="46">
        <f t="shared" si="30"/>
        <v>0</v>
      </c>
    </row>
    <row r="160" spans="1:10">
      <c r="A160" s="40" t="s">
        <v>643</v>
      </c>
      <c r="B160" s="40">
        <f>VLOOKUP(A160,'Banc de Preus'!A:I,2,0)</f>
        <v>2</v>
      </c>
      <c r="C160" s="40" t="str">
        <f>VLOOKUP(A160,'Banc de Preus'!A:I,3,0)</f>
        <v>Instal·lacions</v>
      </c>
      <c r="D160" s="40" t="str">
        <f>VLOOKUP(A160,'Banc de Preus'!A:I,4,0)</f>
        <v>2.3</v>
      </c>
      <c r="E160" s="40" t="str">
        <f>VLOOKUP(A160,'Banc de Preus'!A:I,5,0)</f>
        <v>Terminacions de Cable</v>
      </c>
      <c r="F160" s="40" t="str">
        <f>VLOOKUP(A160,'Banc de Preus'!A:I,7,0)</f>
        <v>Preparació d'una punta a partir de 49 F.O. fins a 144 F.O.</v>
      </c>
      <c r="G160" s="40" t="str">
        <f>VLOOKUP(A160,'Banc de Preus'!A:I,8,0)</f>
        <v>u.</v>
      </c>
      <c r="H160" s="46">
        <f>VLOOKUP(A160,'Banc de Preus'!A:I,9,0)</f>
        <v>65</v>
      </c>
      <c r="I160" s="47">
        <v>0</v>
      </c>
      <c r="J160" s="46">
        <f t="shared" si="30"/>
        <v>0</v>
      </c>
    </row>
    <row r="161" spans="1:10">
      <c r="A161" s="40" t="s">
        <v>644</v>
      </c>
      <c r="B161" s="40">
        <f>VLOOKUP(A161,'Banc de Preus'!A:I,2,0)</f>
        <v>2</v>
      </c>
      <c r="C161" s="40" t="str">
        <f>VLOOKUP(A161,'Banc de Preus'!A:I,3,0)</f>
        <v>Instal·lacions</v>
      </c>
      <c r="D161" s="40" t="str">
        <f>VLOOKUP(A161,'Banc de Preus'!A:I,4,0)</f>
        <v>2.3</v>
      </c>
      <c r="E161" s="40" t="str">
        <f>VLOOKUP(A161,'Banc de Preus'!A:I,5,0)</f>
        <v>Terminacions de Cable</v>
      </c>
      <c r="F161" s="40" t="str">
        <f>VLOOKUP(A161,'Banc de Preus'!A:I,7,0)</f>
        <v>Preparació d'una punta a partir de 145 F.O. fins a 256 F.O.</v>
      </c>
      <c r="G161" s="40" t="str">
        <f>VLOOKUP(A161,'Banc de Preus'!A:I,8,0)</f>
        <v>u.</v>
      </c>
      <c r="H161" s="46">
        <f>VLOOKUP(A161,'Banc de Preus'!A:I,9,0)</f>
        <v>69.87</v>
      </c>
      <c r="I161" s="47">
        <v>0</v>
      </c>
      <c r="J161" s="46">
        <f t="shared" si="30"/>
        <v>0</v>
      </c>
    </row>
    <row r="162" spans="1:10">
      <c r="A162" s="40" t="s">
        <v>592</v>
      </c>
      <c r="B162" s="40">
        <f>VLOOKUP(A162,'Banc de Preus'!A:I,2,0)</f>
        <v>2</v>
      </c>
      <c r="C162" s="40" t="str">
        <f>VLOOKUP(A162,'Banc de Preus'!A:I,3,0)</f>
        <v>Instal·lacions</v>
      </c>
      <c r="D162" s="40" t="str">
        <f>VLOOKUP(A162,'Banc de Preus'!A:I,4,0)</f>
        <v>2.3</v>
      </c>
      <c r="E162" s="40" t="str">
        <f>VLOOKUP(A162,'Banc de Preus'!A:I,5,0)</f>
        <v>Terminacions de Cable</v>
      </c>
      <c r="F162" s="40" t="str">
        <f>VLOOKUP(A162,'Banc de Preus'!A:I,7,0)</f>
        <v>Preparació d'una punta a partir de 257 F.O.</v>
      </c>
      <c r="G162" s="40" t="str">
        <f>VLOOKUP(A162,'Banc de Preus'!A:I,8,0)</f>
        <v>u.</v>
      </c>
      <c r="H162" s="46">
        <f>VLOOKUP(A162,'Banc de Preus'!A:I,9,0)</f>
        <v>87.210000000000008</v>
      </c>
      <c r="I162" s="47">
        <v>0</v>
      </c>
      <c r="J162" s="46">
        <f t="shared" ref="J162" si="34">H162*I162</f>
        <v>0</v>
      </c>
    </row>
    <row r="163" spans="1:10">
      <c r="A163" s="40" t="s">
        <v>100</v>
      </c>
      <c r="B163" s="40">
        <f>VLOOKUP(A163,'Banc de Preus'!A:I,2,0)</f>
        <v>2</v>
      </c>
      <c r="C163" s="40" t="str">
        <f>VLOOKUP(A163,'Banc de Preus'!A:I,3,0)</f>
        <v>Instal·lacions</v>
      </c>
      <c r="D163" s="40" t="str">
        <f>VLOOKUP(A163,'Banc de Preus'!A:I,4,0)</f>
        <v>2.3</v>
      </c>
      <c r="E163" s="40" t="str">
        <f>VLOOKUP(A163,'Banc de Preus'!A:I,5,0)</f>
        <v>Terminacions de Cable</v>
      </c>
      <c r="F163" s="40" t="str">
        <f>VLOOKUP(A163,'Banc de Preus'!A:I,7,0)</f>
        <v>Sagnat fins a 48 F.O.</v>
      </c>
      <c r="G163" s="40" t="str">
        <f>VLOOKUP(A163,'Banc de Preus'!A:I,8,0)</f>
        <v>u.</v>
      </c>
      <c r="H163" s="46">
        <f>VLOOKUP(A163,'Banc de Preus'!A:I,9,0)</f>
        <v>55.59</v>
      </c>
      <c r="I163" s="47">
        <v>0</v>
      </c>
      <c r="J163" s="46">
        <f t="shared" si="30"/>
        <v>0</v>
      </c>
    </row>
    <row r="164" spans="1:10">
      <c r="A164" s="40" t="s">
        <v>645</v>
      </c>
      <c r="B164" s="40">
        <f>VLOOKUP(A164,'Banc de Preus'!A:I,2,0)</f>
        <v>2</v>
      </c>
      <c r="C164" s="40" t="str">
        <f>VLOOKUP(A164,'Banc de Preus'!A:I,3,0)</f>
        <v>Instal·lacions</v>
      </c>
      <c r="D164" s="40" t="str">
        <f>VLOOKUP(A164,'Banc de Preus'!A:I,4,0)</f>
        <v>2.3</v>
      </c>
      <c r="E164" s="40" t="str">
        <f>VLOOKUP(A164,'Banc de Preus'!A:I,5,0)</f>
        <v>Terminacions de Cable</v>
      </c>
      <c r="F164" s="40" t="str">
        <f>VLOOKUP(A164,'Banc de Preus'!A:I,7,0)</f>
        <v>Sagnat a partir de 49 F.O. fins a 144 F.O.</v>
      </c>
      <c r="G164" s="40" t="str">
        <f>VLOOKUP(A164,'Banc de Preus'!A:I,8,0)</f>
        <v>u.</v>
      </c>
      <c r="H164" s="46">
        <f>VLOOKUP(A164,'Banc de Preus'!A:I,9,0)</f>
        <v>70</v>
      </c>
      <c r="I164" s="47">
        <v>0</v>
      </c>
      <c r="J164" s="46">
        <f t="shared" si="30"/>
        <v>0</v>
      </c>
    </row>
    <row r="165" spans="1:10">
      <c r="A165" s="40" t="s">
        <v>646</v>
      </c>
      <c r="B165" s="40">
        <f>VLOOKUP(A165,'Banc de Preus'!A:I,2,0)</f>
        <v>2</v>
      </c>
      <c r="C165" s="40" t="str">
        <f>VLOOKUP(A165,'Banc de Preus'!A:I,3,0)</f>
        <v>Instal·lacions</v>
      </c>
      <c r="D165" s="40" t="str">
        <f>VLOOKUP(A165,'Banc de Preus'!A:I,4,0)</f>
        <v>2.3</v>
      </c>
      <c r="E165" s="40" t="str">
        <f>VLOOKUP(A165,'Banc de Preus'!A:I,5,0)</f>
        <v>Terminacions de Cable</v>
      </c>
      <c r="F165" s="40" t="str">
        <f>VLOOKUP(A165,'Banc de Preus'!A:I,7,0)</f>
        <v>Sagnat a partir de 145 F.O. fins a 256 F.O.</v>
      </c>
      <c r="G165" s="40" t="str">
        <f>VLOOKUP(A165,'Banc de Preus'!A:I,8,0)</f>
        <v>u.</v>
      </c>
      <c r="H165" s="46">
        <f>VLOOKUP(A165,'Banc de Preus'!A:I,9,0)</f>
        <v>71.5</v>
      </c>
      <c r="I165" s="47">
        <v>0</v>
      </c>
      <c r="J165" s="46">
        <f t="shared" si="30"/>
        <v>0</v>
      </c>
    </row>
    <row r="166" spans="1:10">
      <c r="A166" s="40" t="s">
        <v>593</v>
      </c>
      <c r="B166" s="40">
        <f>VLOOKUP(A166,'Banc de Preus'!A:I,2,0)</f>
        <v>2</v>
      </c>
      <c r="C166" s="40" t="str">
        <f>VLOOKUP(A166,'Banc de Preus'!A:I,3,0)</f>
        <v>Instal·lacions</v>
      </c>
      <c r="D166" s="40" t="str">
        <f>VLOOKUP(A166,'Banc de Preus'!A:I,4,0)</f>
        <v>2.3</v>
      </c>
      <c r="E166" s="40" t="str">
        <f>VLOOKUP(A166,'Banc de Preus'!A:I,5,0)</f>
        <v>Terminacions de Cable</v>
      </c>
      <c r="F166" s="40" t="str">
        <f>VLOOKUP(A166,'Banc de Preus'!A:I,7,0)</f>
        <v>Sagnat a partir de 257 F.O.</v>
      </c>
      <c r="G166" s="40" t="str">
        <f>VLOOKUP(A166,'Banc de Preus'!A:I,8,0)</f>
        <v>u.</v>
      </c>
      <c r="H166" s="46">
        <f>VLOOKUP(A166,'Banc de Preus'!A:I,9,0)</f>
        <v>72.930000000000007</v>
      </c>
      <c r="I166" s="47">
        <v>0</v>
      </c>
      <c r="J166" s="46">
        <f t="shared" ref="J166" si="35">H166*I166</f>
        <v>0</v>
      </c>
    </row>
    <row r="167" spans="1:10" ht="12.6" customHeight="1">
      <c r="A167" s="40" t="s">
        <v>101</v>
      </c>
      <c r="B167" s="40">
        <f>VLOOKUP(A167,'Banc de Preus'!A:I,2,0)</f>
        <v>2</v>
      </c>
      <c r="C167" s="40" t="str">
        <f>VLOOKUP(A167,'Banc de Preus'!A:I,3,0)</f>
        <v>Instal·lacions</v>
      </c>
      <c r="D167" s="40" t="str">
        <f>VLOOKUP(A167,'Banc de Preus'!A:I,4,0)</f>
        <v>2.3</v>
      </c>
      <c r="E167" s="40" t="str">
        <f>VLOOKUP(A167,'Banc de Preus'!A:I,5,0)</f>
        <v>Terminacions de Cable</v>
      </c>
      <c r="F167" s="40" t="str">
        <f>VLOOKUP(A167,'Banc de Preus'!A:I,7,0)</f>
        <v>Fusió entre 1 i 4 fusions.</v>
      </c>
      <c r="G167" s="40" t="str">
        <f>VLOOKUP(A167,'Banc de Preus'!A:I,8,0)</f>
        <v>u.</v>
      </c>
      <c r="H167" s="46">
        <f>VLOOKUP(A167,'Banc de Preus'!A:I,9,0)</f>
        <v>18.36</v>
      </c>
      <c r="I167" s="47">
        <v>0</v>
      </c>
      <c r="J167" s="46">
        <f t="shared" si="30"/>
        <v>0</v>
      </c>
    </row>
    <row r="168" spans="1:10">
      <c r="A168" s="40" t="s">
        <v>102</v>
      </c>
      <c r="B168" s="40">
        <f>VLOOKUP(A168,'Banc de Preus'!A:I,2,0)</f>
        <v>2</v>
      </c>
      <c r="C168" s="40" t="str">
        <f>VLOOKUP(A168,'Banc de Preus'!A:I,3,0)</f>
        <v>Instal·lacions</v>
      </c>
      <c r="D168" s="40" t="str">
        <f>VLOOKUP(A168,'Banc de Preus'!A:I,4,0)</f>
        <v>2.3</v>
      </c>
      <c r="E168" s="40" t="str">
        <f>VLOOKUP(A168,'Banc de Preus'!A:I,5,0)</f>
        <v>Terminacions de Cable</v>
      </c>
      <c r="F168" s="40" t="str">
        <f>VLOOKUP(A168,'Banc de Preus'!A:I,7,0)</f>
        <v>Fusió entre 5 i 16 fusions.</v>
      </c>
      <c r="G168" s="40" t="str">
        <f>VLOOKUP(A168,'Banc de Preus'!A:I,8,0)</f>
        <v>u.</v>
      </c>
      <c r="H168" s="46">
        <f>VLOOKUP(A168,'Banc de Preus'!A:I,9,0)</f>
        <v>14.280000000000001</v>
      </c>
      <c r="I168" s="47">
        <v>0</v>
      </c>
      <c r="J168" s="46">
        <f t="shared" si="30"/>
        <v>0</v>
      </c>
    </row>
    <row r="169" spans="1:10">
      <c r="A169" s="40" t="s">
        <v>103</v>
      </c>
      <c r="B169" s="40">
        <f>VLOOKUP(A169,'Banc de Preus'!A:I,2,0)</f>
        <v>2</v>
      </c>
      <c r="C169" s="40" t="str">
        <f>VLOOKUP(A169,'Banc de Preus'!A:I,3,0)</f>
        <v>Instal·lacions</v>
      </c>
      <c r="D169" s="40" t="str">
        <f>VLOOKUP(A169,'Banc de Preus'!A:I,4,0)</f>
        <v>2.3</v>
      </c>
      <c r="E169" s="40" t="str">
        <f>VLOOKUP(A169,'Banc de Preus'!A:I,5,0)</f>
        <v>Terminacions de Cable</v>
      </c>
      <c r="F169" s="40" t="str">
        <f>VLOOKUP(A169,'Banc de Preus'!A:I,7,0)</f>
        <v>Fusió entre 17 i 48 fusions.</v>
      </c>
      <c r="G169" s="40" t="str">
        <f>VLOOKUP(A169,'Banc de Preus'!A:I,8,0)</f>
        <v>u.</v>
      </c>
      <c r="H169" s="46">
        <f>VLOOKUP(A169,'Banc de Preus'!A:I,9,0)</f>
        <v>11.22</v>
      </c>
      <c r="I169" s="47">
        <v>0</v>
      </c>
      <c r="J169" s="46">
        <f t="shared" si="30"/>
        <v>0</v>
      </c>
    </row>
    <row r="170" spans="1:10">
      <c r="A170" s="40" t="s">
        <v>647</v>
      </c>
      <c r="B170" s="40">
        <f>VLOOKUP(A170,'Banc de Preus'!A:I,2,0)</f>
        <v>2</v>
      </c>
      <c r="C170" s="40" t="str">
        <f>VLOOKUP(A170,'Banc de Preus'!A:I,3,0)</f>
        <v>Instal·lacions</v>
      </c>
      <c r="D170" s="40" t="str">
        <f>VLOOKUP(A170,'Banc de Preus'!A:I,4,0)</f>
        <v>2.3</v>
      </c>
      <c r="E170" s="40" t="str">
        <f>VLOOKUP(A170,'Banc de Preus'!A:I,5,0)</f>
        <v>Terminacions de Cable</v>
      </c>
      <c r="F170" s="40" t="str">
        <f>VLOOKUP(A170,'Banc de Preus'!A:I,7,0)</f>
        <v>Fusió entre 49 i 144 fusions.</v>
      </c>
      <c r="G170" s="40" t="str">
        <f>VLOOKUP(A170,'Banc de Preus'!A:I,8,0)</f>
        <v>u.</v>
      </c>
      <c r="H170" s="46">
        <f>VLOOKUP(A170,'Banc de Preus'!A:I,9,0)</f>
        <v>10</v>
      </c>
      <c r="I170" s="47">
        <v>0</v>
      </c>
      <c r="J170" s="46">
        <f t="shared" si="30"/>
        <v>0</v>
      </c>
    </row>
    <row r="171" spans="1:10">
      <c r="A171" s="40" t="s">
        <v>601</v>
      </c>
      <c r="B171" s="40">
        <f>VLOOKUP(A171,'Banc de Preus'!A:I,2,0)</f>
        <v>2</v>
      </c>
      <c r="C171" s="40" t="str">
        <f>VLOOKUP(A171,'Banc de Preus'!A:I,3,0)</f>
        <v>Instal·lacions</v>
      </c>
      <c r="D171" s="40" t="str">
        <f>VLOOKUP(A171,'Banc de Preus'!A:I,4,0)</f>
        <v>2.3</v>
      </c>
      <c r="E171" s="40" t="str">
        <f>VLOOKUP(A171,'Banc de Preus'!A:I,5,0)</f>
        <v>Terminacions de Cable</v>
      </c>
      <c r="F171" s="40" t="str">
        <f>VLOOKUP(A171,'Banc de Preus'!A:I,7,0)</f>
        <v>Fusió entre 145 i 256 fusions.</v>
      </c>
      <c r="G171" s="40" t="str">
        <f>VLOOKUP(A171,'Banc de Preus'!A:I,8,0)</f>
        <v>u.</v>
      </c>
      <c r="H171" s="46">
        <f>VLOOKUP(A171,'Banc de Preus'!A:I,9,0)</f>
        <v>9.18</v>
      </c>
      <c r="I171" s="47">
        <v>0</v>
      </c>
      <c r="J171" s="46">
        <f t="shared" ref="J171" si="36">H171*I171</f>
        <v>0</v>
      </c>
    </row>
    <row r="172" spans="1:10">
      <c r="A172" s="40" t="s">
        <v>594</v>
      </c>
      <c r="B172" s="40">
        <f>VLOOKUP(A172,'Banc de Preus'!A:I,2,0)</f>
        <v>2</v>
      </c>
      <c r="C172" s="40" t="str">
        <f>VLOOKUP(A172,'Banc de Preus'!A:I,3,0)</f>
        <v>Instal·lacions</v>
      </c>
      <c r="D172" s="40" t="str">
        <f>VLOOKUP(A172,'Banc de Preus'!A:I,4,0)</f>
        <v>2.3</v>
      </c>
      <c r="E172" s="40" t="str">
        <f>VLOOKUP(A172,'Banc de Preus'!A:I,5,0)</f>
        <v>Terminacions de Cable</v>
      </c>
      <c r="F172" s="40" t="str">
        <f>VLOOKUP(A172,'Banc de Preus'!A:I,7,0)</f>
        <v>Fusió major de 257 fusions.</v>
      </c>
      <c r="G172" s="40" t="str">
        <f>VLOOKUP(A172,'Banc de Preus'!A:I,8,0)</f>
        <v>u.</v>
      </c>
      <c r="H172" s="46">
        <f>VLOOKUP(A172,'Banc de Preus'!A:I,9,0)</f>
        <v>8.67</v>
      </c>
      <c r="I172" s="47">
        <v>0</v>
      </c>
      <c r="J172" s="46">
        <f t="shared" ref="J172" si="37">H172*I172</f>
        <v>0</v>
      </c>
    </row>
    <row r="173" spans="1:10">
      <c r="A173" s="40" t="s">
        <v>104</v>
      </c>
      <c r="B173" s="40">
        <f>VLOOKUP(A173,'Banc de Preus'!A:I,2,0)</f>
        <v>2</v>
      </c>
      <c r="C173" s="40" t="str">
        <f>VLOOKUP(A173,'Banc de Preus'!A:I,3,0)</f>
        <v>Instal·lacions</v>
      </c>
      <c r="D173" s="40" t="str">
        <f>VLOOKUP(A173,'Banc de Preus'!A:I,4,0)</f>
        <v>2.3</v>
      </c>
      <c r="E173" s="40" t="str">
        <f>VLOOKUP(A173,'Banc de Preus'!A:I,5,0)</f>
        <v>Terminacions de Cable</v>
      </c>
      <c r="F173" s="40" t="str">
        <f>VLOOKUP(A173,'Banc de Preus'!A:I,7,0)</f>
        <v>Mesures reflectomètriques entre 1 i 4 fibres.</v>
      </c>
      <c r="G173" s="40" t="str">
        <f>VLOOKUP(A173,'Banc de Preus'!A:I,8,0)</f>
        <v>u.</v>
      </c>
      <c r="H173" s="46">
        <f>VLOOKUP(A173,'Banc de Preus'!A:I,9,0)</f>
        <v>14.38</v>
      </c>
      <c r="I173" s="47">
        <v>0</v>
      </c>
      <c r="J173" s="46">
        <f t="shared" si="30"/>
        <v>0</v>
      </c>
    </row>
    <row r="174" spans="1:10">
      <c r="A174" s="40" t="s">
        <v>105</v>
      </c>
      <c r="B174" s="40">
        <f>VLOOKUP(A174,'Banc de Preus'!A:I,2,0)</f>
        <v>2</v>
      </c>
      <c r="C174" s="40" t="str">
        <f>VLOOKUP(A174,'Banc de Preus'!A:I,3,0)</f>
        <v>Instal·lacions</v>
      </c>
      <c r="D174" s="40" t="str">
        <f>VLOOKUP(A174,'Banc de Preus'!A:I,4,0)</f>
        <v>2.3</v>
      </c>
      <c r="E174" s="40" t="str">
        <f>VLOOKUP(A174,'Banc de Preus'!A:I,5,0)</f>
        <v>Terminacions de Cable</v>
      </c>
      <c r="F174" s="40" t="str">
        <f>VLOOKUP(A174,'Banc de Preus'!A:I,7,0)</f>
        <v>Mesures reflectomètriques entre 5 i 16 fibres.</v>
      </c>
      <c r="G174" s="40" t="str">
        <f>VLOOKUP(A174,'Banc de Preus'!A:I,8,0)</f>
        <v>u.</v>
      </c>
      <c r="H174" s="46">
        <f>VLOOKUP(A174,'Banc de Preus'!A:I,9,0)</f>
        <v>12.65</v>
      </c>
      <c r="I174" s="47">
        <v>0</v>
      </c>
      <c r="J174" s="46">
        <f t="shared" si="30"/>
        <v>0</v>
      </c>
    </row>
    <row r="175" spans="1:10">
      <c r="A175" s="40" t="s">
        <v>106</v>
      </c>
      <c r="B175" s="40">
        <f>VLOOKUP(A175,'Banc de Preus'!A:I,2,0)</f>
        <v>2</v>
      </c>
      <c r="C175" s="40" t="str">
        <f>VLOOKUP(A175,'Banc de Preus'!A:I,3,0)</f>
        <v>Instal·lacions</v>
      </c>
      <c r="D175" s="40" t="str">
        <f>VLOOKUP(A175,'Banc de Preus'!A:I,4,0)</f>
        <v>2.3</v>
      </c>
      <c r="E175" s="40" t="str">
        <f>VLOOKUP(A175,'Banc de Preus'!A:I,5,0)</f>
        <v>Terminacions de Cable</v>
      </c>
      <c r="F175" s="40" t="str">
        <f>VLOOKUP(A175,'Banc de Preus'!A:I,7,0)</f>
        <v>Mesures reflectomètriques entre 17 i 48 fibres.</v>
      </c>
      <c r="G175" s="40" t="str">
        <f>VLOOKUP(A175,'Banc de Preus'!A:I,8,0)</f>
        <v>u.</v>
      </c>
      <c r="H175" s="46">
        <f>VLOOKUP(A175,'Banc de Preus'!A:I,9,0)</f>
        <v>11.53</v>
      </c>
      <c r="I175" s="47">
        <v>0</v>
      </c>
      <c r="J175" s="46">
        <f t="shared" si="30"/>
        <v>0</v>
      </c>
    </row>
    <row r="176" spans="1:10">
      <c r="A176" s="40" t="s">
        <v>648</v>
      </c>
      <c r="B176" s="40">
        <f>VLOOKUP(A176,'Banc de Preus'!A:I,2,0)</f>
        <v>2</v>
      </c>
      <c r="C176" s="40" t="str">
        <f>VLOOKUP(A176,'Banc de Preus'!A:I,3,0)</f>
        <v>Instal·lacions</v>
      </c>
      <c r="D176" s="40" t="str">
        <f>VLOOKUP(A176,'Banc de Preus'!A:I,4,0)</f>
        <v>2.3</v>
      </c>
      <c r="E176" s="40" t="str">
        <f>VLOOKUP(A176,'Banc de Preus'!A:I,5,0)</f>
        <v>Terminacions de Cable</v>
      </c>
      <c r="F176" s="40" t="str">
        <f>VLOOKUP(A176,'Banc de Preus'!A:I,7,0)</f>
        <v>Mesures reflectomètriques entre 49 i 144 fibres.</v>
      </c>
      <c r="G176" s="40" t="str">
        <f>VLOOKUP(A176,'Banc de Preus'!A:I,8,0)</f>
        <v>u.</v>
      </c>
      <c r="H176" s="46">
        <f>VLOOKUP(A176,'Banc de Preus'!A:I,9,0)</f>
        <v>9</v>
      </c>
      <c r="I176" s="47">
        <v>0</v>
      </c>
      <c r="J176" s="46">
        <f t="shared" si="30"/>
        <v>0</v>
      </c>
    </row>
    <row r="177" spans="1:10">
      <c r="A177" s="40" t="s">
        <v>604</v>
      </c>
      <c r="B177" s="40">
        <f>VLOOKUP(A177,'Banc de Preus'!A:I,2,0)</f>
        <v>2</v>
      </c>
      <c r="C177" s="40" t="str">
        <f>VLOOKUP(A177,'Banc de Preus'!A:I,3,0)</f>
        <v>Instal·lacions</v>
      </c>
      <c r="D177" s="40" t="str">
        <f>VLOOKUP(A177,'Banc de Preus'!A:I,4,0)</f>
        <v>2.3</v>
      </c>
      <c r="E177" s="40" t="str">
        <f>VLOOKUP(A177,'Banc de Preus'!A:I,5,0)</f>
        <v>Terminacions de Cable</v>
      </c>
      <c r="F177" s="40" t="str">
        <f>VLOOKUP(A177,'Banc de Preus'!A:I,7,0)</f>
        <v>Mesures reflectomètriques entre 145 i 256 fibres.</v>
      </c>
      <c r="G177" s="40" t="str">
        <f>VLOOKUP(A177,'Banc de Preus'!A:I,8,0)</f>
        <v>u.</v>
      </c>
      <c r="H177" s="46">
        <f>VLOOKUP(A177,'Banc de Preus'!A:I,9,0)</f>
        <v>8.16</v>
      </c>
      <c r="I177" s="47">
        <v>0</v>
      </c>
      <c r="J177" s="46">
        <f t="shared" ref="J177" si="38">H177*I177</f>
        <v>0</v>
      </c>
    </row>
    <row r="178" spans="1:10">
      <c r="A178" s="40" t="s">
        <v>595</v>
      </c>
      <c r="B178" s="40">
        <f>VLOOKUP(A178,'Banc de Preus'!A:I,2,0)</f>
        <v>2</v>
      </c>
      <c r="C178" s="40" t="str">
        <f>VLOOKUP(A178,'Banc de Preus'!A:I,3,0)</f>
        <v>Instal·lacions</v>
      </c>
      <c r="D178" s="40" t="str">
        <f>VLOOKUP(A178,'Banc de Preus'!A:I,4,0)</f>
        <v>2.3</v>
      </c>
      <c r="E178" s="40" t="str">
        <f>VLOOKUP(A178,'Banc de Preus'!A:I,5,0)</f>
        <v>Terminacions de Cable</v>
      </c>
      <c r="F178" s="40" t="str">
        <f>VLOOKUP(A178,'Banc de Preus'!A:I,7,0)</f>
        <v>Mesures reflectomètriques major de 257 fibres.</v>
      </c>
      <c r="G178" s="40" t="str">
        <f>VLOOKUP(A178,'Banc de Preus'!A:I,8,0)</f>
        <v>u.</v>
      </c>
      <c r="H178" s="46">
        <f>VLOOKUP(A178,'Banc de Preus'!A:I,9,0)</f>
        <v>7.65</v>
      </c>
      <c r="I178" s="47">
        <v>0</v>
      </c>
      <c r="J178" s="46">
        <f t="shared" si="30"/>
        <v>0</v>
      </c>
    </row>
    <row r="179" spans="1:10">
      <c r="A179" s="40" t="s">
        <v>107</v>
      </c>
      <c r="B179" s="40">
        <f>VLOOKUP(A179,'Banc de Preus'!A:I,2,0)</f>
        <v>2</v>
      </c>
      <c r="C179" s="40" t="str">
        <f>VLOOKUP(A179,'Banc de Preus'!A:I,3,0)</f>
        <v>Instal·lacions</v>
      </c>
      <c r="D179" s="40" t="str">
        <f>VLOOKUP(A179,'Banc de Preus'!A:I,4,0)</f>
        <v>2.3</v>
      </c>
      <c r="E179" s="40" t="str">
        <f>VLOOKUP(A179,'Banc de Preus'!A:I,5,0)</f>
        <v>Terminacions de Cable</v>
      </c>
      <c r="F179" s="40" t="str">
        <f>VLOOKUP(A179,'Banc de Preus'!A:I,7,0)</f>
        <v>Mesures de potencia entre 1 i 4 fibres.</v>
      </c>
      <c r="G179" s="40" t="str">
        <f>VLOOKUP(A179,'Banc de Preus'!A:I,8,0)</f>
        <v>u.</v>
      </c>
      <c r="H179" s="46">
        <f>VLOOKUP(A179,'Banc de Preus'!A:I,9,0)</f>
        <v>7.55</v>
      </c>
      <c r="I179" s="47">
        <v>0</v>
      </c>
      <c r="J179" s="46">
        <f t="shared" si="30"/>
        <v>0</v>
      </c>
    </row>
    <row r="180" spans="1:10">
      <c r="A180" s="40" t="s">
        <v>108</v>
      </c>
      <c r="B180" s="40">
        <f>VLOOKUP(A180,'Banc de Preus'!A:I,2,0)</f>
        <v>2</v>
      </c>
      <c r="C180" s="40" t="str">
        <f>VLOOKUP(A180,'Banc de Preus'!A:I,3,0)</f>
        <v>Instal·lacions</v>
      </c>
      <c r="D180" s="40" t="str">
        <f>VLOOKUP(A180,'Banc de Preus'!A:I,4,0)</f>
        <v>2.3</v>
      </c>
      <c r="E180" s="40" t="str">
        <f>VLOOKUP(A180,'Banc de Preus'!A:I,5,0)</f>
        <v>Terminacions de Cable</v>
      </c>
      <c r="F180" s="40" t="str">
        <f>VLOOKUP(A180,'Banc de Preus'!A:I,7,0)</f>
        <v>Mesures de potencia entre 5 i 16 fibres.</v>
      </c>
      <c r="G180" s="40" t="str">
        <f>VLOOKUP(A180,'Banc de Preus'!A:I,8,0)</f>
        <v>u.</v>
      </c>
      <c r="H180" s="46">
        <f>VLOOKUP(A180,'Banc de Preus'!A:I,9,0)</f>
        <v>6.83</v>
      </c>
      <c r="I180" s="47">
        <v>0</v>
      </c>
      <c r="J180" s="46">
        <f t="shared" si="30"/>
        <v>0</v>
      </c>
    </row>
    <row r="181" spans="1:10">
      <c r="A181" s="40" t="s">
        <v>109</v>
      </c>
      <c r="B181" s="40">
        <f>VLOOKUP(A181,'Banc de Preus'!A:I,2,0)</f>
        <v>2</v>
      </c>
      <c r="C181" s="40" t="str">
        <f>VLOOKUP(A181,'Banc de Preus'!A:I,3,0)</f>
        <v>Instal·lacions</v>
      </c>
      <c r="D181" s="40" t="str">
        <f>VLOOKUP(A181,'Banc de Preus'!A:I,4,0)</f>
        <v>2.3</v>
      </c>
      <c r="E181" s="40" t="str">
        <f>VLOOKUP(A181,'Banc de Preus'!A:I,5,0)</f>
        <v>Terminacions de Cable</v>
      </c>
      <c r="F181" s="40" t="str">
        <f>VLOOKUP(A181,'Banc de Preus'!A:I,7,0)</f>
        <v>Mesures de potencia entre 17 i 48 fibres.</v>
      </c>
      <c r="G181" s="40" t="str">
        <f>VLOOKUP(A181,'Banc de Preus'!A:I,8,0)</f>
        <v>u.</v>
      </c>
      <c r="H181" s="46">
        <f>VLOOKUP(A181,'Banc de Preus'!A:I,9,0)</f>
        <v>6.32</v>
      </c>
      <c r="I181" s="47">
        <v>0</v>
      </c>
      <c r="J181" s="46">
        <f t="shared" si="30"/>
        <v>0</v>
      </c>
    </row>
    <row r="182" spans="1:10">
      <c r="A182" s="40" t="s">
        <v>649</v>
      </c>
      <c r="B182" s="40">
        <f>VLOOKUP(A182,'Banc de Preus'!A:I,2,0)</f>
        <v>2</v>
      </c>
      <c r="C182" s="40" t="str">
        <f>VLOOKUP(A182,'Banc de Preus'!A:I,3,0)</f>
        <v>Instal·lacions</v>
      </c>
      <c r="D182" s="40" t="str">
        <f>VLOOKUP(A182,'Banc de Preus'!A:I,4,0)</f>
        <v>2.3</v>
      </c>
      <c r="E182" s="40" t="str">
        <f>VLOOKUP(A182,'Banc de Preus'!A:I,5,0)</f>
        <v>Terminacions de Cable</v>
      </c>
      <c r="F182" s="40" t="str">
        <f>VLOOKUP(A182,'Banc de Preus'!A:I,7,0)</f>
        <v>Mesures de potencia entre 49 i 144 fibres.</v>
      </c>
      <c r="G182" s="40" t="str">
        <f>VLOOKUP(A182,'Banc de Preus'!A:I,8,0)</f>
        <v>u.</v>
      </c>
      <c r="H182" s="46">
        <f>VLOOKUP(A182,'Banc de Preus'!A:I,9,0)</f>
        <v>4.3899999999999997</v>
      </c>
      <c r="I182" s="47">
        <v>0</v>
      </c>
      <c r="J182" s="46">
        <f t="shared" si="30"/>
        <v>0</v>
      </c>
    </row>
    <row r="183" spans="1:10">
      <c r="A183" s="40" t="s">
        <v>607</v>
      </c>
      <c r="B183" s="40">
        <f>VLOOKUP(A183,'Banc de Preus'!A:I,2,0)</f>
        <v>2</v>
      </c>
      <c r="C183" s="40" t="str">
        <f>VLOOKUP(A183,'Banc de Preus'!A:I,3,0)</f>
        <v>Instal·lacions</v>
      </c>
      <c r="D183" s="40" t="str">
        <f>VLOOKUP(A183,'Banc de Preus'!A:I,4,0)</f>
        <v>2.3</v>
      </c>
      <c r="E183" s="40" t="str">
        <f>VLOOKUP(A183,'Banc de Preus'!A:I,5,0)</f>
        <v>Terminacions de Cable</v>
      </c>
      <c r="F183" s="40" t="str">
        <f>VLOOKUP(A183,'Banc de Preus'!A:I,7,0)</f>
        <v>Mesures de potencia entre 145 i 256 fibres.</v>
      </c>
      <c r="G183" s="40" t="str">
        <f>VLOOKUP(A183,'Banc de Preus'!A:I,8,0)</f>
        <v>u.</v>
      </c>
      <c r="H183" s="46">
        <f>VLOOKUP(A183,'Banc de Preus'!A:I,9,0)</f>
        <v>2.86</v>
      </c>
      <c r="I183" s="47">
        <v>0</v>
      </c>
      <c r="J183" s="46">
        <f t="shared" ref="J183" si="39">H183*I183</f>
        <v>0</v>
      </c>
    </row>
    <row r="184" spans="1:10">
      <c r="A184" s="40" t="s">
        <v>596</v>
      </c>
      <c r="B184" s="40">
        <f>VLOOKUP(A184,'Banc de Preus'!A:I,2,0)</f>
        <v>2</v>
      </c>
      <c r="C184" s="40" t="str">
        <f>VLOOKUP(A184,'Banc de Preus'!A:I,3,0)</f>
        <v>Instal·lacions</v>
      </c>
      <c r="D184" s="40" t="str">
        <f>VLOOKUP(A184,'Banc de Preus'!A:I,4,0)</f>
        <v>2.3</v>
      </c>
      <c r="E184" s="40" t="str">
        <f>VLOOKUP(A184,'Banc de Preus'!A:I,5,0)</f>
        <v>Terminacions de Cable</v>
      </c>
      <c r="F184" s="40" t="str">
        <f>VLOOKUP(A184,'Banc de Preus'!A:I,7,0)</f>
        <v>Mesures de potencia major de 257 fibres.</v>
      </c>
      <c r="G184" s="40" t="str">
        <f>VLOOKUP(A184,'Banc de Preus'!A:I,8,0)</f>
        <v>u.</v>
      </c>
      <c r="H184" s="46">
        <f>VLOOKUP(A184,'Banc de Preus'!A:I,9,0)</f>
        <v>1.94</v>
      </c>
      <c r="I184" s="47">
        <v>0</v>
      </c>
      <c r="J184" s="46">
        <f t="shared" si="30"/>
        <v>0</v>
      </c>
    </row>
    <row r="185" spans="1:10">
      <c r="A185" s="40" t="s">
        <v>115</v>
      </c>
      <c r="B185" s="40">
        <f>VLOOKUP(A185,'Banc de Preus'!A:I,2,0)</f>
        <v>2</v>
      </c>
      <c r="C185" s="40" t="str">
        <f>VLOOKUP(A185,'Banc de Preus'!A:I,3,0)</f>
        <v>Instal·lacions</v>
      </c>
      <c r="D185" s="40" t="str">
        <f>VLOOKUP(A185,'Banc de Preus'!A:I,4,0)</f>
        <v>2.4</v>
      </c>
      <c r="E185" s="40" t="str">
        <f>VLOOKUP(A185,'Banc de Preus'!A:I,5,0)</f>
        <v>Subministrament Cable Fibra Òptica</v>
      </c>
      <c r="F185" s="40" t="str">
        <f>VLOOKUP(A185,'Banc de Preus'!A:I,7,0)</f>
        <v>Subministrament cable fibra òptica tipus 1 de 16 F.O.</v>
      </c>
      <c r="G185" s="40" t="str">
        <f>VLOOKUP(A185,'Banc de Preus'!A:I,8,0)</f>
        <v>m</v>
      </c>
      <c r="H185" s="46">
        <f>VLOOKUP(A185,'Banc de Preus'!A:I,9,0)</f>
        <v>0.97</v>
      </c>
      <c r="I185" s="47">
        <v>0</v>
      </c>
      <c r="J185" s="46">
        <f t="shared" si="30"/>
        <v>0</v>
      </c>
    </row>
    <row r="186" spans="1:10">
      <c r="A186" s="40" t="s">
        <v>228</v>
      </c>
      <c r="B186" s="40">
        <f>VLOOKUP(A186,'Banc de Preus'!A:I,2,0)</f>
        <v>2</v>
      </c>
      <c r="C186" s="40" t="str">
        <f>VLOOKUP(A186,'Banc de Preus'!A:I,3,0)</f>
        <v>Instal·lacions</v>
      </c>
      <c r="D186" s="40" t="str">
        <f>VLOOKUP(A186,'Banc de Preus'!A:I,4,0)</f>
        <v>2.4</v>
      </c>
      <c r="E186" s="40" t="str">
        <f>VLOOKUP(A186,'Banc de Preus'!A:I,5,0)</f>
        <v>Subministrament Cable Fibra Òptica</v>
      </c>
      <c r="F186" s="40" t="str">
        <f>VLOOKUP(A186,'Banc de Preus'!A:I,7,0)</f>
        <v>Subministrament cable fibra òptica tipus 1 de 16 F.O.mixt</v>
      </c>
      <c r="G186" s="40" t="str">
        <f>VLOOKUP(A186,'Banc de Preus'!A:I,8,0)</f>
        <v>m</v>
      </c>
      <c r="H186" s="46">
        <f>VLOOKUP(A186,'Banc de Preus'!A:I,9,0)</f>
        <v>1.17</v>
      </c>
      <c r="I186" s="47">
        <v>0</v>
      </c>
      <c r="J186" s="46">
        <f t="shared" si="30"/>
        <v>0</v>
      </c>
    </row>
    <row r="187" spans="1:10">
      <c r="A187" s="40" t="s">
        <v>116</v>
      </c>
      <c r="B187" s="40">
        <f>VLOOKUP(A187,'Banc de Preus'!A:I,2,0)</f>
        <v>2</v>
      </c>
      <c r="C187" s="40" t="str">
        <f>VLOOKUP(A187,'Banc de Preus'!A:I,3,0)</f>
        <v>Instal·lacions</v>
      </c>
      <c r="D187" s="40" t="str">
        <f>VLOOKUP(A187,'Banc de Preus'!A:I,4,0)</f>
        <v>2.4</v>
      </c>
      <c r="E187" s="40" t="str">
        <f>VLOOKUP(A187,'Banc de Preus'!A:I,5,0)</f>
        <v>Subministrament Cable Fibra Òptica</v>
      </c>
      <c r="F187" s="40" t="str">
        <f>VLOOKUP(A187,'Banc de Preus'!A:I,7,0)</f>
        <v>Subministrament cable fibra òptica tipus 1 de 24 F.O.</v>
      </c>
      <c r="G187" s="40" t="str">
        <f>VLOOKUP(A187,'Banc de Preus'!A:I,8,0)</f>
        <v>m</v>
      </c>
      <c r="H187" s="46">
        <f>VLOOKUP(A187,'Banc de Preus'!A:I,9,0)</f>
        <v>1.17</v>
      </c>
      <c r="I187" s="47">
        <v>0</v>
      </c>
      <c r="J187" s="46">
        <f t="shared" si="30"/>
        <v>0</v>
      </c>
    </row>
    <row r="188" spans="1:10">
      <c r="A188" s="40" t="s">
        <v>229</v>
      </c>
      <c r="B188" s="40">
        <f>VLOOKUP(A188,'Banc de Preus'!A:I,2,0)</f>
        <v>2</v>
      </c>
      <c r="C188" s="40" t="str">
        <f>VLOOKUP(A188,'Banc de Preus'!A:I,3,0)</f>
        <v>Instal·lacions</v>
      </c>
      <c r="D188" s="40" t="str">
        <f>VLOOKUP(A188,'Banc de Preus'!A:I,4,0)</f>
        <v>2.4</v>
      </c>
      <c r="E188" s="40" t="str">
        <f>VLOOKUP(A188,'Banc de Preus'!A:I,5,0)</f>
        <v>Subministrament Cable Fibra Òptica</v>
      </c>
      <c r="F188" s="40" t="str">
        <f>VLOOKUP(A188,'Banc de Preus'!A:I,7,0)</f>
        <v>Subministrament cable fibra òptica tipus 1 de 24 F.O.mixt</v>
      </c>
      <c r="G188" s="40" t="str">
        <f>VLOOKUP(A188,'Banc de Preus'!A:I,8,0)</f>
        <v>m</v>
      </c>
      <c r="H188" s="46">
        <f>VLOOKUP(A188,'Banc de Preus'!A:I,9,0)</f>
        <v>1.27</v>
      </c>
      <c r="I188" s="47">
        <v>0</v>
      </c>
      <c r="J188" s="46">
        <f t="shared" si="30"/>
        <v>0</v>
      </c>
    </row>
    <row r="189" spans="1:10">
      <c r="A189" s="40" t="s">
        <v>135</v>
      </c>
      <c r="B189" s="40">
        <f>VLOOKUP(A189,'Banc de Preus'!A:I,2,0)</f>
        <v>2</v>
      </c>
      <c r="C189" s="40" t="str">
        <f>VLOOKUP(A189,'Banc de Preus'!A:I,3,0)</f>
        <v>Instal·lacions</v>
      </c>
      <c r="D189" s="40" t="str">
        <f>VLOOKUP(A189,'Banc de Preus'!A:I,4,0)</f>
        <v>2.4</v>
      </c>
      <c r="E189" s="40" t="str">
        <f>VLOOKUP(A189,'Banc de Preus'!A:I,5,0)</f>
        <v>Subministrament Cable Fibra Òptica</v>
      </c>
      <c r="F189" s="40" t="str">
        <f>VLOOKUP(A189,'Banc de Preus'!A:I,7,0)</f>
        <v>Subministrament cable fibra òptica tipus 1 de 32 F.O.</v>
      </c>
      <c r="G189" s="40" t="str">
        <f>VLOOKUP(A189,'Banc de Preus'!A:I,8,0)</f>
        <v>m</v>
      </c>
      <c r="H189" s="46">
        <f>VLOOKUP(A189,'Banc de Preus'!A:I,9,0)</f>
        <v>1.33</v>
      </c>
      <c r="I189" s="47">
        <v>0</v>
      </c>
      <c r="J189" s="46">
        <f t="shared" si="30"/>
        <v>0</v>
      </c>
    </row>
    <row r="190" spans="1:10">
      <c r="A190" s="40" t="s">
        <v>230</v>
      </c>
      <c r="B190" s="40">
        <f>VLOOKUP(A190,'Banc de Preus'!A:I,2,0)</f>
        <v>2</v>
      </c>
      <c r="C190" s="40" t="str">
        <f>VLOOKUP(A190,'Banc de Preus'!A:I,3,0)</f>
        <v>Instal·lacions</v>
      </c>
      <c r="D190" s="40" t="str">
        <f>VLOOKUP(A190,'Banc de Preus'!A:I,4,0)</f>
        <v>2.4</v>
      </c>
      <c r="E190" s="40" t="str">
        <f>VLOOKUP(A190,'Banc de Preus'!A:I,5,0)</f>
        <v>Subministrament Cable Fibra Òptica</v>
      </c>
      <c r="F190" s="40" t="str">
        <f>VLOOKUP(A190,'Banc de Preus'!A:I,7,0)</f>
        <v>Subministrament cable fibra òptica tipus 1 de 32 F.O.mixt</v>
      </c>
      <c r="G190" s="40" t="str">
        <f>VLOOKUP(A190,'Banc de Preus'!A:I,8,0)</f>
        <v>m</v>
      </c>
      <c r="H190" s="46">
        <f>VLOOKUP(A190,'Banc de Preus'!A:I,9,0)</f>
        <v>1.3800000000000001</v>
      </c>
      <c r="I190" s="47">
        <v>0</v>
      </c>
      <c r="J190" s="46">
        <f t="shared" si="30"/>
        <v>0</v>
      </c>
    </row>
    <row r="191" spans="1:10">
      <c r="A191" s="40" t="s">
        <v>117</v>
      </c>
      <c r="B191" s="40">
        <f>VLOOKUP(A191,'Banc de Preus'!A:I,2,0)</f>
        <v>2</v>
      </c>
      <c r="C191" s="40" t="str">
        <f>VLOOKUP(A191,'Banc de Preus'!A:I,3,0)</f>
        <v>Instal·lacions</v>
      </c>
      <c r="D191" s="40" t="str">
        <f>VLOOKUP(A191,'Banc de Preus'!A:I,4,0)</f>
        <v>2.4</v>
      </c>
      <c r="E191" s="40" t="str">
        <f>VLOOKUP(A191,'Banc de Preus'!A:I,5,0)</f>
        <v>Subministrament Cable Fibra Òptica</v>
      </c>
      <c r="F191" s="40" t="str">
        <f>VLOOKUP(A191,'Banc de Preus'!A:I,7,0)</f>
        <v>Subministrament cable fibra òptica tipus 1 de 48 F.O.</v>
      </c>
      <c r="G191" s="40" t="str">
        <f>VLOOKUP(A191,'Banc de Preus'!A:I,8,0)</f>
        <v>m</v>
      </c>
      <c r="H191" s="46">
        <f>VLOOKUP(A191,'Banc de Preus'!A:I,9,0)</f>
        <v>1.53</v>
      </c>
      <c r="I191" s="47">
        <v>0</v>
      </c>
      <c r="J191" s="46">
        <f t="shared" si="30"/>
        <v>0</v>
      </c>
    </row>
    <row r="192" spans="1:10">
      <c r="A192" s="40" t="s">
        <v>231</v>
      </c>
      <c r="B192" s="40">
        <f>VLOOKUP(A192,'Banc de Preus'!A:I,2,0)</f>
        <v>2</v>
      </c>
      <c r="C192" s="40" t="str">
        <f>VLOOKUP(A192,'Banc de Preus'!A:I,3,0)</f>
        <v>Instal·lacions</v>
      </c>
      <c r="D192" s="40" t="str">
        <f>VLOOKUP(A192,'Banc de Preus'!A:I,4,0)</f>
        <v>2.4</v>
      </c>
      <c r="E192" s="40" t="str">
        <f>VLOOKUP(A192,'Banc de Preus'!A:I,5,0)</f>
        <v>Subministrament Cable Fibra Òptica</v>
      </c>
      <c r="F192" s="40" t="str">
        <f>VLOOKUP(A192,'Banc de Preus'!A:I,7,0)</f>
        <v>Subministrament cable fibra òptica tipus 1 de 48 F.O.mixt</v>
      </c>
      <c r="G192" s="40" t="str">
        <f>VLOOKUP(A192,'Banc de Preus'!A:I,8,0)</f>
        <v>m</v>
      </c>
      <c r="H192" s="46">
        <f>VLOOKUP(A192,'Banc de Preus'!A:I,9,0)</f>
        <v>1.68</v>
      </c>
      <c r="I192" s="47">
        <v>0</v>
      </c>
      <c r="J192" s="46">
        <f t="shared" si="30"/>
        <v>0</v>
      </c>
    </row>
    <row r="193" spans="1:10">
      <c r="A193" s="40" t="s">
        <v>137</v>
      </c>
      <c r="B193" s="40">
        <f>VLOOKUP(A193,'Banc de Preus'!A:I,2,0)</f>
        <v>2</v>
      </c>
      <c r="C193" s="40" t="str">
        <f>VLOOKUP(A193,'Banc de Preus'!A:I,3,0)</f>
        <v>Instal·lacions</v>
      </c>
      <c r="D193" s="40" t="str">
        <f>VLOOKUP(A193,'Banc de Preus'!A:I,4,0)</f>
        <v>2.4</v>
      </c>
      <c r="E193" s="40" t="str">
        <f>VLOOKUP(A193,'Banc de Preus'!A:I,5,0)</f>
        <v>Subministrament Cable Fibra Òptica</v>
      </c>
      <c r="F193" s="40" t="str">
        <f>VLOOKUP(A193,'Banc de Preus'!A:I,7,0)</f>
        <v>Subministrament cable fibra òptica tipus 1 de 64 F.O.</v>
      </c>
      <c r="G193" s="40" t="str">
        <f>VLOOKUP(A193,'Banc de Preus'!A:I,8,0)</f>
        <v>m</v>
      </c>
      <c r="H193" s="46">
        <f>VLOOKUP(A193,'Banc de Preus'!A:I,9,0)</f>
        <v>2.09</v>
      </c>
      <c r="I193" s="47">
        <v>0</v>
      </c>
      <c r="J193" s="46">
        <f t="shared" si="30"/>
        <v>0</v>
      </c>
    </row>
    <row r="194" spans="1:10">
      <c r="A194" s="40" t="s">
        <v>232</v>
      </c>
      <c r="B194" s="40">
        <f>VLOOKUP(A194,'Banc de Preus'!A:I,2,0)</f>
        <v>2</v>
      </c>
      <c r="C194" s="40" t="str">
        <f>VLOOKUP(A194,'Banc de Preus'!A:I,3,0)</f>
        <v>Instal·lacions</v>
      </c>
      <c r="D194" s="40" t="str">
        <f>VLOOKUP(A194,'Banc de Preus'!A:I,4,0)</f>
        <v>2.4</v>
      </c>
      <c r="E194" s="40" t="str">
        <f>VLOOKUP(A194,'Banc de Preus'!A:I,5,0)</f>
        <v>Subministrament Cable Fibra Òptica</v>
      </c>
      <c r="F194" s="40" t="str">
        <f>VLOOKUP(A194,'Banc de Preus'!A:I,7,0)</f>
        <v>Subministrament cable fibra òptica tipus 1 de 64 F.O.mixt</v>
      </c>
      <c r="G194" s="40" t="str">
        <f>VLOOKUP(A194,'Banc de Preus'!A:I,8,0)</f>
        <v>m</v>
      </c>
      <c r="H194" s="46">
        <f>VLOOKUP(A194,'Banc de Preus'!A:I,9,0)</f>
        <v>2.14</v>
      </c>
      <c r="I194" s="47">
        <v>0</v>
      </c>
      <c r="J194" s="46">
        <f t="shared" si="30"/>
        <v>0</v>
      </c>
    </row>
    <row r="195" spans="1:10">
      <c r="A195" s="40" t="s">
        <v>118</v>
      </c>
      <c r="B195" s="40">
        <f>VLOOKUP(A195,'Banc de Preus'!A:I,2,0)</f>
        <v>2</v>
      </c>
      <c r="C195" s="40" t="str">
        <f>VLOOKUP(A195,'Banc de Preus'!A:I,3,0)</f>
        <v>Instal·lacions</v>
      </c>
      <c r="D195" s="40" t="str">
        <f>VLOOKUP(A195,'Banc de Preus'!A:I,4,0)</f>
        <v>2.4</v>
      </c>
      <c r="E195" s="40" t="str">
        <f>VLOOKUP(A195,'Banc de Preus'!A:I,5,0)</f>
        <v>Subministrament Cable Fibra Òptica</v>
      </c>
      <c r="F195" s="40" t="str">
        <f>VLOOKUP(A195,'Banc de Preus'!A:I,7,0)</f>
        <v>Subministrament cable fibra òptica tipus 1 de 96 F.O.</v>
      </c>
      <c r="G195" s="40" t="str">
        <f>VLOOKUP(A195,'Banc de Preus'!A:I,8,0)</f>
        <v>m</v>
      </c>
      <c r="H195" s="46">
        <f>VLOOKUP(A195,'Banc de Preus'!A:I,9,0)</f>
        <v>2.65</v>
      </c>
      <c r="I195" s="47">
        <v>0</v>
      </c>
      <c r="J195" s="46">
        <f t="shared" si="30"/>
        <v>0</v>
      </c>
    </row>
    <row r="196" spans="1:10">
      <c r="A196" s="40" t="s">
        <v>188</v>
      </c>
      <c r="B196" s="40">
        <f>VLOOKUP(A196,'Banc de Preus'!A:I,2,0)</f>
        <v>2</v>
      </c>
      <c r="C196" s="40" t="str">
        <f>VLOOKUP(A196,'Banc de Preus'!A:I,3,0)</f>
        <v>Instal·lacions</v>
      </c>
      <c r="D196" s="40" t="str">
        <f>VLOOKUP(A196,'Banc de Preus'!A:I,4,0)</f>
        <v>2.4</v>
      </c>
      <c r="E196" s="40" t="str">
        <f>VLOOKUP(A196,'Banc de Preus'!A:I,5,0)</f>
        <v>Subministrament Cable Fibra Òptica</v>
      </c>
      <c r="F196" s="40" t="str">
        <f>VLOOKUP(A196,'Banc de Preus'!A:I,7,0)</f>
        <v>Subministrament cable fibra òptica tipus 1 de 96 F.O.mixt</v>
      </c>
      <c r="G196" s="40" t="str">
        <f>VLOOKUP(A196,'Banc de Preus'!A:I,8,0)</f>
        <v>m</v>
      </c>
      <c r="H196" s="46">
        <f>VLOOKUP(A196,'Banc de Preus'!A:I,9,0)</f>
        <v>2.75</v>
      </c>
      <c r="I196" s="47">
        <v>0</v>
      </c>
      <c r="J196" s="46">
        <f t="shared" si="30"/>
        <v>0</v>
      </c>
    </row>
    <row r="197" spans="1:10">
      <c r="A197" s="40" t="s">
        <v>119</v>
      </c>
      <c r="B197" s="40">
        <f>VLOOKUP(A197,'Banc de Preus'!A:I,2,0)</f>
        <v>2</v>
      </c>
      <c r="C197" s="40" t="str">
        <f>VLOOKUP(A197,'Banc de Preus'!A:I,3,0)</f>
        <v>Instal·lacions</v>
      </c>
      <c r="D197" s="40" t="str">
        <f>VLOOKUP(A197,'Banc de Preus'!A:I,4,0)</f>
        <v>2.4</v>
      </c>
      <c r="E197" s="40" t="str">
        <f>VLOOKUP(A197,'Banc de Preus'!A:I,5,0)</f>
        <v>Subministrament Cable Fibra Òptica</v>
      </c>
      <c r="F197" s="40" t="str">
        <f>VLOOKUP(A197,'Banc de Preus'!A:I,7,0)</f>
        <v>Subministrament cable fibra òptica tipus 1 de 128 F.O.</v>
      </c>
      <c r="G197" s="40" t="str">
        <f>VLOOKUP(A197,'Banc de Preus'!A:I,8,0)</f>
        <v>m</v>
      </c>
      <c r="H197" s="46">
        <f>VLOOKUP(A197,'Banc de Preus'!A:I,9,0)</f>
        <v>3.0100000000000002</v>
      </c>
      <c r="I197" s="47">
        <v>0</v>
      </c>
      <c r="J197" s="46">
        <f t="shared" si="30"/>
        <v>0</v>
      </c>
    </row>
    <row r="198" spans="1:10">
      <c r="A198" s="40" t="s">
        <v>189</v>
      </c>
      <c r="B198" s="40">
        <f>VLOOKUP(A198,'Banc de Preus'!A:I,2,0)</f>
        <v>2</v>
      </c>
      <c r="C198" s="40" t="str">
        <f>VLOOKUP(A198,'Banc de Preus'!A:I,3,0)</f>
        <v>Instal·lacions</v>
      </c>
      <c r="D198" s="40" t="str">
        <f>VLOOKUP(A198,'Banc de Preus'!A:I,4,0)</f>
        <v>2.4</v>
      </c>
      <c r="E198" s="40" t="str">
        <f>VLOOKUP(A198,'Banc de Preus'!A:I,5,0)</f>
        <v>Subministrament Cable Fibra Òptica</v>
      </c>
      <c r="F198" s="40" t="str">
        <f>VLOOKUP(A198,'Banc de Preus'!A:I,7,0)</f>
        <v>Subministrament cable fibra òptica tipus 1 de 128 F.O. mixt</v>
      </c>
      <c r="G198" s="40" t="str">
        <f>VLOOKUP(A198,'Banc de Preus'!A:I,8,0)</f>
        <v>m</v>
      </c>
      <c r="H198" s="46">
        <f>VLOOKUP(A198,'Banc de Preus'!A:I,9,0)</f>
        <v>3.2600000000000002</v>
      </c>
      <c r="I198" s="47">
        <v>0</v>
      </c>
      <c r="J198" s="46">
        <f t="shared" si="30"/>
        <v>0</v>
      </c>
    </row>
    <row r="199" spans="1:10">
      <c r="A199" s="40" t="s">
        <v>139</v>
      </c>
      <c r="B199" s="40">
        <f>VLOOKUP(A199,'Banc de Preus'!A:I,2,0)</f>
        <v>2</v>
      </c>
      <c r="C199" s="40" t="str">
        <f>VLOOKUP(A199,'Banc de Preus'!A:I,3,0)</f>
        <v>Instal·lacions</v>
      </c>
      <c r="D199" s="40" t="str">
        <f>VLOOKUP(A199,'Banc de Preus'!A:I,4,0)</f>
        <v>2.4</v>
      </c>
      <c r="E199" s="40" t="str">
        <f>VLOOKUP(A199,'Banc de Preus'!A:I,5,0)</f>
        <v>Subministrament Cable Fibra Òptica</v>
      </c>
      <c r="F199" s="40" t="str">
        <f>VLOOKUP(A199,'Banc de Preus'!A:I,7,0)</f>
        <v>Subministrament cable fibra òptica tipus 1 de 144 F.O.</v>
      </c>
      <c r="G199" s="40" t="str">
        <f>VLOOKUP(A199,'Banc de Preus'!A:I,8,0)</f>
        <v>m</v>
      </c>
      <c r="H199" s="46">
        <f>VLOOKUP(A199,'Banc de Preus'!A:I,9,0)</f>
        <v>4.13</v>
      </c>
      <c r="I199" s="47">
        <v>0</v>
      </c>
      <c r="J199" s="46">
        <f t="shared" si="30"/>
        <v>0</v>
      </c>
    </row>
    <row r="200" spans="1:10">
      <c r="A200" s="40" t="s">
        <v>233</v>
      </c>
      <c r="B200" s="40">
        <f>VLOOKUP(A200,'Banc de Preus'!A:I,2,0)</f>
        <v>2</v>
      </c>
      <c r="C200" s="40" t="str">
        <f>VLOOKUP(A200,'Banc de Preus'!A:I,3,0)</f>
        <v>Instal·lacions</v>
      </c>
      <c r="D200" s="40" t="str">
        <f>VLOOKUP(A200,'Banc de Preus'!A:I,4,0)</f>
        <v>2.4</v>
      </c>
      <c r="E200" s="40" t="str">
        <f>VLOOKUP(A200,'Banc de Preus'!A:I,5,0)</f>
        <v>Subministrament Cable Fibra Òptica</v>
      </c>
      <c r="F200" s="40" t="str">
        <f>VLOOKUP(A200,'Banc de Preus'!A:I,7,0)</f>
        <v>Subministrament cable fibra òptica tipus 1 de 144 F.O.mixt</v>
      </c>
      <c r="G200" s="40" t="str">
        <f>VLOOKUP(A200,'Banc de Preus'!A:I,8,0)</f>
        <v>m</v>
      </c>
      <c r="H200" s="46">
        <f>VLOOKUP(A200,'Banc de Preus'!A:I,9,0)</f>
        <v>4.2300000000000004</v>
      </c>
      <c r="I200" s="47">
        <v>0</v>
      </c>
      <c r="J200" s="46">
        <f t="shared" si="30"/>
        <v>0</v>
      </c>
    </row>
    <row r="201" spans="1:10">
      <c r="A201" s="40" t="s">
        <v>140</v>
      </c>
      <c r="B201" s="40">
        <f>VLOOKUP(A201,'Banc de Preus'!A:I,2,0)</f>
        <v>2</v>
      </c>
      <c r="C201" s="40" t="str">
        <f>VLOOKUP(A201,'Banc de Preus'!A:I,3,0)</f>
        <v>Instal·lacions</v>
      </c>
      <c r="D201" s="40" t="str">
        <f>VLOOKUP(A201,'Banc de Preus'!A:I,4,0)</f>
        <v>2.4</v>
      </c>
      <c r="E201" s="40" t="str">
        <f>VLOOKUP(A201,'Banc de Preus'!A:I,5,0)</f>
        <v>Subministrament Cable Fibra Òptica</v>
      </c>
      <c r="F201" s="40" t="str">
        <f>VLOOKUP(A201,'Banc de Preus'!A:I,7,0)</f>
        <v>Subministrament cable fibra òptica tipus 1 de 192 F.O.</v>
      </c>
      <c r="G201" s="40" t="str">
        <f>VLOOKUP(A201,'Banc de Preus'!A:I,8,0)</f>
        <v>m</v>
      </c>
      <c r="H201" s="46">
        <f>VLOOKUP(A201,'Banc de Preus'!A:I,9,0)</f>
        <v>4.95</v>
      </c>
      <c r="I201" s="47">
        <v>0</v>
      </c>
      <c r="J201" s="46">
        <f t="shared" si="30"/>
        <v>0</v>
      </c>
    </row>
    <row r="202" spans="1:10">
      <c r="A202" s="40" t="s">
        <v>234</v>
      </c>
      <c r="B202" s="40">
        <f>VLOOKUP(A202,'Banc de Preus'!A:I,2,0)</f>
        <v>2</v>
      </c>
      <c r="C202" s="40" t="str">
        <f>VLOOKUP(A202,'Banc de Preus'!A:I,3,0)</f>
        <v>Instal·lacions</v>
      </c>
      <c r="D202" s="40" t="str">
        <f>VLOOKUP(A202,'Banc de Preus'!A:I,4,0)</f>
        <v>2.4</v>
      </c>
      <c r="E202" s="40" t="str">
        <f>VLOOKUP(A202,'Banc de Preus'!A:I,5,0)</f>
        <v>Subministrament Cable Fibra Òptica</v>
      </c>
      <c r="F202" s="40" t="str">
        <f>VLOOKUP(A202,'Banc de Preus'!A:I,7,0)</f>
        <v>Subministrament cable fibra òptica tipus 1 de 192 F.O.mixt</v>
      </c>
      <c r="G202" s="40" t="str">
        <f>VLOOKUP(A202,'Banc de Preus'!A:I,8,0)</f>
        <v>m</v>
      </c>
      <c r="H202" s="46">
        <f>VLOOKUP(A202,'Banc de Preus'!A:I,9,0)</f>
        <v>5</v>
      </c>
      <c r="I202" s="47">
        <v>0</v>
      </c>
      <c r="J202" s="46">
        <f t="shared" si="30"/>
        <v>0</v>
      </c>
    </row>
    <row r="203" spans="1:10">
      <c r="A203" s="40" t="s">
        <v>141</v>
      </c>
      <c r="B203" s="40">
        <f>VLOOKUP(A203,'Banc de Preus'!A:I,2,0)</f>
        <v>2</v>
      </c>
      <c r="C203" s="40" t="str">
        <f>VLOOKUP(A203,'Banc de Preus'!A:I,3,0)</f>
        <v>Instal·lacions</v>
      </c>
      <c r="D203" s="40" t="str">
        <f>VLOOKUP(A203,'Banc de Preus'!A:I,4,0)</f>
        <v>2.4</v>
      </c>
      <c r="E203" s="40" t="str">
        <f>VLOOKUP(A203,'Banc de Preus'!A:I,5,0)</f>
        <v>Subministrament Cable Fibra Òptica</v>
      </c>
      <c r="F203" s="40" t="str">
        <f>VLOOKUP(A203,'Banc de Preus'!A:I,7,0)</f>
        <v>Subministrament cable fibra òptica tipus 1 de 256 F.O.</v>
      </c>
      <c r="G203" s="40" t="str">
        <f>VLOOKUP(A203,'Banc de Preus'!A:I,8,0)</f>
        <v>m</v>
      </c>
      <c r="H203" s="46">
        <f>VLOOKUP(A203,'Banc de Preus'!A:I,9,0)</f>
        <v>5.36</v>
      </c>
      <c r="I203" s="47">
        <v>0</v>
      </c>
      <c r="J203" s="46">
        <f t="shared" si="30"/>
        <v>0</v>
      </c>
    </row>
    <row r="204" spans="1:10">
      <c r="A204" s="40" t="s">
        <v>235</v>
      </c>
      <c r="B204" s="40">
        <f>VLOOKUP(A204,'Banc de Preus'!A:I,2,0)</f>
        <v>2</v>
      </c>
      <c r="C204" s="40" t="str">
        <f>VLOOKUP(A204,'Banc de Preus'!A:I,3,0)</f>
        <v>Instal·lacions</v>
      </c>
      <c r="D204" s="40" t="str">
        <f>VLOOKUP(A204,'Banc de Preus'!A:I,4,0)</f>
        <v>2.4</v>
      </c>
      <c r="E204" s="40" t="str">
        <f>VLOOKUP(A204,'Banc de Preus'!A:I,5,0)</f>
        <v>Subministrament Cable Fibra Òptica</v>
      </c>
      <c r="F204" s="40" t="str">
        <f>VLOOKUP(A204,'Banc de Preus'!A:I,7,0)</f>
        <v>Subministrament cable fibra òptica tipus 1 de 256 F.O.mixt</v>
      </c>
      <c r="G204" s="40" t="str">
        <f>VLOOKUP(A204,'Banc de Preus'!A:I,8,0)</f>
        <v>m</v>
      </c>
      <c r="H204" s="46">
        <f>VLOOKUP(A204,'Banc de Preus'!A:I,9,0)</f>
        <v>5.61</v>
      </c>
      <c r="I204" s="47">
        <v>0</v>
      </c>
      <c r="J204" s="46">
        <f t="shared" si="30"/>
        <v>0</v>
      </c>
    </row>
    <row r="205" spans="1:10">
      <c r="A205" s="40" t="s">
        <v>120</v>
      </c>
      <c r="B205" s="40">
        <f>VLOOKUP(A205,'Banc de Preus'!A:I,2,0)</f>
        <v>2</v>
      </c>
      <c r="C205" s="40" t="str">
        <f>VLOOKUP(A205,'Banc de Preus'!A:I,3,0)</f>
        <v>Instal·lacions</v>
      </c>
      <c r="D205" s="40" t="str">
        <f>VLOOKUP(A205,'Banc de Preus'!A:I,4,0)</f>
        <v>2.4</v>
      </c>
      <c r="E205" s="40" t="str">
        <f>VLOOKUP(A205,'Banc de Preus'!A:I,5,0)</f>
        <v>Subministrament Cable Fibra Òptica</v>
      </c>
      <c r="F205" s="40" t="str">
        <f>VLOOKUP(A205,'Banc de Preus'!A:I,7,0)</f>
        <v>Subministrament cable fibra òptica tipus 2 de 96 F.O. mixt</v>
      </c>
      <c r="G205" s="40" t="str">
        <f>VLOOKUP(A205,'Banc de Preus'!A:I,8,0)</f>
        <v>m</v>
      </c>
      <c r="H205" s="46">
        <f>VLOOKUP(A205,'Banc de Preus'!A:I,9,0)</f>
        <v>2.75</v>
      </c>
      <c r="I205" s="47">
        <v>0</v>
      </c>
      <c r="J205" s="46">
        <f t="shared" si="30"/>
        <v>0</v>
      </c>
    </row>
    <row r="206" spans="1:10">
      <c r="A206" s="40" t="s">
        <v>121</v>
      </c>
      <c r="B206" s="40">
        <f>VLOOKUP(A206,'Banc de Preus'!A:I,2,0)</f>
        <v>2</v>
      </c>
      <c r="C206" s="40" t="str">
        <f>VLOOKUP(A206,'Banc de Preus'!A:I,3,0)</f>
        <v>Instal·lacions</v>
      </c>
      <c r="D206" s="40" t="str">
        <f>VLOOKUP(A206,'Banc de Preus'!A:I,4,0)</f>
        <v>2.4</v>
      </c>
      <c r="E206" s="40" t="str">
        <f>VLOOKUP(A206,'Banc de Preus'!A:I,5,0)</f>
        <v>Subministrament Cable Fibra Òptica</v>
      </c>
      <c r="F206" s="40" t="str">
        <f>VLOOKUP(A206,'Banc de Preus'!A:I,7,0)</f>
        <v>Subministrament cable fibra òptica tipus 3 de 16 F.O.</v>
      </c>
      <c r="G206" s="40" t="str">
        <f>VLOOKUP(A206,'Banc de Preus'!A:I,8,0)</f>
        <v>m</v>
      </c>
      <c r="H206" s="46">
        <f>VLOOKUP(A206,'Banc de Preus'!A:I,9,0)</f>
        <v>1.17</v>
      </c>
      <c r="I206" s="47">
        <v>0</v>
      </c>
      <c r="J206" s="46">
        <f t="shared" si="30"/>
        <v>0</v>
      </c>
    </row>
    <row r="207" spans="1:10">
      <c r="A207" s="40" t="s">
        <v>236</v>
      </c>
      <c r="B207" s="40">
        <f>VLOOKUP(A207,'Banc de Preus'!A:I,2,0)</f>
        <v>2</v>
      </c>
      <c r="C207" s="40" t="str">
        <f>VLOOKUP(A207,'Banc de Preus'!A:I,3,0)</f>
        <v>Instal·lacions</v>
      </c>
      <c r="D207" s="40" t="str">
        <f>VLOOKUP(A207,'Banc de Preus'!A:I,4,0)</f>
        <v>2.4</v>
      </c>
      <c r="E207" s="40" t="str">
        <f>VLOOKUP(A207,'Banc de Preus'!A:I,5,0)</f>
        <v>Subministrament Cable Fibra Òptica</v>
      </c>
      <c r="F207" s="40" t="str">
        <f>VLOOKUP(A207,'Banc de Preus'!A:I,7,0)</f>
        <v>Subministrament cable fibra òptica tipus 3 de 16 F.O.mixt</v>
      </c>
      <c r="G207" s="40" t="str">
        <f>VLOOKUP(A207,'Banc de Preus'!A:I,8,0)</f>
        <v>m</v>
      </c>
      <c r="H207" s="46">
        <f>VLOOKUP(A207,'Banc de Preus'!A:I,9,0)</f>
        <v>1.3800000000000001</v>
      </c>
      <c r="I207" s="47">
        <v>0</v>
      </c>
      <c r="J207" s="46">
        <f t="shared" si="30"/>
        <v>0</v>
      </c>
    </row>
    <row r="208" spans="1:10">
      <c r="A208" s="40" t="s">
        <v>122</v>
      </c>
      <c r="B208" s="40">
        <f>VLOOKUP(A208,'Banc de Preus'!A:I,2,0)</f>
        <v>2</v>
      </c>
      <c r="C208" s="40" t="str">
        <f>VLOOKUP(A208,'Banc de Preus'!A:I,3,0)</f>
        <v>Instal·lacions</v>
      </c>
      <c r="D208" s="40" t="str">
        <f>VLOOKUP(A208,'Banc de Preus'!A:I,4,0)</f>
        <v>2.4</v>
      </c>
      <c r="E208" s="40" t="str">
        <f>VLOOKUP(A208,'Banc de Preus'!A:I,5,0)</f>
        <v>Subministrament Cable Fibra Òptica</v>
      </c>
      <c r="F208" s="40" t="str">
        <f>VLOOKUP(A208,'Banc de Preus'!A:I,7,0)</f>
        <v>Subministrament cable fibra òptica tipus 3 de 24 F.O.</v>
      </c>
      <c r="G208" s="40" t="str">
        <f>VLOOKUP(A208,'Banc de Preus'!A:I,8,0)</f>
        <v>m</v>
      </c>
      <c r="H208" s="46">
        <f>VLOOKUP(A208,'Banc de Preus'!A:I,9,0)</f>
        <v>1.27</v>
      </c>
      <c r="I208" s="47">
        <v>0</v>
      </c>
      <c r="J208" s="46">
        <f t="shared" si="30"/>
        <v>0</v>
      </c>
    </row>
    <row r="209" spans="1:10">
      <c r="A209" s="40" t="s">
        <v>237</v>
      </c>
      <c r="B209" s="40">
        <f>VLOOKUP(A209,'Banc de Preus'!A:I,2,0)</f>
        <v>2</v>
      </c>
      <c r="C209" s="40" t="str">
        <f>VLOOKUP(A209,'Banc de Preus'!A:I,3,0)</f>
        <v>Instal·lacions</v>
      </c>
      <c r="D209" s="40" t="str">
        <f>VLOOKUP(A209,'Banc de Preus'!A:I,4,0)</f>
        <v>2.4</v>
      </c>
      <c r="E209" s="40" t="str">
        <f>VLOOKUP(A209,'Banc de Preus'!A:I,5,0)</f>
        <v>Subministrament Cable Fibra Òptica</v>
      </c>
      <c r="F209" s="40" t="str">
        <f>VLOOKUP(A209,'Banc de Preus'!A:I,7,0)</f>
        <v>Subministrament cable fibra òptica tipus 3 de 24 F.O.mixt</v>
      </c>
      <c r="G209" s="40" t="str">
        <f>VLOOKUP(A209,'Banc de Preus'!A:I,8,0)</f>
        <v>m</v>
      </c>
      <c r="H209" s="46">
        <f>VLOOKUP(A209,'Banc de Preus'!A:I,9,0)</f>
        <v>1.58</v>
      </c>
      <c r="I209" s="47">
        <v>0</v>
      </c>
      <c r="J209" s="46">
        <f t="shared" si="30"/>
        <v>0</v>
      </c>
    </row>
    <row r="210" spans="1:10">
      <c r="A210" s="40" t="s">
        <v>145</v>
      </c>
      <c r="B210" s="40">
        <f>VLOOKUP(A210,'Banc de Preus'!A:I,2,0)</f>
        <v>2</v>
      </c>
      <c r="C210" s="40" t="str">
        <f>VLOOKUP(A210,'Banc de Preus'!A:I,3,0)</f>
        <v>Instal·lacions</v>
      </c>
      <c r="D210" s="40" t="str">
        <f>VLOOKUP(A210,'Banc de Preus'!A:I,4,0)</f>
        <v>2.4</v>
      </c>
      <c r="E210" s="40" t="str">
        <f>VLOOKUP(A210,'Banc de Preus'!A:I,5,0)</f>
        <v>Subministrament Cable Fibra Òptica</v>
      </c>
      <c r="F210" s="40" t="str">
        <f>VLOOKUP(A210,'Banc de Preus'!A:I,7,0)</f>
        <v>Subministrament cable fibra òptica tipus 3 de 32F.O.</v>
      </c>
      <c r="G210" s="40" t="str">
        <f>VLOOKUP(A210,'Banc de Preus'!A:I,8,0)</f>
        <v>m</v>
      </c>
      <c r="H210" s="46">
        <f>VLOOKUP(A210,'Banc de Preus'!A:I,9,0)</f>
        <v>1.6300000000000001</v>
      </c>
      <c r="I210" s="47">
        <v>0</v>
      </c>
      <c r="J210" s="46">
        <f t="shared" ref="J210:J268" si="40">H210*I210</f>
        <v>0</v>
      </c>
    </row>
    <row r="211" spans="1:10">
      <c r="A211" s="40" t="s">
        <v>238</v>
      </c>
      <c r="B211" s="40">
        <f>VLOOKUP(A211,'Banc de Preus'!A:I,2,0)</f>
        <v>2</v>
      </c>
      <c r="C211" s="40" t="str">
        <f>VLOOKUP(A211,'Banc de Preus'!A:I,3,0)</f>
        <v>Instal·lacions</v>
      </c>
      <c r="D211" s="40" t="str">
        <f>VLOOKUP(A211,'Banc de Preus'!A:I,4,0)</f>
        <v>2.4</v>
      </c>
      <c r="E211" s="40" t="str">
        <f>VLOOKUP(A211,'Banc de Preus'!A:I,5,0)</f>
        <v>Subministrament Cable Fibra Òptica</v>
      </c>
      <c r="F211" s="40" t="str">
        <f>VLOOKUP(A211,'Banc de Preus'!A:I,7,0)</f>
        <v>Subministrament cable fibra òptica tipus 3 de 32 F.O.mixt</v>
      </c>
      <c r="G211" s="40" t="str">
        <f>VLOOKUP(A211,'Banc de Preus'!A:I,8,0)</f>
        <v>m</v>
      </c>
      <c r="H211" s="46">
        <f>VLOOKUP(A211,'Banc de Preus'!A:I,9,0)</f>
        <v>1.73</v>
      </c>
      <c r="I211" s="47">
        <v>0</v>
      </c>
      <c r="J211" s="46">
        <f t="shared" si="40"/>
        <v>0</v>
      </c>
    </row>
    <row r="212" spans="1:10">
      <c r="A212" s="40" t="s">
        <v>123</v>
      </c>
      <c r="B212" s="40">
        <f>VLOOKUP(A212,'Banc de Preus'!A:I,2,0)</f>
        <v>2</v>
      </c>
      <c r="C212" s="40" t="str">
        <f>VLOOKUP(A212,'Banc de Preus'!A:I,3,0)</f>
        <v>Instal·lacions</v>
      </c>
      <c r="D212" s="40" t="str">
        <f>VLOOKUP(A212,'Banc de Preus'!A:I,4,0)</f>
        <v>2.4</v>
      </c>
      <c r="E212" s="40" t="str">
        <f>VLOOKUP(A212,'Banc de Preus'!A:I,5,0)</f>
        <v>Subministrament Cable Fibra Òptica</v>
      </c>
      <c r="F212" s="40" t="str">
        <f>VLOOKUP(A212,'Banc de Preus'!A:I,7,0)</f>
        <v>Subministrament cable fibra òptica tipus 3 de 48 F.O.</v>
      </c>
      <c r="G212" s="40" t="str">
        <f>VLOOKUP(A212,'Banc de Preus'!A:I,8,0)</f>
        <v>m</v>
      </c>
      <c r="H212" s="46">
        <f>VLOOKUP(A212,'Banc de Preus'!A:I,9,0)</f>
        <v>1.6300000000000001</v>
      </c>
      <c r="I212" s="47">
        <v>0</v>
      </c>
      <c r="J212" s="46">
        <f t="shared" si="40"/>
        <v>0</v>
      </c>
    </row>
    <row r="213" spans="1:10">
      <c r="A213" s="40" t="s">
        <v>239</v>
      </c>
      <c r="B213" s="40">
        <f>VLOOKUP(A213,'Banc de Preus'!A:I,2,0)</f>
        <v>2</v>
      </c>
      <c r="C213" s="40" t="str">
        <f>VLOOKUP(A213,'Banc de Preus'!A:I,3,0)</f>
        <v>Instal·lacions</v>
      </c>
      <c r="D213" s="40" t="str">
        <f>VLOOKUP(A213,'Banc de Preus'!A:I,4,0)</f>
        <v>2.4</v>
      </c>
      <c r="E213" s="40" t="str">
        <f>VLOOKUP(A213,'Banc de Preus'!A:I,5,0)</f>
        <v>Subministrament Cable Fibra Òptica</v>
      </c>
      <c r="F213" s="40" t="str">
        <f>VLOOKUP(A213,'Banc de Preus'!A:I,7,0)</f>
        <v>Subministrament cable fibra òptica tipus 3 de 48 F.O.mixt</v>
      </c>
      <c r="G213" s="40" t="str">
        <f>VLOOKUP(A213,'Banc de Preus'!A:I,8,0)</f>
        <v>m</v>
      </c>
      <c r="H213" s="46">
        <f>VLOOKUP(A213,'Banc de Preus'!A:I,9,0)</f>
        <v>1.94</v>
      </c>
      <c r="I213" s="47">
        <v>0</v>
      </c>
      <c r="J213" s="46">
        <f t="shared" si="40"/>
        <v>0</v>
      </c>
    </row>
    <row r="214" spans="1:10">
      <c r="A214" s="40" t="s">
        <v>147</v>
      </c>
      <c r="B214" s="40">
        <f>VLOOKUP(A214,'Banc de Preus'!A:I,2,0)</f>
        <v>2</v>
      </c>
      <c r="C214" s="40" t="str">
        <f>VLOOKUP(A214,'Banc de Preus'!A:I,3,0)</f>
        <v>Instal·lacions</v>
      </c>
      <c r="D214" s="40" t="str">
        <f>VLOOKUP(A214,'Banc de Preus'!A:I,4,0)</f>
        <v>2.4</v>
      </c>
      <c r="E214" s="40" t="str">
        <f>VLOOKUP(A214,'Banc de Preus'!A:I,5,0)</f>
        <v>Subministrament Cable Fibra Òptica</v>
      </c>
      <c r="F214" s="40" t="str">
        <f>VLOOKUP(A214,'Banc de Preus'!A:I,7,0)</f>
        <v>Subministrament cable fibra òptica tipus 3 de 64 F.O.</v>
      </c>
      <c r="G214" s="40" t="str">
        <f>VLOOKUP(A214,'Banc de Preus'!A:I,8,0)</f>
        <v>m</v>
      </c>
      <c r="H214" s="46">
        <f>VLOOKUP(A214,'Banc de Preus'!A:I,9,0)</f>
        <v>2.3000000000000003</v>
      </c>
      <c r="I214" s="47">
        <v>0</v>
      </c>
      <c r="J214" s="46">
        <f t="shared" si="40"/>
        <v>0</v>
      </c>
    </row>
    <row r="215" spans="1:10">
      <c r="A215" s="40" t="s">
        <v>240</v>
      </c>
      <c r="B215" s="40">
        <f>VLOOKUP(A215,'Banc de Preus'!A:I,2,0)</f>
        <v>2</v>
      </c>
      <c r="C215" s="40" t="str">
        <f>VLOOKUP(A215,'Banc de Preus'!A:I,3,0)</f>
        <v>Instal·lacions</v>
      </c>
      <c r="D215" s="40" t="str">
        <f>VLOOKUP(A215,'Banc de Preus'!A:I,4,0)</f>
        <v>2.4</v>
      </c>
      <c r="E215" s="40" t="str">
        <f>VLOOKUP(A215,'Banc de Preus'!A:I,5,0)</f>
        <v>Subministrament Cable Fibra Òptica</v>
      </c>
      <c r="F215" s="40" t="str">
        <f>VLOOKUP(A215,'Banc de Preus'!A:I,7,0)</f>
        <v>Subministrament cable fibra òptica tipus 3 de 64 F.O.mixt</v>
      </c>
      <c r="G215" s="40" t="str">
        <f>VLOOKUP(A215,'Banc de Preus'!A:I,8,0)</f>
        <v>m</v>
      </c>
      <c r="H215" s="46">
        <f>VLOOKUP(A215,'Banc de Preus'!A:I,9,0)</f>
        <v>2.5</v>
      </c>
      <c r="I215" s="47">
        <v>0</v>
      </c>
      <c r="J215" s="46">
        <f t="shared" si="40"/>
        <v>0</v>
      </c>
    </row>
    <row r="216" spans="1:10">
      <c r="A216" s="40" t="s">
        <v>124</v>
      </c>
      <c r="B216" s="40">
        <f>VLOOKUP(A216,'Banc de Preus'!A:I,2,0)</f>
        <v>2</v>
      </c>
      <c r="C216" s="40" t="str">
        <f>VLOOKUP(A216,'Banc de Preus'!A:I,3,0)</f>
        <v>Instal·lacions</v>
      </c>
      <c r="D216" s="40" t="str">
        <f>VLOOKUP(A216,'Banc de Preus'!A:I,4,0)</f>
        <v>2.4</v>
      </c>
      <c r="E216" s="40" t="str">
        <f>VLOOKUP(A216,'Banc de Preus'!A:I,5,0)</f>
        <v>Subministrament Cable Fibra Òptica</v>
      </c>
      <c r="F216" s="40" t="str">
        <f>VLOOKUP(A216,'Banc de Preus'!A:I,7,0)</f>
        <v>Subministrament cable fibra òptica tipus 3 de 96 F.O.</v>
      </c>
      <c r="G216" s="40" t="str">
        <f>VLOOKUP(A216,'Banc de Preus'!A:I,8,0)</f>
        <v>m</v>
      </c>
      <c r="H216" s="46">
        <f>VLOOKUP(A216,'Banc de Preus'!A:I,9,0)</f>
        <v>2.86</v>
      </c>
      <c r="I216" s="47">
        <v>0</v>
      </c>
      <c r="J216" s="46">
        <f t="shared" si="40"/>
        <v>0</v>
      </c>
    </row>
    <row r="217" spans="1:10">
      <c r="A217" s="40" t="s">
        <v>190</v>
      </c>
      <c r="B217" s="40">
        <f>VLOOKUP(A217,'Banc de Preus'!A:I,2,0)</f>
        <v>2</v>
      </c>
      <c r="C217" s="40" t="str">
        <f>VLOOKUP(A217,'Banc de Preus'!A:I,3,0)</f>
        <v>Instal·lacions</v>
      </c>
      <c r="D217" s="40" t="str">
        <f>VLOOKUP(A217,'Banc de Preus'!A:I,4,0)</f>
        <v>2.4</v>
      </c>
      <c r="E217" s="40" t="str">
        <f>VLOOKUP(A217,'Banc de Preus'!A:I,5,0)</f>
        <v>Subministrament Cable Fibra Òptica</v>
      </c>
      <c r="F217" s="40" t="str">
        <f>VLOOKUP(A217,'Banc de Preus'!A:I,7,0)</f>
        <v>Subministrament cable fibra òptica tipus 3 de 96 F.O. mixt</v>
      </c>
      <c r="G217" s="40" t="str">
        <f>VLOOKUP(A217,'Banc de Preus'!A:I,8,0)</f>
        <v>m</v>
      </c>
      <c r="H217" s="46">
        <f>VLOOKUP(A217,'Banc de Preus'!A:I,9,0)</f>
        <v>3.0100000000000002</v>
      </c>
      <c r="I217" s="47">
        <v>0</v>
      </c>
      <c r="J217" s="46">
        <f t="shared" si="40"/>
        <v>0</v>
      </c>
    </row>
    <row r="218" spans="1:10">
      <c r="A218" s="40" t="s">
        <v>149</v>
      </c>
      <c r="B218" s="40">
        <f>VLOOKUP(A218,'Banc de Preus'!A:I,2,0)</f>
        <v>2</v>
      </c>
      <c r="C218" s="40" t="str">
        <f>VLOOKUP(A218,'Banc de Preus'!A:I,3,0)</f>
        <v>Instal·lacions</v>
      </c>
      <c r="D218" s="40" t="str">
        <f>VLOOKUP(A218,'Banc de Preus'!A:I,4,0)</f>
        <v>2.4</v>
      </c>
      <c r="E218" s="40" t="str">
        <f>VLOOKUP(A218,'Banc de Preus'!A:I,5,0)</f>
        <v>Subministrament Cable Fibra Òptica</v>
      </c>
      <c r="F218" s="40" t="str">
        <f>VLOOKUP(A218,'Banc de Preus'!A:I,7,0)</f>
        <v>Subministrament cable fibra òptica tipus 3 de 128 F.O.</v>
      </c>
      <c r="G218" s="40" t="str">
        <f>VLOOKUP(A218,'Banc de Preus'!A:I,8,0)</f>
        <v>m</v>
      </c>
      <c r="H218" s="46">
        <f>VLOOKUP(A218,'Banc de Preus'!A:I,9,0)</f>
        <v>3.21</v>
      </c>
      <c r="I218" s="47">
        <v>0</v>
      </c>
      <c r="J218" s="46">
        <f t="shared" si="40"/>
        <v>0</v>
      </c>
    </row>
    <row r="219" spans="1:10">
      <c r="A219" s="40" t="s">
        <v>241</v>
      </c>
      <c r="B219" s="40">
        <f>VLOOKUP(A219,'Banc de Preus'!A:I,2,0)</f>
        <v>2</v>
      </c>
      <c r="C219" s="40" t="str">
        <f>VLOOKUP(A219,'Banc de Preus'!A:I,3,0)</f>
        <v>Instal·lacions</v>
      </c>
      <c r="D219" s="40" t="str">
        <f>VLOOKUP(A219,'Banc de Preus'!A:I,4,0)</f>
        <v>2.4</v>
      </c>
      <c r="E219" s="40" t="str">
        <f>VLOOKUP(A219,'Banc de Preus'!A:I,5,0)</f>
        <v>Subministrament Cable Fibra Òptica</v>
      </c>
      <c r="F219" s="40" t="str">
        <f>VLOOKUP(A219,'Banc de Preus'!A:I,7,0)</f>
        <v>Subministrament cable fibra òptica tipus 3 de 128 F.O.mixt</v>
      </c>
      <c r="G219" s="40" t="str">
        <f>VLOOKUP(A219,'Banc de Preus'!A:I,8,0)</f>
        <v>m</v>
      </c>
      <c r="H219" s="46">
        <f>VLOOKUP(A219,'Banc de Preus'!A:I,9,0)</f>
        <v>4.13</v>
      </c>
      <c r="I219" s="47">
        <v>0</v>
      </c>
      <c r="J219" s="46">
        <f t="shared" si="40"/>
        <v>0</v>
      </c>
    </row>
    <row r="220" spans="1:10">
      <c r="A220" s="40" t="s">
        <v>150</v>
      </c>
      <c r="B220" s="40">
        <f>VLOOKUP(A220,'Banc de Preus'!A:I,2,0)</f>
        <v>2</v>
      </c>
      <c r="C220" s="40" t="str">
        <f>VLOOKUP(A220,'Banc de Preus'!A:I,3,0)</f>
        <v>Instal·lacions</v>
      </c>
      <c r="D220" s="40" t="str">
        <f>VLOOKUP(A220,'Banc de Preus'!A:I,4,0)</f>
        <v>2.4</v>
      </c>
      <c r="E220" s="40" t="str">
        <f>VLOOKUP(A220,'Banc de Preus'!A:I,5,0)</f>
        <v>Subministrament Cable Fibra Òptica</v>
      </c>
      <c r="F220" s="40" t="str">
        <f>VLOOKUP(A220,'Banc de Preus'!A:I,7,0)</f>
        <v>Subministrament cable fibra òptica tipus 3 de 144 F.O.</v>
      </c>
      <c r="G220" s="40" t="str">
        <f>VLOOKUP(A220,'Banc de Preus'!A:I,8,0)</f>
        <v>m</v>
      </c>
      <c r="H220" s="46">
        <f>VLOOKUP(A220,'Banc de Preus'!A:I,9,0)</f>
        <v>4.3899999999999997</v>
      </c>
      <c r="I220" s="47">
        <v>0</v>
      </c>
      <c r="J220" s="46">
        <f t="shared" si="40"/>
        <v>0</v>
      </c>
    </row>
    <row r="221" spans="1:10">
      <c r="A221" s="40" t="s">
        <v>242</v>
      </c>
      <c r="B221" s="40">
        <f>VLOOKUP(A221,'Banc de Preus'!A:I,2,0)</f>
        <v>2</v>
      </c>
      <c r="C221" s="40" t="str">
        <f>VLOOKUP(A221,'Banc de Preus'!A:I,3,0)</f>
        <v>Instal·lacions</v>
      </c>
      <c r="D221" s="40" t="str">
        <f>VLOOKUP(A221,'Banc de Preus'!A:I,4,0)</f>
        <v>2.4</v>
      </c>
      <c r="E221" s="40" t="str">
        <f>VLOOKUP(A221,'Banc de Preus'!A:I,5,0)</f>
        <v>Subministrament Cable Fibra Òptica</v>
      </c>
      <c r="F221" s="40" t="str">
        <f>VLOOKUP(A221,'Banc de Preus'!A:I,7,0)</f>
        <v>Subministrament cable fibra òptica tipus 3 de 144 F.O.mixt</v>
      </c>
      <c r="G221" s="40" t="str">
        <f>VLOOKUP(A221,'Banc de Preus'!A:I,8,0)</f>
        <v>m</v>
      </c>
      <c r="H221" s="46">
        <f>VLOOKUP(A221,'Banc de Preus'!A:I,9,0)</f>
        <v>4.49</v>
      </c>
      <c r="I221" s="47">
        <v>0</v>
      </c>
      <c r="J221" s="46">
        <f t="shared" si="40"/>
        <v>0</v>
      </c>
    </row>
    <row r="222" spans="1:10">
      <c r="A222" s="40" t="s">
        <v>151</v>
      </c>
      <c r="B222" s="40">
        <f>VLOOKUP(A222,'Banc de Preus'!A:I,2,0)</f>
        <v>2</v>
      </c>
      <c r="C222" s="40" t="str">
        <f>VLOOKUP(A222,'Banc de Preus'!A:I,3,0)</f>
        <v>Instal·lacions</v>
      </c>
      <c r="D222" s="40" t="str">
        <f>VLOOKUP(A222,'Banc de Preus'!A:I,4,0)</f>
        <v>2.4</v>
      </c>
      <c r="E222" s="40" t="str">
        <f>VLOOKUP(A222,'Banc de Preus'!A:I,5,0)</f>
        <v>Subministrament Cable Fibra Òptica</v>
      </c>
      <c r="F222" s="40" t="str">
        <f>VLOOKUP(A222,'Banc de Preus'!A:I,7,0)</f>
        <v>Subministrament cable fibra òptica tipus 3 de 192 F.O.</v>
      </c>
      <c r="G222" s="40" t="str">
        <f>VLOOKUP(A222,'Banc de Preus'!A:I,8,0)</f>
        <v>m</v>
      </c>
      <c r="H222" s="46">
        <f>VLOOKUP(A222,'Banc de Preus'!A:I,9,0)</f>
        <v>5.15</v>
      </c>
      <c r="I222" s="47">
        <v>0</v>
      </c>
      <c r="J222" s="46">
        <f t="shared" si="40"/>
        <v>0</v>
      </c>
    </row>
    <row r="223" spans="1:10">
      <c r="A223" s="40" t="s">
        <v>243</v>
      </c>
      <c r="B223" s="40">
        <f>VLOOKUP(A223,'Banc de Preus'!A:I,2,0)</f>
        <v>2</v>
      </c>
      <c r="C223" s="40" t="str">
        <f>VLOOKUP(A223,'Banc de Preus'!A:I,3,0)</f>
        <v>Instal·lacions</v>
      </c>
      <c r="D223" s="40" t="str">
        <f>VLOOKUP(A223,'Banc de Preus'!A:I,4,0)</f>
        <v>2.4</v>
      </c>
      <c r="E223" s="40" t="str">
        <f>VLOOKUP(A223,'Banc de Preus'!A:I,5,0)</f>
        <v>Subministrament Cable Fibra Òptica</v>
      </c>
      <c r="F223" s="40" t="str">
        <f>VLOOKUP(A223,'Banc de Preus'!A:I,7,0)</f>
        <v>Subministrament cable fibra òptica tipus 3 de 192 F.O.mixt</v>
      </c>
      <c r="G223" s="40" t="str">
        <f>VLOOKUP(A223,'Banc de Preus'!A:I,8,0)</f>
        <v>m</v>
      </c>
      <c r="H223" s="46">
        <f>VLOOKUP(A223,'Banc de Preus'!A:I,9,0)</f>
        <v>5.25</v>
      </c>
      <c r="I223" s="47">
        <v>0</v>
      </c>
      <c r="J223" s="46">
        <f t="shared" si="40"/>
        <v>0</v>
      </c>
    </row>
    <row r="224" spans="1:10">
      <c r="A224" s="40" t="s">
        <v>152</v>
      </c>
      <c r="B224" s="40">
        <f>VLOOKUP(A224,'Banc de Preus'!A:I,2,0)</f>
        <v>2</v>
      </c>
      <c r="C224" s="40" t="str">
        <f>VLOOKUP(A224,'Banc de Preus'!A:I,3,0)</f>
        <v>Instal·lacions</v>
      </c>
      <c r="D224" s="40" t="str">
        <f>VLOOKUP(A224,'Banc de Preus'!A:I,4,0)</f>
        <v>2.4</v>
      </c>
      <c r="E224" s="40" t="str">
        <f>VLOOKUP(A224,'Banc de Preus'!A:I,5,0)</f>
        <v>Subministrament Cable Fibra Òptica</v>
      </c>
      <c r="F224" s="40" t="str">
        <f>VLOOKUP(A224,'Banc de Preus'!A:I,7,0)</f>
        <v>Subministrament cable fibra òptica tipus 3 de 256 F.O.</v>
      </c>
      <c r="G224" s="40" t="str">
        <f>VLOOKUP(A224,'Banc de Preus'!A:I,8,0)</f>
        <v>m</v>
      </c>
      <c r="H224" s="46">
        <f>VLOOKUP(A224,'Banc de Preus'!A:I,9,0)</f>
        <v>6.53</v>
      </c>
      <c r="I224" s="47">
        <v>0</v>
      </c>
      <c r="J224" s="46">
        <f t="shared" si="40"/>
        <v>0</v>
      </c>
    </row>
    <row r="225" spans="1:10">
      <c r="A225" s="40" t="s">
        <v>244</v>
      </c>
      <c r="B225" s="40">
        <f>VLOOKUP(A225,'Banc de Preus'!A:I,2,0)</f>
        <v>2</v>
      </c>
      <c r="C225" s="40" t="str">
        <f>VLOOKUP(A225,'Banc de Preus'!A:I,3,0)</f>
        <v>Instal·lacions</v>
      </c>
      <c r="D225" s="40" t="str">
        <f>VLOOKUP(A225,'Banc de Preus'!A:I,4,0)</f>
        <v>2.4</v>
      </c>
      <c r="E225" s="40" t="str">
        <f>VLOOKUP(A225,'Banc de Preus'!A:I,5,0)</f>
        <v>Subministrament Cable Fibra Òptica</v>
      </c>
      <c r="F225" s="40" t="str">
        <f>VLOOKUP(A225,'Banc de Preus'!A:I,7,0)</f>
        <v>Subministrament cable fibra òptica tipus 3 de 256 F.O.mixt</v>
      </c>
      <c r="G225" s="40" t="str">
        <f>VLOOKUP(A225,'Banc de Preus'!A:I,8,0)</f>
        <v>m</v>
      </c>
      <c r="H225" s="46">
        <f>VLOOKUP(A225,'Banc de Preus'!A:I,9,0)</f>
        <v>6.63</v>
      </c>
      <c r="I225" s="47">
        <v>0</v>
      </c>
      <c r="J225" s="46">
        <f t="shared" si="40"/>
        <v>0</v>
      </c>
    </row>
    <row r="226" spans="1:10">
      <c r="A226" s="40" t="s">
        <v>125</v>
      </c>
      <c r="B226" s="40">
        <f>VLOOKUP(A226,'Banc de Preus'!A:I,2,0)</f>
        <v>2</v>
      </c>
      <c r="C226" s="40" t="str">
        <f>VLOOKUP(A226,'Banc de Preus'!A:I,3,0)</f>
        <v>Instal·lacions</v>
      </c>
      <c r="D226" s="40" t="str">
        <f>VLOOKUP(A226,'Banc de Preus'!A:I,4,0)</f>
        <v>2.4</v>
      </c>
      <c r="E226" s="40" t="str">
        <f>VLOOKUP(A226,'Banc de Preus'!A:I,5,0)</f>
        <v>Subministrament Cable Fibra Òptica</v>
      </c>
      <c r="F226" s="40" t="str">
        <f>VLOOKUP(A226,'Banc de Preus'!A:I,7,0)</f>
        <v>Subministrament cable fibra òptica tipus 4 de 96 F.O. mixt</v>
      </c>
      <c r="G226" s="40" t="str">
        <f>VLOOKUP(A226,'Banc de Preus'!A:I,8,0)</f>
        <v>m</v>
      </c>
      <c r="H226" s="46">
        <f>VLOOKUP(A226,'Banc de Preus'!A:I,9,0)</f>
        <v>4.59</v>
      </c>
      <c r="I226" s="47">
        <v>0</v>
      </c>
      <c r="J226" s="46">
        <f t="shared" si="40"/>
        <v>0</v>
      </c>
    </row>
    <row r="227" spans="1:10">
      <c r="A227" s="40" t="s">
        <v>126</v>
      </c>
      <c r="B227" s="40">
        <f>VLOOKUP(A227,'Banc de Preus'!A:I,2,0)</f>
        <v>2</v>
      </c>
      <c r="C227" s="40" t="str">
        <f>VLOOKUP(A227,'Banc de Preus'!A:I,3,0)</f>
        <v>Instal·lacions</v>
      </c>
      <c r="D227" s="40" t="str">
        <f>VLOOKUP(A227,'Banc de Preus'!A:I,4,0)</f>
        <v>2.4</v>
      </c>
      <c r="E227" s="40" t="str">
        <f>VLOOKUP(A227,'Banc de Preus'!A:I,5,0)</f>
        <v>Subministrament Cable Fibra Òptica</v>
      </c>
      <c r="F227" s="40" t="str">
        <f>VLOOKUP(A227,'Banc de Preus'!A:I,7,0)</f>
        <v>Subministrament cable fibra òptica tipus 5 de 96 F.O. mixt</v>
      </c>
      <c r="G227" s="40" t="str">
        <f>VLOOKUP(A227,'Banc de Preus'!A:I,8,0)</f>
        <v>m</v>
      </c>
      <c r="H227" s="46">
        <f>VLOOKUP(A227,'Banc de Preus'!A:I,9,0)</f>
        <v>4.79</v>
      </c>
      <c r="I227" s="47">
        <v>0</v>
      </c>
      <c r="J227" s="46">
        <f t="shared" si="40"/>
        <v>0</v>
      </c>
    </row>
    <row r="228" spans="1:10">
      <c r="A228" s="40" t="s">
        <v>279</v>
      </c>
      <c r="B228" s="40">
        <f>VLOOKUP(A228,'Banc de Preus'!A:I,2,0)</f>
        <v>2</v>
      </c>
      <c r="C228" s="40" t="str">
        <f>VLOOKUP(A228,'Banc de Preus'!A:I,3,0)</f>
        <v>Instal·lacions</v>
      </c>
      <c r="D228" s="40" t="str">
        <f>VLOOKUP(A228,'Banc de Preus'!A:I,4,0)</f>
        <v>2.4</v>
      </c>
      <c r="E228" s="40" t="str">
        <f>VLOOKUP(A228,'Banc de Preus'!A:I,5,0)</f>
        <v>Subministrament Cable Fibra Òptica</v>
      </c>
      <c r="F228" s="40" t="str">
        <f>VLOOKUP(A228,'Banc de Preus'!A:I,7,0)</f>
        <v>Subministrament cable fibra òptica tipus 7 de 96 F.O.</v>
      </c>
      <c r="G228" s="40" t="str">
        <f>VLOOKUP(A228,'Banc de Preus'!A:I,8,0)</f>
        <v>m</v>
      </c>
      <c r="H228" s="46">
        <f>VLOOKUP(A228,'Banc de Preus'!A:I,9,0)</f>
        <v>1.94</v>
      </c>
      <c r="I228" s="47">
        <v>0</v>
      </c>
      <c r="J228" s="46">
        <f t="shared" si="40"/>
        <v>0</v>
      </c>
    </row>
    <row r="229" spans="1:10">
      <c r="A229" s="40" t="s">
        <v>281</v>
      </c>
      <c r="B229" s="40">
        <f>VLOOKUP(A229,'Banc de Preus'!A:I,2,0)</f>
        <v>2</v>
      </c>
      <c r="C229" s="40" t="str">
        <f>VLOOKUP(A229,'Banc de Preus'!A:I,3,0)</f>
        <v>Instal·lacions</v>
      </c>
      <c r="D229" s="40" t="str">
        <f>VLOOKUP(A229,'Banc de Preus'!A:I,4,0)</f>
        <v>2.4</v>
      </c>
      <c r="E229" s="40" t="str">
        <f>VLOOKUP(A229,'Banc de Preus'!A:I,5,0)</f>
        <v>Subministrament Cable Fibra Òptica</v>
      </c>
      <c r="F229" s="40" t="str">
        <f>VLOOKUP(A229,'Banc de Preus'!A:I,7,0)</f>
        <v>Subministrament cable fibra òptica tipus 7 de 96 F.O. mixte</v>
      </c>
      <c r="G229" s="40" t="str">
        <f>VLOOKUP(A229,'Banc de Preus'!A:I,8,0)</f>
        <v>m</v>
      </c>
      <c r="H229" s="46">
        <f>VLOOKUP(A229,'Banc de Preus'!A:I,9,0)</f>
        <v>2.09</v>
      </c>
      <c r="I229" s="47">
        <v>0</v>
      </c>
      <c r="J229" s="46">
        <f t="shared" si="40"/>
        <v>0</v>
      </c>
    </row>
    <row r="230" spans="1:10">
      <c r="A230" s="40" t="s">
        <v>422</v>
      </c>
      <c r="B230" s="40">
        <f>VLOOKUP(A230,'Banc de Preus'!A:I,2,0)</f>
        <v>2</v>
      </c>
      <c r="C230" s="40" t="str">
        <f>VLOOKUP(A230,'Banc de Preus'!A:I,3,0)</f>
        <v>Instal·lacions</v>
      </c>
      <c r="D230" s="40" t="str">
        <f>VLOOKUP(A230,'Banc de Preus'!A:I,4,0)</f>
        <v>2.4</v>
      </c>
      <c r="E230" s="40" t="str">
        <f>VLOOKUP(A230,'Banc de Preus'!A:I,5,0)</f>
        <v>Subministrament Cable Fibra Òptica</v>
      </c>
      <c r="F230" s="40" t="str">
        <f>VLOOKUP(A230,'Banc de Preus'!A:I,7,0)</f>
        <v>Subministrament cable fibra òptica tipus 7 de 128 F.O.</v>
      </c>
      <c r="G230" s="40" t="str">
        <f>VLOOKUP(A230,'Banc de Preus'!A:I,8,0)</f>
        <v>m</v>
      </c>
      <c r="H230" s="46">
        <f>VLOOKUP(A230,'Banc de Preus'!A:I,9,0)</f>
        <v>2.3000000000000003</v>
      </c>
      <c r="I230" s="47">
        <v>0</v>
      </c>
      <c r="J230" s="46">
        <f t="shared" ref="J230:J231" si="41">H230*I230</f>
        <v>0</v>
      </c>
    </row>
    <row r="231" spans="1:10">
      <c r="A231" s="40" t="s">
        <v>423</v>
      </c>
      <c r="B231" s="40">
        <f>VLOOKUP(A231,'Banc de Preus'!A:I,2,0)</f>
        <v>2</v>
      </c>
      <c r="C231" s="40" t="str">
        <f>VLOOKUP(A231,'Banc de Preus'!A:I,3,0)</f>
        <v>Instal·lacions</v>
      </c>
      <c r="D231" s="40" t="str">
        <f>VLOOKUP(A231,'Banc de Preus'!A:I,4,0)</f>
        <v>2.4</v>
      </c>
      <c r="E231" s="40" t="str">
        <f>VLOOKUP(A231,'Banc de Preus'!A:I,5,0)</f>
        <v>Subministrament Cable Fibra Òptica</v>
      </c>
      <c r="F231" s="40" t="str">
        <f>VLOOKUP(A231,'Banc de Preus'!A:I,7,0)</f>
        <v>Subministrament cable fibra òptica tipus 7 de 128 F.O. mixte</v>
      </c>
      <c r="G231" s="40" t="str">
        <f>VLOOKUP(A231,'Banc de Preus'!A:I,8,0)</f>
        <v>m</v>
      </c>
      <c r="H231" s="46">
        <f>VLOOKUP(A231,'Banc de Preus'!A:I,9,0)</f>
        <v>2.4</v>
      </c>
      <c r="I231" s="47">
        <v>0</v>
      </c>
      <c r="J231" s="46">
        <f t="shared" si="41"/>
        <v>0</v>
      </c>
    </row>
    <row r="232" spans="1:10">
      <c r="A232" s="40" t="s">
        <v>581</v>
      </c>
      <c r="B232" s="40">
        <f>VLOOKUP(A232,'Banc de Preus'!A:I,2,0)</f>
        <v>2</v>
      </c>
      <c r="C232" s="40" t="str">
        <f>VLOOKUP(A232,'Banc de Preus'!A:I,3,0)</f>
        <v>Instal·lacions</v>
      </c>
      <c r="D232" s="40" t="str">
        <f>VLOOKUP(A232,'Banc de Preus'!A:I,4,0)</f>
        <v>2.4</v>
      </c>
      <c r="E232" s="40" t="str">
        <f>VLOOKUP(A232,'Banc de Preus'!A:I,5,0)</f>
        <v>Subministrament Cable Fibra Òptica</v>
      </c>
      <c r="F232" s="40" t="str">
        <f>VLOOKUP(A232,'Banc de Preus'!A:I,7,0)</f>
        <v>Subministrament cable fibra òptica tipus 7 de 144 F.O.</v>
      </c>
      <c r="G232" s="40" t="str">
        <f>VLOOKUP(A232,'Banc de Preus'!A:I,8,0)</f>
        <v>m</v>
      </c>
      <c r="H232" s="46">
        <f>VLOOKUP(A232,'Banc de Preus'!A:I,9,0)</f>
        <v>2.65</v>
      </c>
      <c r="I232" s="47">
        <v>0</v>
      </c>
      <c r="J232" s="46">
        <f t="shared" ref="J232:J233" si="42">H232*I232</f>
        <v>0</v>
      </c>
    </row>
    <row r="233" spans="1:10">
      <c r="A233" s="40" t="s">
        <v>580</v>
      </c>
      <c r="B233" s="40">
        <f>VLOOKUP(A233,'Banc de Preus'!A:I,2,0)</f>
        <v>2</v>
      </c>
      <c r="C233" s="40" t="str">
        <f>VLOOKUP(A233,'Banc de Preus'!A:I,3,0)</f>
        <v>Instal·lacions</v>
      </c>
      <c r="D233" s="40" t="str">
        <f>VLOOKUP(A233,'Banc de Preus'!A:I,4,0)</f>
        <v>2.4</v>
      </c>
      <c r="E233" s="40" t="str">
        <f>VLOOKUP(A233,'Banc de Preus'!A:I,5,0)</f>
        <v>Subministrament Cable Fibra Òptica</v>
      </c>
      <c r="F233" s="40" t="str">
        <f>VLOOKUP(A233,'Banc de Preus'!A:I,7,0)</f>
        <v>Subministrament cable fibra òptica tipus 7 de 144 F.O. mixte</v>
      </c>
      <c r="G233" s="40" t="str">
        <f>VLOOKUP(A233,'Banc de Preus'!A:I,8,0)</f>
        <v>m</v>
      </c>
      <c r="H233" s="46">
        <f>VLOOKUP(A233,'Banc de Preus'!A:I,9,0)</f>
        <v>2.75</v>
      </c>
      <c r="I233" s="47">
        <v>0</v>
      </c>
      <c r="J233" s="46">
        <f t="shared" si="42"/>
        <v>0</v>
      </c>
    </row>
    <row r="234" spans="1:10">
      <c r="A234" s="40" t="s">
        <v>570</v>
      </c>
      <c r="B234" s="40">
        <f>VLOOKUP(A234,'Banc de Preus'!A:I,2,0)</f>
        <v>2</v>
      </c>
      <c r="C234" s="40" t="str">
        <f>VLOOKUP(A234,'Banc de Preus'!A:I,3,0)</f>
        <v>Instal·lacions</v>
      </c>
      <c r="D234" s="40" t="str">
        <f>VLOOKUP(A234,'Banc de Preus'!A:I,4,0)</f>
        <v>2.5</v>
      </c>
      <c r="E234" s="40" t="str">
        <f>VLOOKUP(A234,'Banc de Preus'!A:I,5,0)</f>
        <v>Subministrament Elements FO</v>
      </c>
      <c r="F234" s="40" t="str">
        <f>VLOOKUP(A234,'Banc de Preus'!A:I,7,0)</f>
        <v>Subministrament caixa d'empalmament tipus 0</v>
      </c>
      <c r="G234" s="40" t="str">
        <f>VLOOKUP(A234,'Banc de Preus'!A:I,8,0)</f>
        <v>u.</v>
      </c>
      <c r="H234" s="46">
        <f>VLOOKUP(A234,'Banc de Preus'!A:I,9,0)</f>
        <v>137.70000000000002</v>
      </c>
      <c r="I234" s="47">
        <v>0</v>
      </c>
      <c r="J234" s="46">
        <f t="shared" ref="J234" si="43">H234*I234</f>
        <v>0</v>
      </c>
    </row>
    <row r="235" spans="1:10">
      <c r="A235" s="40" t="s">
        <v>127</v>
      </c>
      <c r="B235" s="40">
        <f>VLOOKUP(A235,'Banc de Preus'!A:I,2,0)</f>
        <v>2</v>
      </c>
      <c r="C235" s="40" t="str">
        <f>VLOOKUP(A235,'Banc de Preus'!A:I,3,0)</f>
        <v>Instal·lacions</v>
      </c>
      <c r="D235" s="40" t="str">
        <f>VLOOKUP(A235,'Banc de Preus'!A:I,4,0)</f>
        <v>2.5</v>
      </c>
      <c r="E235" s="40" t="str">
        <f>VLOOKUP(A235,'Banc de Preus'!A:I,5,0)</f>
        <v>Subministrament Elements FO</v>
      </c>
      <c r="F235" s="40" t="str">
        <f>VLOOKUP(A235,'Banc de Preus'!A:I,7,0)</f>
        <v>Subministrament caixa d'empalmament tipus 1</v>
      </c>
      <c r="G235" s="40" t="str">
        <f>VLOOKUP(A235,'Banc de Preus'!A:I,8,0)</f>
        <v>u.</v>
      </c>
      <c r="H235" s="46">
        <f>VLOOKUP(A235,'Banc de Preus'!A:I,9,0)</f>
        <v>489.6</v>
      </c>
      <c r="I235" s="47">
        <v>0</v>
      </c>
      <c r="J235" s="46">
        <f t="shared" si="40"/>
        <v>0</v>
      </c>
    </row>
    <row r="236" spans="1:10">
      <c r="A236" s="40" t="s">
        <v>128</v>
      </c>
      <c r="B236" s="40">
        <f>VLOOKUP(A236,'Banc de Preus'!A:I,2,0)</f>
        <v>2</v>
      </c>
      <c r="C236" s="40" t="str">
        <f>VLOOKUP(A236,'Banc de Preus'!A:I,3,0)</f>
        <v>Instal·lacions</v>
      </c>
      <c r="D236" s="40" t="str">
        <f>VLOOKUP(A236,'Banc de Preus'!A:I,4,0)</f>
        <v>2.5</v>
      </c>
      <c r="E236" s="40" t="str">
        <f>VLOOKUP(A236,'Banc de Preus'!A:I,5,0)</f>
        <v>Subministrament Elements FO</v>
      </c>
      <c r="F236" s="40" t="str">
        <f>VLOOKUP(A236,'Banc de Preus'!A:I,7,0)</f>
        <v>Subministrament caixa d'empalmament tipus 2</v>
      </c>
      <c r="G236" s="40" t="str">
        <f>VLOOKUP(A236,'Banc de Preus'!A:I,8,0)</f>
        <v>u.</v>
      </c>
      <c r="H236" s="46">
        <f>VLOOKUP(A236,'Banc de Preus'!A:I,9,0)</f>
        <v>591.6</v>
      </c>
      <c r="I236" s="47">
        <v>0</v>
      </c>
      <c r="J236" s="46">
        <f t="shared" si="40"/>
        <v>0</v>
      </c>
    </row>
    <row r="237" spans="1:10">
      <c r="A237" s="40" t="s">
        <v>22</v>
      </c>
      <c r="B237" s="40">
        <f>VLOOKUP(A237,'Banc de Preus'!A:I,2,0)</f>
        <v>2</v>
      </c>
      <c r="C237" s="40" t="str">
        <f>VLOOKUP(A237,'Banc de Preus'!A:I,3,0)</f>
        <v>Instal·lacions</v>
      </c>
      <c r="D237" s="40" t="str">
        <f>VLOOKUP(A237,'Banc de Preus'!A:I,4,0)</f>
        <v>2.5</v>
      </c>
      <c r="E237" s="40" t="str">
        <f>VLOOKUP(A237,'Banc de Preus'!A:I,5,0)</f>
        <v>Subministrament Elements FO</v>
      </c>
      <c r="F237" s="40" t="str">
        <f>VLOOKUP(A237,'Banc de Preus'!A:I,7,0)</f>
        <v>Subministrament caixa d'empalmament tipus 3</v>
      </c>
      <c r="G237" s="40" t="str">
        <f>VLOOKUP(A237,'Banc de Preus'!A:I,8,0)</f>
        <v>u.</v>
      </c>
      <c r="H237" s="46">
        <f>VLOOKUP(A237,'Banc de Preus'!A:I,9,0)</f>
        <v>714</v>
      </c>
      <c r="I237" s="47">
        <v>0</v>
      </c>
      <c r="J237" s="46">
        <f t="shared" si="40"/>
        <v>0</v>
      </c>
    </row>
    <row r="238" spans="1:10">
      <c r="A238" s="40" t="s">
        <v>727</v>
      </c>
      <c r="B238" s="40">
        <f>VLOOKUP(A238,'Banc de Preus'!A:I,2,0)</f>
        <v>2</v>
      </c>
      <c r="C238" s="40" t="str">
        <f>VLOOKUP(A238,'Banc de Preus'!A:I,3,0)</f>
        <v>Instal·lacions</v>
      </c>
      <c r="D238" s="40" t="str">
        <f>VLOOKUP(A238,'Banc de Preus'!A:I,4,0)</f>
        <v>2.5</v>
      </c>
      <c r="E238" s="40" t="str">
        <f>VLOOKUP(A238,'Banc de Preus'!A:I,5,0)</f>
        <v>Subministrament Elements FO</v>
      </c>
      <c r="F238" s="40" t="str">
        <f>VLOOKUP(A238,'Banc de Preus'!A:I,7,0)</f>
        <v>Subministrament safata i accessoris per a caixa d'empiulaments existent</v>
      </c>
      <c r="G238" s="40" t="str">
        <f>VLOOKUP(A238,'Banc de Preus'!A:I,8,0)</f>
        <v>u.</v>
      </c>
      <c r="H238" s="46">
        <f>VLOOKUP(A238,'Banc de Preus'!A:I,9,0)</f>
        <v>25.5</v>
      </c>
      <c r="I238" s="47">
        <v>0</v>
      </c>
      <c r="J238" s="46">
        <f t="shared" si="40"/>
        <v>0</v>
      </c>
    </row>
    <row r="239" spans="1:10">
      <c r="A239" s="40" t="s">
        <v>24</v>
      </c>
      <c r="B239" s="40">
        <f>VLOOKUP(A239,'Banc de Preus'!A:I,2,0)</f>
        <v>2</v>
      </c>
      <c r="C239" s="40" t="str">
        <f>VLOOKUP(A239,'Banc de Preus'!A:I,3,0)</f>
        <v>Instal·lacions</v>
      </c>
      <c r="D239" s="40" t="str">
        <f>VLOOKUP(A239,'Banc de Preus'!A:I,4,0)</f>
        <v>2.5</v>
      </c>
      <c r="E239" s="40" t="str">
        <f>VLOOKUP(A239,'Banc de Preus'!A:I,5,0)</f>
        <v>Subministrament Elements FO</v>
      </c>
      <c r="F239" s="40" t="str">
        <f>VLOOKUP(A239,'Banc de Preus'!A:I,7,0)</f>
        <v>Subministrament caixa terminal de fibra òptica (CT) tipus 1 de 50 metres</v>
      </c>
      <c r="G239" s="40" t="str">
        <f>VLOOKUP(A239,'Banc de Preus'!A:I,8,0)</f>
        <v>u.</v>
      </c>
      <c r="H239" s="64">
        <f>VLOOKUP(A239,'Banc de Preus'!A:I,9,0)</f>
        <v>154.53</v>
      </c>
      <c r="I239" s="47">
        <v>0</v>
      </c>
      <c r="J239" s="46">
        <f t="shared" si="40"/>
        <v>0</v>
      </c>
    </row>
    <row r="240" spans="1:10">
      <c r="A240" s="40" t="s">
        <v>25</v>
      </c>
      <c r="B240" s="40">
        <f>VLOOKUP(A240,'Banc de Preus'!A:I,2,0)</f>
        <v>2</v>
      </c>
      <c r="C240" s="40" t="str">
        <f>VLOOKUP(A240,'Banc de Preus'!A:I,3,0)</f>
        <v>Instal·lacions</v>
      </c>
      <c r="D240" s="40" t="str">
        <f>VLOOKUP(A240,'Banc de Preus'!A:I,4,0)</f>
        <v>2.5</v>
      </c>
      <c r="E240" s="40" t="str">
        <f>VLOOKUP(A240,'Banc de Preus'!A:I,5,0)</f>
        <v>Subministrament Elements FO</v>
      </c>
      <c r="F240" s="40" t="str">
        <f>VLOOKUP(A240,'Banc de Preus'!A:I,7,0)</f>
        <v>Subministrament caixa terminal de fibra òptica (CT) tipus 1 de 100 metres</v>
      </c>
      <c r="G240" s="40" t="str">
        <f>VLOOKUP(A240,'Banc de Preus'!A:I,8,0)</f>
        <v>u.</v>
      </c>
      <c r="H240" s="64">
        <f>VLOOKUP(A240,'Banc de Preus'!A:I,9,0)</f>
        <v>207.06</v>
      </c>
      <c r="I240" s="47">
        <v>0</v>
      </c>
      <c r="J240" s="46">
        <f t="shared" si="40"/>
        <v>0</v>
      </c>
    </row>
    <row r="241" spans="1:10">
      <c r="A241" s="40" t="s">
        <v>26</v>
      </c>
      <c r="B241" s="40">
        <f>VLOOKUP(A241,'Banc de Preus'!A:I,2,0)</f>
        <v>2</v>
      </c>
      <c r="C241" s="40" t="str">
        <f>VLOOKUP(A241,'Banc de Preus'!A:I,3,0)</f>
        <v>Instal·lacions</v>
      </c>
      <c r="D241" s="40" t="str">
        <f>VLOOKUP(A241,'Banc de Preus'!A:I,4,0)</f>
        <v>2.5</v>
      </c>
      <c r="E241" s="40" t="str">
        <f>VLOOKUP(A241,'Banc de Preus'!A:I,5,0)</f>
        <v>Subministrament Elements FO</v>
      </c>
      <c r="F241" s="40" t="str">
        <f>VLOOKUP(A241,'Banc de Preus'!A:I,7,0)</f>
        <v>Subministrament caixa terminal de fibra òptica (CT) tipus 1 de 150 metres</v>
      </c>
      <c r="G241" s="40" t="str">
        <f>VLOOKUP(A241,'Banc de Preus'!A:I,8,0)</f>
        <v>u.</v>
      </c>
      <c r="H241" s="64">
        <f>VLOOKUP(A241,'Banc de Preus'!A:I,9,0)</f>
        <v>246.33</v>
      </c>
      <c r="I241" s="47">
        <v>0</v>
      </c>
      <c r="J241" s="46">
        <f t="shared" si="40"/>
        <v>0</v>
      </c>
    </row>
    <row r="242" spans="1:10">
      <c r="A242" s="40" t="s">
        <v>27</v>
      </c>
      <c r="B242" s="40">
        <f>VLOOKUP(A242,'Banc de Preus'!A:I,2,0)</f>
        <v>2</v>
      </c>
      <c r="C242" s="40" t="str">
        <f>VLOOKUP(A242,'Banc de Preus'!A:I,3,0)</f>
        <v>Instal·lacions</v>
      </c>
      <c r="D242" s="40" t="str">
        <f>VLOOKUP(A242,'Banc de Preus'!A:I,4,0)</f>
        <v>2.5</v>
      </c>
      <c r="E242" s="40" t="str">
        <f>VLOOKUP(A242,'Banc de Preus'!A:I,5,0)</f>
        <v>Subministrament Elements FO</v>
      </c>
      <c r="F242" s="40" t="str">
        <f>VLOOKUP(A242,'Banc de Preus'!A:I,7,0)</f>
        <v>Subministrament caixa terminal de fibra òptica (CT) tipus 2 de 50 metres</v>
      </c>
      <c r="G242" s="40" t="str">
        <f>VLOOKUP(A242,'Banc de Preus'!A:I,8,0)</f>
        <v>u.</v>
      </c>
      <c r="H242" s="64">
        <f>VLOOKUP(A242,'Banc de Preus'!A:I,9,0)</f>
        <v>237.66</v>
      </c>
      <c r="I242" s="47">
        <v>0</v>
      </c>
      <c r="J242" s="46">
        <f t="shared" si="40"/>
        <v>0</v>
      </c>
    </row>
    <row r="243" spans="1:10">
      <c r="A243" s="40" t="s">
        <v>28</v>
      </c>
      <c r="B243" s="40">
        <f>VLOOKUP(A243,'Banc de Preus'!A:I,2,0)</f>
        <v>2</v>
      </c>
      <c r="C243" s="40" t="str">
        <f>VLOOKUP(A243,'Banc de Preus'!A:I,3,0)</f>
        <v>Instal·lacions</v>
      </c>
      <c r="D243" s="40" t="str">
        <f>VLOOKUP(A243,'Banc de Preus'!A:I,4,0)</f>
        <v>2.5</v>
      </c>
      <c r="E243" s="40" t="str">
        <f>VLOOKUP(A243,'Banc de Preus'!A:I,5,0)</f>
        <v>Subministrament Elements FO</v>
      </c>
      <c r="F243" s="40" t="str">
        <f>VLOOKUP(A243,'Banc de Preus'!A:I,7,0)</f>
        <v>Subministrament caixa terminal de fibra òptica (CT) tipus 2 de 100 metres</v>
      </c>
      <c r="G243" s="40" t="str">
        <f>VLOOKUP(A243,'Banc de Preus'!A:I,8,0)</f>
        <v>u.</v>
      </c>
      <c r="H243" s="64">
        <f>VLOOKUP(A243,'Banc de Preus'!A:I,9,0)</f>
        <v>279.48</v>
      </c>
      <c r="I243" s="47">
        <v>0</v>
      </c>
      <c r="J243" s="46">
        <f t="shared" si="40"/>
        <v>0</v>
      </c>
    </row>
    <row r="244" spans="1:10">
      <c r="A244" s="40" t="s">
        <v>29</v>
      </c>
      <c r="B244" s="40">
        <f>VLOOKUP(A244,'Banc de Preus'!A:I,2,0)</f>
        <v>2</v>
      </c>
      <c r="C244" s="40" t="str">
        <f>VLOOKUP(A244,'Banc de Preus'!A:I,3,0)</f>
        <v>Instal·lacions</v>
      </c>
      <c r="D244" s="40" t="str">
        <f>VLOOKUP(A244,'Banc de Preus'!A:I,4,0)</f>
        <v>2.5</v>
      </c>
      <c r="E244" s="40" t="str">
        <f>VLOOKUP(A244,'Banc de Preus'!A:I,5,0)</f>
        <v>Subministrament Elements FO</v>
      </c>
      <c r="F244" s="40" t="str">
        <f>VLOOKUP(A244,'Banc de Preus'!A:I,7,0)</f>
        <v>Subministrament caixa terminal de fibra òptica (CT) tipus 2 de 150 metres</v>
      </c>
      <c r="G244" s="40" t="str">
        <f>VLOOKUP(A244,'Banc de Preus'!A:I,8,0)</f>
        <v>u.</v>
      </c>
      <c r="H244" s="64">
        <f>VLOOKUP(A244,'Banc de Preus'!A:I,9,0)</f>
        <v>321.3</v>
      </c>
      <c r="I244" s="47">
        <v>0</v>
      </c>
      <c r="J244" s="46">
        <f t="shared" si="40"/>
        <v>0</v>
      </c>
    </row>
    <row r="245" spans="1:10">
      <c r="A245" s="40" t="s">
        <v>30</v>
      </c>
      <c r="B245" s="40">
        <f>VLOOKUP(A245,'Banc de Preus'!A:I,2,0)</f>
        <v>2</v>
      </c>
      <c r="C245" s="40" t="str">
        <f>VLOOKUP(A245,'Banc de Preus'!A:I,3,0)</f>
        <v>Instal·lacions</v>
      </c>
      <c r="D245" s="40" t="str">
        <f>VLOOKUP(A245,'Banc de Preus'!A:I,4,0)</f>
        <v>2.5</v>
      </c>
      <c r="E245" s="40" t="str">
        <f>VLOOKUP(A245,'Banc de Preus'!A:I,5,0)</f>
        <v>Subministrament Elements FO</v>
      </c>
      <c r="F245" s="40" t="str">
        <f>VLOOKUP(A245,'Banc de Preus'!A:I,7,0)</f>
        <v>Subministrament caixa terminal de fibra òptica (CT) tipus 3</v>
      </c>
      <c r="G245" s="40" t="str">
        <f>VLOOKUP(A245,'Banc de Preus'!A:I,8,0)</f>
        <v>u.</v>
      </c>
      <c r="H245" s="64">
        <f>VLOOKUP(A245,'Banc de Preus'!A:I,9,0)</f>
        <v>468.69</v>
      </c>
      <c r="I245" s="47">
        <v>0</v>
      </c>
      <c r="J245" s="46">
        <f t="shared" si="40"/>
        <v>0</v>
      </c>
    </row>
    <row r="246" spans="1:10">
      <c r="A246" s="40" t="s">
        <v>203</v>
      </c>
      <c r="B246" s="40">
        <f>VLOOKUP(A246,'Banc de Preus'!A:I,2,0)</f>
        <v>2</v>
      </c>
      <c r="C246" s="40" t="str">
        <f>VLOOKUP(A246,'Banc de Preus'!A:I,3,0)</f>
        <v>Instal·lacions</v>
      </c>
      <c r="D246" s="40" t="str">
        <f>VLOOKUP(A246,'Banc de Preus'!A:I,4,0)</f>
        <v>2.5</v>
      </c>
      <c r="E246" s="40" t="str">
        <f>VLOOKUP(A246,'Banc de Preus'!A:I,5,0)</f>
        <v>Subministrament Elements FO</v>
      </c>
      <c r="F246" s="40" t="str">
        <f>VLOOKUP(A246,'Banc de Preus'!A:I,7,0)</f>
        <v>Subministrament repartidor (RFO) 24 posicions</v>
      </c>
      <c r="G246" s="40" t="str">
        <f>VLOOKUP(A246,'Banc de Preus'!A:I,8,0)</f>
        <v>u.</v>
      </c>
      <c r="H246" s="64">
        <f>VLOOKUP(A246,'Banc de Preus'!A:I,9,0)</f>
        <v>869.55000000000007</v>
      </c>
      <c r="I246" s="47">
        <v>0</v>
      </c>
      <c r="J246" s="46">
        <f t="shared" si="40"/>
        <v>0</v>
      </c>
    </row>
    <row r="247" spans="1:10">
      <c r="A247" s="40" t="s">
        <v>204</v>
      </c>
      <c r="B247" s="40">
        <f>VLOOKUP(A247,'Banc de Preus'!A:I,2,0)</f>
        <v>2</v>
      </c>
      <c r="C247" s="40" t="str">
        <f>VLOOKUP(A247,'Banc de Preus'!A:I,3,0)</f>
        <v>Instal·lacions</v>
      </c>
      <c r="D247" s="40" t="str">
        <f>VLOOKUP(A247,'Banc de Preus'!A:I,4,0)</f>
        <v>2.5</v>
      </c>
      <c r="E247" s="40" t="str">
        <f>VLOOKUP(A247,'Banc de Preus'!A:I,5,0)</f>
        <v>Subministrament Elements FO</v>
      </c>
      <c r="F247" s="40" t="str">
        <f>VLOOKUP(A247,'Banc de Preus'!A:I,7,0)</f>
        <v>Subministrament repartidor (RFO) 48 posicions</v>
      </c>
      <c r="G247" s="40" t="str">
        <f>VLOOKUP(A247,'Banc de Preus'!A:I,8,0)</f>
        <v>u.</v>
      </c>
      <c r="H247" s="64">
        <f>VLOOKUP(A247,'Banc de Preus'!A:I,9,0)</f>
        <v>1738.5900000000001</v>
      </c>
      <c r="I247" s="47">
        <v>0</v>
      </c>
      <c r="J247" s="46">
        <f t="shared" si="40"/>
        <v>0</v>
      </c>
    </row>
    <row r="248" spans="1:10">
      <c r="A248" s="40" t="s">
        <v>205</v>
      </c>
      <c r="B248" s="40">
        <f>VLOOKUP(A248,'Banc de Preus'!A:I,2,0)</f>
        <v>2</v>
      </c>
      <c r="C248" s="40" t="str">
        <f>VLOOKUP(A248,'Banc de Preus'!A:I,3,0)</f>
        <v>Instal·lacions</v>
      </c>
      <c r="D248" s="40" t="str">
        <f>VLOOKUP(A248,'Banc de Preus'!A:I,4,0)</f>
        <v>2.5</v>
      </c>
      <c r="E248" s="40" t="str">
        <f>VLOOKUP(A248,'Banc de Preus'!A:I,5,0)</f>
        <v>Subministrament Elements FO</v>
      </c>
      <c r="F248" s="40" t="str">
        <f>VLOOKUP(A248,'Banc de Preus'!A:I,7,0)</f>
        <v>Subministrament repartidor (RFO) 64 posicions</v>
      </c>
      <c r="G248" s="40" t="str">
        <f>VLOOKUP(A248,'Banc de Preus'!A:I,8,0)</f>
        <v>u.</v>
      </c>
      <c r="H248" s="64">
        <f>VLOOKUP(A248,'Banc de Preus'!A:I,9,0)</f>
        <v>2506.65</v>
      </c>
      <c r="I248" s="47">
        <v>0</v>
      </c>
      <c r="J248" s="46">
        <f t="shared" si="40"/>
        <v>0</v>
      </c>
    </row>
    <row r="249" spans="1:10">
      <c r="A249" s="40" t="s">
        <v>170</v>
      </c>
      <c r="B249" s="40">
        <f>VLOOKUP(A249,'Banc de Preus'!A:I,2,0)</f>
        <v>2</v>
      </c>
      <c r="C249" s="40" t="str">
        <f>VLOOKUP(A249,'Banc de Preus'!A:I,3,0)</f>
        <v>Instal·lacions</v>
      </c>
      <c r="D249" s="40" t="str">
        <f>VLOOKUP(A249,'Banc de Preus'!A:I,4,0)</f>
        <v>2.5</v>
      </c>
      <c r="E249" s="40" t="str">
        <f>VLOOKUP(A249,'Banc de Preus'!A:I,5,0)</f>
        <v>Subministrament Elements FO</v>
      </c>
      <c r="F249" s="40" t="str">
        <f>VLOOKUP(A249,'Banc de Preus'!A:I,7,0)</f>
        <v>Subministrament repartidor òptic d’accés i usuari (RFA) Tipus 1</v>
      </c>
      <c r="G249" s="40" t="str">
        <f>VLOOKUP(A249,'Banc de Preus'!A:I,8,0)</f>
        <v>u.</v>
      </c>
      <c r="H249" s="64">
        <f>VLOOKUP(A249,'Banc de Preus'!A:I,9,0)</f>
        <v>242.25</v>
      </c>
      <c r="I249" s="47">
        <v>0</v>
      </c>
      <c r="J249" s="46">
        <f t="shared" si="40"/>
        <v>0</v>
      </c>
    </row>
    <row r="250" spans="1:10">
      <c r="A250" s="40" t="s">
        <v>172</v>
      </c>
      <c r="B250" s="40">
        <f>VLOOKUP(A250,'Banc de Preus'!A:I,2,0)</f>
        <v>2</v>
      </c>
      <c r="C250" s="40" t="str">
        <f>VLOOKUP(A250,'Banc de Preus'!A:I,3,0)</f>
        <v>Instal·lacions</v>
      </c>
      <c r="D250" s="40" t="str">
        <f>VLOOKUP(A250,'Banc de Preus'!A:I,4,0)</f>
        <v>2.5</v>
      </c>
      <c r="E250" s="40" t="str">
        <f>VLOOKUP(A250,'Banc de Preus'!A:I,5,0)</f>
        <v>Subministrament Elements FO</v>
      </c>
      <c r="F250" s="40" t="str">
        <f>VLOOKUP(A250,'Banc de Preus'!A:I,7,0)</f>
        <v>Subministrament repartidor òptic d’accés i usuari (RFA) Tipus 2</v>
      </c>
      <c r="G250" s="40" t="str">
        <f>VLOOKUP(A250,'Banc de Preus'!A:I,8,0)</f>
        <v>u.</v>
      </c>
      <c r="H250" s="64">
        <f>VLOOKUP(A250,'Banc de Preus'!A:I,9,0)</f>
        <v>290.7</v>
      </c>
      <c r="I250" s="47">
        <v>0</v>
      </c>
      <c r="J250" s="46">
        <f t="shared" si="40"/>
        <v>0</v>
      </c>
    </row>
    <row r="251" spans="1:10">
      <c r="A251" s="40" t="s">
        <v>173</v>
      </c>
      <c r="B251" s="40">
        <f>VLOOKUP(A251,'Banc de Preus'!A:I,2,0)</f>
        <v>2</v>
      </c>
      <c r="C251" s="40" t="str">
        <f>VLOOKUP(A251,'Banc de Preus'!A:I,3,0)</f>
        <v>Instal·lacions</v>
      </c>
      <c r="D251" s="40" t="str">
        <f>VLOOKUP(A251,'Banc de Preus'!A:I,4,0)</f>
        <v>2.5</v>
      </c>
      <c r="E251" s="40" t="str">
        <f>VLOOKUP(A251,'Banc de Preus'!A:I,5,0)</f>
        <v>Subministrament Elements FO</v>
      </c>
      <c r="F251" s="40" t="str">
        <f>VLOOKUP(A251,'Banc de Preus'!A:I,7,0)</f>
        <v>Subministrament repartidor òptic d’accés i usuari (RFA) Tipus 3</v>
      </c>
      <c r="G251" s="40" t="str">
        <f>VLOOKUP(A251,'Banc de Preus'!A:I,8,0)</f>
        <v>u.</v>
      </c>
      <c r="H251" s="64">
        <f>VLOOKUP(A251,'Banc de Preus'!A:I,9,0)</f>
        <v>339.15000000000003</v>
      </c>
      <c r="I251" s="47">
        <v>0</v>
      </c>
      <c r="J251" s="46">
        <f t="shared" si="40"/>
        <v>0</v>
      </c>
    </row>
    <row r="252" spans="1:10">
      <c r="A252" s="40" t="s">
        <v>206</v>
      </c>
      <c r="B252" s="40">
        <f>VLOOKUP(A252,'Banc de Preus'!A:I,2,0)</f>
        <v>2</v>
      </c>
      <c r="C252" s="40" t="str">
        <f>VLOOKUP(A252,'Banc de Preus'!A:I,3,0)</f>
        <v>Instal·lacions</v>
      </c>
      <c r="D252" s="40" t="str">
        <f>VLOOKUP(A252,'Banc de Preus'!A:I,4,0)</f>
        <v>2.5</v>
      </c>
      <c r="E252" s="40" t="str">
        <f>VLOOKUP(A252,'Banc de Preus'!A:I,5,0)</f>
        <v>Subministrament Elements FO</v>
      </c>
      <c r="F252" s="40" t="str">
        <f>VLOOKUP(A252,'Banc de Preus'!A:I,7,0)</f>
        <v xml:space="preserve">Subministrament armari repartidor òptic interior (Indoor ODF) </v>
      </c>
      <c r="G252" s="40" t="str">
        <f>VLOOKUP(A252,'Banc de Preus'!A:I,8,0)</f>
        <v>u.</v>
      </c>
      <c r="H252" s="64">
        <f>VLOOKUP(A252,'Banc de Preus'!A:I,9,0)</f>
        <v>2282.25</v>
      </c>
      <c r="I252" s="47">
        <v>0</v>
      </c>
      <c r="J252" s="46">
        <f t="shared" si="40"/>
        <v>0</v>
      </c>
    </row>
    <row r="253" spans="1:10">
      <c r="A253" s="40" t="s">
        <v>207</v>
      </c>
      <c r="B253" s="40">
        <f>VLOOKUP(A253,'Banc de Preus'!A:I,2,0)</f>
        <v>2</v>
      </c>
      <c r="C253" s="40" t="str">
        <f>VLOOKUP(A253,'Banc de Preus'!A:I,3,0)</f>
        <v>Instal·lacions</v>
      </c>
      <c r="D253" s="40" t="str">
        <f>VLOOKUP(A253,'Banc de Preus'!A:I,4,0)</f>
        <v>2.5</v>
      </c>
      <c r="E253" s="40" t="str">
        <f>VLOOKUP(A253,'Banc de Preus'!A:I,5,0)</f>
        <v>Subministrament Elements FO</v>
      </c>
      <c r="F253" s="40" t="str">
        <f>VLOOKUP(A253,'Banc de Preus'!A:I,7,0)</f>
        <v xml:space="preserve">Subministrament mòdul acabament armari òptic interior (Indoor ODF) </v>
      </c>
      <c r="G253" s="40" t="str">
        <f>VLOOKUP(A253,'Banc de Preus'!A:I,8,0)</f>
        <v>u.</v>
      </c>
      <c r="H253" s="64">
        <f>VLOOKUP(A253,'Banc de Preus'!A:I,9,0)</f>
        <v>1566.72</v>
      </c>
      <c r="I253" s="47">
        <v>0</v>
      </c>
      <c r="J253" s="46">
        <f t="shared" si="40"/>
        <v>0</v>
      </c>
    </row>
    <row r="254" spans="1:10">
      <c r="A254" s="40" t="s">
        <v>208</v>
      </c>
      <c r="B254" s="40">
        <f>VLOOKUP(A254,'Banc de Preus'!A:I,2,0)</f>
        <v>2</v>
      </c>
      <c r="C254" s="40" t="str">
        <f>VLOOKUP(A254,'Banc de Preus'!A:I,3,0)</f>
        <v>Instal·lacions</v>
      </c>
      <c r="D254" s="40" t="str">
        <f>VLOOKUP(A254,'Banc de Preus'!A:I,4,0)</f>
        <v>2.5</v>
      </c>
      <c r="E254" s="40" t="str">
        <f>VLOOKUP(A254,'Banc de Preus'!A:I,5,0)</f>
        <v>Subministrament Elements FO</v>
      </c>
      <c r="F254" s="40" t="str">
        <f>VLOOKUP(A254,'Banc de Preus'!A:I,7,0)</f>
        <v>Subministrament mòdul empiulament armari òptic interior (Indoor ODF)</v>
      </c>
      <c r="G254" s="40" t="str">
        <f>VLOOKUP(A254,'Banc de Preus'!A:I,8,0)</f>
        <v>u.</v>
      </c>
      <c r="H254" s="64">
        <f>VLOOKUP(A254,'Banc de Preus'!A:I,9,0)</f>
        <v>1509.09</v>
      </c>
      <c r="I254" s="47">
        <v>0</v>
      </c>
      <c r="J254" s="46">
        <f t="shared" si="40"/>
        <v>0</v>
      </c>
    </row>
    <row r="255" spans="1:10">
      <c r="A255" s="40" t="s">
        <v>176</v>
      </c>
      <c r="B255" s="40">
        <f>VLOOKUP(A255,'Banc de Preus'!A:I,2,0)</f>
        <v>2</v>
      </c>
      <c r="C255" s="40" t="str">
        <f>VLOOKUP(A255,'Banc de Preus'!A:I,3,0)</f>
        <v>Instal·lacions</v>
      </c>
      <c r="D255" s="40" t="str">
        <f>VLOOKUP(A255,'Banc de Preus'!A:I,4,0)</f>
        <v>2.5</v>
      </c>
      <c r="E255" s="40" t="str">
        <f>VLOOKUP(A255,'Banc de Preus'!A:I,5,0)</f>
        <v>Subministrament Elements FO</v>
      </c>
      <c r="F255" s="40" t="str">
        <f>VLOOKUP(A255,'Banc de Preus'!A:I,7,0)</f>
        <v xml:space="preserve">Subministrament armari bastidor (Rack) tipus 1 </v>
      </c>
      <c r="G255" s="40" t="str">
        <f>VLOOKUP(A255,'Banc de Preus'!A:I,8,0)</f>
        <v>u.</v>
      </c>
      <c r="H255" s="64">
        <f>VLOOKUP(A255,'Banc de Preus'!A:I,9,0)</f>
        <v>883.32</v>
      </c>
      <c r="I255" s="47">
        <v>0</v>
      </c>
      <c r="J255" s="46">
        <f t="shared" si="40"/>
        <v>0</v>
      </c>
    </row>
    <row r="256" spans="1:10">
      <c r="A256" s="40" t="s">
        <v>178</v>
      </c>
      <c r="B256" s="40">
        <f>VLOOKUP(A256,'Banc de Preus'!A:I,2,0)</f>
        <v>2</v>
      </c>
      <c r="C256" s="40" t="str">
        <f>VLOOKUP(A256,'Banc de Preus'!A:I,3,0)</f>
        <v>Instal·lacions</v>
      </c>
      <c r="D256" s="40" t="str">
        <f>VLOOKUP(A256,'Banc de Preus'!A:I,4,0)</f>
        <v>2.5</v>
      </c>
      <c r="E256" s="40" t="str">
        <f>VLOOKUP(A256,'Banc de Preus'!A:I,5,0)</f>
        <v>Subministrament Elements FO</v>
      </c>
      <c r="F256" s="40" t="str">
        <f>VLOOKUP(A256,'Banc de Preus'!A:I,7,0)</f>
        <v>Subministrament armari bastidor (Rack) tipus 2</v>
      </c>
      <c r="G256" s="40" t="str">
        <f>VLOOKUP(A256,'Banc de Preus'!A:I,8,0)</f>
        <v>u.</v>
      </c>
      <c r="H256" s="64">
        <f>VLOOKUP(A256,'Banc de Preus'!A:I,9,0)</f>
        <v>431.97</v>
      </c>
      <c r="I256" s="47">
        <v>0</v>
      </c>
      <c r="J256" s="46">
        <f t="shared" si="40"/>
        <v>0</v>
      </c>
    </row>
    <row r="257" spans="1:10">
      <c r="A257" s="40" t="s">
        <v>179</v>
      </c>
      <c r="B257" s="40">
        <f>VLOOKUP(A257,'Banc de Preus'!A:I,2,0)</f>
        <v>2</v>
      </c>
      <c r="C257" s="40" t="str">
        <f>VLOOKUP(A257,'Banc de Preus'!A:I,3,0)</f>
        <v>Instal·lacions</v>
      </c>
      <c r="D257" s="40" t="str">
        <f>VLOOKUP(A257,'Banc de Preus'!A:I,4,0)</f>
        <v>2.5</v>
      </c>
      <c r="E257" s="40" t="str">
        <f>VLOOKUP(A257,'Banc de Preus'!A:I,5,0)</f>
        <v>Subministrament Elements FO</v>
      </c>
      <c r="F257" s="40" t="str">
        <f>VLOOKUP(A257,'Banc de Preus'!A:I,7,0)</f>
        <v>Subministrament armari bastidor (Rack) tipus 3</v>
      </c>
      <c r="G257" s="40" t="str">
        <f>VLOOKUP(A257,'Banc de Preus'!A:I,8,0)</f>
        <v>u.</v>
      </c>
      <c r="H257" s="64">
        <f>VLOOKUP(A257,'Banc de Preus'!A:I,9,0)</f>
        <v>255</v>
      </c>
      <c r="I257" s="47">
        <v>0</v>
      </c>
      <c r="J257" s="46">
        <f t="shared" si="40"/>
        <v>0</v>
      </c>
    </row>
    <row r="258" spans="1:10">
      <c r="A258" s="40" t="s">
        <v>180</v>
      </c>
      <c r="B258" s="40">
        <f>VLOOKUP(A258,'Banc de Preus'!A:I,2,0)</f>
        <v>2</v>
      </c>
      <c r="C258" s="40" t="str">
        <f>VLOOKUP(A258,'Banc de Preus'!A:I,3,0)</f>
        <v>Instal·lacions</v>
      </c>
      <c r="D258" s="40" t="str">
        <f>VLOOKUP(A258,'Banc de Preus'!A:I,4,0)</f>
        <v>2.5</v>
      </c>
      <c r="E258" s="40" t="str">
        <f>VLOOKUP(A258,'Banc de Preus'!A:I,5,0)</f>
        <v>Subministrament Elements FO</v>
      </c>
      <c r="F258" s="40" t="str">
        <f>VLOOKUP(A258,'Banc de Preus'!A:I,7,0)</f>
        <v>Subministrament armari bastidor (Rack) tipus 4</v>
      </c>
      <c r="G258" s="40" t="str">
        <f>VLOOKUP(A258,'Banc de Preus'!A:I,8,0)</f>
        <v>u.</v>
      </c>
      <c r="H258" s="64">
        <f>VLOOKUP(A258,'Banc de Preus'!A:I,9,0)</f>
        <v>188.19</v>
      </c>
      <c r="I258" s="47">
        <v>0</v>
      </c>
      <c r="J258" s="46">
        <f t="shared" si="40"/>
        <v>0</v>
      </c>
    </row>
    <row r="259" spans="1:10">
      <c r="A259" s="40" t="s">
        <v>181</v>
      </c>
      <c r="B259" s="40">
        <f>VLOOKUP(A259,'Banc de Preus'!A:I,2,0)</f>
        <v>2</v>
      </c>
      <c r="C259" s="40" t="str">
        <f>VLOOKUP(A259,'Banc de Preus'!A:I,3,0)</f>
        <v>Instal·lacions</v>
      </c>
      <c r="D259" s="40" t="str">
        <f>VLOOKUP(A259,'Banc de Preus'!A:I,4,0)</f>
        <v>2.5</v>
      </c>
      <c r="E259" s="40" t="str">
        <f>VLOOKUP(A259,'Banc de Preus'!A:I,5,0)</f>
        <v>Subministrament Elements FO</v>
      </c>
      <c r="F259" s="40" t="str">
        <f>VLOOKUP(A259,'Banc de Preus'!A:I,7,0)</f>
        <v>Subministrament armari bastidor (Rack) tipus 5</v>
      </c>
      <c r="G259" s="40" t="str">
        <f>VLOOKUP(A259,'Banc de Preus'!A:I,8,0)</f>
        <v>u.</v>
      </c>
      <c r="H259" s="64">
        <f>VLOOKUP(A259,'Banc de Preus'!A:I,9,0)</f>
        <v>168.3</v>
      </c>
      <c r="I259" s="47">
        <v>0</v>
      </c>
      <c r="J259" s="46">
        <f t="shared" si="40"/>
        <v>0</v>
      </c>
    </row>
    <row r="260" spans="1:10">
      <c r="A260" s="40" t="s">
        <v>182</v>
      </c>
      <c r="B260" s="40">
        <f>VLOOKUP(A260,'Banc de Preus'!A:I,2,0)</f>
        <v>2</v>
      </c>
      <c r="C260" s="40" t="str">
        <f>VLOOKUP(A260,'Banc de Preus'!A:I,3,0)</f>
        <v>Instal·lacions</v>
      </c>
      <c r="D260" s="40" t="str">
        <f>VLOOKUP(A260,'Banc de Preus'!A:I,4,0)</f>
        <v>2.5</v>
      </c>
      <c r="E260" s="40" t="str">
        <f>VLOOKUP(A260,'Banc de Preus'!A:I,5,0)</f>
        <v>Subministrament Elements FO</v>
      </c>
      <c r="F260" s="40" t="str">
        <f>VLOOKUP(A260,'Banc de Preus'!A:I,7,0)</f>
        <v>Subministrament armari bastidor (Rack) tipus 6</v>
      </c>
      <c r="G260" s="40" t="str">
        <f>VLOOKUP(A260,'Banc de Preus'!A:I,8,0)</f>
        <v>u.</v>
      </c>
      <c r="H260" s="64">
        <f>VLOOKUP(A260,'Banc de Preus'!A:I,9,0)</f>
        <v>143.82</v>
      </c>
      <c r="I260" s="47">
        <v>0</v>
      </c>
      <c r="J260" s="46">
        <f t="shared" si="40"/>
        <v>0</v>
      </c>
    </row>
    <row r="261" spans="1:10">
      <c r="A261" s="40" t="s">
        <v>209</v>
      </c>
      <c r="B261" s="40">
        <f>VLOOKUP(A261,'Banc de Preus'!A:I,2,0)</f>
        <v>2</v>
      </c>
      <c r="C261" s="40" t="str">
        <f>VLOOKUP(A261,'Banc de Preus'!A:I,3,0)</f>
        <v>Instal·lacions</v>
      </c>
      <c r="D261" s="40" t="str">
        <f>VLOOKUP(A261,'Banc de Preus'!A:I,4,0)</f>
        <v>2.5</v>
      </c>
      <c r="E261" s="40" t="str">
        <f>VLOOKUP(A261,'Banc de Preus'!A:I,5,0)</f>
        <v>Subministrament Elements FO</v>
      </c>
      <c r="F261" s="40" t="str">
        <f>VLOOKUP(A261,'Banc de Preus'!A:I,7,0)</f>
        <v>Subministrament armari òptic distribució exterior (Outdoor ODF) tipus 1</v>
      </c>
      <c r="G261" s="40" t="str">
        <f>VLOOKUP(A261,'Banc de Preus'!A:I,8,0)</f>
        <v>u.</v>
      </c>
      <c r="H261" s="64">
        <f>VLOOKUP(A261,'Banc de Preus'!A:I,9,0)</f>
        <v>5471.79</v>
      </c>
      <c r="I261" s="47">
        <v>0</v>
      </c>
      <c r="J261" s="46">
        <f t="shared" si="40"/>
        <v>0</v>
      </c>
    </row>
    <row r="262" spans="1:10">
      <c r="A262" s="40" t="s">
        <v>210</v>
      </c>
      <c r="B262" s="40">
        <f>VLOOKUP(A262,'Banc de Preus'!A:I,2,0)</f>
        <v>2</v>
      </c>
      <c r="C262" s="40" t="str">
        <f>VLOOKUP(A262,'Banc de Preus'!A:I,3,0)</f>
        <v>Instal·lacions</v>
      </c>
      <c r="D262" s="40" t="str">
        <f>VLOOKUP(A262,'Banc de Preus'!A:I,4,0)</f>
        <v>2.5</v>
      </c>
      <c r="E262" s="40" t="str">
        <f>VLOOKUP(A262,'Banc de Preus'!A:I,5,0)</f>
        <v>Subministrament Elements FO</v>
      </c>
      <c r="F262" s="40" t="str">
        <f>VLOOKUP(A262,'Banc de Preus'!A:I,7,0)</f>
        <v>Subministrament armari òptic distribució exterior (Outdoor ODF) tipus 2</v>
      </c>
      <c r="G262" s="40" t="str">
        <f>VLOOKUP(A262,'Banc de Preus'!A:I,8,0)</f>
        <v>u.</v>
      </c>
      <c r="H262" s="64">
        <f>VLOOKUP(A262,'Banc de Preus'!A:I,9,0)</f>
        <v>7938.1500000000005</v>
      </c>
      <c r="I262" s="47">
        <v>0</v>
      </c>
      <c r="J262" s="46">
        <f t="shared" si="40"/>
        <v>0</v>
      </c>
    </row>
    <row r="263" spans="1:10">
      <c r="A263" s="40" t="s">
        <v>211</v>
      </c>
      <c r="B263" s="40">
        <f>VLOOKUP(A263,'Banc de Preus'!A:I,2,0)</f>
        <v>2</v>
      </c>
      <c r="C263" s="40" t="str">
        <f>VLOOKUP(A263,'Banc de Preus'!A:I,3,0)</f>
        <v>Instal·lacions</v>
      </c>
      <c r="D263" s="40" t="str">
        <f>VLOOKUP(A263,'Banc de Preus'!A:I,4,0)</f>
        <v>2.5</v>
      </c>
      <c r="E263" s="40" t="str">
        <f>VLOOKUP(A263,'Banc de Preus'!A:I,5,0)</f>
        <v>Subministrament Elements FO</v>
      </c>
      <c r="F263" s="40" t="str">
        <f>VLOOKUP(A263,'Banc de Preus'!A:I,7,0)</f>
        <v>Subministrament armari òptic distribució exterior (Outdoor ODF) tipus 3</v>
      </c>
      <c r="G263" s="40" t="str">
        <f>VLOOKUP(A263,'Banc de Preus'!A:I,8,0)</f>
        <v>u.</v>
      </c>
      <c r="H263" s="64">
        <f>VLOOKUP(A263,'Banc de Preus'!A:I,9,0)</f>
        <v>9229.4699999999993</v>
      </c>
      <c r="I263" s="47">
        <v>0</v>
      </c>
      <c r="J263" s="46">
        <f t="shared" si="40"/>
        <v>0</v>
      </c>
    </row>
    <row r="264" spans="1:10">
      <c r="A264" s="40" t="s">
        <v>212</v>
      </c>
      <c r="B264" s="40">
        <f>VLOOKUP(A264,'Banc de Preus'!A:I,2,0)</f>
        <v>2</v>
      </c>
      <c r="C264" s="40" t="str">
        <f>VLOOKUP(A264,'Banc de Preus'!A:I,3,0)</f>
        <v>Instal·lacions</v>
      </c>
      <c r="D264" s="40" t="str">
        <f>VLOOKUP(A264,'Banc de Preus'!A:I,4,0)</f>
        <v>2.5</v>
      </c>
      <c r="E264" s="40" t="str">
        <f>VLOOKUP(A264,'Banc de Preus'!A:I,5,0)</f>
        <v>Subministrament Elements FO</v>
      </c>
      <c r="F264" s="40" t="str">
        <f>VLOOKUP(A264,'Banc de Preus'!A:I,7,0)</f>
        <v>Subministrament armari òptic distribució exterior (Outdoor ODF) tipus 4</v>
      </c>
      <c r="G264" s="40" t="str">
        <f>VLOOKUP(A264,'Banc de Preus'!A:I,8,0)</f>
        <v>u.</v>
      </c>
      <c r="H264" s="64">
        <f>VLOOKUP(A264,'Banc de Preus'!A:I,9,0)</f>
        <v>14501.85</v>
      </c>
      <c r="I264" s="47">
        <v>0</v>
      </c>
      <c r="J264" s="46">
        <f t="shared" si="40"/>
        <v>0</v>
      </c>
    </row>
    <row r="265" spans="1:10">
      <c r="A265" s="40" t="s">
        <v>129</v>
      </c>
      <c r="B265" s="40">
        <f>VLOOKUP(A265,'Banc de Preus'!A:I,2,0)</f>
        <v>2</v>
      </c>
      <c r="C265" s="40" t="str">
        <f>VLOOKUP(A265,'Banc de Preus'!A:I,3,0)</f>
        <v>Instal·lacions</v>
      </c>
      <c r="D265" s="40" t="str">
        <f>VLOOKUP(A265,'Banc de Preus'!A:I,4,0)</f>
        <v>2.5</v>
      </c>
      <c r="E265" s="40" t="str">
        <f>VLOOKUP(A265,'Banc de Preus'!A:I,5,0)</f>
        <v>Subministrament Elements FO</v>
      </c>
      <c r="F265" s="40" t="str">
        <f>VLOOKUP(A265,'Banc de Preus'!A:I,7,0)</f>
        <v>Subministrament fibra de connexió (pig-tail) 2 m SC/APC</v>
      </c>
      <c r="G265" s="40" t="str">
        <f>VLOOKUP(A265,'Banc de Preus'!A:I,8,0)</f>
        <v>u.</v>
      </c>
      <c r="H265" s="64">
        <f>VLOOKUP(A265,'Banc de Preus'!A:I,9,0)</f>
        <v>6.63</v>
      </c>
      <c r="I265" s="47">
        <v>0</v>
      </c>
      <c r="J265" s="46">
        <f t="shared" si="40"/>
        <v>0</v>
      </c>
    </row>
    <row r="266" spans="1:10">
      <c r="A266" s="40" t="s">
        <v>130</v>
      </c>
      <c r="B266" s="40">
        <f>VLOOKUP(A266,'Banc de Preus'!A:I,2,0)</f>
        <v>2</v>
      </c>
      <c r="C266" s="40" t="str">
        <f>VLOOKUP(A266,'Banc de Preus'!A:I,3,0)</f>
        <v>Instal·lacions</v>
      </c>
      <c r="D266" s="40" t="str">
        <f>VLOOKUP(A266,'Banc de Preus'!A:I,4,0)</f>
        <v>2.5</v>
      </c>
      <c r="E266" s="40" t="str">
        <f>VLOOKUP(A266,'Banc de Preus'!A:I,5,0)</f>
        <v>Subministrament Elements FO</v>
      </c>
      <c r="F266" s="40" t="str">
        <f>VLOOKUP(A266,'Banc de Preus'!A:I,7,0)</f>
        <v>Subministrament pont (jumper) 2 m SC/APC-SC/APC</v>
      </c>
      <c r="G266" s="40" t="str">
        <f>VLOOKUP(A266,'Banc de Preus'!A:I,8,0)</f>
        <v>u.</v>
      </c>
      <c r="H266" s="64">
        <f>VLOOKUP(A266,'Banc de Preus'!A:I,9,0)</f>
        <v>12.24</v>
      </c>
      <c r="I266" s="47">
        <v>0</v>
      </c>
      <c r="J266" s="46">
        <f t="shared" si="40"/>
        <v>0</v>
      </c>
    </row>
    <row r="267" spans="1:10">
      <c r="A267" s="40" t="s">
        <v>270</v>
      </c>
      <c r="B267" s="40">
        <f>VLOOKUP(A267,'Banc de Preus'!A:I,2,0)</f>
        <v>2</v>
      </c>
      <c r="C267" s="40" t="str">
        <f>VLOOKUP(A267,'Banc de Preus'!A:I,3,0)</f>
        <v>Instal·lacions</v>
      </c>
      <c r="D267" s="40" t="str">
        <f>VLOOKUP(A267,'Banc de Preus'!A:I,4,0)</f>
        <v>2.5</v>
      </c>
      <c r="E267" s="40" t="str">
        <f>VLOOKUP(A267,'Banc de Preus'!A:I,5,0)</f>
        <v>Subministrament Elements FO</v>
      </c>
      <c r="F267" s="40" t="str">
        <f>VLOOKUP(A267,'Banc de Preus'!A:I,7,0)</f>
        <v>Subministrament Microbreackout 12 F.O. de 14m i fanout de fins 2,5m</v>
      </c>
      <c r="G267" s="40" t="str">
        <f>VLOOKUP(A267,'Banc de Preus'!A:I,8,0)</f>
        <v>u.</v>
      </c>
      <c r="H267" s="64">
        <f>VLOOKUP(A267,'Banc de Preus'!A:I,9,0)</f>
        <v>242.25</v>
      </c>
      <c r="I267" s="47">
        <v>0</v>
      </c>
      <c r="J267" s="46">
        <f t="shared" si="40"/>
        <v>0</v>
      </c>
    </row>
    <row r="268" spans="1:10">
      <c r="A268" s="40" t="s">
        <v>790</v>
      </c>
      <c r="B268" s="40">
        <f>VLOOKUP(A268,'Banc de Preus'!A:I,2,0)</f>
        <v>2</v>
      </c>
      <c r="C268" s="40" t="str">
        <f>VLOOKUP(A268,'Banc de Preus'!A:I,3,0)</f>
        <v>Instal·lacions</v>
      </c>
      <c r="D268" s="40" t="str">
        <f>VLOOKUP(A268,'Banc de Preus'!A:I,4,0)</f>
        <v>2.6</v>
      </c>
      <c r="E268" s="40" t="str">
        <f>VLOOKUP(A268,'Banc de Preus'!A:I,5,0)</f>
        <v>Nodes / Aire acondicionat</v>
      </c>
      <c r="F268" s="40" t="str">
        <f>VLOOKUP(A268,'Banc de Preus'!A:I,7,0)</f>
        <v>Subministrament i instal·lació equip de climatització / Aire acondicionat</v>
      </c>
      <c r="G268" s="40" t="str">
        <f>VLOOKUP(A268,'Banc de Preus'!A:I,8,0)</f>
        <v>u.</v>
      </c>
      <c r="H268" s="46">
        <f>VLOOKUP(A268,'Banc de Preus'!A:I,9,0)</f>
        <v>10360</v>
      </c>
      <c r="I268" s="47">
        <v>0</v>
      </c>
      <c r="J268" s="46">
        <f t="shared" si="40"/>
        <v>0</v>
      </c>
    </row>
    <row r="269" spans="1:10">
      <c r="A269" s="40" t="s">
        <v>792</v>
      </c>
      <c r="B269" s="40">
        <f>VLOOKUP(A269,'Banc de Preus'!A:I,2,0)</f>
        <v>2</v>
      </c>
      <c r="C269" s="40" t="str">
        <f>VLOOKUP(A269,'Banc de Preus'!A:I,3,0)</f>
        <v>Instal·lacions</v>
      </c>
      <c r="D269" s="40" t="str">
        <f>VLOOKUP(A269,'Banc de Preus'!A:I,4,0)</f>
        <v>2.6</v>
      </c>
      <c r="E269" s="40" t="str">
        <f>VLOOKUP(A269,'Banc de Preus'!A:I,5,0)</f>
        <v>Nodes / Electricitat</v>
      </c>
      <c r="F269" s="40" t="str">
        <f>VLOOKUP(A269,'Banc de Preus'!A:I,7,0)</f>
        <v>Subministrament i instal·lació descarregador sobretensió</v>
      </c>
      <c r="G269" s="40" t="str">
        <f>VLOOKUP(A269,'Banc de Preus'!A:I,8,0)</f>
        <v>u.</v>
      </c>
      <c r="H269" s="46">
        <f>VLOOKUP(A269,'Banc de Preus'!A:I,9,0)</f>
        <v>1220.1099999999999</v>
      </c>
      <c r="I269" s="47">
        <v>0</v>
      </c>
      <c r="J269" s="46">
        <f t="shared" ref="J269:J284" si="44">H269*I269</f>
        <v>0</v>
      </c>
    </row>
    <row r="270" spans="1:10">
      <c r="A270" s="40" t="s">
        <v>794</v>
      </c>
      <c r="B270" s="40">
        <f>VLOOKUP(A270,'Banc de Preus'!A:I,2,0)</f>
        <v>2</v>
      </c>
      <c r="C270" s="40" t="str">
        <f>VLOOKUP(A270,'Banc de Preus'!A:I,3,0)</f>
        <v>Instal·lacions</v>
      </c>
      <c r="D270" s="40" t="str">
        <f>VLOOKUP(A270,'Banc de Preus'!A:I,4,0)</f>
        <v>2.6</v>
      </c>
      <c r="E270" s="40" t="str">
        <f>VLOOKUP(A270,'Banc de Preus'!A:I,5,0)</f>
        <v>Nodes / Electricitat</v>
      </c>
      <c r="F270" s="40" t="str">
        <f>VLOOKUP(A270,'Banc de Preus'!A:I,7,0)</f>
        <v>Subministrament i instal·lació màgneto 16A</v>
      </c>
      <c r="G270" s="40" t="str">
        <f>VLOOKUP(A270,'Banc de Preus'!A:I,8,0)</f>
        <v>u.</v>
      </c>
      <c r="H270" s="46">
        <f>VLOOKUP(A270,'Banc de Preus'!A:I,9,0)</f>
        <v>87.94</v>
      </c>
      <c r="I270" s="47">
        <v>0</v>
      </c>
      <c r="J270" s="46">
        <f t="shared" si="44"/>
        <v>0</v>
      </c>
    </row>
    <row r="271" spans="1:10">
      <c r="A271" s="40" t="s">
        <v>795</v>
      </c>
      <c r="B271" s="40">
        <f>VLOOKUP(A271,'Banc de Preus'!A:I,2,0)</f>
        <v>2</v>
      </c>
      <c r="C271" s="40" t="str">
        <f>VLOOKUP(A271,'Banc de Preus'!A:I,3,0)</f>
        <v>Instal·lacions</v>
      </c>
      <c r="D271" s="40" t="str">
        <f>VLOOKUP(A271,'Banc de Preus'!A:I,4,0)</f>
        <v>2.6</v>
      </c>
      <c r="E271" s="40" t="str">
        <f>VLOOKUP(A271,'Banc de Preus'!A:I,5,0)</f>
        <v>Nodes / Electricitat</v>
      </c>
      <c r="F271" s="40" t="str">
        <f>VLOOKUP(A271,'Banc de Preus'!A:I,7,0)</f>
        <v>Subministrament i instal·lació màgneto rearmable 25A-40A</v>
      </c>
      <c r="G271" s="40" t="str">
        <f>VLOOKUP(A271,'Banc de Preus'!A:I,8,0)</f>
        <v>u.</v>
      </c>
      <c r="H271" s="46">
        <f>VLOOKUP(A271,'Banc de Preus'!A:I,9,0)</f>
        <v>362.73</v>
      </c>
      <c r="I271" s="47">
        <v>0</v>
      </c>
      <c r="J271" s="46">
        <f t="shared" si="44"/>
        <v>0</v>
      </c>
    </row>
    <row r="272" spans="1:10">
      <c r="A272" s="40" t="s">
        <v>796</v>
      </c>
      <c r="B272" s="40">
        <f>VLOOKUP(A272,'Banc de Preus'!A:I,2,0)</f>
        <v>2</v>
      </c>
      <c r="C272" s="40" t="str">
        <f>VLOOKUP(A272,'Banc de Preus'!A:I,3,0)</f>
        <v>Instal·lacions</v>
      </c>
      <c r="D272" s="40" t="str">
        <f>VLOOKUP(A272,'Banc de Preus'!A:I,4,0)</f>
        <v>2.6</v>
      </c>
      <c r="E272" s="40" t="str">
        <f>VLOOKUP(A272,'Banc de Preus'!A:I,5,0)</f>
        <v>Nodes / Electricitat</v>
      </c>
      <c r="F272" s="40" t="str">
        <f>VLOOKUP(A272,'Banc de Preus'!A:I,7,0)</f>
        <v>Subministrament i instal·lació circutor</v>
      </c>
      <c r="G272" s="40" t="str">
        <f>VLOOKUP(A272,'Banc de Preus'!A:I,8,0)</f>
        <v>u.</v>
      </c>
      <c r="H272" s="46">
        <f>VLOOKUP(A272,'Banc de Preus'!A:I,9,0)</f>
        <v>462.72</v>
      </c>
      <c r="I272" s="47">
        <v>0</v>
      </c>
      <c r="J272" s="46">
        <f t="shared" si="44"/>
        <v>0</v>
      </c>
    </row>
    <row r="273" spans="1:10">
      <c r="A273" s="40" t="s">
        <v>797</v>
      </c>
      <c r="B273" s="40">
        <f>VLOOKUP(A273,'Banc de Preus'!A:I,2,0)</f>
        <v>2</v>
      </c>
      <c r="C273" s="40" t="str">
        <f>VLOOKUP(A273,'Banc de Preus'!A:I,3,0)</f>
        <v>Instal·lacions</v>
      </c>
      <c r="D273" s="40" t="str">
        <f>VLOOKUP(A273,'Banc de Preus'!A:I,4,0)</f>
        <v>2.6</v>
      </c>
      <c r="E273" s="40" t="str">
        <f>VLOOKUP(A273,'Banc de Preus'!A:I,5,0)</f>
        <v>Nodes / Electricitat</v>
      </c>
      <c r="F273" s="40" t="str">
        <f>VLOOKUP(A273,'Banc de Preus'!A:I,7,0)</f>
        <v>Subministrament i instal·lació detector trifàsica / Detector fases</v>
      </c>
      <c r="G273" s="40" t="str">
        <f>VLOOKUP(A273,'Banc de Preus'!A:I,8,0)</f>
        <v>u.</v>
      </c>
      <c r="H273" s="46">
        <f>VLOOKUP(A273,'Banc de Preus'!A:I,9,0)</f>
        <v>255.89</v>
      </c>
      <c r="I273" s="47">
        <v>0</v>
      </c>
      <c r="J273" s="46">
        <f t="shared" si="44"/>
        <v>0</v>
      </c>
    </row>
    <row r="274" spans="1:10">
      <c r="A274" s="40" t="s">
        <v>798</v>
      </c>
      <c r="B274" s="40">
        <f>VLOOKUP(A274,'Banc de Preus'!A:I,2,0)</f>
        <v>2</v>
      </c>
      <c r="C274" s="40" t="str">
        <f>VLOOKUP(A274,'Banc de Preus'!A:I,3,0)</f>
        <v>Instal·lacions</v>
      </c>
      <c r="D274" s="40" t="str">
        <f>VLOOKUP(A274,'Banc de Preus'!A:I,4,0)</f>
        <v>2.6</v>
      </c>
      <c r="E274" s="40" t="str">
        <f>VLOOKUP(A274,'Banc de Preus'!A:I,5,0)</f>
        <v>Nodes / Electricitat</v>
      </c>
      <c r="F274" s="40" t="str">
        <f>VLOOKUP(A274,'Banc de Preus'!A:I,7,0)</f>
        <v>Subministrament i instal·lació Interruptor màgneto rearmable línia serveis (10A o 20A)</v>
      </c>
      <c r="G274" s="40" t="str">
        <f>VLOOKUP(A274,'Banc de Preus'!A:I,8,0)</f>
        <v>u.</v>
      </c>
      <c r="H274" s="46">
        <f>VLOOKUP(A274,'Banc de Preus'!A:I,9,0)</f>
        <v>120.91</v>
      </c>
      <c r="I274" s="47">
        <v>0</v>
      </c>
      <c r="J274" s="46">
        <f t="shared" si="44"/>
        <v>0</v>
      </c>
    </row>
    <row r="275" spans="1:10">
      <c r="A275" s="40" t="s">
        <v>793</v>
      </c>
      <c r="B275" s="40">
        <f>VLOOKUP(A275,'Banc de Preus'!A:I,2,0)</f>
        <v>2</v>
      </c>
      <c r="C275" s="40" t="str">
        <f>VLOOKUP(A275,'Banc de Preus'!A:I,3,0)</f>
        <v>Instal·lacions</v>
      </c>
      <c r="D275" s="40" t="str">
        <f>VLOOKUP(A275,'Banc de Preus'!A:I,4,0)</f>
        <v>2.6</v>
      </c>
      <c r="E275" s="40" t="str">
        <f>VLOOKUP(A275,'Banc de Preus'!A:I,5,0)</f>
        <v>Nodes / Centraleta</v>
      </c>
      <c r="F275" s="40" t="str">
        <f>VLOOKUP(A275,'Banc de Preus'!A:I,7,0)</f>
        <v>Subministrament i instal·lació Rearmable centraleta</v>
      </c>
      <c r="G275" s="40" t="str">
        <f>VLOOKUP(A275,'Banc de Preus'!A:I,8,0)</f>
        <v>u.</v>
      </c>
      <c r="H275" s="46">
        <f>VLOOKUP(A275,'Banc de Preus'!A:I,9,0)</f>
        <v>725.2</v>
      </c>
      <c r="I275" s="47">
        <v>0</v>
      </c>
      <c r="J275" s="46">
        <f t="shared" si="44"/>
        <v>0</v>
      </c>
    </row>
    <row r="276" spans="1:10">
      <c r="A276" s="40" t="s">
        <v>800</v>
      </c>
      <c r="B276" s="40">
        <f>VLOOKUP(A276,'Banc de Preus'!A:I,2,0)</f>
        <v>2</v>
      </c>
      <c r="C276" s="40" t="str">
        <f>VLOOKUP(A276,'Banc de Preus'!A:I,3,0)</f>
        <v>Instal·lacions</v>
      </c>
      <c r="D276" s="40" t="str">
        <f>VLOOKUP(A276,'Banc de Preus'!A:I,4,0)</f>
        <v>2.6</v>
      </c>
      <c r="E276" s="40" t="str">
        <f>VLOOKUP(A276,'Banc de Preus'!A:I,5,0)</f>
        <v>Nodes / Centraleta</v>
      </c>
      <c r="F276" s="40" t="str">
        <f>VLOOKUP(A276,'Banc de Preus'!A:I,7,0)</f>
        <v>Subministrament i instal·lació  sistemes centraleta</v>
      </c>
      <c r="G276" s="40" t="str">
        <f>VLOOKUP(A276,'Banc de Preus'!A:I,8,0)</f>
        <v>u.</v>
      </c>
      <c r="H276" s="46">
        <f>VLOOKUP(A276,'Banc de Preus'!A:I,9,0)</f>
        <v>1823.36</v>
      </c>
      <c r="I276" s="47">
        <v>0</v>
      </c>
      <c r="J276" s="46">
        <f t="shared" si="44"/>
        <v>0</v>
      </c>
    </row>
    <row r="277" spans="1:10">
      <c r="A277" s="40" t="s">
        <v>799</v>
      </c>
      <c r="B277" s="40">
        <f>VLOOKUP(A277,'Banc de Preus'!A:I,2,0)</f>
        <v>2</v>
      </c>
      <c r="C277" s="40" t="str">
        <f>VLOOKUP(A277,'Banc de Preus'!A:I,3,0)</f>
        <v>Instal·lacions</v>
      </c>
      <c r="D277" s="40" t="str">
        <f>VLOOKUP(A277,'Banc de Preus'!A:I,4,0)</f>
        <v>2.6</v>
      </c>
      <c r="E277" s="40" t="str">
        <f>VLOOKUP(A277,'Banc de Preus'!A:I,5,0)</f>
        <v>Nodes / Accés</v>
      </c>
      <c r="F277" s="40" t="str">
        <f>VLOOKUP(A277,'Banc de Preus'!A:I,7,0)</f>
        <v>Subministrament i instal·lació cilindre electrònic accés porta</v>
      </c>
      <c r="G277" s="40" t="str">
        <f>VLOOKUP(A277,'Banc de Preus'!A:I,8,0)</f>
        <v>u.</v>
      </c>
      <c r="H277" s="46">
        <f>VLOOKUP(A277,'Banc de Preus'!A:I,9,0)</f>
        <v>733.37</v>
      </c>
      <c r="I277" s="47">
        <v>0</v>
      </c>
      <c r="J277" s="46">
        <f t="shared" si="44"/>
        <v>0</v>
      </c>
    </row>
    <row r="278" spans="1:10">
      <c r="A278" s="40" t="s">
        <v>801</v>
      </c>
      <c r="B278" s="40">
        <f>VLOOKUP(A278,'Banc de Preus'!A:I,2,0)</f>
        <v>2</v>
      </c>
      <c r="C278" s="40" t="str">
        <f>VLOOKUP(A278,'Banc de Preus'!A:I,3,0)</f>
        <v>Instal·lacions</v>
      </c>
      <c r="D278" s="40" t="str">
        <f>VLOOKUP(A278,'Banc de Preus'!A:I,4,0)</f>
        <v>2.6</v>
      </c>
      <c r="E278" s="40" t="str">
        <f>VLOOKUP(A278,'Banc de Preus'!A:I,5,0)</f>
        <v>Nodes / Accés</v>
      </c>
      <c r="F278" s="40" t="str">
        <f>VLOOKUP(A278,'Banc de Preus'!A:I,7,0)</f>
        <v>Subministrament i instal·lació pany accés quadre elèctric</v>
      </c>
      <c r="G278" s="40" t="str">
        <f>VLOOKUP(A278,'Banc de Preus'!A:I,8,0)</f>
        <v>u.</v>
      </c>
      <c r="H278" s="46">
        <f>VLOOKUP(A278,'Banc de Preus'!A:I,9,0)</f>
        <v>504.59</v>
      </c>
      <c r="I278" s="47">
        <v>0</v>
      </c>
      <c r="J278" s="46">
        <f t="shared" si="44"/>
        <v>0</v>
      </c>
    </row>
    <row r="279" spans="1:10">
      <c r="A279" s="40" t="s">
        <v>791</v>
      </c>
      <c r="B279" s="40">
        <f>VLOOKUP(A279,'Banc de Preus'!A:I,2,0)</f>
        <v>2</v>
      </c>
      <c r="C279" s="40" t="str">
        <f>VLOOKUP(A279,'Banc de Preus'!A:I,3,0)</f>
        <v>Instal·lacions</v>
      </c>
      <c r="D279" s="40" t="str">
        <f>VLOOKUP(A279,'Banc de Preus'!A:I,4,0)</f>
        <v>2.6</v>
      </c>
      <c r="E279" s="40" t="str">
        <f>VLOOKUP(A279,'Banc de Preus'!A:I,5,0)</f>
        <v>Nodes / Sensors</v>
      </c>
      <c r="F279" s="40" t="str">
        <f>VLOOKUP(A279,'Banc de Preus'!A:I,7,0)</f>
        <v>Subministrament i instal·lació marcador</v>
      </c>
      <c r="G279" s="40" t="str">
        <f>VLOOKUP(A279,'Banc de Preus'!A:I,8,0)</f>
        <v>u.</v>
      </c>
      <c r="H279" s="46">
        <f>VLOOKUP(A279,'Banc de Preus'!A:I,9,0)</f>
        <v>1022.25</v>
      </c>
      <c r="I279" s="47">
        <v>0</v>
      </c>
      <c r="J279" s="46">
        <f t="shared" si="44"/>
        <v>0</v>
      </c>
    </row>
    <row r="280" spans="1:10">
      <c r="A280" s="40" t="s">
        <v>802</v>
      </c>
      <c r="B280" s="40">
        <f>VLOOKUP(A280,'Banc de Preus'!A:I,2,0)</f>
        <v>2</v>
      </c>
      <c r="C280" s="40" t="str">
        <f>VLOOKUP(A280,'Banc de Preus'!A:I,3,0)</f>
        <v>Instal·lacions</v>
      </c>
      <c r="D280" s="40" t="str">
        <f>VLOOKUP(A280,'Banc de Preus'!A:I,4,0)</f>
        <v>2.6</v>
      </c>
      <c r="E280" s="40" t="str">
        <f>VLOOKUP(A280,'Banc de Preus'!A:I,5,0)</f>
        <v>Nodes / Sensors</v>
      </c>
      <c r="F280" s="40" t="str">
        <f>VLOOKUP(A280,'Banc de Preus'!A:I,7,0)</f>
        <v>Subministrament i instal·lació central d'alarmes</v>
      </c>
      <c r="G280" s="40" t="str">
        <f>VLOOKUP(A280,'Banc de Preus'!A:I,8,0)</f>
        <v>u.</v>
      </c>
      <c r="H280" s="46">
        <f>VLOOKUP(A280,'Banc de Preus'!A:I,9,0)</f>
        <v>2372.9299999999998</v>
      </c>
      <c r="I280" s="47">
        <v>0</v>
      </c>
      <c r="J280" s="46">
        <f t="shared" si="44"/>
        <v>0</v>
      </c>
    </row>
    <row r="281" spans="1:10">
      <c r="A281" s="40" t="s">
        <v>803</v>
      </c>
      <c r="B281" s="40">
        <f>VLOOKUP(A281,'Banc de Preus'!A:I,2,0)</f>
        <v>2</v>
      </c>
      <c r="C281" s="40" t="str">
        <f>VLOOKUP(A281,'Banc de Preus'!A:I,3,0)</f>
        <v>Instal·lacions</v>
      </c>
      <c r="D281" s="40" t="str">
        <f>VLOOKUP(A281,'Banc de Preus'!A:I,4,0)</f>
        <v>2.6</v>
      </c>
      <c r="E281" s="40" t="str">
        <f>VLOOKUP(A281,'Banc de Preus'!A:I,5,0)</f>
        <v>Nodes / Sensors</v>
      </c>
      <c r="F281" s="40" t="str">
        <f>VLOOKUP(A281,'Banc de Preus'!A:I,7,0)</f>
        <v>Subministrament i instal·lació targeta central d'alarmes TS1R/TS2R</v>
      </c>
      <c r="G281" s="40" t="str">
        <f>VLOOKUP(A281,'Banc de Preus'!A:I,8,0)</f>
        <v>u.</v>
      </c>
      <c r="H281" s="46">
        <f>VLOOKUP(A281,'Banc de Preus'!A:I,9,0)</f>
        <v>197.86</v>
      </c>
      <c r="I281" s="47">
        <v>0</v>
      </c>
      <c r="J281" s="46">
        <f t="shared" si="44"/>
        <v>0</v>
      </c>
    </row>
    <row r="282" spans="1:10">
      <c r="A282" s="40" t="s">
        <v>804</v>
      </c>
      <c r="B282" s="40">
        <f>VLOOKUP(A282,'Banc de Preus'!A:I,2,0)</f>
        <v>2</v>
      </c>
      <c r="C282" s="40" t="str">
        <f>VLOOKUP(A282,'Banc de Preus'!A:I,3,0)</f>
        <v>Instal·lacions</v>
      </c>
      <c r="D282" s="40" t="str">
        <f>VLOOKUP(A282,'Banc de Preus'!A:I,4,0)</f>
        <v>2.6</v>
      </c>
      <c r="E282" s="40" t="str">
        <f>VLOOKUP(A282,'Banc de Preus'!A:I,5,0)</f>
        <v>Nodes / Sensors</v>
      </c>
      <c r="F282" s="40" t="str">
        <f>VLOOKUP(A282,'Banc de Preus'!A:I,7,0)</f>
        <v>Subministrament i instal·lació sensor presència</v>
      </c>
      <c r="G282" s="40" t="str">
        <f>VLOOKUP(A282,'Banc de Preus'!A:I,8,0)</f>
        <v>u.</v>
      </c>
      <c r="H282" s="46">
        <f>VLOOKUP(A282,'Banc de Preus'!A:I,9,0)</f>
        <v>96.88</v>
      </c>
      <c r="I282" s="47">
        <v>0</v>
      </c>
      <c r="J282" s="46">
        <f t="shared" si="44"/>
        <v>0</v>
      </c>
    </row>
    <row r="283" spans="1:10">
      <c r="A283" s="40" t="s">
        <v>805</v>
      </c>
      <c r="B283" s="40">
        <f>VLOOKUP(A283,'Banc de Preus'!A:I,2,0)</f>
        <v>2</v>
      </c>
      <c r="C283" s="40" t="str">
        <f>VLOOKUP(A283,'Banc de Preus'!A:I,3,0)</f>
        <v>Instal·lacions</v>
      </c>
      <c r="D283" s="40" t="str">
        <f>VLOOKUP(A283,'Banc de Preus'!A:I,4,0)</f>
        <v>2.6</v>
      </c>
      <c r="E283" s="40" t="str">
        <f>VLOOKUP(A283,'Banc de Preus'!A:I,5,0)</f>
        <v>Nodes / Sensors</v>
      </c>
      <c r="F283" s="40" t="str">
        <f>VLOOKUP(A283,'Banc de Preus'!A:I,7,0)</f>
        <v>Subministrament i instal·lació sensor fum</v>
      </c>
      <c r="G283" s="40" t="str">
        <f>VLOOKUP(A283,'Banc de Preus'!A:I,8,0)</f>
        <v>u.</v>
      </c>
      <c r="H283" s="46">
        <f>VLOOKUP(A283,'Banc de Preus'!A:I,9,0)</f>
        <v>121.6</v>
      </c>
      <c r="I283" s="47">
        <v>0</v>
      </c>
      <c r="J283" s="46">
        <f t="shared" si="44"/>
        <v>0</v>
      </c>
    </row>
    <row r="284" spans="1:10">
      <c r="A284" s="40" t="s">
        <v>806</v>
      </c>
      <c r="B284" s="40">
        <f>VLOOKUP(A284,'Banc de Preus'!A:I,2,0)</f>
        <v>2</v>
      </c>
      <c r="C284" s="40" t="str">
        <f>VLOOKUP(A284,'Banc de Preus'!A:I,3,0)</f>
        <v>Instal·lacions</v>
      </c>
      <c r="D284" s="40" t="str">
        <f>VLOOKUP(A284,'Banc de Preus'!A:I,4,0)</f>
        <v>2.6</v>
      </c>
      <c r="E284" s="40" t="str">
        <f>VLOOKUP(A284,'Banc de Preus'!A:I,5,0)</f>
        <v>Nodes / Sensors</v>
      </c>
      <c r="F284" s="40" t="str">
        <f>VLOOKUP(A284,'Banc de Preus'!A:I,7,0)</f>
        <v>Subministrament i instal·lació sensor foc</v>
      </c>
      <c r="G284" s="40" t="str">
        <f>VLOOKUP(A284,'Banc de Preus'!A:I,8,0)</f>
        <v>u.</v>
      </c>
      <c r="H284" s="46">
        <f>VLOOKUP(A284,'Banc de Preus'!A:I,9,0)</f>
        <v>72.11</v>
      </c>
      <c r="I284" s="47">
        <v>0</v>
      </c>
      <c r="J284" s="46">
        <f t="shared" si="44"/>
        <v>0</v>
      </c>
    </row>
    <row r="285" spans="1:10">
      <c r="A285" s="40" t="s">
        <v>610</v>
      </c>
      <c r="B285" s="40">
        <f>VLOOKUP(A285,'Banc de Preus'!A:I,2,0)</f>
        <v>3</v>
      </c>
      <c r="C285" s="40" t="str">
        <f>VLOOKUP(A285,'Banc de Preus'!A:I,3,0)</f>
        <v>Seguretat i Salut</v>
      </c>
      <c r="D285" s="40" t="str">
        <f>VLOOKUP(A285,'Banc de Preus'!A:I,4,0)</f>
        <v>3.1</v>
      </c>
      <c r="E285" s="40" t="str">
        <f>VLOOKUP(A285,'Banc de Preus'!A:I,5,0)</f>
        <v>Seguretat i Salut</v>
      </c>
      <c r="F285" s="40" t="str">
        <f>VLOOKUP(A285,'Banc de Preus'!A:I,7,0)</f>
        <v>Seguretat i Salut</v>
      </c>
      <c r="G285" s="40" t="str">
        <f>VLOOKUP(A285,'Banc de Preus'!A:I,8,0)</f>
        <v>PA</v>
      </c>
      <c r="H285" s="46"/>
      <c r="I285" s="47">
        <v>0</v>
      </c>
      <c r="J285" s="46">
        <f t="shared" ref="J285:J287" si="45">H285*I285</f>
        <v>0</v>
      </c>
    </row>
    <row r="286" spans="1:10">
      <c r="A286" s="40" t="s">
        <v>614</v>
      </c>
      <c r="B286" s="40">
        <f>VLOOKUP(A286,'Banc de Preus'!A:I,2,0)</f>
        <v>4</v>
      </c>
      <c r="C286" s="40" t="str">
        <f>VLOOKUP(A286,'Banc de Preus'!A:I,3,0)</f>
        <v>Acció Cultural</v>
      </c>
      <c r="D286" s="40" t="str">
        <f>VLOOKUP(A286,'Banc de Preus'!A:I,4,0)</f>
        <v>4.1</v>
      </c>
      <c r="E286" s="40" t="str">
        <f>VLOOKUP(A286,'Banc de Preus'!A:I,5,0)</f>
        <v>Acció Cultural</v>
      </c>
      <c r="F286" s="40" t="str">
        <f>VLOOKUP(A286,'Banc de Preus'!A:I,7,0)</f>
        <v>Acció Cultural</v>
      </c>
      <c r="G286" s="40" t="str">
        <f>VLOOKUP(A286,'Banc de Preus'!A:I,8,0)</f>
        <v>PA</v>
      </c>
      <c r="H286" s="46"/>
      <c r="I286" s="47">
        <v>0</v>
      </c>
      <c r="J286" s="46">
        <f>H286*I286</f>
        <v>0</v>
      </c>
    </row>
    <row r="287" spans="1:10">
      <c r="A287" s="40" t="s">
        <v>612</v>
      </c>
      <c r="B287" s="40">
        <f>VLOOKUP(A287,'Banc de Preus'!A:I,2,0)</f>
        <v>5</v>
      </c>
      <c r="C287" s="40" t="str">
        <f>VLOOKUP(A287,'Banc de Preus'!A:I,3,0)</f>
        <v>Gestió de Residus</v>
      </c>
      <c r="D287" s="40" t="str">
        <f>VLOOKUP(A287,'Banc de Preus'!A:I,4,0)</f>
        <v>5.1</v>
      </c>
      <c r="E287" s="40" t="str">
        <f>VLOOKUP(A287,'Banc de Preus'!A:I,5,0)</f>
        <v>Gestió de Residus</v>
      </c>
      <c r="F287" s="40" t="str">
        <f>VLOOKUP(A287,'Banc de Preus'!A:I,7,0)</f>
        <v>Gestió de Residus</v>
      </c>
      <c r="G287" s="40" t="str">
        <f>VLOOKUP(A287,'Banc de Preus'!A:I,8,0)</f>
        <v>PA</v>
      </c>
      <c r="H287" s="46"/>
      <c r="I287" s="47">
        <v>0</v>
      </c>
      <c r="J287" s="46">
        <f t="shared" si="45"/>
        <v>0</v>
      </c>
    </row>
    <row r="288" spans="1:10">
      <c r="H288" s="45"/>
      <c r="J288" s="45">
        <f>SUM(J2:J287)</f>
        <v>0</v>
      </c>
    </row>
  </sheetData>
  <sheetProtection algorithmName="SHA-512" hashValue="QQt3LnoWliTKQcX4z/xS/QzFYxycH7gZPp1i7lIZn8q49Ty0PDRNIwVpElEGySBrhrGUjoaL81QdL5tUR0i5dg==" saltValue="KSvxGaymKobkuEyN7LhjVA==" spinCount="100000" sheet="1" objects="1" scenarios="1"/>
  <autoFilter ref="A1:J288" xr:uid="{00000000-0001-0000-0100-000000000000}"/>
  <pageMargins left="0.7" right="0.7" top="0.75" bottom="0.75" header="0.3" footer="0.3"/>
  <pageSetup paperSize="9" orientation="portrait" r:id="rId1"/>
  <ignoredErrors>
    <ignoredError sqref="H6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J979"/>
  <sheetViews>
    <sheetView showGridLines="0" topLeftCell="A81" zoomScale="85" zoomScaleNormal="85" workbookViewId="0">
      <selection activeCell="D29" sqref="D29"/>
    </sheetView>
  </sheetViews>
  <sheetFormatPr defaultColWidth="11.42578125" defaultRowHeight="12.75"/>
  <cols>
    <col min="2" max="2" width="18.140625" bestFit="1" customWidth="1"/>
    <col min="3" max="3" width="17.28515625" bestFit="1" customWidth="1"/>
    <col min="4" max="4" width="110.5703125" bestFit="1" customWidth="1"/>
    <col min="5" max="5" width="8.85546875" bestFit="1" customWidth="1"/>
    <col min="6" max="6" width="17" style="5" bestFit="1" customWidth="1"/>
    <col min="7" max="7" width="22.140625" bestFit="1" customWidth="1"/>
    <col min="8" max="8" width="10.7109375" style="5" bestFit="1" customWidth="1"/>
    <col min="9" max="9" width="22.7109375" style="22" customWidth="1"/>
    <col min="10" max="10" width="22.7109375" style="5" customWidth="1"/>
    <col min="11" max="11" width="13.140625" customWidth="1"/>
  </cols>
  <sheetData>
    <row r="5" spans="2:10">
      <c r="B5" s="58" t="s">
        <v>762</v>
      </c>
      <c r="C5" s="58" t="s">
        <v>299</v>
      </c>
      <c r="D5" s="58" t="s">
        <v>300</v>
      </c>
      <c r="E5" s="58" t="s">
        <v>275</v>
      </c>
      <c r="F5" s="55" t="s">
        <v>532</v>
      </c>
      <c r="G5" s="58" t="s">
        <v>311</v>
      </c>
      <c r="H5" s="59" t="s">
        <v>329</v>
      </c>
      <c r="I5"/>
      <c r="J5"/>
    </row>
    <row r="6" spans="2:10">
      <c r="B6" s="23">
        <v>1</v>
      </c>
      <c r="C6" s="61" t="s">
        <v>301</v>
      </c>
      <c r="D6" s="62"/>
      <c r="E6" s="62"/>
      <c r="F6" s="62"/>
      <c r="G6" s="62"/>
      <c r="H6" s="60">
        <v>2675</v>
      </c>
      <c r="I6"/>
      <c r="J6"/>
    </row>
    <row r="7" spans="2:10">
      <c r="C7" s="27" t="s">
        <v>316</v>
      </c>
      <c r="D7" s="25" t="s">
        <v>303</v>
      </c>
      <c r="E7" s="26"/>
      <c r="F7" s="26"/>
      <c r="G7" s="26"/>
      <c r="H7" s="50">
        <v>2675</v>
      </c>
      <c r="I7"/>
      <c r="J7"/>
    </row>
    <row r="8" spans="2:10">
      <c r="D8" s="24" t="s">
        <v>57</v>
      </c>
      <c r="E8" s="23" t="s">
        <v>335</v>
      </c>
      <c r="F8" s="23">
        <v>210</v>
      </c>
      <c r="G8" s="28">
        <v>0</v>
      </c>
      <c r="H8" s="49">
        <v>0</v>
      </c>
      <c r="I8"/>
      <c r="J8"/>
    </row>
    <row r="9" spans="2:10">
      <c r="D9" s="24" t="s">
        <v>157</v>
      </c>
      <c r="E9" s="23" t="s">
        <v>332</v>
      </c>
      <c r="F9" s="23">
        <v>0.4</v>
      </c>
      <c r="G9" s="28">
        <v>0</v>
      </c>
      <c r="H9" s="49">
        <v>0</v>
      </c>
      <c r="I9"/>
      <c r="J9"/>
    </row>
    <row r="10" spans="2:10">
      <c r="D10" s="24" t="s">
        <v>55</v>
      </c>
      <c r="E10" s="23" t="s">
        <v>332</v>
      </c>
      <c r="F10" s="23">
        <v>0.9</v>
      </c>
      <c r="G10" s="28">
        <v>0</v>
      </c>
      <c r="H10" s="49">
        <v>0</v>
      </c>
      <c r="I10"/>
      <c r="J10"/>
    </row>
    <row r="11" spans="2:10">
      <c r="D11" s="24" t="s">
        <v>213</v>
      </c>
      <c r="E11" s="23" t="s">
        <v>333</v>
      </c>
      <c r="F11" s="23">
        <v>1.47</v>
      </c>
      <c r="G11" s="28">
        <v>0</v>
      </c>
      <c r="H11" s="49">
        <v>0</v>
      </c>
      <c r="I11"/>
      <c r="J11"/>
    </row>
    <row r="12" spans="2:10">
      <c r="D12" s="24" t="s">
        <v>158</v>
      </c>
      <c r="E12" s="23" t="s">
        <v>332</v>
      </c>
      <c r="F12" s="23">
        <v>21</v>
      </c>
      <c r="G12" s="28">
        <v>0</v>
      </c>
      <c r="H12" s="49">
        <v>0</v>
      </c>
      <c r="I12"/>
      <c r="J12"/>
    </row>
    <row r="13" spans="2:10">
      <c r="D13" s="24" t="s">
        <v>214</v>
      </c>
      <c r="E13" s="23" t="s">
        <v>335</v>
      </c>
      <c r="F13" s="23">
        <v>378</v>
      </c>
      <c r="G13" s="28">
        <v>0</v>
      </c>
      <c r="H13" s="49">
        <v>0</v>
      </c>
      <c r="I13"/>
      <c r="J13"/>
    </row>
    <row r="14" spans="2:10">
      <c r="D14" s="24" t="s">
        <v>251</v>
      </c>
      <c r="E14" s="23" t="s">
        <v>333</v>
      </c>
      <c r="F14" s="23">
        <v>23.63</v>
      </c>
      <c r="G14" s="28">
        <v>0</v>
      </c>
      <c r="H14" s="49">
        <v>0</v>
      </c>
      <c r="I14"/>
      <c r="J14"/>
    </row>
    <row r="15" spans="2:10">
      <c r="D15" s="24" t="s">
        <v>336</v>
      </c>
      <c r="E15" s="23" t="s">
        <v>334</v>
      </c>
      <c r="F15" s="23">
        <v>49.88</v>
      </c>
      <c r="G15" s="28">
        <v>0</v>
      </c>
      <c r="H15" s="49">
        <v>0</v>
      </c>
      <c r="I15"/>
      <c r="J15"/>
    </row>
    <row r="16" spans="2:10">
      <c r="D16" s="24" t="s">
        <v>337</v>
      </c>
      <c r="E16" s="23" t="s">
        <v>334</v>
      </c>
      <c r="F16" s="23">
        <v>85.58</v>
      </c>
      <c r="G16" s="28">
        <v>0</v>
      </c>
      <c r="H16" s="49">
        <v>0</v>
      </c>
      <c r="I16"/>
      <c r="J16"/>
    </row>
    <row r="17" spans="4:8" customFormat="1">
      <c r="D17" s="24" t="s">
        <v>530</v>
      </c>
      <c r="E17" s="23" t="s">
        <v>333</v>
      </c>
      <c r="F17" s="23">
        <v>11.55</v>
      </c>
      <c r="G17" s="28">
        <v>0</v>
      </c>
      <c r="H17" s="49">
        <v>0</v>
      </c>
    </row>
    <row r="18" spans="4:8" customFormat="1">
      <c r="D18" s="24" t="s">
        <v>543</v>
      </c>
      <c r="E18" s="23" t="s">
        <v>332</v>
      </c>
      <c r="F18" s="23">
        <v>25</v>
      </c>
      <c r="G18" s="28">
        <v>80</v>
      </c>
      <c r="H18" s="49">
        <v>2000</v>
      </c>
    </row>
    <row r="19" spans="4:8" customFormat="1">
      <c r="D19" s="24" t="s">
        <v>705</v>
      </c>
      <c r="E19" s="23" t="s">
        <v>332</v>
      </c>
      <c r="F19" s="23">
        <v>1.1000000000000001</v>
      </c>
      <c r="G19" s="28">
        <v>0</v>
      </c>
      <c r="H19" s="49">
        <v>0</v>
      </c>
    </row>
    <row r="20" spans="4:8" customFormat="1">
      <c r="D20" s="24" t="s">
        <v>741</v>
      </c>
      <c r="E20" s="23" t="s">
        <v>335</v>
      </c>
      <c r="F20" s="23">
        <v>50</v>
      </c>
      <c r="G20" s="28">
        <v>0</v>
      </c>
      <c r="H20" s="49">
        <v>0</v>
      </c>
    </row>
    <row r="21" spans="4:8" customFormat="1">
      <c r="D21" s="24" t="s">
        <v>742</v>
      </c>
      <c r="E21" s="23" t="s">
        <v>335</v>
      </c>
      <c r="F21" s="23">
        <v>75</v>
      </c>
      <c r="G21" s="28">
        <v>0</v>
      </c>
      <c r="H21" s="49">
        <v>0</v>
      </c>
    </row>
    <row r="22" spans="4:8" customFormat="1">
      <c r="D22" s="24" t="s">
        <v>702</v>
      </c>
      <c r="E22" s="23" t="s">
        <v>334</v>
      </c>
      <c r="F22" s="23">
        <v>105</v>
      </c>
      <c r="G22" s="28">
        <v>0</v>
      </c>
      <c r="H22" s="49">
        <v>0</v>
      </c>
    </row>
    <row r="23" spans="4:8" customFormat="1">
      <c r="D23" s="24" t="s">
        <v>724</v>
      </c>
      <c r="E23" s="23" t="s">
        <v>333</v>
      </c>
      <c r="F23" s="23">
        <v>13.65</v>
      </c>
      <c r="G23" s="28">
        <v>0</v>
      </c>
      <c r="H23" s="49">
        <v>0</v>
      </c>
    </row>
    <row r="24" spans="4:8" customFormat="1">
      <c r="D24" s="24" t="s">
        <v>723</v>
      </c>
      <c r="E24" s="23" t="s">
        <v>332</v>
      </c>
      <c r="F24" s="23">
        <v>5</v>
      </c>
      <c r="G24" s="28">
        <v>0</v>
      </c>
      <c r="H24" s="49">
        <v>0</v>
      </c>
    </row>
    <row r="25" spans="4:8" customFormat="1">
      <c r="D25" s="24" t="s">
        <v>731</v>
      </c>
      <c r="E25" s="23" t="s">
        <v>335</v>
      </c>
      <c r="F25" s="23">
        <v>225</v>
      </c>
      <c r="G25" s="28">
        <v>3</v>
      </c>
      <c r="H25" s="49">
        <v>675</v>
      </c>
    </row>
    <row r="26" spans="4:8" customFormat="1">
      <c r="D26" s="23" t="s">
        <v>809</v>
      </c>
      <c r="H26" s="49">
        <v>0</v>
      </c>
    </row>
    <row r="27" spans="4:8" customFormat="1">
      <c r="D27" s="24" t="s">
        <v>58</v>
      </c>
      <c r="E27" s="23" t="s">
        <v>332</v>
      </c>
      <c r="F27" s="23">
        <v>72.98</v>
      </c>
      <c r="G27" s="28">
        <v>0</v>
      </c>
      <c r="H27" s="49">
        <v>0</v>
      </c>
    </row>
    <row r="28" spans="4:8" customFormat="1">
      <c r="D28" s="24" t="s">
        <v>56</v>
      </c>
      <c r="E28" s="23" t="s">
        <v>332</v>
      </c>
      <c r="F28" s="23">
        <v>37.800000000000004</v>
      </c>
      <c r="G28" s="28">
        <v>0</v>
      </c>
      <c r="H28" s="49">
        <v>0</v>
      </c>
    </row>
    <row r="29" spans="4:8" customFormat="1">
      <c r="D29" s="24" t="s">
        <v>38</v>
      </c>
      <c r="E29" s="23" t="s">
        <v>332</v>
      </c>
      <c r="F29" s="23">
        <v>58.800000000000004</v>
      </c>
      <c r="G29" s="28">
        <v>0</v>
      </c>
      <c r="H29" s="49">
        <v>0</v>
      </c>
    </row>
    <row r="30" spans="4:8" customFormat="1">
      <c r="D30" s="24" t="s">
        <v>247</v>
      </c>
      <c r="E30" s="23" t="s">
        <v>332</v>
      </c>
      <c r="F30" s="23">
        <v>57.230000000000004</v>
      </c>
      <c r="G30" s="28">
        <v>0</v>
      </c>
      <c r="H30" s="49">
        <v>0</v>
      </c>
    </row>
    <row r="31" spans="4:8" customFormat="1">
      <c r="D31" s="24" t="s">
        <v>250</v>
      </c>
      <c r="E31" s="23" t="s">
        <v>332</v>
      </c>
      <c r="F31" s="23">
        <v>34.65</v>
      </c>
      <c r="G31" s="28">
        <v>0</v>
      </c>
      <c r="H31" s="49">
        <v>0</v>
      </c>
    </row>
    <row r="32" spans="4:8" customFormat="1">
      <c r="D32" s="24" t="s">
        <v>246</v>
      </c>
      <c r="E32" s="23" t="s">
        <v>332</v>
      </c>
      <c r="F32" s="23">
        <v>61.43</v>
      </c>
      <c r="G32" s="28">
        <v>0</v>
      </c>
      <c r="H32" s="49">
        <v>0</v>
      </c>
    </row>
    <row r="33" spans="4:8" customFormat="1">
      <c r="D33" s="24" t="s">
        <v>355</v>
      </c>
      <c r="E33" s="23" t="s">
        <v>332</v>
      </c>
      <c r="F33" s="23">
        <v>60</v>
      </c>
      <c r="G33" s="28">
        <v>0</v>
      </c>
      <c r="H33" s="49">
        <v>0</v>
      </c>
    </row>
    <row r="34" spans="4:8" customFormat="1">
      <c r="D34" s="24" t="s">
        <v>356</v>
      </c>
      <c r="E34" s="23" t="s">
        <v>332</v>
      </c>
      <c r="F34" s="23">
        <v>47.5</v>
      </c>
      <c r="G34" s="28">
        <v>0</v>
      </c>
      <c r="H34" s="49">
        <v>0</v>
      </c>
    </row>
    <row r="35" spans="4:8" customFormat="1">
      <c r="D35" s="24" t="s">
        <v>357</v>
      </c>
      <c r="E35" s="23" t="s">
        <v>332</v>
      </c>
      <c r="F35" s="23">
        <v>28.35</v>
      </c>
      <c r="G35" s="28">
        <v>0</v>
      </c>
      <c r="H35" s="49">
        <v>0</v>
      </c>
    </row>
    <row r="36" spans="4:8" customFormat="1">
      <c r="D36" s="24" t="s">
        <v>728</v>
      </c>
      <c r="E36" s="23" t="s">
        <v>332</v>
      </c>
      <c r="F36" s="23">
        <v>147</v>
      </c>
      <c r="G36" s="28">
        <v>0</v>
      </c>
      <c r="H36" s="49">
        <v>0</v>
      </c>
    </row>
    <row r="37" spans="4:8" customFormat="1">
      <c r="D37" s="24" t="s">
        <v>668</v>
      </c>
      <c r="E37" s="23" t="s">
        <v>332</v>
      </c>
      <c r="F37" s="23">
        <v>59.33</v>
      </c>
      <c r="G37" s="28">
        <v>0</v>
      </c>
      <c r="H37" s="49">
        <v>0</v>
      </c>
    </row>
    <row r="38" spans="4:8" customFormat="1">
      <c r="D38" s="24" t="s">
        <v>667</v>
      </c>
      <c r="E38" s="23" t="s">
        <v>332</v>
      </c>
      <c r="F38" s="23">
        <v>54.6</v>
      </c>
      <c r="G38" s="28">
        <v>0</v>
      </c>
      <c r="H38" s="49">
        <v>0</v>
      </c>
    </row>
    <row r="39" spans="4:8" customFormat="1">
      <c r="D39" s="24" t="s">
        <v>666</v>
      </c>
      <c r="E39" s="23" t="s">
        <v>332</v>
      </c>
      <c r="F39" s="23">
        <v>28.35</v>
      </c>
      <c r="G39" s="28">
        <v>0</v>
      </c>
      <c r="H39" s="49">
        <v>0</v>
      </c>
    </row>
    <row r="40" spans="4:8" customFormat="1">
      <c r="D40" s="24" t="s">
        <v>669</v>
      </c>
      <c r="E40" s="23" t="s">
        <v>332</v>
      </c>
      <c r="F40" s="23">
        <v>40.43</v>
      </c>
      <c r="G40" s="28">
        <v>0</v>
      </c>
      <c r="H40" s="49">
        <v>0</v>
      </c>
    </row>
    <row r="41" spans="4:8" customFormat="1">
      <c r="D41" s="24" t="s">
        <v>670</v>
      </c>
      <c r="E41" s="23" t="s">
        <v>332</v>
      </c>
      <c r="F41" s="23">
        <v>43.050000000000004</v>
      </c>
      <c r="G41" s="28">
        <v>0</v>
      </c>
      <c r="H41" s="49">
        <v>0</v>
      </c>
    </row>
    <row r="42" spans="4:8" customFormat="1">
      <c r="D42" s="23" t="s">
        <v>811</v>
      </c>
      <c r="H42" s="49">
        <v>0</v>
      </c>
    </row>
    <row r="43" spans="4:8" customFormat="1">
      <c r="D43" s="24" t="s">
        <v>736</v>
      </c>
      <c r="E43" s="23" t="s">
        <v>332</v>
      </c>
      <c r="F43" s="23">
        <v>35</v>
      </c>
      <c r="G43" s="28">
        <v>0</v>
      </c>
      <c r="H43" s="49">
        <v>0</v>
      </c>
    </row>
    <row r="44" spans="4:8" customFormat="1">
      <c r="D44" s="24" t="s">
        <v>737</v>
      </c>
      <c r="E44" s="23" t="s">
        <v>332</v>
      </c>
      <c r="F44" s="23">
        <v>55</v>
      </c>
      <c r="G44" s="28">
        <v>0</v>
      </c>
      <c r="H44" s="49">
        <v>0</v>
      </c>
    </row>
    <row r="45" spans="4:8" customFormat="1">
      <c r="D45" s="24" t="s">
        <v>738</v>
      </c>
      <c r="E45" s="23" t="s">
        <v>332</v>
      </c>
      <c r="F45" s="23">
        <v>70</v>
      </c>
      <c r="G45" s="28">
        <v>0</v>
      </c>
      <c r="H45" s="49">
        <v>0</v>
      </c>
    </row>
    <row r="46" spans="4:8" customFormat="1">
      <c r="D46" s="23" t="s">
        <v>810</v>
      </c>
      <c r="H46" s="49">
        <v>0</v>
      </c>
    </row>
    <row r="47" spans="4:8" customFormat="1">
      <c r="D47" s="24" t="s">
        <v>548</v>
      </c>
      <c r="E47" s="23" t="s">
        <v>332</v>
      </c>
      <c r="F47" s="23">
        <v>32.549999999999997</v>
      </c>
      <c r="G47" s="28">
        <v>0</v>
      </c>
      <c r="H47" s="49">
        <v>0</v>
      </c>
    </row>
    <row r="48" spans="4:8" customFormat="1">
      <c r="D48" s="24" t="s">
        <v>549</v>
      </c>
      <c r="E48" s="23" t="s">
        <v>332</v>
      </c>
      <c r="F48" s="23">
        <v>29.400000000000002</v>
      </c>
      <c r="G48" s="28">
        <v>0</v>
      </c>
      <c r="H48" s="49">
        <v>0</v>
      </c>
    </row>
    <row r="49" spans="4:8" customFormat="1">
      <c r="D49" s="24" t="s">
        <v>545</v>
      </c>
      <c r="E49" s="23" t="s">
        <v>332</v>
      </c>
      <c r="F49" s="23">
        <v>26.78</v>
      </c>
      <c r="G49" s="28">
        <v>0</v>
      </c>
      <c r="H49" s="49">
        <v>0</v>
      </c>
    </row>
    <row r="50" spans="4:8" customFormat="1">
      <c r="D50" s="24" t="s">
        <v>546</v>
      </c>
      <c r="E50" s="23" t="s">
        <v>332</v>
      </c>
      <c r="F50" s="23">
        <v>23.63</v>
      </c>
      <c r="G50" s="28">
        <v>0</v>
      </c>
      <c r="H50" s="49">
        <v>0</v>
      </c>
    </row>
    <row r="51" spans="4:8" customFormat="1">
      <c r="D51" s="24" t="s">
        <v>550</v>
      </c>
      <c r="E51" s="23" t="s">
        <v>332</v>
      </c>
      <c r="F51" s="23">
        <v>25.73</v>
      </c>
      <c r="G51" s="28">
        <v>0</v>
      </c>
      <c r="H51" s="49">
        <v>0</v>
      </c>
    </row>
    <row r="52" spans="4:8" customFormat="1">
      <c r="D52" s="24" t="s">
        <v>551</v>
      </c>
      <c r="E52" s="23" t="s">
        <v>332</v>
      </c>
      <c r="F52" s="23">
        <v>22.580000000000002</v>
      </c>
      <c r="G52" s="28">
        <v>0</v>
      </c>
      <c r="H52" s="49">
        <v>0</v>
      </c>
    </row>
    <row r="53" spans="4:8" customFormat="1">
      <c r="D53" s="24" t="s">
        <v>552</v>
      </c>
      <c r="E53" s="23" t="s">
        <v>332</v>
      </c>
      <c r="F53" s="23">
        <v>23.1</v>
      </c>
      <c r="G53" s="28">
        <v>0</v>
      </c>
      <c r="H53" s="49">
        <v>0</v>
      </c>
    </row>
    <row r="54" spans="4:8" customFormat="1">
      <c r="D54" s="24" t="s">
        <v>547</v>
      </c>
      <c r="E54" s="23" t="s">
        <v>332</v>
      </c>
      <c r="F54" s="23">
        <v>13.65</v>
      </c>
      <c r="G54" s="28">
        <v>0</v>
      </c>
      <c r="H54" s="49">
        <v>0</v>
      </c>
    </row>
    <row r="55" spans="4:8" customFormat="1">
      <c r="D55" s="24" t="s">
        <v>555</v>
      </c>
      <c r="E55" s="23" t="s">
        <v>332</v>
      </c>
      <c r="F55" s="23">
        <v>29.400000000000002</v>
      </c>
      <c r="G55" s="28">
        <v>0</v>
      </c>
      <c r="H55" s="49">
        <v>0</v>
      </c>
    </row>
    <row r="56" spans="4:8" customFormat="1">
      <c r="D56" s="24" t="s">
        <v>553</v>
      </c>
      <c r="E56" s="23" t="s">
        <v>332</v>
      </c>
      <c r="F56" s="23">
        <v>26.25</v>
      </c>
      <c r="G56" s="28">
        <v>0</v>
      </c>
      <c r="H56" s="49">
        <v>0</v>
      </c>
    </row>
    <row r="57" spans="4:8" customFormat="1">
      <c r="D57" s="24" t="s">
        <v>557</v>
      </c>
      <c r="E57" s="23" t="s">
        <v>332</v>
      </c>
      <c r="F57" s="23">
        <v>31.5</v>
      </c>
      <c r="G57" s="28">
        <v>0</v>
      </c>
      <c r="H57" s="49">
        <v>0</v>
      </c>
    </row>
    <row r="58" spans="4:8" customFormat="1">
      <c r="D58" s="24" t="s">
        <v>556</v>
      </c>
      <c r="E58" s="23" t="s">
        <v>332</v>
      </c>
      <c r="F58" s="23">
        <v>28.35</v>
      </c>
      <c r="G58" s="28">
        <v>0</v>
      </c>
      <c r="H58" s="49">
        <v>0</v>
      </c>
    </row>
    <row r="59" spans="4:8" customFormat="1">
      <c r="D59" s="24" t="s">
        <v>559</v>
      </c>
      <c r="E59" s="23" t="s">
        <v>332</v>
      </c>
      <c r="F59" s="23">
        <v>27.3</v>
      </c>
      <c r="G59" s="28">
        <v>0</v>
      </c>
      <c r="H59" s="49">
        <v>0</v>
      </c>
    </row>
    <row r="60" spans="4:8" customFormat="1">
      <c r="D60" s="24" t="s">
        <v>561</v>
      </c>
      <c r="E60" s="23" t="s">
        <v>332</v>
      </c>
      <c r="F60" s="23">
        <v>24.150000000000002</v>
      </c>
      <c r="G60" s="28">
        <v>0</v>
      </c>
      <c r="H60" s="49">
        <v>0</v>
      </c>
    </row>
    <row r="61" spans="4:8" customFormat="1">
      <c r="D61" s="24" t="s">
        <v>562</v>
      </c>
      <c r="E61" s="23" t="s">
        <v>332</v>
      </c>
      <c r="F61" s="23">
        <v>53.550000000000004</v>
      </c>
      <c r="G61" s="28">
        <v>0</v>
      </c>
      <c r="H61" s="49">
        <v>0</v>
      </c>
    </row>
    <row r="62" spans="4:8" customFormat="1">
      <c r="D62" s="24" t="s">
        <v>709</v>
      </c>
      <c r="E62" s="23" t="s">
        <v>332</v>
      </c>
      <c r="F62" s="23">
        <v>27.830000000000002</v>
      </c>
      <c r="G62" s="28">
        <v>0</v>
      </c>
      <c r="H62" s="49">
        <v>0</v>
      </c>
    </row>
    <row r="63" spans="4:8" customFormat="1">
      <c r="D63" s="24" t="s">
        <v>710</v>
      </c>
      <c r="E63" s="23" t="s">
        <v>332</v>
      </c>
      <c r="F63" s="23">
        <v>24.68</v>
      </c>
      <c r="G63" s="28">
        <v>0</v>
      </c>
      <c r="H63" s="49">
        <v>0</v>
      </c>
    </row>
    <row r="64" spans="4:8" customFormat="1">
      <c r="D64" s="24" t="s">
        <v>713</v>
      </c>
      <c r="E64" s="23" t="s">
        <v>332</v>
      </c>
      <c r="F64" s="23">
        <v>31.5</v>
      </c>
      <c r="G64" s="28">
        <v>0</v>
      </c>
      <c r="H64" s="49">
        <v>0</v>
      </c>
    </row>
    <row r="65" spans="3:8" customFormat="1">
      <c r="D65" s="24" t="s">
        <v>714</v>
      </c>
      <c r="E65" s="23" t="s">
        <v>332</v>
      </c>
      <c r="F65" s="23">
        <v>28.35</v>
      </c>
      <c r="G65" s="28">
        <v>0</v>
      </c>
      <c r="H65" s="49">
        <v>0</v>
      </c>
    </row>
    <row r="66" spans="3:8" customFormat="1">
      <c r="D66" s="24" t="s">
        <v>717</v>
      </c>
      <c r="E66" s="23" t="s">
        <v>332</v>
      </c>
      <c r="F66" s="23">
        <v>33.6</v>
      </c>
      <c r="G66" s="28">
        <v>0</v>
      </c>
      <c r="H66" s="49">
        <v>0</v>
      </c>
    </row>
    <row r="67" spans="3:8" customFormat="1">
      <c r="D67" s="24" t="s">
        <v>718</v>
      </c>
      <c r="E67" s="23" t="s">
        <v>332</v>
      </c>
      <c r="F67" s="23">
        <v>30.45</v>
      </c>
      <c r="G67" s="28">
        <v>0</v>
      </c>
      <c r="H67" s="49">
        <v>0</v>
      </c>
    </row>
    <row r="68" spans="3:8" customFormat="1">
      <c r="D68" s="24" t="s">
        <v>721</v>
      </c>
      <c r="E68" s="23" t="s">
        <v>332</v>
      </c>
      <c r="F68" s="23">
        <v>29.400000000000002</v>
      </c>
      <c r="G68" s="28">
        <v>0</v>
      </c>
      <c r="H68" s="49">
        <v>0</v>
      </c>
    </row>
    <row r="69" spans="3:8" customFormat="1">
      <c r="D69" s="24" t="s">
        <v>722</v>
      </c>
      <c r="E69" s="23" t="s">
        <v>332</v>
      </c>
      <c r="F69" s="23">
        <v>26.25</v>
      </c>
      <c r="G69" s="28">
        <v>0</v>
      </c>
      <c r="H69" s="49">
        <v>0</v>
      </c>
    </row>
    <row r="70" spans="3:8" customFormat="1">
      <c r="D70" s="24" t="s">
        <v>675</v>
      </c>
      <c r="E70" s="23" t="s">
        <v>332</v>
      </c>
      <c r="F70" s="23">
        <v>30.45</v>
      </c>
      <c r="G70" s="28">
        <v>0</v>
      </c>
      <c r="H70" s="49">
        <v>0</v>
      </c>
    </row>
    <row r="71" spans="3:8" customFormat="1">
      <c r="D71" s="24" t="s">
        <v>674</v>
      </c>
      <c r="E71" s="23" t="s">
        <v>332</v>
      </c>
      <c r="F71" s="23">
        <v>34.65</v>
      </c>
      <c r="G71" s="28">
        <v>0</v>
      </c>
      <c r="H71" s="49">
        <v>0</v>
      </c>
    </row>
    <row r="72" spans="3:8" customFormat="1">
      <c r="D72" s="24" t="s">
        <v>680</v>
      </c>
      <c r="E72" s="23" t="s">
        <v>332</v>
      </c>
      <c r="F72" s="23">
        <v>33.08</v>
      </c>
      <c r="G72" s="28">
        <v>0</v>
      </c>
      <c r="H72" s="49">
        <v>0</v>
      </c>
    </row>
    <row r="73" spans="3:8" customFormat="1">
      <c r="D73" s="24" t="s">
        <v>679</v>
      </c>
      <c r="E73" s="23" t="s">
        <v>332</v>
      </c>
      <c r="F73" s="23">
        <v>37.28</v>
      </c>
      <c r="G73" s="28">
        <v>0</v>
      </c>
      <c r="H73" s="49">
        <v>0</v>
      </c>
    </row>
    <row r="74" spans="3:8" customFormat="1">
      <c r="D74" s="24" t="s">
        <v>808</v>
      </c>
      <c r="E74" s="23" t="s">
        <v>332</v>
      </c>
      <c r="F74" s="23">
        <v>40.54</v>
      </c>
      <c r="G74" s="28">
        <v>0</v>
      </c>
      <c r="H74" s="49">
        <v>0</v>
      </c>
    </row>
    <row r="75" spans="3:8" customFormat="1">
      <c r="C75" s="27" t="s">
        <v>317</v>
      </c>
      <c r="D75" s="25" t="s">
        <v>304</v>
      </c>
      <c r="E75" s="26"/>
      <c r="F75" s="26"/>
      <c r="G75" s="26"/>
      <c r="H75" s="50">
        <v>0</v>
      </c>
    </row>
    <row r="76" spans="3:8" customFormat="1">
      <c r="D76" s="24" t="s">
        <v>0</v>
      </c>
      <c r="E76" s="23" t="s">
        <v>335</v>
      </c>
      <c r="F76" s="23">
        <v>197.4</v>
      </c>
      <c r="G76" s="28">
        <v>0</v>
      </c>
      <c r="H76" s="49">
        <v>0</v>
      </c>
    </row>
    <row r="77" spans="3:8" customFormat="1">
      <c r="D77" s="24" t="s">
        <v>215</v>
      </c>
      <c r="E77" s="23" t="s">
        <v>333</v>
      </c>
      <c r="F77" s="23">
        <v>61.43</v>
      </c>
      <c r="G77" s="28">
        <v>0</v>
      </c>
      <c r="H77" s="49">
        <v>0</v>
      </c>
    </row>
    <row r="78" spans="3:8" customFormat="1">
      <c r="D78" s="24" t="s">
        <v>542</v>
      </c>
      <c r="E78" s="23" t="s">
        <v>335</v>
      </c>
      <c r="F78" s="23">
        <v>105</v>
      </c>
      <c r="G78" s="28">
        <v>0</v>
      </c>
      <c r="H78" s="49">
        <v>0</v>
      </c>
    </row>
    <row r="79" spans="3:8" customFormat="1">
      <c r="D79" s="24" t="s">
        <v>223</v>
      </c>
      <c r="E79" s="23" t="s">
        <v>335</v>
      </c>
      <c r="F79" s="23">
        <v>336</v>
      </c>
      <c r="G79" s="28">
        <v>0</v>
      </c>
      <c r="H79" s="49">
        <v>0</v>
      </c>
    </row>
    <row r="80" spans="3:8" customFormat="1">
      <c r="D80" s="24" t="s">
        <v>222</v>
      </c>
      <c r="E80" s="23" t="s">
        <v>335</v>
      </c>
      <c r="F80" s="23">
        <v>362.25</v>
      </c>
      <c r="G80" s="28">
        <v>0</v>
      </c>
      <c r="H80" s="49">
        <v>0</v>
      </c>
    </row>
    <row r="81" spans="3:8" customFormat="1">
      <c r="D81" s="24" t="s">
        <v>221</v>
      </c>
      <c r="E81" s="23" t="s">
        <v>335</v>
      </c>
      <c r="F81" s="23">
        <v>367.5</v>
      </c>
      <c r="G81" s="28">
        <v>0</v>
      </c>
      <c r="H81" s="49">
        <v>0</v>
      </c>
    </row>
    <row r="82" spans="3:8" customFormat="1">
      <c r="D82" s="24" t="s">
        <v>296</v>
      </c>
      <c r="E82" s="23" t="s">
        <v>335</v>
      </c>
      <c r="F82" s="23">
        <v>315</v>
      </c>
      <c r="G82" s="28">
        <v>0</v>
      </c>
      <c r="H82" s="49">
        <v>0</v>
      </c>
    </row>
    <row r="83" spans="3:8" customFormat="1">
      <c r="D83" s="24" t="s">
        <v>295</v>
      </c>
      <c r="E83" s="23" t="s">
        <v>335</v>
      </c>
      <c r="F83" s="23">
        <v>336</v>
      </c>
      <c r="G83" s="28">
        <v>0</v>
      </c>
      <c r="H83" s="49">
        <v>0</v>
      </c>
    </row>
    <row r="84" spans="3:8" customFormat="1">
      <c r="D84" s="24" t="s">
        <v>226</v>
      </c>
      <c r="E84" s="23" t="s">
        <v>335</v>
      </c>
      <c r="F84" s="23">
        <v>630</v>
      </c>
      <c r="G84" s="28">
        <v>0</v>
      </c>
      <c r="H84" s="49">
        <v>0</v>
      </c>
    </row>
    <row r="85" spans="3:8" customFormat="1">
      <c r="D85" s="24" t="s">
        <v>225</v>
      </c>
      <c r="E85" s="23" t="s">
        <v>335</v>
      </c>
      <c r="F85" s="23">
        <v>693</v>
      </c>
      <c r="G85" s="28">
        <v>0</v>
      </c>
      <c r="H85" s="49">
        <v>0</v>
      </c>
    </row>
    <row r="86" spans="3:8" customFormat="1">
      <c r="D86" s="24" t="s">
        <v>224</v>
      </c>
      <c r="E86" s="23" t="s">
        <v>335</v>
      </c>
      <c r="F86" s="23">
        <v>693</v>
      </c>
      <c r="G86" s="28">
        <v>0</v>
      </c>
      <c r="H86" s="49">
        <v>0</v>
      </c>
    </row>
    <row r="87" spans="3:8" customFormat="1">
      <c r="D87" s="24" t="s">
        <v>298</v>
      </c>
      <c r="E87" s="23" t="s">
        <v>335</v>
      </c>
      <c r="F87" s="23">
        <v>598.5</v>
      </c>
      <c r="G87" s="28">
        <v>0</v>
      </c>
      <c r="H87" s="49">
        <v>0</v>
      </c>
    </row>
    <row r="88" spans="3:8" customFormat="1">
      <c r="D88" s="24" t="s">
        <v>297</v>
      </c>
      <c r="E88" s="23" t="s">
        <v>335</v>
      </c>
      <c r="F88" s="23">
        <v>651</v>
      </c>
      <c r="G88" s="28">
        <v>0</v>
      </c>
      <c r="H88" s="49">
        <v>0</v>
      </c>
    </row>
    <row r="89" spans="3:8" customFormat="1">
      <c r="D89" s="24" t="s">
        <v>541</v>
      </c>
      <c r="E89" s="23" t="s">
        <v>335</v>
      </c>
      <c r="F89" s="23">
        <v>126</v>
      </c>
      <c r="G89" s="28">
        <v>0</v>
      </c>
      <c r="H89" s="49">
        <v>0</v>
      </c>
    </row>
    <row r="90" spans="3:8" customFormat="1">
      <c r="D90" s="24" t="s">
        <v>344</v>
      </c>
      <c r="E90" s="23" t="s">
        <v>335</v>
      </c>
      <c r="F90" s="23">
        <v>174.83</v>
      </c>
      <c r="G90" s="28">
        <v>0</v>
      </c>
      <c r="H90" s="49">
        <v>0</v>
      </c>
    </row>
    <row r="91" spans="3:8" customFormat="1">
      <c r="D91" s="24" t="s">
        <v>533</v>
      </c>
      <c r="E91" s="23" t="s">
        <v>335</v>
      </c>
      <c r="F91" s="23">
        <v>320.25</v>
      </c>
      <c r="G91" s="28">
        <v>0</v>
      </c>
      <c r="H91" s="49">
        <v>0</v>
      </c>
    </row>
    <row r="92" spans="3:8" customFormat="1">
      <c r="D92" s="24" t="s">
        <v>540</v>
      </c>
      <c r="E92" s="23" t="s">
        <v>335</v>
      </c>
      <c r="F92" s="23">
        <v>651</v>
      </c>
      <c r="G92" s="28">
        <v>0</v>
      </c>
      <c r="H92" s="49">
        <v>0</v>
      </c>
    </row>
    <row r="93" spans="3:8" customFormat="1">
      <c r="C93" s="27" t="s">
        <v>318</v>
      </c>
      <c r="D93" s="25" t="s">
        <v>305</v>
      </c>
      <c r="E93" s="26"/>
      <c r="F93" s="26"/>
      <c r="G93" s="26"/>
      <c r="H93" s="50">
        <v>0</v>
      </c>
    </row>
    <row r="94" spans="3:8" customFormat="1">
      <c r="D94" s="24" t="s">
        <v>155</v>
      </c>
      <c r="E94" s="23" t="s">
        <v>332</v>
      </c>
      <c r="F94" s="23">
        <v>199.5</v>
      </c>
      <c r="G94" s="28">
        <v>0</v>
      </c>
      <c r="H94" s="49">
        <v>0</v>
      </c>
    </row>
    <row r="95" spans="3:8" customFormat="1">
      <c r="D95" s="24" t="s">
        <v>277</v>
      </c>
      <c r="E95" s="23" t="s">
        <v>335</v>
      </c>
      <c r="F95" s="23">
        <v>2493.75</v>
      </c>
      <c r="G95" s="28">
        <v>0</v>
      </c>
      <c r="H95" s="49">
        <v>0</v>
      </c>
    </row>
    <row r="96" spans="3:8" customFormat="1">
      <c r="D96" s="24" t="s">
        <v>41</v>
      </c>
      <c r="E96" s="23" t="s">
        <v>335</v>
      </c>
      <c r="F96" s="23">
        <v>28.88</v>
      </c>
      <c r="G96" s="28">
        <v>0</v>
      </c>
      <c r="H96" s="49">
        <v>0</v>
      </c>
    </row>
    <row r="97" spans="3:8" customFormat="1">
      <c r="D97" s="24" t="s">
        <v>156</v>
      </c>
      <c r="E97" s="23" t="s">
        <v>335</v>
      </c>
      <c r="F97" s="23">
        <v>128.1</v>
      </c>
      <c r="G97" s="28">
        <v>0</v>
      </c>
      <c r="H97" s="49">
        <v>0</v>
      </c>
    </row>
    <row r="98" spans="3:8" customFormat="1">
      <c r="C98" s="27" t="s">
        <v>319</v>
      </c>
      <c r="D98" s="25" t="s">
        <v>326</v>
      </c>
      <c r="E98" s="26"/>
      <c r="F98" s="26"/>
      <c r="G98" s="26"/>
      <c r="H98" s="50">
        <v>0</v>
      </c>
    </row>
    <row r="99" spans="3:8" customFormat="1">
      <c r="D99" s="24" t="s">
        <v>160</v>
      </c>
      <c r="E99" s="23" t="s">
        <v>335</v>
      </c>
      <c r="F99" s="23">
        <v>110.25</v>
      </c>
      <c r="G99" s="28">
        <v>0</v>
      </c>
      <c r="H99" s="49">
        <v>0</v>
      </c>
    </row>
    <row r="100" spans="3:8" customFormat="1">
      <c r="D100" s="24" t="s">
        <v>564</v>
      </c>
      <c r="E100" s="23" t="s">
        <v>335</v>
      </c>
      <c r="F100" s="23">
        <v>49.88</v>
      </c>
      <c r="G100" s="28">
        <v>0</v>
      </c>
      <c r="H100" s="49">
        <v>0</v>
      </c>
    </row>
    <row r="101" spans="3:8" customFormat="1">
      <c r="D101" s="24" t="s">
        <v>565</v>
      </c>
      <c r="E101" s="23" t="s">
        <v>335</v>
      </c>
      <c r="F101" s="23">
        <v>362.25</v>
      </c>
      <c r="G101" s="28">
        <v>0</v>
      </c>
      <c r="H101" s="49">
        <v>0</v>
      </c>
    </row>
    <row r="102" spans="3:8" customFormat="1">
      <c r="D102" s="24" t="s">
        <v>566</v>
      </c>
      <c r="E102" s="23" t="s">
        <v>335</v>
      </c>
      <c r="F102" s="23">
        <v>325.5</v>
      </c>
      <c r="G102" s="28">
        <v>0</v>
      </c>
      <c r="H102" s="49">
        <v>0</v>
      </c>
    </row>
    <row r="103" spans="3:8" customFormat="1">
      <c r="D103" s="24" t="s">
        <v>567</v>
      </c>
      <c r="E103" s="23" t="s">
        <v>335</v>
      </c>
      <c r="F103" s="23">
        <v>242.55</v>
      </c>
      <c r="G103" s="28">
        <v>0</v>
      </c>
      <c r="H103" s="49">
        <v>0</v>
      </c>
    </row>
    <row r="104" spans="3:8" customFormat="1">
      <c r="D104" s="24" t="s">
        <v>568</v>
      </c>
      <c r="E104" s="23" t="s">
        <v>335</v>
      </c>
      <c r="F104" s="23">
        <v>630</v>
      </c>
      <c r="G104" s="28">
        <v>0</v>
      </c>
      <c r="H104" s="49">
        <v>0</v>
      </c>
    </row>
    <row r="105" spans="3:8" customFormat="1">
      <c r="D105" s="24" t="s">
        <v>569</v>
      </c>
      <c r="E105" s="23" t="s">
        <v>335</v>
      </c>
      <c r="F105" s="23">
        <v>573.30000000000007</v>
      </c>
      <c r="G105" s="28">
        <v>0</v>
      </c>
      <c r="H105" s="49">
        <v>0</v>
      </c>
    </row>
    <row r="106" spans="3:8" customFormat="1">
      <c r="D106" s="23" t="s">
        <v>682</v>
      </c>
      <c r="H106" s="49">
        <v>0</v>
      </c>
    </row>
    <row r="107" spans="3:8" customFormat="1">
      <c r="D107" s="24" t="s">
        <v>687</v>
      </c>
      <c r="E107" s="23" t="s">
        <v>335</v>
      </c>
      <c r="F107" s="23">
        <v>17.330000000000002</v>
      </c>
      <c r="G107" s="28">
        <v>0</v>
      </c>
      <c r="H107" s="49">
        <v>0</v>
      </c>
    </row>
    <row r="108" spans="3:8" customFormat="1">
      <c r="D108" s="24" t="s">
        <v>689</v>
      </c>
      <c r="E108" s="23" t="s">
        <v>335</v>
      </c>
      <c r="F108" s="23">
        <v>161.70000000000002</v>
      </c>
      <c r="G108" s="28">
        <v>0</v>
      </c>
      <c r="H108" s="49">
        <v>0</v>
      </c>
    </row>
    <row r="109" spans="3:8" customFormat="1">
      <c r="D109" s="24" t="s">
        <v>688</v>
      </c>
      <c r="E109" s="23" t="s">
        <v>335</v>
      </c>
      <c r="F109" s="23">
        <v>173.25</v>
      </c>
      <c r="G109" s="28">
        <v>0</v>
      </c>
      <c r="H109" s="49">
        <v>0</v>
      </c>
    </row>
    <row r="110" spans="3:8" customFormat="1">
      <c r="D110" s="24" t="s">
        <v>690</v>
      </c>
      <c r="E110" s="23" t="s">
        <v>335</v>
      </c>
      <c r="F110" s="23">
        <v>265.64999999999998</v>
      </c>
      <c r="G110" s="28">
        <v>0</v>
      </c>
      <c r="H110" s="49">
        <v>0</v>
      </c>
    </row>
    <row r="111" spans="3:8" customFormat="1">
      <c r="D111" s="24" t="s">
        <v>699</v>
      </c>
      <c r="E111" s="23" t="s">
        <v>335</v>
      </c>
      <c r="F111" s="23">
        <v>288.75</v>
      </c>
      <c r="G111" s="28">
        <v>0</v>
      </c>
      <c r="H111" s="49">
        <v>0</v>
      </c>
    </row>
    <row r="112" spans="3:8" customFormat="1">
      <c r="D112" s="23" t="s">
        <v>695</v>
      </c>
      <c r="H112" s="49">
        <v>0</v>
      </c>
    </row>
    <row r="113" spans="2:8" customFormat="1">
      <c r="D113" s="24" t="s">
        <v>698</v>
      </c>
      <c r="E113" s="23" t="s">
        <v>332</v>
      </c>
      <c r="F113" s="23">
        <v>4.7300000000000004</v>
      </c>
      <c r="G113" s="28">
        <v>0</v>
      </c>
      <c r="H113" s="49">
        <v>0</v>
      </c>
    </row>
    <row r="114" spans="2:8" customFormat="1">
      <c r="D114" s="23" t="s">
        <v>764</v>
      </c>
      <c r="H114" s="49">
        <v>0</v>
      </c>
    </row>
    <row r="115" spans="2:8" customFormat="1">
      <c r="D115" s="24" t="s">
        <v>765</v>
      </c>
      <c r="E115" s="23" t="s">
        <v>335</v>
      </c>
      <c r="F115" s="23">
        <v>0</v>
      </c>
      <c r="G115" s="28">
        <v>0</v>
      </c>
      <c r="H115" s="49">
        <v>0</v>
      </c>
    </row>
    <row r="116" spans="2:8" customFormat="1">
      <c r="B116" s="23">
        <v>2</v>
      </c>
      <c r="C116" s="61" t="s">
        <v>302</v>
      </c>
      <c r="D116" s="62"/>
      <c r="E116" s="62"/>
      <c r="F116" s="62"/>
      <c r="G116" s="62"/>
      <c r="H116" s="60">
        <v>0</v>
      </c>
    </row>
    <row r="117" spans="2:8" customFormat="1">
      <c r="C117" s="27" t="s">
        <v>320</v>
      </c>
      <c r="D117" s="25" t="s">
        <v>306</v>
      </c>
      <c r="E117" s="26"/>
      <c r="F117" s="26"/>
      <c r="G117" s="26"/>
      <c r="H117" s="50">
        <v>0</v>
      </c>
    </row>
    <row r="118" spans="2:8" customFormat="1">
      <c r="D118" s="24" t="s">
        <v>288</v>
      </c>
      <c r="E118" s="23" t="s">
        <v>332</v>
      </c>
      <c r="F118" s="23">
        <v>3.06</v>
      </c>
      <c r="G118" s="28">
        <v>0</v>
      </c>
      <c r="H118" s="49">
        <v>0</v>
      </c>
    </row>
    <row r="119" spans="2:8" customFormat="1">
      <c r="D119" s="24" t="s">
        <v>254</v>
      </c>
      <c r="E119" s="23" t="s">
        <v>332</v>
      </c>
      <c r="F119" s="23">
        <v>27.54</v>
      </c>
      <c r="G119" s="28">
        <v>0</v>
      </c>
      <c r="H119" s="49">
        <v>0</v>
      </c>
    </row>
    <row r="120" spans="2:8" customFormat="1">
      <c r="D120" s="24" t="s">
        <v>255</v>
      </c>
      <c r="E120" s="23" t="s">
        <v>332</v>
      </c>
      <c r="F120" s="23">
        <v>32.130000000000003</v>
      </c>
      <c r="G120" s="28">
        <v>0</v>
      </c>
      <c r="H120" s="49">
        <v>0</v>
      </c>
    </row>
    <row r="121" spans="2:8" customFormat="1">
      <c r="D121" s="24" t="s">
        <v>43</v>
      </c>
      <c r="E121" s="23" t="s">
        <v>333</v>
      </c>
      <c r="F121" s="23">
        <v>32.130000000000003</v>
      </c>
      <c r="G121" s="28">
        <v>0</v>
      </c>
      <c r="H121" s="49">
        <v>0</v>
      </c>
    </row>
    <row r="122" spans="2:8" customFormat="1">
      <c r="D122" s="24" t="s">
        <v>32</v>
      </c>
      <c r="E122" s="23" t="s">
        <v>335</v>
      </c>
      <c r="F122" s="23">
        <v>550.80000000000007</v>
      </c>
      <c r="G122" s="28">
        <v>0</v>
      </c>
      <c r="H122" s="49">
        <v>0</v>
      </c>
    </row>
    <row r="123" spans="2:8" customFormat="1">
      <c r="D123" s="24" t="s">
        <v>31</v>
      </c>
      <c r="E123" s="23" t="s">
        <v>335</v>
      </c>
      <c r="F123" s="23">
        <v>413.1</v>
      </c>
      <c r="G123" s="28">
        <v>0</v>
      </c>
      <c r="H123" s="49">
        <v>0</v>
      </c>
    </row>
    <row r="124" spans="2:8" customFormat="1">
      <c r="D124" s="24" t="s">
        <v>219</v>
      </c>
      <c r="E124" s="23" t="s">
        <v>332</v>
      </c>
      <c r="F124" s="23">
        <v>16.32</v>
      </c>
      <c r="G124" s="28">
        <v>0</v>
      </c>
      <c r="H124" s="49">
        <v>0</v>
      </c>
    </row>
    <row r="125" spans="2:8" customFormat="1">
      <c r="D125" s="24" t="s">
        <v>220</v>
      </c>
      <c r="E125" s="23" t="s">
        <v>332</v>
      </c>
      <c r="F125" s="23">
        <v>10.200000000000001</v>
      </c>
      <c r="G125" s="28">
        <v>0</v>
      </c>
      <c r="H125" s="49">
        <v>0</v>
      </c>
    </row>
    <row r="126" spans="2:8" customFormat="1">
      <c r="D126" s="24" t="s">
        <v>218</v>
      </c>
      <c r="E126" s="23" t="s">
        <v>332</v>
      </c>
      <c r="F126" s="23">
        <v>27.03</v>
      </c>
      <c r="G126" s="28">
        <v>0</v>
      </c>
      <c r="H126" s="49">
        <v>0</v>
      </c>
    </row>
    <row r="127" spans="2:8" customFormat="1">
      <c r="D127" s="24" t="s">
        <v>217</v>
      </c>
      <c r="E127" s="23" t="s">
        <v>332</v>
      </c>
      <c r="F127" s="23">
        <v>17.850000000000001</v>
      </c>
      <c r="G127" s="28">
        <v>0</v>
      </c>
      <c r="H127" s="49">
        <v>0</v>
      </c>
    </row>
    <row r="128" spans="2:8" customFormat="1">
      <c r="D128" s="24" t="s">
        <v>216</v>
      </c>
      <c r="E128" s="23" t="s">
        <v>332</v>
      </c>
      <c r="F128" s="23">
        <v>37.230000000000004</v>
      </c>
      <c r="G128" s="28">
        <v>0</v>
      </c>
      <c r="H128" s="49">
        <v>0</v>
      </c>
    </row>
    <row r="129" spans="3:8" customFormat="1">
      <c r="D129" s="24" t="s">
        <v>153</v>
      </c>
      <c r="E129" s="23" t="s">
        <v>332</v>
      </c>
      <c r="F129" s="23">
        <v>23.97</v>
      </c>
      <c r="G129" s="28">
        <v>0</v>
      </c>
      <c r="H129" s="49">
        <v>0</v>
      </c>
    </row>
    <row r="130" spans="3:8" customFormat="1">
      <c r="D130" s="24" t="s">
        <v>42</v>
      </c>
      <c r="E130" s="23" t="s">
        <v>332</v>
      </c>
      <c r="F130" s="23">
        <v>1.4000000000000001</v>
      </c>
      <c r="G130" s="28">
        <v>0</v>
      </c>
      <c r="H130" s="49">
        <v>0</v>
      </c>
    </row>
    <row r="131" spans="3:8" customFormat="1">
      <c r="D131" s="24" t="s">
        <v>166</v>
      </c>
      <c r="E131" s="23" t="s">
        <v>332</v>
      </c>
      <c r="F131" s="23">
        <v>4.08</v>
      </c>
      <c r="G131" s="28">
        <v>0</v>
      </c>
      <c r="H131" s="49">
        <v>0</v>
      </c>
    </row>
    <row r="132" spans="3:8" customFormat="1">
      <c r="D132" s="24" t="s">
        <v>165</v>
      </c>
      <c r="E132" s="23" t="s">
        <v>332</v>
      </c>
      <c r="F132" s="23">
        <v>4.28</v>
      </c>
      <c r="G132" s="28">
        <v>0</v>
      </c>
      <c r="H132" s="49">
        <v>0</v>
      </c>
    </row>
    <row r="133" spans="3:8" customFormat="1">
      <c r="D133" s="24" t="s">
        <v>162</v>
      </c>
      <c r="E133" s="23" t="s">
        <v>332</v>
      </c>
      <c r="F133" s="23">
        <v>4.84</v>
      </c>
      <c r="G133" s="28">
        <v>0</v>
      </c>
      <c r="H133" s="49">
        <v>0</v>
      </c>
    </row>
    <row r="134" spans="3:8" customFormat="1">
      <c r="D134" s="24" t="s">
        <v>37</v>
      </c>
      <c r="E134" s="23" t="s">
        <v>335</v>
      </c>
      <c r="F134" s="23">
        <v>15.81</v>
      </c>
      <c r="G134" s="28">
        <v>0</v>
      </c>
      <c r="H134" s="49">
        <v>0</v>
      </c>
    </row>
    <row r="135" spans="3:8" customFormat="1">
      <c r="D135" s="24" t="s">
        <v>330</v>
      </c>
      <c r="E135" s="23" t="s">
        <v>332</v>
      </c>
      <c r="F135" s="23">
        <v>8.16</v>
      </c>
      <c r="G135" s="28">
        <v>0</v>
      </c>
      <c r="H135" s="49">
        <v>0</v>
      </c>
    </row>
    <row r="136" spans="3:8" customFormat="1">
      <c r="D136" s="24" t="s">
        <v>331</v>
      </c>
      <c r="E136" s="23" t="s">
        <v>332</v>
      </c>
      <c r="F136" s="23">
        <v>6.63</v>
      </c>
      <c r="G136" s="28">
        <v>0</v>
      </c>
      <c r="H136" s="49">
        <v>0</v>
      </c>
    </row>
    <row r="137" spans="3:8" customFormat="1">
      <c r="D137" s="24" t="s">
        <v>349</v>
      </c>
      <c r="E137" s="23" t="s">
        <v>332</v>
      </c>
      <c r="F137" s="23">
        <v>6.12</v>
      </c>
      <c r="G137" s="28">
        <v>0</v>
      </c>
      <c r="H137" s="49">
        <v>0</v>
      </c>
    </row>
    <row r="138" spans="3:8" customFormat="1">
      <c r="D138" s="24" t="s">
        <v>353</v>
      </c>
      <c r="E138" s="23" t="s">
        <v>332</v>
      </c>
      <c r="F138" s="23">
        <v>5.61</v>
      </c>
      <c r="G138" s="28">
        <v>0</v>
      </c>
      <c r="H138" s="49">
        <v>0</v>
      </c>
    </row>
    <row r="139" spans="3:8" customFormat="1">
      <c r="D139" s="24" t="s">
        <v>354</v>
      </c>
      <c r="E139" s="23" t="s">
        <v>332</v>
      </c>
      <c r="F139" s="23">
        <v>12.75</v>
      </c>
      <c r="G139" s="28">
        <v>0</v>
      </c>
      <c r="H139" s="49">
        <v>0</v>
      </c>
    </row>
    <row r="140" spans="3:8" customFormat="1">
      <c r="D140" s="24" t="s">
        <v>571</v>
      </c>
      <c r="E140" s="23" t="s">
        <v>332</v>
      </c>
      <c r="F140" s="23">
        <v>40.800000000000004</v>
      </c>
      <c r="G140" s="28">
        <v>0</v>
      </c>
      <c r="H140" s="49">
        <v>0</v>
      </c>
    </row>
    <row r="141" spans="3:8" customFormat="1">
      <c r="C141" s="27" t="s">
        <v>321</v>
      </c>
      <c r="D141" s="25" t="s">
        <v>307</v>
      </c>
      <c r="E141" s="26"/>
      <c r="F141" s="26"/>
      <c r="G141" s="26"/>
      <c r="H141" s="50">
        <v>0</v>
      </c>
    </row>
    <row r="142" spans="3:8" customFormat="1">
      <c r="D142" s="24" t="s">
        <v>59</v>
      </c>
      <c r="E142" s="23" t="s">
        <v>332</v>
      </c>
      <c r="F142" s="23">
        <v>0.87</v>
      </c>
      <c r="G142" s="28">
        <v>0</v>
      </c>
      <c r="H142" s="49">
        <v>0</v>
      </c>
    </row>
    <row r="143" spans="3:8" customFormat="1">
      <c r="D143" s="24" t="s">
        <v>192</v>
      </c>
      <c r="E143" s="23" t="s">
        <v>332</v>
      </c>
      <c r="F143" s="23">
        <v>2.04</v>
      </c>
      <c r="G143" s="28">
        <v>0</v>
      </c>
      <c r="H143" s="49">
        <v>0</v>
      </c>
    </row>
    <row r="144" spans="3:8" customFormat="1">
      <c r="D144" s="24" t="s">
        <v>191</v>
      </c>
      <c r="E144" s="23" t="s">
        <v>332</v>
      </c>
      <c r="F144" s="23">
        <v>1.8900000000000001</v>
      </c>
      <c r="G144" s="28">
        <v>0</v>
      </c>
      <c r="H144" s="49">
        <v>0</v>
      </c>
    </row>
    <row r="145" spans="4:8" customFormat="1">
      <c r="D145" s="24" t="s">
        <v>60</v>
      </c>
      <c r="E145" s="23" t="s">
        <v>335</v>
      </c>
      <c r="F145" s="23">
        <v>22.44</v>
      </c>
      <c r="G145" s="28">
        <v>0</v>
      </c>
      <c r="H145" s="49">
        <v>0</v>
      </c>
    </row>
    <row r="146" spans="4:8" customFormat="1">
      <c r="D146" s="24" t="s">
        <v>154</v>
      </c>
      <c r="E146" s="23" t="s">
        <v>335</v>
      </c>
      <c r="F146" s="23">
        <v>80.070000000000007</v>
      </c>
      <c r="G146" s="28">
        <v>0</v>
      </c>
      <c r="H146" s="49">
        <v>0</v>
      </c>
    </row>
    <row r="147" spans="4:8" customFormat="1">
      <c r="D147" s="24" t="s">
        <v>44</v>
      </c>
      <c r="E147" s="23" t="s">
        <v>332</v>
      </c>
      <c r="F147" s="23">
        <v>1.94</v>
      </c>
      <c r="G147" s="28">
        <v>0</v>
      </c>
      <c r="H147" s="49">
        <v>0</v>
      </c>
    </row>
    <row r="148" spans="4:8" customFormat="1">
      <c r="D148" s="24" t="s">
        <v>159</v>
      </c>
      <c r="E148" s="23" t="s">
        <v>332</v>
      </c>
      <c r="F148" s="23">
        <v>2.14</v>
      </c>
      <c r="G148" s="28">
        <v>0</v>
      </c>
      <c r="H148" s="49">
        <v>0</v>
      </c>
    </row>
    <row r="149" spans="4:8" customFormat="1">
      <c r="D149" s="24" t="s">
        <v>589</v>
      </c>
      <c r="E149" s="23" t="s">
        <v>332</v>
      </c>
      <c r="F149" s="23">
        <v>0.97</v>
      </c>
      <c r="G149" s="28">
        <v>0</v>
      </c>
      <c r="H149" s="49">
        <v>0</v>
      </c>
    </row>
    <row r="150" spans="4:8" customFormat="1">
      <c r="D150" s="24" t="s">
        <v>591</v>
      </c>
      <c r="E150" s="23" t="s">
        <v>332</v>
      </c>
      <c r="F150" s="23">
        <v>2.4500000000000002</v>
      </c>
      <c r="G150" s="28">
        <v>0</v>
      </c>
      <c r="H150" s="49">
        <v>0</v>
      </c>
    </row>
    <row r="151" spans="4:8" customFormat="1">
      <c r="D151" s="24" t="s">
        <v>658</v>
      </c>
      <c r="E151" s="23" t="s">
        <v>332</v>
      </c>
      <c r="F151" s="23">
        <v>0.65</v>
      </c>
      <c r="G151" s="28">
        <v>0</v>
      </c>
      <c r="H151" s="49">
        <v>0</v>
      </c>
    </row>
    <row r="152" spans="4:8" customFormat="1">
      <c r="D152" s="24" t="s">
        <v>659</v>
      </c>
      <c r="E152" s="23" t="s">
        <v>332</v>
      </c>
      <c r="F152" s="23">
        <v>0.66</v>
      </c>
      <c r="G152" s="28">
        <v>0</v>
      </c>
      <c r="H152" s="49">
        <v>0</v>
      </c>
    </row>
    <row r="153" spans="4:8" customFormat="1">
      <c r="D153" s="24" t="s">
        <v>651</v>
      </c>
      <c r="E153" s="23" t="s">
        <v>332</v>
      </c>
      <c r="F153" s="23">
        <v>1.22</v>
      </c>
      <c r="G153" s="28">
        <v>0</v>
      </c>
      <c r="H153" s="49">
        <v>0</v>
      </c>
    </row>
    <row r="154" spans="4:8" customFormat="1">
      <c r="D154" s="24" t="s">
        <v>650</v>
      </c>
      <c r="E154" s="23" t="s">
        <v>332</v>
      </c>
      <c r="F154" s="23">
        <v>1.6300000000000001</v>
      </c>
      <c r="G154" s="28">
        <v>0</v>
      </c>
      <c r="H154" s="49">
        <v>0</v>
      </c>
    </row>
    <row r="155" spans="4:8" customFormat="1">
      <c r="D155" s="24" t="s">
        <v>747</v>
      </c>
      <c r="E155" s="23" t="s">
        <v>332</v>
      </c>
      <c r="F155" s="23">
        <v>1.1500000000000001</v>
      </c>
      <c r="G155" s="28">
        <v>0</v>
      </c>
      <c r="H155" s="49">
        <v>0</v>
      </c>
    </row>
    <row r="156" spans="4:8" customFormat="1">
      <c r="D156" s="24" t="s">
        <v>748</v>
      </c>
      <c r="E156" s="23" t="s">
        <v>332</v>
      </c>
      <c r="F156" s="23">
        <v>1.25</v>
      </c>
      <c r="G156" s="28">
        <v>0</v>
      </c>
      <c r="H156" s="49">
        <v>0</v>
      </c>
    </row>
    <row r="157" spans="4:8" customFormat="1">
      <c r="D157" s="24" t="s">
        <v>749</v>
      </c>
      <c r="E157" s="23" t="s">
        <v>332</v>
      </c>
      <c r="F157" s="23">
        <v>1.68</v>
      </c>
      <c r="G157" s="28">
        <v>0</v>
      </c>
      <c r="H157" s="49">
        <v>0</v>
      </c>
    </row>
    <row r="158" spans="4:8" customFormat="1">
      <c r="D158" s="24" t="s">
        <v>750</v>
      </c>
      <c r="E158" s="23" t="s">
        <v>332</v>
      </c>
      <c r="F158" s="23">
        <v>2.4500000000000002</v>
      </c>
      <c r="G158" s="28">
        <v>0</v>
      </c>
      <c r="H158" s="49">
        <v>0</v>
      </c>
    </row>
    <row r="159" spans="4:8" customFormat="1">
      <c r="D159" s="24" t="s">
        <v>751</v>
      </c>
      <c r="E159" s="23" t="s">
        <v>332</v>
      </c>
      <c r="F159" s="23">
        <v>1.3800000000000001</v>
      </c>
      <c r="G159" s="28">
        <v>0</v>
      </c>
      <c r="H159" s="49">
        <v>0</v>
      </c>
    </row>
    <row r="160" spans="4:8" customFormat="1">
      <c r="D160" s="24" t="s">
        <v>752</v>
      </c>
      <c r="E160" s="23" t="s">
        <v>332</v>
      </c>
      <c r="F160" s="23">
        <v>1.43</v>
      </c>
      <c r="G160" s="28">
        <v>0</v>
      </c>
      <c r="H160" s="49">
        <v>0</v>
      </c>
    </row>
    <row r="161" spans="3:8" customFormat="1">
      <c r="D161" s="24" t="s">
        <v>755</v>
      </c>
      <c r="E161" s="23" t="s">
        <v>332</v>
      </c>
      <c r="F161" s="23">
        <v>0.6</v>
      </c>
      <c r="G161" s="28">
        <v>0</v>
      </c>
      <c r="H161" s="49">
        <v>0</v>
      </c>
    </row>
    <row r="162" spans="3:8" customFormat="1">
      <c r="D162" s="24" t="s">
        <v>756</v>
      </c>
      <c r="E162" s="23" t="s">
        <v>332</v>
      </c>
      <c r="F162" s="23">
        <v>0.70000000000000007</v>
      </c>
      <c r="G162" s="28">
        <v>0</v>
      </c>
      <c r="H162" s="49">
        <v>0</v>
      </c>
    </row>
    <row r="163" spans="3:8" customFormat="1">
      <c r="D163" s="24" t="s">
        <v>757</v>
      </c>
      <c r="E163" s="23" t="s">
        <v>332</v>
      </c>
      <c r="F163" s="23">
        <v>1.22</v>
      </c>
      <c r="G163" s="28">
        <v>0</v>
      </c>
      <c r="H163" s="49">
        <v>0</v>
      </c>
    </row>
    <row r="164" spans="3:8" customFormat="1">
      <c r="C164" s="27" t="s">
        <v>322</v>
      </c>
      <c r="D164" s="25" t="s">
        <v>308</v>
      </c>
      <c r="E164" s="26"/>
      <c r="F164" s="26"/>
      <c r="G164" s="26"/>
      <c r="H164" s="50">
        <v>0</v>
      </c>
    </row>
    <row r="165" spans="3:8" customFormat="1">
      <c r="D165" s="24" t="s">
        <v>46</v>
      </c>
      <c r="E165" s="23" t="s">
        <v>335</v>
      </c>
      <c r="F165" s="23">
        <v>18.36</v>
      </c>
      <c r="G165" s="28">
        <v>0</v>
      </c>
      <c r="H165" s="49">
        <v>0</v>
      </c>
    </row>
    <row r="166" spans="3:8" customFormat="1">
      <c r="D166" s="24" t="s">
        <v>48</v>
      </c>
      <c r="E166" s="23" t="s">
        <v>335</v>
      </c>
      <c r="F166" s="23">
        <v>11.22</v>
      </c>
      <c r="G166" s="28">
        <v>0</v>
      </c>
      <c r="H166" s="49">
        <v>0</v>
      </c>
    </row>
    <row r="167" spans="3:8" customFormat="1">
      <c r="D167" s="24" t="s">
        <v>47</v>
      </c>
      <c r="E167" s="23" t="s">
        <v>335</v>
      </c>
      <c r="F167" s="23">
        <v>14.280000000000001</v>
      </c>
      <c r="G167" s="28">
        <v>0</v>
      </c>
      <c r="H167" s="49">
        <v>0</v>
      </c>
    </row>
    <row r="168" spans="3:8" customFormat="1">
      <c r="D168" s="24" t="s">
        <v>45</v>
      </c>
      <c r="E168" s="23" t="s">
        <v>335</v>
      </c>
      <c r="F168" s="23">
        <v>49.47</v>
      </c>
      <c r="G168" s="28">
        <v>0</v>
      </c>
      <c r="H168" s="49">
        <v>0</v>
      </c>
    </row>
    <row r="169" spans="3:8" customFormat="1">
      <c r="D169" s="24" t="s">
        <v>269</v>
      </c>
      <c r="E169" s="23" t="s">
        <v>335</v>
      </c>
      <c r="F169" s="23">
        <v>9.69</v>
      </c>
      <c r="G169" s="28">
        <v>0</v>
      </c>
      <c r="H169" s="49">
        <v>0</v>
      </c>
    </row>
    <row r="170" spans="3:8" customFormat="1">
      <c r="D170" s="24" t="s">
        <v>33</v>
      </c>
      <c r="E170" s="23" t="s">
        <v>335</v>
      </c>
      <c r="F170" s="23">
        <v>49.47</v>
      </c>
      <c r="G170" s="28">
        <v>0</v>
      </c>
      <c r="H170" s="49">
        <v>0</v>
      </c>
    </row>
    <row r="171" spans="3:8" customFormat="1">
      <c r="D171" s="24" t="s">
        <v>52</v>
      </c>
      <c r="E171" s="23" t="s">
        <v>335</v>
      </c>
      <c r="F171" s="23">
        <v>7.55</v>
      </c>
      <c r="G171" s="28">
        <v>0</v>
      </c>
      <c r="H171" s="49">
        <v>0</v>
      </c>
    </row>
    <row r="172" spans="3:8" customFormat="1">
      <c r="D172" s="24" t="s">
        <v>54</v>
      </c>
      <c r="E172" s="23" t="s">
        <v>335</v>
      </c>
      <c r="F172" s="23">
        <v>6.32</v>
      </c>
      <c r="G172" s="28">
        <v>0</v>
      </c>
      <c r="H172" s="49">
        <v>0</v>
      </c>
    </row>
    <row r="173" spans="3:8" customFormat="1">
      <c r="D173" s="24" t="s">
        <v>53</v>
      </c>
      <c r="E173" s="23" t="s">
        <v>335</v>
      </c>
      <c r="F173" s="23">
        <v>6.83</v>
      </c>
      <c r="G173" s="28">
        <v>0</v>
      </c>
      <c r="H173" s="49">
        <v>0</v>
      </c>
    </row>
    <row r="174" spans="3:8" customFormat="1">
      <c r="D174" s="24" t="s">
        <v>49</v>
      </c>
      <c r="E174" s="23" t="s">
        <v>335</v>
      </c>
      <c r="F174" s="23">
        <v>14.38</v>
      </c>
      <c r="G174" s="28">
        <v>0</v>
      </c>
      <c r="H174" s="49">
        <v>0</v>
      </c>
    </row>
    <row r="175" spans="3:8" customFormat="1">
      <c r="D175" s="24" t="s">
        <v>51</v>
      </c>
      <c r="E175" s="23" t="s">
        <v>335</v>
      </c>
      <c r="F175" s="23">
        <v>11.53</v>
      </c>
      <c r="G175" s="28">
        <v>0</v>
      </c>
      <c r="H175" s="49">
        <v>0</v>
      </c>
    </row>
    <row r="176" spans="3:8" customFormat="1">
      <c r="D176" s="24" t="s">
        <v>50</v>
      </c>
      <c r="E176" s="23" t="s">
        <v>335</v>
      </c>
      <c r="F176" s="23">
        <v>12.65</v>
      </c>
      <c r="G176" s="28">
        <v>0</v>
      </c>
      <c r="H176" s="49">
        <v>0</v>
      </c>
    </row>
    <row r="177" spans="4:8" customFormat="1">
      <c r="D177" s="24" t="s">
        <v>193</v>
      </c>
      <c r="E177" s="23" t="s">
        <v>335</v>
      </c>
      <c r="F177" s="23">
        <v>50.49</v>
      </c>
      <c r="G177" s="28">
        <v>0</v>
      </c>
      <c r="H177" s="49">
        <v>0</v>
      </c>
    </row>
    <row r="178" spans="4:8" customFormat="1">
      <c r="D178" s="24" t="s">
        <v>194</v>
      </c>
      <c r="E178" s="23" t="s">
        <v>335</v>
      </c>
      <c r="F178" s="23">
        <v>55.59</v>
      </c>
      <c r="G178" s="28">
        <v>0</v>
      </c>
      <c r="H178" s="49">
        <v>0</v>
      </c>
    </row>
    <row r="179" spans="4:8" customFormat="1">
      <c r="D179" s="24" t="s">
        <v>382</v>
      </c>
      <c r="E179" s="23" t="s">
        <v>335</v>
      </c>
      <c r="F179" s="23">
        <v>27.03</v>
      </c>
      <c r="G179" s="28">
        <v>0</v>
      </c>
      <c r="H179" s="49">
        <v>0</v>
      </c>
    </row>
    <row r="180" spans="4:8" customFormat="1">
      <c r="D180" s="24" t="s">
        <v>384</v>
      </c>
      <c r="E180" s="23" t="s">
        <v>335</v>
      </c>
      <c r="F180" s="23">
        <v>49.47</v>
      </c>
      <c r="G180" s="28">
        <v>0</v>
      </c>
      <c r="H180" s="49">
        <v>0</v>
      </c>
    </row>
    <row r="181" spans="4:8" customFormat="1">
      <c r="D181" s="24" t="s">
        <v>443</v>
      </c>
      <c r="E181" s="23" t="s">
        <v>335</v>
      </c>
      <c r="F181" s="23">
        <v>339.15000000000003</v>
      </c>
      <c r="G181" s="28">
        <v>0</v>
      </c>
      <c r="H181" s="49">
        <v>0</v>
      </c>
    </row>
    <row r="182" spans="4:8" customFormat="1">
      <c r="D182" s="24" t="s">
        <v>445</v>
      </c>
      <c r="E182" s="23" t="s">
        <v>335</v>
      </c>
      <c r="F182" s="23">
        <v>128.52000000000001</v>
      </c>
      <c r="G182" s="28">
        <v>0</v>
      </c>
      <c r="H182" s="49">
        <v>0</v>
      </c>
    </row>
    <row r="183" spans="4:8" customFormat="1">
      <c r="D183" s="24" t="s">
        <v>446</v>
      </c>
      <c r="E183" s="23" t="s">
        <v>335</v>
      </c>
      <c r="F183" s="23">
        <v>34.17</v>
      </c>
      <c r="G183" s="28">
        <v>0</v>
      </c>
      <c r="H183" s="49">
        <v>0</v>
      </c>
    </row>
    <row r="184" spans="4:8" customFormat="1">
      <c r="D184" s="24" t="s">
        <v>449</v>
      </c>
      <c r="E184" s="23" t="s">
        <v>335</v>
      </c>
      <c r="F184" s="23">
        <v>128.52000000000001</v>
      </c>
      <c r="G184" s="28">
        <v>0</v>
      </c>
      <c r="H184" s="49">
        <v>0</v>
      </c>
    </row>
    <row r="185" spans="4:8" customFormat="1">
      <c r="D185" s="24" t="s">
        <v>450</v>
      </c>
      <c r="E185" s="23" t="s">
        <v>335</v>
      </c>
      <c r="F185" s="23">
        <v>2.91</v>
      </c>
      <c r="G185" s="28">
        <v>0</v>
      </c>
      <c r="H185" s="49">
        <v>0</v>
      </c>
    </row>
    <row r="186" spans="4:8" customFormat="1">
      <c r="D186" s="24" t="s">
        <v>451</v>
      </c>
      <c r="E186" s="23" t="s">
        <v>335</v>
      </c>
      <c r="F186" s="23">
        <v>1.94</v>
      </c>
      <c r="G186" s="28">
        <v>0</v>
      </c>
      <c r="H186" s="49">
        <v>0</v>
      </c>
    </row>
    <row r="187" spans="4:8" customFormat="1">
      <c r="D187" s="24" t="s">
        <v>598</v>
      </c>
      <c r="E187" s="23" t="s">
        <v>335</v>
      </c>
      <c r="F187" s="23">
        <v>87.210000000000008</v>
      </c>
      <c r="G187" s="28">
        <v>0</v>
      </c>
      <c r="H187" s="49">
        <v>0</v>
      </c>
    </row>
    <row r="188" spans="4:8" customFormat="1">
      <c r="D188" s="24" t="s">
        <v>600</v>
      </c>
      <c r="E188" s="23" t="s">
        <v>335</v>
      </c>
      <c r="F188" s="23">
        <v>72.930000000000007</v>
      </c>
      <c r="G188" s="28">
        <v>0</v>
      </c>
      <c r="H188" s="49">
        <v>0</v>
      </c>
    </row>
    <row r="189" spans="4:8" customFormat="1">
      <c r="D189" s="24" t="s">
        <v>603</v>
      </c>
      <c r="E189" s="23" t="s">
        <v>335</v>
      </c>
      <c r="F189" s="23">
        <v>8.67</v>
      </c>
      <c r="G189" s="28">
        <v>0</v>
      </c>
      <c r="H189" s="49">
        <v>0</v>
      </c>
    </row>
    <row r="190" spans="4:8" customFormat="1">
      <c r="D190" s="24" t="s">
        <v>606</v>
      </c>
      <c r="E190" s="23" t="s">
        <v>335</v>
      </c>
      <c r="F190" s="23">
        <v>7.65</v>
      </c>
      <c r="G190" s="28">
        <v>0</v>
      </c>
      <c r="H190" s="49">
        <v>0</v>
      </c>
    </row>
    <row r="191" spans="4:8" customFormat="1">
      <c r="D191" s="24" t="s">
        <v>609</v>
      </c>
      <c r="E191" s="23" t="s">
        <v>335</v>
      </c>
      <c r="F191" s="23">
        <v>1.94</v>
      </c>
      <c r="G191" s="28">
        <v>0</v>
      </c>
      <c r="H191" s="49">
        <v>0</v>
      </c>
    </row>
    <row r="192" spans="4:8" customFormat="1">
      <c r="D192" s="24" t="s">
        <v>641</v>
      </c>
      <c r="E192" s="23" t="s">
        <v>335</v>
      </c>
      <c r="F192" s="23">
        <v>65</v>
      </c>
      <c r="G192" s="28">
        <v>0</v>
      </c>
      <c r="H192" s="49">
        <v>0</v>
      </c>
    </row>
    <row r="193" spans="3:8" customFormat="1">
      <c r="D193" s="24" t="s">
        <v>642</v>
      </c>
      <c r="E193" s="23" t="s">
        <v>335</v>
      </c>
      <c r="F193" s="23">
        <v>69.87</v>
      </c>
      <c r="G193" s="28">
        <v>0</v>
      </c>
      <c r="H193" s="49">
        <v>0</v>
      </c>
    </row>
    <row r="194" spans="3:8" customFormat="1">
      <c r="D194" s="24" t="s">
        <v>635</v>
      </c>
      <c r="E194" s="23" t="s">
        <v>335</v>
      </c>
      <c r="F194" s="23">
        <v>70</v>
      </c>
      <c r="G194" s="28">
        <v>0</v>
      </c>
      <c r="H194" s="49">
        <v>0</v>
      </c>
    </row>
    <row r="195" spans="3:8" customFormat="1">
      <c r="D195" s="24" t="s">
        <v>636</v>
      </c>
      <c r="E195" s="23" t="s">
        <v>335</v>
      </c>
      <c r="F195" s="23">
        <v>71.5</v>
      </c>
      <c r="G195" s="28">
        <v>0</v>
      </c>
      <c r="H195" s="49">
        <v>0</v>
      </c>
    </row>
    <row r="196" spans="3:8" customFormat="1">
      <c r="D196" s="24" t="s">
        <v>632</v>
      </c>
      <c r="E196" s="23" t="s">
        <v>335</v>
      </c>
      <c r="F196" s="23">
        <v>10</v>
      </c>
      <c r="G196" s="28">
        <v>0</v>
      </c>
      <c r="H196" s="49">
        <v>0</v>
      </c>
    </row>
    <row r="197" spans="3:8" customFormat="1">
      <c r="D197" s="24" t="s">
        <v>631</v>
      </c>
      <c r="E197" s="23" t="s">
        <v>335</v>
      </c>
      <c r="F197" s="23">
        <v>9.18</v>
      </c>
      <c r="G197" s="28">
        <v>0</v>
      </c>
      <c r="H197" s="49">
        <v>0</v>
      </c>
    </row>
    <row r="198" spans="3:8" customFormat="1">
      <c r="D198" s="24" t="s">
        <v>629</v>
      </c>
      <c r="E198" s="23" t="s">
        <v>335</v>
      </c>
      <c r="F198" s="23">
        <v>9</v>
      </c>
      <c r="G198" s="28">
        <v>0</v>
      </c>
      <c r="H198" s="49">
        <v>0</v>
      </c>
    </row>
    <row r="199" spans="3:8" customFormat="1">
      <c r="D199" s="24" t="s">
        <v>630</v>
      </c>
      <c r="E199" s="23" t="s">
        <v>335</v>
      </c>
      <c r="F199" s="23">
        <v>8.16</v>
      </c>
      <c r="G199" s="28">
        <v>0</v>
      </c>
      <c r="H199" s="49">
        <v>0</v>
      </c>
    </row>
    <row r="200" spans="3:8" customFormat="1">
      <c r="D200" s="24" t="s">
        <v>624</v>
      </c>
      <c r="E200" s="23" t="s">
        <v>335</v>
      </c>
      <c r="F200" s="23">
        <v>4.3899999999999997</v>
      </c>
      <c r="G200" s="28">
        <v>0</v>
      </c>
      <c r="H200" s="49">
        <v>0</v>
      </c>
    </row>
    <row r="201" spans="3:8" customFormat="1">
      <c r="D201" s="24" t="s">
        <v>623</v>
      </c>
      <c r="E201" s="23" t="s">
        <v>335</v>
      </c>
      <c r="F201" s="23">
        <v>2.86</v>
      </c>
      <c r="G201" s="28">
        <v>0</v>
      </c>
      <c r="H201" s="49">
        <v>0</v>
      </c>
    </row>
    <row r="202" spans="3:8" customFormat="1">
      <c r="C202" s="27" t="s">
        <v>323</v>
      </c>
      <c r="D202" s="25" t="s">
        <v>325</v>
      </c>
      <c r="E202" s="26"/>
      <c r="F202" s="26"/>
      <c r="G202" s="26"/>
      <c r="H202" s="50">
        <v>0</v>
      </c>
    </row>
    <row r="203" spans="3:8" customFormat="1">
      <c r="D203" s="24" t="s">
        <v>161</v>
      </c>
      <c r="E203" s="23" t="s">
        <v>332</v>
      </c>
      <c r="F203" s="23">
        <v>3.0100000000000002</v>
      </c>
      <c r="G203" s="28">
        <v>0</v>
      </c>
      <c r="H203" s="49">
        <v>0</v>
      </c>
    </row>
    <row r="204" spans="3:8" customFormat="1">
      <c r="D204" s="24" t="s">
        <v>142</v>
      </c>
      <c r="E204" s="23" t="s">
        <v>332</v>
      </c>
      <c r="F204" s="23">
        <v>4.13</v>
      </c>
      <c r="G204" s="28">
        <v>0</v>
      </c>
      <c r="H204" s="49">
        <v>0</v>
      </c>
    </row>
    <row r="205" spans="3:8" customFormat="1">
      <c r="D205" s="24" t="s">
        <v>195</v>
      </c>
      <c r="E205" s="23" t="s">
        <v>332</v>
      </c>
      <c r="F205" s="23">
        <v>0.97</v>
      </c>
      <c r="G205" s="28">
        <v>0</v>
      </c>
      <c r="H205" s="49">
        <v>0</v>
      </c>
    </row>
    <row r="206" spans="3:8" customFormat="1">
      <c r="D206" s="24" t="s">
        <v>143</v>
      </c>
      <c r="E206" s="23" t="s">
        <v>332</v>
      </c>
      <c r="F206" s="23">
        <v>4.95</v>
      </c>
      <c r="G206" s="28">
        <v>0</v>
      </c>
      <c r="H206" s="49">
        <v>0</v>
      </c>
    </row>
    <row r="207" spans="3:8" customFormat="1">
      <c r="D207" s="24" t="s">
        <v>196</v>
      </c>
      <c r="E207" s="23" t="s">
        <v>332</v>
      </c>
      <c r="F207" s="23">
        <v>1.17</v>
      </c>
      <c r="G207" s="28">
        <v>0</v>
      </c>
      <c r="H207" s="49">
        <v>0</v>
      </c>
    </row>
    <row r="208" spans="3:8" customFormat="1">
      <c r="D208" s="24" t="s">
        <v>144</v>
      </c>
      <c r="E208" s="23" t="s">
        <v>332</v>
      </c>
      <c r="F208" s="23">
        <v>5.36</v>
      </c>
      <c r="G208" s="28">
        <v>0</v>
      </c>
      <c r="H208" s="49">
        <v>0</v>
      </c>
    </row>
    <row r="209" spans="4:8" customFormat="1">
      <c r="D209" s="24" t="s">
        <v>136</v>
      </c>
      <c r="E209" s="23" t="s">
        <v>332</v>
      </c>
      <c r="F209" s="23">
        <v>1.33</v>
      </c>
      <c r="G209" s="28">
        <v>0</v>
      </c>
      <c r="H209" s="49">
        <v>0</v>
      </c>
    </row>
    <row r="210" spans="4:8" customFormat="1">
      <c r="D210" s="24" t="s">
        <v>197</v>
      </c>
      <c r="E210" s="23" t="s">
        <v>332</v>
      </c>
      <c r="F210" s="23">
        <v>1.53</v>
      </c>
      <c r="G210" s="28">
        <v>0</v>
      </c>
      <c r="H210" s="49">
        <v>0</v>
      </c>
    </row>
    <row r="211" spans="4:8" customFormat="1">
      <c r="D211" s="24" t="s">
        <v>138</v>
      </c>
      <c r="E211" s="23" t="s">
        <v>332</v>
      </c>
      <c r="F211" s="23">
        <v>2.09</v>
      </c>
      <c r="G211" s="28">
        <v>0</v>
      </c>
      <c r="H211" s="49">
        <v>0</v>
      </c>
    </row>
    <row r="212" spans="4:8" customFormat="1">
      <c r="D212" s="24" t="s">
        <v>198</v>
      </c>
      <c r="E212" s="23" t="s">
        <v>332</v>
      </c>
      <c r="F212" s="23">
        <v>2.65</v>
      </c>
      <c r="G212" s="28">
        <v>0</v>
      </c>
      <c r="H212" s="49">
        <v>0</v>
      </c>
    </row>
    <row r="213" spans="4:8" customFormat="1">
      <c r="D213" s="24" t="s">
        <v>21</v>
      </c>
      <c r="E213" s="23" t="s">
        <v>332</v>
      </c>
      <c r="F213" s="23">
        <v>3.21</v>
      </c>
      <c r="G213" s="28">
        <v>0</v>
      </c>
      <c r="H213" s="49">
        <v>0</v>
      </c>
    </row>
    <row r="214" spans="4:8" customFormat="1">
      <c r="D214" s="24" t="s">
        <v>20</v>
      </c>
      <c r="E214" s="23" t="s">
        <v>332</v>
      </c>
      <c r="F214" s="23">
        <v>4.3899999999999997</v>
      </c>
      <c r="G214" s="28">
        <v>0</v>
      </c>
      <c r="H214" s="49">
        <v>0</v>
      </c>
    </row>
    <row r="215" spans="4:8" customFormat="1">
      <c r="D215" s="24" t="s">
        <v>199</v>
      </c>
      <c r="E215" s="23" t="s">
        <v>332</v>
      </c>
      <c r="F215" s="23">
        <v>1.17</v>
      </c>
      <c r="G215" s="28">
        <v>0</v>
      </c>
      <c r="H215" s="49">
        <v>0</v>
      </c>
    </row>
    <row r="216" spans="4:8" customFormat="1">
      <c r="D216" s="24" t="s">
        <v>19</v>
      </c>
      <c r="E216" s="23" t="s">
        <v>332</v>
      </c>
      <c r="F216" s="23">
        <v>5.15</v>
      </c>
      <c r="G216" s="28">
        <v>0</v>
      </c>
      <c r="H216" s="49">
        <v>0</v>
      </c>
    </row>
    <row r="217" spans="4:8" customFormat="1">
      <c r="D217" s="24" t="s">
        <v>200</v>
      </c>
      <c r="E217" s="23" t="s">
        <v>332</v>
      </c>
      <c r="F217" s="23">
        <v>1.27</v>
      </c>
      <c r="G217" s="28">
        <v>0</v>
      </c>
      <c r="H217" s="49">
        <v>0</v>
      </c>
    </row>
    <row r="218" spans="4:8" customFormat="1">
      <c r="D218" s="24" t="s">
        <v>18</v>
      </c>
      <c r="E218" s="23" t="s">
        <v>332</v>
      </c>
      <c r="F218" s="23">
        <v>6.53</v>
      </c>
      <c r="G218" s="28">
        <v>0</v>
      </c>
      <c r="H218" s="49">
        <v>0</v>
      </c>
    </row>
    <row r="219" spans="4:8" customFormat="1">
      <c r="D219" s="24" t="s">
        <v>146</v>
      </c>
      <c r="E219" s="23" t="s">
        <v>332</v>
      </c>
      <c r="F219" s="23">
        <v>1.6300000000000001</v>
      </c>
      <c r="G219" s="28">
        <v>0</v>
      </c>
      <c r="H219" s="49">
        <v>0</v>
      </c>
    </row>
    <row r="220" spans="4:8" customFormat="1">
      <c r="D220" s="24" t="s">
        <v>201</v>
      </c>
      <c r="E220" s="23" t="s">
        <v>332</v>
      </c>
      <c r="F220" s="23">
        <v>1.6300000000000001</v>
      </c>
      <c r="G220" s="28">
        <v>0</v>
      </c>
      <c r="H220" s="49">
        <v>0</v>
      </c>
    </row>
    <row r="221" spans="4:8" customFormat="1">
      <c r="D221" s="24" t="s">
        <v>148</v>
      </c>
      <c r="E221" s="23" t="s">
        <v>332</v>
      </c>
      <c r="F221" s="23">
        <v>2.3000000000000003</v>
      </c>
      <c r="G221" s="28">
        <v>0</v>
      </c>
      <c r="H221" s="49">
        <v>0</v>
      </c>
    </row>
    <row r="222" spans="4:8" customFormat="1">
      <c r="D222" s="24" t="s">
        <v>202</v>
      </c>
      <c r="E222" s="23" t="s">
        <v>332</v>
      </c>
      <c r="F222" s="23">
        <v>2.86</v>
      </c>
      <c r="G222" s="28">
        <v>0</v>
      </c>
      <c r="H222" s="49">
        <v>0</v>
      </c>
    </row>
    <row r="223" spans="4:8" customFormat="1">
      <c r="D223" s="24" t="s">
        <v>278</v>
      </c>
      <c r="E223" s="23" t="s">
        <v>332</v>
      </c>
      <c r="F223" s="23">
        <v>1.94</v>
      </c>
      <c r="G223" s="28">
        <v>0</v>
      </c>
      <c r="H223" s="49">
        <v>0</v>
      </c>
    </row>
    <row r="224" spans="4:8" customFormat="1">
      <c r="D224" s="24" t="s">
        <v>280</v>
      </c>
      <c r="E224" s="23" t="s">
        <v>332</v>
      </c>
      <c r="F224" s="23">
        <v>2.09</v>
      </c>
      <c r="G224" s="28">
        <v>0</v>
      </c>
      <c r="H224" s="49">
        <v>0</v>
      </c>
    </row>
    <row r="225" spans="4:8" customFormat="1">
      <c r="D225" s="24" t="s">
        <v>424</v>
      </c>
      <c r="E225" s="23" t="s">
        <v>332</v>
      </c>
      <c r="F225" s="23">
        <v>2.3000000000000003</v>
      </c>
      <c r="G225" s="28">
        <v>0</v>
      </c>
      <c r="H225" s="49">
        <v>0</v>
      </c>
    </row>
    <row r="226" spans="4:8" customFormat="1">
      <c r="D226" s="24" t="s">
        <v>425</v>
      </c>
      <c r="E226" s="23" t="s">
        <v>332</v>
      </c>
      <c r="F226" s="23">
        <v>2.4</v>
      </c>
      <c r="G226" s="28">
        <v>0</v>
      </c>
      <c r="H226" s="49">
        <v>0</v>
      </c>
    </row>
    <row r="227" spans="4:8" customFormat="1">
      <c r="D227" s="24" t="s">
        <v>467</v>
      </c>
      <c r="E227" s="23" t="s">
        <v>332</v>
      </c>
      <c r="F227" s="23">
        <v>1.17</v>
      </c>
      <c r="G227" s="28">
        <v>0</v>
      </c>
      <c r="H227" s="49">
        <v>0</v>
      </c>
    </row>
    <row r="228" spans="4:8" customFormat="1">
      <c r="D228" s="24" t="s">
        <v>468</v>
      </c>
      <c r="E228" s="23" t="s">
        <v>332</v>
      </c>
      <c r="F228" s="23">
        <v>1.27</v>
      </c>
      <c r="G228" s="28">
        <v>0</v>
      </c>
      <c r="H228" s="49">
        <v>0</v>
      </c>
    </row>
    <row r="229" spans="4:8" customFormat="1">
      <c r="D229" s="24" t="s">
        <v>469</v>
      </c>
      <c r="E229" s="23" t="s">
        <v>332</v>
      </c>
      <c r="F229" s="23">
        <v>1.3800000000000001</v>
      </c>
      <c r="G229" s="28">
        <v>0</v>
      </c>
      <c r="H229" s="49">
        <v>0</v>
      </c>
    </row>
    <row r="230" spans="4:8" customFormat="1">
      <c r="D230" s="24" t="s">
        <v>470</v>
      </c>
      <c r="E230" s="23" t="s">
        <v>332</v>
      </c>
      <c r="F230" s="23">
        <v>1.68</v>
      </c>
      <c r="G230" s="28">
        <v>0</v>
      </c>
      <c r="H230" s="49">
        <v>0</v>
      </c>
    </row>
    <row r="231" spans="4:8" customFormat="1">
      <c r="D231" s="24" t="s">
        <v>471</v>
      </c>
      <c r="E231" s="23" t="s">
        <v>332</v>
      </c>
      <c r="F231" s="23">
        <v>2.14</v>
      </c>
      <c r="G231" s="28">
        <v>0</v>
      </c>
      <c r="H231" s="49">
        <v>0</v>
      </c>
    </row>
    <row r="232" spans="4:8" customFormat="1">
      <c r="D232" s="24" t="s">
        <v>472</v>
      </c>
      <c r="E232" s="23" t="s">
        <v>332</v>
      </c>
      <c r="F232" s="23">
        <v>2.75</v>
      </c>
      <c r="G232" s="28">
        <v>0</v>
      </c>
      <c r="H232" s="49">
        <v>0</v>
      </c>
    </row>
    <row r="233" spans="4:8" customFormat="1">
      <c r="D233" s="24" t="s">
        <v>473</v>
      </c>
      <c r="E233" s="23" t="s">
        <v>332</v>
      </c>
      <c r="F233" s="23">
        <v>3.2600000000000002</v>
      </c>
      <c r="G233" s="28">
        <v>0</v>
      </c>
      <c r="H233" s="49">
        <v>0</v>
      </c>
    </row>
    <row r="234" spans="4:8" customFormat="1">
      <c r="D234" s="24" t="s">
        <v>474</v>
      </c>
      <c r="E234" s="23" t="s">
        <v>332</v>
      </c>
      <c r="F234" s="23">
        <v>4.2300000000000004</v>
      </c>
      <c r="G234" s="28">
        <v>0</v>
      </c>
      <c r="H234" s="49">
        <v>0</v>
      </c>
    </row>
    <row r="235" spans="4:8" customFormat="1">
      <c r="D235" s="24" t="s">
        <v>475</v>
      </c>
      <c r="E235" s="23" t="s">
        <v>332</v>
      </c>
      <c r="F235" s="23">
        <v>5</v>
      </c>
      <c r="G235" s="28">
        <v>0</v>
      </c>
      <c r="H235" s="49">
        <v>0</v>
      </c>
    </row>
    <row r="236" spans="4:8" customFormat="1">
      <c r="D236" s="24" t="s">
        <v>476</v>
      </c>
      <c r="E236" s="23" t="s">
        <v>332</v>
      </c>
      <c r="F236" s="23">
        <v>5.61</v>
      </c>
      <c r="G236" s="28">
        <v>0</v>
      </c>
      <c r="H236" s="49">
        <v>0</v>
      </c>
    </row>
    <row r="237" spans="4:8" customFormat="1">
      <c r="D237" s="24" t="s">
        <v>483</v>
      </c>
      <c r="E237" s="23" t="s">
        <v>332</v>
      </c>
      <c r="F237" s="23">
        <v>2.75</v>
      </c>
      <c r="G237" s="28">
        <v>0</v>
      </c>
      <c r="H237" s="49">
        <v>0</v>
      </c>
    </row>
    <row r="238" spans="4:8" customFormat="1">
      <c r="D238" s="24" t="s">
        <v>485</v>
      </c>
      <c r="E238" s="23" t="s">
        <v>332</v>
      </c>
      <c r="F238" s="23">
        <v>1.3800000000000001</v>
      </c>
      <c r="G238" s="28">
        <v>0</v>
      </c>
      <c r="H238" s="49">
        <v>0</v>
      </c>
    </row>
    <row r="239" spans="4:8" customFormat="1">
      <c r="D239" s="24" t="s">
        <v>487</v>
      </c>
      <c r="E239" s="23" t="s">
        <v>332</v>
      </c>
      <c r="F239" s="23">
        <v>1.58</v>
      </c>
      <c r="G239" s="28">
        <v>0</v>
      </c>
      <c r="H239" s="49">
        <v>0</v>
      </c>
    </row>
    <row r="240" spans="4:8" customFormat="1">
      <c r="D240" s="24" t="s">
        <v>488</v>
      </c>
      <c r="E240" s="23" t="s">
        <v>332</v>
      </c>
      <c r="F240" s="23">
        <v>1.73</v>
      </c>
      <c r="G240" s="28">
        <v>0</v>
      </c>
      <c r="H240" s="49">
        <v>0</v>
      </c>
    </row>
    <row r="241" spans="3:8" customFormat="1">
      <c r="D241" s="24" t="s">
        <v>493</v>
      </c>
      <c r="E241" s="23" t="s">
        <v>332</v>
      </c>
      <c r="F241" s="23">
        <v>1.94</v>
      </c>
      <c r="G241" s="28">
        <v>0</v>
      </c>
      <c r="H241" s="49">
        <v>0</v>
      </c>
    </row>
    <row r="242" spans="3:8" customFormat="1">
      <c r="D242" s="24" t="s">
        <v>496</v>
      </c>
      <c r="E242" s="23" t="s">
        <v>332</v>
      </c>
      <c r="F242" s="23">
        <v>2.5</v>
      </c>
      <c r="G242" s="28">
        <v>0</v>
      </c>
      <c r="H242" s="49">
        <v>0</v>
      </c>
    </row>
    <row r="243" spans="3:8" customFormat="1">
      <c r="D243" s="24" t="s">
        <v>497</v>
      </c>
      <c r="E243" s="23" t="s">
        <v>332</v>
      </c>
      <c r="F243" s="23">
        <v>3.0100000000000002</v>
      </c>
      <c r="G243" s="28">
        <v>0</v>
      </c>
      <c r="H243" s="49">
        <v>0</v>
      </c>
    </row>
    <row r="244" spans="3:8" customFormat="1">
      <c r="D244" s="24" t="s">
        <v>502</v>
      </c>
      <c r="E244" s="23" t="s">
        <v>332</v>
      </c>
      <c r="F244" s="23">
        <v>4.13</v>
      </c>
      <c r="G244" s="28">
        <v>0</v>
      </c>
      <c r="H244" s="49">
        <v>0</v>
      </c>
    </row>
    <row r="245" spans="3:8" customFormat="1">
      <c r="D245" s="24" t="s">
        <v>503</v>
      </c>
      <c r="E245" s="23" t="s">
        <v>332</v>
      </c>
      <c r="F245" s="23">
        <v>4.49</v>
      </c>
      <c r="G245" s="28">
        <v>0</v>
      </c>
      <c r="H245" s="49">
        <v>0</v>
      </c>
    </row>
    <row r="246" spans="3:8" customFormat="1">
      <c r="D246" s="24" t="s">
        <v>508</v>
      </c>
      <c r="E246" s="23" t="s">
        <v>332</v>
      </c>
      <c r="F246" s="23">
        <v>5.25</v>
      </c>
      <c r="G246" s="28">
        <v>0</v>
      </c>
      <c r="H246" s="49">
        <v>0</v>
      </c>
    </row>
    <row r="247" spans="3:8" customFormat="1">
      <c r="D247" s="24" t="s">
        <v>509</v>
      </c>
      <c r="E247" s="23" t="s">
        <v>332</v>
      </c>
      <c r="F247" s="23">
        <v>6.63</v>
      </c>
      <c r="G247" s="28">
        <v>0</v>
      </c>
      <c r="H247" s="49">
        <v>0</v>
      </c>
    </row>
    <row r="248" spans="3:8" customFormat="1">
      <c r="D248" s="24" t="s">
        <v>514</v>
      </c>
      <c r="E248" s="23" t="s">
        <v>332</v>
      </c>
      <c r="F248" s="23">
        <v>4.59</v>
      </c>
      <c r="G248" s="28">
        <v>0</v>
      </c>
      <c r="H248" s="49">
        <v>0</v>
      </c>
    </row>
    <row r="249" spans="3:8" customFormat="1">
      <c r="D249" s="24" t="s">
        <v>515</v>
      </c>
      <c r="E249" s="23" t="s">
        <v>332</v>
      </c>
      <c r="F249" s="23">
        <v>4.79</v>
      </c>
      <c r="G249" s="28">
        <v>0</v>
      </c>
      <c r="H249" s="49">
        <v>0</v>
      </c>
    </row>
    <row r="250" spans="3:8" customFormat="1">
      <c r="D250" s="24" t="s">
        <v>582</v>
      </c>
      <c r="E250" s="23" t="s">
        <v>332</v>
      </c>
      <c r="F250" s="23">
        <v>2.65</v>
      </c>
      <c r="G250" s="28">
        <v>0</v>
      </c>
      <c r="H250" s="49">
        <v>0</v>
      </c>
    </row>
    <row r="251" spans="3:8" customFormat="1">
      <c r="D251" s="24" t="s">
        <v>583</v>
      </c>
      <c r="E251" s="23" t="s">
        <v>332</v>
      </c>
      <c r="F251" s="23">
        <v>2.75</v>
      </c>
      <c r="G251" s="28">
        <v>0</v>
      </c>
      <c r="H251" s="49">
        <v>0</v>
      </c>
    </row>
    <row r="252" spans="3:8" customFormat="1">
      <c r="C252" s="27" t="s">
        <v>324</v>
      </c>
      <c r="D252" s="25" t="s">
        <v>327</v>
      </c>
      <c r="E252" s="26"/>
      <c r="F252" s="26"/>
      <c r="G252" s="26"/>
      <c r="H252" s="50">
        <v>0</v>
      </c>
    </row>
    <row r="253" spans="3:8" customFormat="1">
      <c r="D253" s="24" t="s">
        <v>177</v>
      </c>
      <c r="E253" s="23" t="s">
        <v>335</v>
      </c>
      <c r="F253" s="23">
        <v>883.32</v>
      </c>
      <c r="G253" s="28">
        <v>0</v>
      </c>
      <c r="H253" s="49">
        <v>0</v>
      </c>
    </row>
    <row r="254" spans="3:8" customFormat="1">
      <c r="D254" s="24" t="s">
        <v>183</v>
      </c>
      <c r="E254" s="23" t="s">
        <v>335</v>
      </c>
      <c r="F254" s="23">
        <v>431.97</v>
      </c>
      <c r="G254" s="28">
        <v>0</v>
      </c>
      <c r="H254" s="49">
        <v>0</v>
      </c>
    </row>
    <row r="255" spans="3:8" customFormat="1">
      <c r="D255" s="24" t="s">
        <v>184</v>
      </c>
      <c r="E255" s="23" t="s">
        <v>335</v>
      </c>
      <c r="F255" s="23">
        <v>255</v>
      </c>
      <c r="G255" s="28">
        <v>0</v>
      </c>
      <c r="H255" s="49">
        <v>0</v>
      </c>
    </row>
    <row r="256" spans="3:8" customFormat="1">
      <c r="D256" s="24" t="s">
        <v>185</v>
      </c>
      <c r="E256" s="23" t="s">
        <v>335</v>
      </c>
      <c r="F256" s="23">
        <v>188.19</v>
      </c>
      <c r="G256" s="28">
        <v>0</v>
      </c>
      <c r="H256" s="49">
        <v>0</v>
      </c>
    </row>
    <row r="257" spans="4:8" customFormat="1">
      <c r="D257" s="24" t="s">
        <v>186</v>
      </c>
      <c r="E257" s="23" t="s">
        <v>335</v>
      </c>
      <c r="F257" s="23">
        <v>168.3</v>
      </c>
      <c r="G257" s="28">
        <v>0</v>
      </c>
      <c r="H257" s="49">
        <v>0</v>
      </c>
    </row>
    <row r="258" spans="4:8" customFormat="1">
      <c r="D258" s="24" t="s">
        <v>187</v>
      </c>
      <c r="E258" s="23" t="s">
        <v>335</v>
      </c>
      <c r="F258" s="23">
        <v>143.82</v>
      </c>
      <c r="G258" s="28">
        <v>0</v>
      </c>
      <c r="H258" s="49">
        <v>0</v>
      </c>
    </row>
    <row r="259" spans="4:8" customFormat="1">
      <c r="D259" s="24" t="s">
        <v>14</v>
      </c>
      <c r="E259" s="23" t="s">
        <v>335</v>
      </c>
      <c r="F259" s="23">
        <v>5471.79</v>
      </c>
      <c r="G259" s="28">
        <v>0</v>
      </c>
      <c r="H259" s="49">
        <v>0</v>
      </c>
    </row>
    <row r="260" spans="4:8" customFormat="1">
      <c r="D260" s="24" t="s">
        <v>15</v>
      </c>
      <c r="E260" s="23" t="s">
        <v>335</v>
      </c>
      <c r="F260" s="23">
        <v>7938.1500000000005</v>
      </c>
      <c r="G260" s="28">
        <v>0</v>
      </c>
      <c r="H260" s="49">
        <v>0</v>
      </c>
    </row>
    <row r="261" spans="4:8" customFormat="1">
      <c r="D261" s="24" t="s">
        <v>16</v>
      </c>
      <c r="E261" s="23" t="s">
        <v>335</v>
      </c>
      <c r="F261" s="23">
        <v>9229.4699999999993</v>
      </c>
      <c r="G261" s="28">
        <v>0</v>
      </c>
      <c r="H261" s="49">
        <v>0</v>
      </c>
    </row>
    <row r="262" spans="4:8" customFormat="1">
      <c r="D262" s="24" t="s">
        <v>17</v>
      </c>
      <c r="E262" s="23" t="s">
        <v>335</v>
      </c>
      <c r="F262" s="23">
        <v>14501.85</v>
      </c>
      <c r="G262" s="28">
        <v>0</v>
      </c>
      <c r="H262" s="49">
        <v>0</v>
      </c>
    </row>
    <row r="263" spans="4:8" customFormat="1">
      <c r="D263" s="24" t="s">
        <v>11</v>
      </c>
      <c r="E263" s="23" t="s">
        <v>335</v>
      </c>
      <c r="F263" s="23">
        <v>2282.25</v>
      </c>
      <c r="G263" s="28">
        <v>0</v>
      </c>
      <c r="H263" s="49">
        <v>0</v>
      </c>
    </row>
    <row r="264" spans="4:8" customFormat="1">
      <c r="D264" s="24" t="s">
        <v>39</v>
      </c>
      <c r="E264" s="23" t="s">
        <v>335</v>
      </c>
      <c r="F264" s="23">
        <v>489.6</v>
      </c>
      <c r="G264" s="28">
        <v>0</v>
      </c>
      <c r="H264" s="49">
        <v>0</v>
      </c>
    </row>
    <row r="265" spans="4:8" customFormat="1">
      <c r="D265" s="24" t="s">
        <v>40</v>
      </c>
      <c r="E265" s="23" t="s">
        <v>335</v>
      </c>
      <c r="F265" s="23">
        <v>591.6</v>
      </c>
      <c r="G265" s="28">
        <v>0</v>
      </c>
      <c r="H265" s="49">
        <v>0</v>
      </c>
    </row>
    <row r="266" spans="4:8" customFormat="1">
      <c r="D266" s="24" t="s">
        <v>23</v>
      </c>
      <c r="E266" s="23" t="s">
        <v>335</v>
      </c>
      <c r="F266" s="23">
        <v>714</v>
      </c>
      <c r="G266" s="28">
        <v>0</v>
      </c>
      <c r="H266" s="49">
        <v>0</v>
      </c>
    </row>
    <row r="267" spans="4:8" customFormat="1">
      <c r="D267" s="24" t="s">
        <v>2</v>
      </c>
      <c r="E267" s="23" t="s">
        <v>335</v>
      </c>
      <c r="F267" s="23">
        <v>207.06</v>
      </c>
      <c r="G267" s="28">
        <v>0</v>
      </c>
      <c r="H267" s="49">
        <v>0</v>
      </c>
    </row>
    <row r="268" spans="4:8" customFormat="1">
      <c r="D268" s="24" t="s">
        <v>3</v>
      </c>
      <c r="E268" s="23" t="s">
        <v>335</v>
      </c>
      <c r="F268" s="23">
        <v>246.33</v>
      </c>
      <c r="G268" s="28">
        <v>0</v>
      </c>
      <c r="H268" s="49">
        <v>0</v>
      </c>
    </row>
    <row r="269" spans="4:8" customFormat="1">
      <c r="D269" s="24" t="s">
        <v>1</v>
      </c>
      <c r="E269" s="23" t="s">
        <v>335</v>
      </c>
      <c r="F269" s="23">
        <v>154.53</v>
      </c>
      <c r="G269" s="28">
        <v>0</v>
      </c>
      <c r="H269" s="49">
        <v>0</v>
      </c>
    </row>
    <row r="270" spans="4:8" customFormat="1">
      <c r="D270" s="24" t="s">
        <v>5</v>
      </c>
      <c r="E270" s="23" t="s">
        <v>335</v>
      </c>
      <c r="F270" s="23">
        <v>279.48</v>
      </c>
      <c r="G270" s="28">
        <v>0</v>
      </c>
      <c r="H270" s="49">
        <v>0</v>
      </c>
    </row>
    <row r="271" spans="4:8" customFormat="1">
      <c r="D271" s="24" t="s">
        <v>6</v>
      </c>
      <c r="E271" s="23" t="s">
        <v>335</v>
      </c>
      <c r="F271" s="23">
        <v>321.3</v>
      </c>
      <c r="G271" s="28">
        <v>0</v>
      </c>
      <c r="H271" s="49">
        <v>0</v>
      </c>
    </row>
    <row r="272" spans="4:8" customFormat="1">
      <c r="D272" s="24" t="s">
        <v>4</v>
      </c>
      <c r="E272" s="23" t="s">
        <v>335</v>
      </c>
      <c r="F272" s="23">
        <v>237.66</v>
      </c>
      <c r="G272" s="28">
        <v>0</v>
      </c>
      <c r="H272" s="49">
        <v>0</v>
      </c>
    </row>
    <row r="273" spans="3:10">
      <c r="D273" s="24" t="s">
        <v>7</v>
      </c>
      <c r="E273" s="23" t="s">
        <v>335</v>
      </c>
      <c r="F273" s="23">
        <v>468.69</v>
      </c>
      <c r="G273" s="28">
        <v>0</v>
      </c>
      <c r="H273" s="49">
        <v>0</v>
      </c>
      <c r="I273"/>
      <c r="J273"/>
    </row>
    <row r="274" spans="3:10">
      <c r="D274" s="24" t="s">
        <v>271</v>
      </c>
      <c r="E274" s="23" t="s">
        <v>335</v>
      </c>
      <c r="F274" s="23">
        <v>242.25</v>
      </c>
      <c r="G274" s="28">
        <v>0</v>
      </c>
      <c r="H274" s="49">
        <v>0</v>
      </c>
      <c r="I274"/>
      <c r="J274"/>
    </row>
    <row r="275" spans="3:10">
      <c r="D275" s="24" t="s">
        <v>13</v>
      </c>
      <c r="E275" s="23" t="s">
        <v>335</v>
      </c>
      <c r="F275" s="23">
        <v>1566.72</v>
      </c>
      <c r="G275" s="28">
        <v>0</v>
      </c>
      <c r="H275" s="49">
        <v>0</v>
      </c>
      <c r="I275"/>
      <c r="J275"/>
    </row>
    <row r="276" spans="3:10">
      <c r="D276" s="24" t="s">
        <v>12</v>
      </c>
      <c r="E276" s="23" t="s">
        <v>335</v>
      </c>
      <c r="F276" s="23">
        <v>1509.09</v>
      </c>
      <c r="G276" s="28">
        <v>0</v>
      </c>
      <c r="H276" s="49">
        <v>0</v>
      </c>
      <c r="I276"/>
      <c r="J276"/>
    </row>
    <row r="277" spans="3:10">
      <c r="D277" s="24" t="s">
        <v>8</v>
      </c>
      <c r="E277" s="23" t="s">
        <v>335</v>
      </c>
      <c r="F277" s="23">
        <v>869.55000000000007</v>
      </c>
      <c r="G277" s="28">
        <v>0</v>
      </c>
      <c r="H277" s="49">
        <v>0</v>
      </c>
      <c r="I277"/>
      <c r="J277"/>
    </row>
    <row r="278" spans="3:10">
      <c r="D278" s="24" t="s">
        <v>9</v>
      </c>
      <c r="E278" s="23" t="s">
        <v>335</v>
      </c>
      <c r="F278" s="23">
        <v>1738.5900000000001</v>
      </c>
      <c r="G278" s="28">
        <v>0</v>
      </c>
      <c r="H278" s="49">
        <v>0</v>
      </c>
      <c r="I278"/>
      <c r="J278"/>
    </row>
    <row r="279" spans="3:10">
      <c r="D279" s="24" t="s">
        <v>10</v>
      </c>
      <c r="E279" s="23" t="s">
        <v>335</v>
      </c>
      <c r="F279" s="23">
        <v>2506.65</v>
      </c>
      <c r="G279" s="28">
        <v>0</v>
      </c>
      <c r="H279" s="49">
        <v>0</v>
      </c>
      <c r="I279"/>
      <c r="J279"/>
    </row>
    <row r="280" spans="3:10">
      <c r="D280" s="24" t="s">
        <v>171</v>
      </c>
      <c r="E280" s="23" t="s">
        <v>335</v>
      </c>
      <c r="F280" s="23">
        <v>242.25</v>
      </c>
      <c r="G280" s="28">
        <v>0</v>
      </c>
      <c r="H280" s="49">
        <v>0</v>
      </c>
      <c r="I280"/>
      <c r="J280"/>
    </row>
    <row r="281" spans="3:10">
      <c r="D281" s="24" t="s">
        <v>174</v>
      </c>
      <c r="E281" s="23" t="s">
        <v>335</v>
      </c>
      <c r="F281" s="23">
        <v>290.7</v>
      </c>
      <c r="G281" s="28">
        <v>0</v>
      </c>
      <c r="H281" s="49">
        <v>0</v>
      </c>
      <c r="I281"/>
      <c r="J281"/>
    </row>
    <row r="282" spans="3:10">
      <c r="D282" s="24" t="s">
        <v>175</v>
      </c>
      <c r="E282" s="23" t="s">
        <v>335</v>
      </c>
      <c r="F282" s="23">
        <v>339.15000000000003</v>
      </c>
      <c r="G282" s="28">
        <v>0</v>
      </c>
      <c r="H282" s="49">
        <v>0</v>
      </c>
      <c r="I282"/>
      <c r="J282"/>
    </row>
    <row r="283" spans="3:10">
      <c r="D283" s="24" t="s">
        <v>523</v>
      </c>
      <c r="E283" s="23" t="s">
        <v>335</v>
      </c>
      <c r="F283" s="23">
        <v>6.63</v>
      </c>
      <c r="G283" s="28">
        <v>0</v>
      </c>
      <c r="H283" s="49">
        <v>0</v>
      </c>
      <c r="I283"/>
      <c r="J283"/>
    </row>
    <row r="284" spans="3:10">
      <c r="D284" s="24" t="s">
        <v>524</v>
      </c>
      <c r="E284" s="23" t="s">
        <v>335</v>
      </c>
      <c r="F284" s="23">
        <v>12.24</v>
      </c>
      <c r="G284" s="28">
        <v>0</v>
      </c>
      <c r="H284" s="49">
        <v>0</v>
      </c>
      <c r="I284"/>
      <c r="J284"/>
    </row>
    <row r="285" spans="3:10">
      <c r="D285" s="24" t="s">
        <v>577</v>
      </c>
      <c r="E285" s="23" t="s">
        <v>335</v>
      </c>
      <c r="F285" s="23">
        <v>137.70000000000002</v>
      </c>
      <c r="G285" s="28">
        <v>0</v>
      </c>
      <c r="H285" s="49">
        <v>0</v>
      </c>
      <c r="I285"/>
      <c r="J285"/>
    </row>
    <row r="286" spans="3:10">
      <c r="D286" s="24" t="s">
        <v>729</v>
      </c>
      <c r="E286" s="23" t="s">
        <v>335</v>
      </c>
      <c r="F286" s="23">
        <v>25.5</v>
      </c>
      <c r="G286" s="28">
        <v>0</v>
      </c>
      <c r="H286" s="49">
        <v>0</v>
      </c>
      <c r="I286"/>
      <c r="J286"/>
    </row>
    <row r="287" spans="3:10">
      <c r="D287" s="24" t="s">
        <v>766</v>
      </c>
      <c r="E287" s="23" t="s">
        <v>335</v>
      </c>
      <c r="F287" s="23">
        <v>0</v>
      </c>
      <c r="G287" s="28">
        <v>0</v>
      </c>
      <c r="H287" s="49">
        <v>0</v>
      </c>
      <c r="I287"/>
      <c r="J287"/>
    </row>
    <row r="288" spans="3:10">
      <c r="C288" s="24" t="s">
        <v>767</v>
      </c>
      <c r="D288" s="23" t="s">
        <v>768</v>
      </c>
      <c r="F288"/>
      <c r="H288" s="49">
        <v>0</v>
      </c>
      <c r="I288"/>
      <c r="J288"/>
    </row>
    <row r="289" spans="4:10">
      <c r="D289" s="24" t="s">
        <v>773</v>
      </c>
      <c r="E289" s="23" t="s">
        <v>335</v>
      </c>
      <c r="F289" s="23">
        <v>0</v>
      </c>
      <c r="G289" s="28">
        <v>0</v>
      </c>
      <c r="H289" s="49">
        <v>0</v>
      </c>
      <c r="I289"/>
      <c r="J289"/>
    </row>
    <row r="290" spans="4:10">
      <c r="D290" s="23" t="s">
        <v>769</v>
      </c>
      <c r="F290"/>
      <c r="H290" s="49">
        <v>0</v>
      </c>
      <c r="I290"/>
      <c r="J290"/>
    </row>
    <row r="291" spans="4:10">
      <c r="D291" s="24" t="s">
        <v>774</v>
      </c>
      <c r="E291" s="23" t="s">
        <v>335</v>
      </c>
      <c r="F291" s="23">
        <v>0</v>
      </c>
      <c r="G291" s="28">
        <v>0</v>
      </c>
      <c r="H291" s="49">
        <v>0</v>
      </c>
      <c r="I291"/>
      <c r="J291"/>
    </row>
    <row r="292" spans="4:10">
      <c r="D292" s="24" t="s">
        <v>775</v>
      </c>
      <c r="E292" s="23" t="s">
        <v>335</v>
      </c>
      <c r="F292" s="23">
        <v>0</v>
      </c>
      <c r="G292" s="28">
        <v>0</v>
      </c>
      <c r="H292" s="49">
        <v>0</v>
      </c>
      <c r="I292"/>
      <c r="J292"/>
    </row>
    <row r="293" spans="4:10">
      <c r="D293" s="24" t="s">
        <v>776</v>
      </c>
      <c r="E293" s="23" t="s">
        <v>335</v>
      </c>
      <c r="F293" s="23">
        <v>0</v>
      </c>
      <c r="G293" s="28">
        <v>0</v>
      </c>
      <c r="H293" s="49">
        <v>0</v>
      </c>
      <c r="I293"/>
      <c r="J293"/>
    </row>
    <row r="294" spans="4:10">
      <c r="D294" s="24" t="s">
        <v>777</v>
      </c>
      <c r="E294" s="23" t="s">
        <v>335</v>
      </c>
      <c r="F294" s="23">
        <v>0</v>
      </c>
      <c r="G294" s="28">
        <v>0</v>
      </c>
      <c r="H294" s="49">
        <v>0</v>
      </c>
      <c r="I294"/>
      <c r="J294"/>
    </row>
    <row r="295" spans="4:10">
      <c r="D295" s="24" t="s">
        <v>778</v>
      </c>
      <c r="E295" s="23" t="s">
        <v>335</v>
      </c>
      <c r="F295" s="23">
        <v>0</v>
      </c>
      <c r="G295" s="28">
        <v>0</v>
      </c>
      <c r="H295" s="49">
        <v>0</v>
      </c>
      <c r="I295"/>
      <c r="J295"/>
    </row>
    <row r="296" spans="4:10">
      <c r="D296" s="24" t="s">
        <v>779</v>
      </c>
      <c r="E296" s="23" t="s">
        <v>335</v>
      </c>
      <c r="F296" s="23">
        <v>0</v>
      </c>
      <c r="G296" s="28">
        <v>0</v>
      </c>
      <c r="H296" s="49">
        <v>0</v>
      </c>
      <c r="I296"/>
      <c r="J296"/>
    </row>
    <row r="297" spans="4:10">
      <c r="D297" s="23" t="s">
        <v>770</v>
      </c>
      <c r="F297"/>
      <c r="H297" s="49">
        <v>0</v>
      </c>
      <c r="I297"/>
      <c r="J297"/>
    </row>
    <row r="298" spans="4:10">
      <c r="D298" s="24" t="s">
        <v>780</v>
      </c>
      <c r="E298" s="23" t="s">
        <v>335</v>
      </c>
      <c r="F298" s="23">
        <v>0</v>
      </c>
      <c r="G298" s="28">
        <v>0</v>
      </c>
      <c r="H298" s="49">
        <v>0</v>
      </c>
      <c r="I298"/>
      <c r="J298"/>
    </row>
    <row r="299" spans="4:10">
      <c r="D299" s="24" t="s">
        <v>781</v>
      </c>
      <c r="E299" s="23" t="s">
        <v>335</v>
      </c>
      <c r="F299" s="23">
        <v>0</v>
      </c>
      <c r="G299" s="28">
        <v>0</v>
      </c>
      <c r="H299" s="49">
        <v>0</v>
      </c>
      <c r="I299"/>
      <c r="J299"/>
    </row>
    <row r="300" spans="4:10">
      <c r="D300" s="23" t="s">
        <v>771</v>
      </c>
      <c r="F300"/>
      <c r="H300" s="49">
        <v>0</v>
      </c>
      <c r="I300"/>
      <c r="J300"/>
    </row>
    <row r="301" spans="4:10">
      <c r="D301" s="24" t="s">
        <v>788</v>
      </c>
      <c r="E301" s="23" t="s">
        <v>335</v>
      </c>
      <c r="F301" s="23">
        <v>0</v>
      </c>
      <c r="G301" s="28">
        <v>0</v>
      </c>
      <c r="H301" s="49">
        <v>0</v>
      </c>
      <c r="I301"/>
      <c r="J301"/>
    </row>
    <row r="302" spans="4:10">
      <c r="D302" s="24" t="s">
        <v>789</v>
      </c>
      <c r="E302" s="23" t="s">
        <v>335</v>
      </c>
      <c r="F302" s="23">
        <v>0</v>
      </c>
      <c r="G302" s="28">
        <v>0</v>
      </c>
      <c r="H302" s="49">
        <v>0</v>
      </c>
      <c r="I302"/>
      <c r="J302"/>
    </row>
    <row r="303" spans="4:10">
      <c r="D303" s="23" t="s">
        <v>772</v>
      </c>
      <c r="F303"/>
      <c r="H303" s="49">
        <v>0</v>
      </c>
      <c r="I303"/>
      <c r="J303"/>
    </row>
    <row r="304" spans="4:10">
      <c r="D304" s="24" t="s">
        <v>782</v>
      </c>
      <c r="E304" s="23" t="s">
        <v>335</v>
      </c>
      <c r="F304" s="23">
        <v>0</v>
      </c>
      <c r="G304" s="28">
        <v>0</v>
      </c>
      <c r="H304" s="49">
        <v>0</v>
      </c>
      <c r="I304"/>
      <c r="J304"/>
    </row>
    <row r="305" spans="2:10">
      <c r="D305" s="24" t="s">
        <v>783</v>
      </c>
      <c r="E305" s="23" t="s">
        <v>335</v>
      </c>
      <c r="F305" s="23">
        <v>0</v>
      </c>
      <c r="G305" s="28">
        <v>0</v>
      </c>
      <c r="H305" s="49">
        <v>0</v>
      </c>
      <c r="I305"/>
      <c r="J305"/>
    </row>
    <row r="306" spans="2:10">
      <c r="D306" s="24" t="s">
        <v>784</v>
      </c>
      <c r="E306" s="23" t="s">
        <v>335</v>
      </c>
      <c r="F306" s="23">
        <v>0</v>
      </c>
      <c r="G306" s="28">
        <v>0</v>
      </c>
      <c r="H306" s="49">
        <v>0</v>
      </c>
      <c r="I306"/>
      <c r="J306"/>
    </row>
    <row r="307" spans="2:10">
      <c r="D307" s="24" t="s">
        <v>785</v>
      </c>
      <c r="E307" s="23" t="s">
        <v>335</v>
      </c>
      <c r="F307" s="23">
        <v>0</v>
      </c>
      <c r="G307" s="28">
        <v>0</v>
      </c>
      <c r="H307" s="49">
        <v>0</v>
      </c>
      <c r="I307"/>
      <c r="J307"/>
    </row>
    <row r="308" spans="2:10">
      <c r="D308" s="24" t="s">
        <v>786</v>
      </c>
      <c r="E308" s="23" t="s">
        <v>335</v>
      </c>
      <c r="F308" s="23">
        <v>0</v>
      </c>
      <c r="G308" s="28">
        <v>0</v>
      </c>
      <c r="H308" s="49">
        <v>0</v>
      </c>
    </row>
    <row r="309" spans="2:10">
      <c r="D309" s="24" t="s">
        <v>787</v>
      </c>
      <c r="E309" s="23" t="s">
        <v>335</v>
      </c>
      <c r="F309" s="23">
        <v>0</v>
      </c>
      <c r="G309" s="28">
        <v>0</v>
      </c>
      <c r="H309" s="49">
        <v>0</v>
      </c>
    </row>
    <row r="310" spans="2:10">
      <c r="B310" s="23">
        <v>3</v>
      </c>
      <c r="C310" s="23" t="s">
        <v>611</v>
      </c>
      <c r="F310"/>
      <c r="H310" s="49">
        <v>0</v>
      </c>
    </row>
    <row r="311" spans="2:10">
      <c r="C311" s="24" t="s">
        <v>616</v>
      </c>
      <c r="D311" s="23" t="s">
        <v>611</v>
      </c>
      <c r="F311"/>
      <c r="H311" s="49">
        <v>0</v>
      </c>
    </row>
    <row r="312" spans="2:10">
      <c r="D312" s="24" t="s">
        <v>611</v>
      </c>
      <c r="E312" s="23" t="s">
        <v>622</v>
      </c>
      <c r="F312" s="23" t="s">
        <v>763</v>
      </c>
      <c r="G312" s="28">
        <v>0</v>
      </c>
      <c r="H312" s="49">
        <v>0</v>
      </c>
    </row>
    <row r="313" spans="2:10">
      <c r="B313" s="23">
        <v>4</v>
      </c>
      <c r="C313" s="23" t="s">
        <v>619</v>
      </c>
      <c r="F313"/>
      <c r="H313" s="49">
        <v>0</v>
      </c>
    </row>
    <row r="314" spans="2:10">
      <c r="C314" s="24" t="s">
        <v>617</v>
      </c>
      <c r="D314" s="23" t="s">
        <v>619</v>
      </c>
      <c r="F314"/>
      <c r="H314" s="49">
        <v>0</v>
      </c>
    </row>
    <row r="315" spans="2:10">
      <c r="D315" s="24" t="s">
        <v>619</v>
      </c>
      <c r="E315" s="23" t="s">
        <v>622</v>
      </c>
      <c r="F315" s="23" t="s">
        <v>763</v>
      </c>
      <c r="G315" s="28">
        <v>0</v>
      </c>
      <c r="H315" s="49">
        <v>0</v>
      </c>
    </row>
    <row r="316" spans="2:10">
      <c r="B316" s="23">
        <v>5</v>
      </c>
      <c r="C316" s="23" t="s">
        <v>613</v>
      </c>
      <c r="F316"/>
      <c r="H316" s="49">
        <v>0</v>
      </c>
    </row>
    <row r="317" spans="2:10">
      <c r="C317" s="24" t="s">
        <v>618</v>
      </c>
      <c r="D317" s="23" t="s">
        <v>613</v>
      </c>
      <c r="F317"/>
      <c r="H317" s="49">
        <v>0</v>
      </c>
    </row>
    <row r="318" spans="2:10">
      <c r="D318" s="24" t="s">
        <v>613</v>
      </c>
      <c r="E318" s="23" t="s">
        <v>622</v>
      </c>
      <c r="F318" s="23" t="s">
        <v>763</v>
      </c>
      <c r="G318" s="28">
        <v>0</v>
      </c>
      <c r="H318" s="49">
        <v>0</v>
      </c>
    </row>
    <row r="319" spans="2:10">
      <c r="B319" s="23" t="s">
        <v>812</v>
      </c>
      <c r="C319" s="23" t="s">
        <v>812</v>
      </c>
      <c r="F319"/>
      <c r="H319" s="49" t="e">
        <v>#N/A</v>
      </c>
    </row>
    <row r="320" spans="2:10">
      <c r="C320" s="24" t="s">
        <v>812</v>
      </c>
      <c r="D320" s="23" t="s">
        <v>812</v>
      </c>
      <c r="F320"/>
      <c r="H320" s="49" t="e">
        <v>#N/A</v>
      </c>
    </row>
    <row r="321" spans="2:8">
      <c r="D321" s="24" t="s">
        <v>812</v>
      </c>
      <c r="E321" s="23" t="s">
        <v>812</v>
      </c>
      <c r="F321" s="23" t="s">
        <v>812</v>
      </c>
      <c r="G321" s="28">
        <v>0</v>
      </c>
      <c r="H321" s="49" t="e">
        <v>#N/A</v>
      </c>
    </row>
    <row r="322" spans="2:8">
      <c r="B322" s="23" t="s">
        <v>313</v>
      </c>
      <c r="F322"/>
      <c r="H322" s="49" t="e">
        <v>#N/A</v>
      </c>
    </row>
    <row r="323" spans="2:8">
      <c r="F323"/>
      <c r="H323"/>
    </row>
    <row r="324" spans="2:8">
      <c r="F324"/>
      <c r="H324"/>
    </row>
    <row r="325" spans="2:8">
      <c r="F325"/>
      <c r="H325"/>
    </row>
    <row r="326" spans="2:8">
      <c r="F326"/>
      <c r="H326"/>
    </row>
    <row r="327" spans="2:8">
      <c r="F327"/>
      <c r="H327"/>
    </row>
    <row r="328" spans="2:8">
      <c r="F328"/>
      <c r="H328"/>
    </row>
    <row r="329" spans="2:8">
      <c r="F329"/>
      <c r="H329"/>
    </row>
    <row r="330" spans="2:8">
      <c r="F330"/>
      <c r="H330"/>
    </row>
    <row r="331" spans="2:8">
      <c r="F331"/>
      <c r="H331"/>
    </row>
    <row r="332" spans="2:8">
      <c r="F332"/>
      <c r="H332"/>
    </row>
    <row r="333" spans="2:8">
      <c r="F333"/>
      <c r="H333"/>
    </row>
    <row r="334" spans="2:8">
      <c r="F334"/>
      <c r="H334"/>
    </row>
    <row r="335" spans="2:8">
      <c r="F335"/>
      <c r="H335"/>
    </row>
    <row r="336" spans="2:8">
      <c r="F336"/>
      <c r="H336"/>
    </row>
    <row r="337" spans="6:8">
      <c r="F337"/>
      <c r="H337"/>
    </row>
    <row r="338" spans="6:8">
      <c r="F338"/>
      <c r="H338"/>
    </row>
    <row r="339" spans="6:8">
      <c r="F339"/>
      <c r="H339"/>
    </row>
    <row r="340" spans="6:8">
      <c r="F340"/>
      <c r="H340"/>
    </row>
    <row r="341" spans="6:8">
      <c r="F341"/>
      <c r="H341"/>
    </row>
    <row r="342" spans="6:8">
      <c r="F342"/>
      <c r="H342"/>
    </row>
    <row r="343" spans="6:8">
      <c r="F343"/>
      <c r="H343"/>
    </row>
    <row r="344" spans="6:8">
      <c r="F344"/>
      <c r="H344"/>
    </row>
    <row r="345" spans="6:8">
      <c r="F345"/>
      <c r="H345"/>
    </row>
    <row r="346" spans="6:8">
      <c r="F346"/>
      <c r="H346"/>
    </row>
    <row r="347" spans="6:8">
      <c r="F347"/>
      <c r="H347"/>
    </row>
    <row r="348" spans="6:8">
      <c r="F348"/>
      <c r="H348"/>
    </row>
    <row r="349" spans="6:8">
      <c r="F349"/>
      <c r="H349"/>
    </row>
    <row r="350" spans="6:8">
      <c r="F350"/>
      <c r="H350"/>
    </row>
    <row r="351" spans="6:8">
      <c r="F351"/>
      <c r="H351"/>
    </row>
    <row r="352" spans="6:8">
      <c r="F352"/>
      <c r="H352"/>
    </row>
    <row r="353" spans="6:8">
      <c r="F353"/>
      <c r="H353"/>
    </row>
    <row r="354" spans="6:8">
      <c r="F354"/>
      <c r="H354"/>
    </row>
    <row r="355" spans="6:8">
      <c r="F355"/>
      <c r="H355"/>
    </row>
    <row r="356" spans="6:8">
      <c r="F356"/>
      <c r="H356"/>
    </row>
    <row r="357" spans="6:8">
      <c r="F357"/>
      <c r="H357"/>
    </row>
    <row r="358" spans="6:8">
      <c r="F358"/>
      <c r="H358"/>
    </row>
    <row r="359" spans="6:8">
      <c r="F359"/>
      <c r="H359"/>
    </row>
    <row r="360" spans="6:8">
      <c r="F360"/>
      <c r="H360"/>
    </row>
    <row r="361" spans="6:8">
      <c r="F361"/>
      <c r="H361"/>
    </row>
    <row r="362" spans="6:8">
      <c r="F362"/>
      <c r="H362"/>
    </row>
    <row r="363" spans="6:8">
      <c r="F363"/>
      <c r="H363"/>
    </row>
    <row r="364" spans="6:8">
      <c r="F364"/>
      <c r="H364"/>
    </row>
    <row r="365" spans="6:8">
      <c r="F365"/>
      <c r="H365"/>
    </row>
    <row r="366" spans="6:8">
      <c r="F366"/>
      <c r="H366"/>
    </row>
    <row r="367" spans="6:8">
      <c r="F367"/>
      <c r="H367"/>
    </row>
    <row r="368" spans="6:8">
      <c r="F368"/>
      <c r="H368"/>
    </row>
    <row r="369" spans="8:8">
      <c r="H369"/>
    </row>
    <row r="370" spans="8:8">
      <c r="H370"/>
    </row>
    <row r="371" spans="8:8">
      <c r="H371"/>
    </row>
    <row r="372" spans="8:8">
      <c r="H372"/>
    </row>
    <row r="373" spans="8:8">
      <c r="H373"/>
    </row>
    <row r="374" spans="8:8">
      <c r="H374"/>
    </row>
    <row r="375" spans="8:8">
      <c r="H375"/>
    </row>
    <row r="376" spans="8:8">
      <c r="H376"/>
    </row>
    <row r="377" spans="8:8">
      <c r="H377"/>
    </row>
    <row r="378" spans="8:8">
      <c r="H378"/>
    </row>
    <row r="379" spans="8:8">
      <c r="H379"/>
    </row>
    <row r="380" spans="8:8">
      <c r="H380"/>
    </row>
    <row r="381" spans="8:8">
      <c r="H381"/>
    </row>
    <row r="382" spans="8:8">
      <c r="H382"/>
    </row>
    <row r="383" spans="8:8">
      <c r="H383"/>
    </row>
    <row r="384" spans="8:8">
      <c r="H384"/>
    </row>
    <row r="385" spans="8:8">
      <c r="H385"/>
    </row>
    <row r="386" spans="8:8">
      <c r="H386"/>
    </row>
    <row r="387" spans="8:8">
      <c r="H387"/>
    </row>
    <row r="388" spans="8:8">
      <c r="H388"/>
    </row>
    <row r="389" spans="8:8">
      <c r="H389"/>
    </row>
    <row r="390" spans="8:8">
      <c r="H390"/>
    </row>
    <row r="391" spans="8:8">
      <c r="H391"/>
    </row>
    <row r="392" spans="8:8">
      <c r="H392"/>
    </row>
    <row r="393" spans="8:8">
      <c r="H393"/>
    </row>
    <row r="394" spans="8:8">
      <c r="H394"/>
    </row>
    <row r="395" spans="8:8">
      <c r="H395"/>
    </row>
    <row r="396" spans="8:8">
      <c r="H396"/>
    </row>
    <row r="397" spans="8:8">
      <c r="H397"/>
    </row>
    <row r="398" spans="8:8">
      <c r="H398"/>
    </row>
    <row r="399" spans="8:8">
      <c r="H399"/>
    </row>
    <row r="400" spans="8:8">
      <c r="H400"/>
    </row>
    <row r="401" spans="8:8">
      <c r="H401"/>
    </row>
    <row r="402" spans="8:8">
      <c r="H402"/>
    </row>
    <row r="403" spans="8:8">
      <c r="H403"/>
    </row>
    <row r="404" spans="8:8">
      <c r="H404"/>
    </row>
    <row r="405" spans="8:8">
      <c r="H405"/>
    </row>
    <row r="406" spans="8:8">
      <c r="H406"/>
    </row>
    <row r="407" spans="8:8">
      <c r="H407"/>
    </row>
    <row r="408" spans="8:8">
      <c r="H408"/>
    </row>
    <row r="409" spans="8:8">
      <c r="H409"/>
    </row>
    <row r="410" spans="8:8">
      <c r="H410"/>
    </row>
    <row r="411" spans="8:8">
      <c r="H411"/>
    </row>
    <row r="412" spans="8:8">
      <c r="H412"/>
    </row>
    <row r="413" spans="8:8">
      <c r="H413"/>
    </row>
    <row r="414" spans="8:8">
      <c r="H414"/>
    </row>
    <row r="415" spans="8:8">
      <c r="H415"/>
    </row>
    <row r="416" spans="8:8">
      <c r="H416"/>
    </row>
    <row r="417" spans="8:8">
      <c r="H417"/>
    </row>
    <row r="418" spans="8:8">
      <c r="H418"/>
    </row>
    <row r="419" spans="8:8">
      <c r="H419"/>
    </row>
    <row r="420" spans="8:8">
      <c r="H420"/>
    </row>
    <row r="421" spans="8:8">
      <c r="H421"/>
    </row>
    <row r="422" spans="8:8">
      <c r="H422"/>
    </row>
    <row r="423" spans="8:8">
      <c r="H423"/>
    </row>
    <row r="424" spans="8:8">
      <c r="H424"/>
    </row>
    <row r="425" spans="8:8">
      <c r="H425"/>
    </row>
    <row r="426" spans="8:8">
      <c r="H426"/>
    </row>
    <row r="427" spans="8:8">
      <c r="H427"/>
    </row>
    <row r="428" spans="8:8">
      <c r="H428"/>
    </row>
    <row r="429" spans="8:8">
      <c r="H429"/>
    </row>
    <row r="430" spans="8:8">
      <c r="H430"/>
    </row>
    <row r="431" spans="8:8">
      <c r="H431"/>
    </row>
    <row r="432" spans="8:8">
      <c r="H432"/>
    </row>
    <row r="433" spans="8:8">
      <c r="H433"/>
    </row>
    <row r="434" spans="8:8">
      <c r="H434"/>
    </row>
    <row r="435" spans="8:8">
      <c r="H435"/>
    </row>
    <row r="436" spans="8:8">
      <c r="H436"/>
    </row>
    <row r="437" spans="8:8">
      <c r="H437"/>
    </row>
    <row r="438" spans="8:8">
      <c r="H438"/>
    </row>
    <row r="439" spans="8:8">
      <c r="H439"/>
    </row>
    <row r="440" spans="8:8">
      <c r="H440"/>
    </row>
    <row r="441" spans="8:8">
      <c r="H441"/>
    </row>
    <row r="442" spans="8:8">
      <c r="H442"/>
    </row>
    <row r="443" spans="8:8">
      <c r="H443"/>
    </row>
    <row r="444" spans="8:8">
      <c r="H444"/>
    </row>
    <row r="445" spans="8:8">
      <c r="H445"/>
    </row>
    <row r="446" spans="8:8">
      <c r="H446"/>
    </row>
    <row r="447" spans="8:8">
      <c r="H447"/>
    </row>
    <row r="448" spans="8:8">
      <c r="H448"/>
    </row>
    <row r="449" spans="8:8">
      <c r="H449"/>
    </row>
    <row r="450" spans="8:8">
      <c r="H450"/>
    </row>
    <row r="451" spans="8:8">
      <c r="H451"/>
    </row>
    <row r="452" spans="8:8">
      <c r="H452"/>
    </row>
    <row r="453" spans="8:8">
      <c r="H453"/>
    </row>
    <row r="454" spans="8:8">
      <c r="H454"/>
    </row>
    <row r="455" spans="8:8">
      <c r="H455"/>
    </row>
    <row r="456" spans="8:8">
      <c r="H456"/>
    </row>
    <row r="457" spans="8:8">
      <c r="H457"/>
    </row>
    <row r="458" spans="8:8">
      <c r="H458"/>
    </row>
    <row r="459" spans="8:8">
      <c r="H459"/>
    </row>
    <row r="460" spans="8:8">
      <c r="H460"/>
    </row>
    <row r="461" spans="8:8">
      <c r="H461"/>
    </row>
    <row r="462" spans="8:8">
      <c r="H462"/>
    </row>
    <row r="463" spans="8:8">
      <c r="H463"/>
    </row>
    <row r="464" spans="8:8">
      <c r="H464"/>
    </row>
    <row r="465" spans="8:8">
      <c r="H465"/>
    </row>
    <row r="466" spans="8:8">
      <c r="H466"/>
    </row>
    <row r="467" spans="8:8">
      <c r="H467"/>
    </row>
    <row r="468" spans="8:8">
      <c r="H468"/>
    </row>
    <row r="469" spans="8:8">
      <c r="H469"/>
    </row>
    <row r="470" spans="8:8">
      <c r="H470"/>
    </row>
    <row r="471" spans="8:8">
      <c r="H471"/>
    </row>
    <row r="472" spans="8:8">
      <c r="H472"/>
    </row>
    <row r="473" spans="8:8">
      <c r="H473"/>
    </row>
    <row r="474" spans="8:8">
      <c r="H474"/>
    </row>
    <row r="475" spans="8:8">
      <c r="H475"/>
    </row>
    <row r="476" spans="8:8">
      <c r="H476"/>
    </row>
    <row r="477" spans="8:8">
      <c r="H477"/>
    </row>
    <row r="478" spans="8:8">
      <c r="H478"/>
    </row>
    <row r="479" spans="8:8">
      <c r="H479"/>
    </row>
    <row r="480" spans="8:8">
      <c r="H480"/>
    </row>
    <row r="481" spans="8:8">
      <c r="H481"/>
    </row>
    <row r="482" spans="8:8">
      <c r="H482"/>
    </row>
    <row r="483" spans="8:8">
      <c r="H483"/>
    </row>
    <row r="484" spans="8:8">
      <c r="H484"/>
    </row>
    <row r="485" spans="8:8">
      <c r="H485"/>
    </row>
    <row r="486" spans="8:8">
      <c r="H486"/>
    </row>
    <row r="487" spans="8:8">
      <c r="H487"/>
    </row>
    <row r="488" spans="8:8">
      <c r="H488"/>
    </row>
    <row r="489" spans="8:8">
      <c r="H489"/>
    </row>
    <row r="490" spans="8:8">
      <c r="H490"/>
    </row>
    <row r="491" spans="8:8">
      <c r="H491"/>
    </row>
    <row r="492" spans="8:8">
      <c r="H492"/>
    </row>
    <row r="493" spans="8:8">
      <c r="H493"/>
    </row>
    <row r="494" spans="8:8">
      <c r="H494"/>
    </row>
    <row r="495" spans="8:8">
      <c r="H495"/>
    </row>
    <row r="496" spans="8:8">
      <c r="H496"/>
    </row>
    <row r="497" spans="8:8">
      <c r="H497"/>
    </row>
    <row r="498" spans="8:8">
      <c r="H498"/>
    </row>
    <row r="499" spans="8:8">
      <c r="H499"/>
    </row>
    <row r="500" spans="8:8">
      <c r="H500"/>
    </row>
    <row r="501" spans="8:8">
      <c r="H501"/>
    </row>
    <row r="502" spans="8:8">
      <c r="H502"/>
    </row>
    <row r="503" spans="8:8">
      <c r="H503"/>
    </row>
    <row r="504" spans="8:8">
      <c r="H504"/>
    </row>
    <row r="505" spans="8:8">
      <c r="H505"/>
    </row>
    <row r="506" spans="8:8">
      <c r="H506"/>
    </row>
    <row r="507" spans="8:8">
      <c r="H507"/>
    </row>
    <row r="508" spans="8:8">
      <c r="H508"/>
    </row>
    <row r="509" spans="8:8">
      <c r="H509"/>
    </row>
    <row r="510" spans="8:8">
      <c r="H510"/>
    </row>
    <row r="511" spans="8:8">
      <c r="H511"/>
    </row>
    <row r="512" spans="8:8">
      <c r="H512"/>
    </row>
    <row r="513" spans="8:8">
      <c r="H513"/>
    </row>
    <row r="514" spans="8:8">
      <c r="H514"/>
    </row>
    <row r="515" spans="8:8">
      <c r="H515"/>
    </row>
    <row r="516" spans="8:8">
      <c r="H516"/>
    </row>
    <row r="517" spans="8:8">
      <c r="H517"/>
    </row>
    <row r="518" spans="8:8">
      <c r="H518"/>
    </row>
    <row r="519" spans="8:8">
      <c r="H519"/>
    </row>
    <row r="520" spans="8:8">
      <c r="H520"/>
    </row>
    <row r="521" spans="8:8">
      <c r="H521"/>
    </row>
    <row r="522" spans="8:8">
      <c r="H522"/>
    </row>
    <row r="523" spans="8:8">
      <c r="H523"/>
    </row>
    <row r="524" spans="8:8">
      <c r="H524"/>
    </row>
    <row r="525" spans="8:8">
      <c r="H525"/>
    </row>
    <row r="526" spans="8:8">
      <c r="H526"/>
    </row>
    <row r="527" spans="8:8">
      <c r="H527"/>
    </row>
    <row r="528" spans="8:8">
      <c r="H528"/>
    </row>
    <row r="529" spans="8:8">
      <c r="H529"/>
    </row>
    <row r="530" spans="8:8">
      <c r="H530"/>
    </row>
    <row r="531" spans="8:8">
      <c r="H531"/>
    </row>
    <row r="532" spans="8:8">
      <c r="H532"/>
    </row>
    <row r="533" spans="8:8">
      <c r="H533"/>
    </row>
    <row r="534" spans="8:8">
      <c r="H534"/>
    </row>
    <row r="535" spans="8:8">
      <c r="H535"/>
    </row>
    <row r="536" spans="8:8">
      <c r="H536"/>
    </row>
    <row r="537" spans="8:8">
      <c r="H537"/>
    </row>
    <row r="538" spans="8:8">
      <c r="H538"/>
    </row>
    <row r="539" spans="8:8">
      <c r="H539"/>
    </row>
    <row r="540" spans="8:8">
      <c r="H540"/>
    </row>
    <row r="541" spans="8:8">
      <c r="H541"/>
    </row>
    <row r="542" spans="8:8">
      <c r="H542"/>
    </row>
    <row r="543" spans="8:8">
      <c r="H543"/>
    </row>
    <row r="544" spans="8:8">
      <c r="H544"/>
    </row>
    <row r="545" spans="8:8">
      <c r="H545"/>
    </row>
    <row r="546" spans="8:8">
      <c r="H546"/>
    </row>
    <row r="547" spans="8:8">
      <c r="H547"/>
    </row>
    <row r="548" spans="8:8">
      <c r="H548"/>
    </row>
    <row r="549" spans="8:8">
      <c r="H549"/>
    </row>
    <row r="550" spans="8:8">
      <c r="H550"/>
    </row>
    <row r="551" spans="8:8">
      <c r="H551"/>
    </row>
    <row r="552" spans="8:8">
      <c r="H552"/>
    </row>
    <row r="553" spans="8:8">
      <c r="H553"/>
    </row>
    <row r="554" spans="8:8">
      <c r="H554"/>
    </row>
    <row r="555" spans="8:8">
      <c r="H555"/>
    </row>
    <row r="556" spans="8:8">
      <c r="H556"/>
    </row>
    <row r="557" spans="8:8">
      <c r="H557"/>
    </row>
    <row r="558" spans="8:8">
      <c r="H558"/>
    </row>
    <row r="559" spans="8:8">
      <c r="H559"/>
    </row>
    <row r="560" spans="8:8">
      <c r="H560"/>
    </row>
    <row r="561" spans="8:8">
      <c r="H561"/>
    </row>
    <row r="562" spans="8:8">
      <c r="H562"/>
    </row>
    <row r="563" spans="8:8">
      <c r="H563"/>
    </row>
    <row r="564" spans="8:8">
      <c r="H564"/>
    </row>
    <row r="565" spans="8:8">
      <c r="H565"/>
    </row>
    <row r="566" spans="8:8">
      <c r="H566"/>
    </row>
    <row r="567" spans="8:8">
      <c r="H567"/>
    </row>
    <row r="568" spans="8:8">
      <c r="H568"/>
    </row>
    <row r="569" spans="8:8">
      <c r="H569"/>
    </row>
    <row r="570" spans="8:8">
      <c r="H570"/>
    </row>
    <row r="571" spans="8:8">
      <c r="H571"/>
    </row>
    <row r="572" spans="8:8">
      <c r="H572"/>
    </row>
    <row r="573" spans="8:8">
      <c r="H573"/>
    </row>
    <row r="574" spans="8:8">
      <c r="H574"/>
    </row>
    <row r="575" spans="8:8">
      <c r="H575"/>
    </row>
    <row r="576" spans="8:8">
      <c r="H576"/>
    </row>
    <row r="577" spans="8:8">
      <c r="H577"/>
    </row>
    <row r="578" spans="8:8">
      <c r="H578"/>
    </row>
    <row r="579" spans="8:8">
      <c r="H579"/>
    </row>
    <row r="580" spans="8:8">
      <c r="H580"/>
    </row>
    <row r="581" spans="8:8">
      <c r="H581"/>
    </row>
    <row r="582" spans="8:8">
      <c r="H582"/>
    </row>
    <row r="583" spans="8:8">
      <c r="H583"/>
    </row>
    <row r="584" spans="8:8">
      <c r="H584"/>
    </row>
    <row r="585" spans="8:8">
      <c r="H585"/>
    </row>
    <row r="586" spans="8:8">
      <c r="H586"/>
    </row>
    <row r="587" spans="8:8">
      <c r="H587"/>
    </row>
    <row r="588" spans="8:8">
      <c r="H588"/>
    </row>
    <row r="589" spans="8:8">
      <c r="H589"/>
    </row>
    <row r="590" spans="8:8">
      <c r="H590"/>
    </row>
    <row r="591" spans="8:8">
      <c r="H591"/>
    </row>
    <row r="592" spans="8:8">
      <c r="H592"/>
    </row>
    <row r="593" spans="8:8">
      <c r="H593"/>
    </row>
    <row r="594" spans="8:8">
      <c r="H594"/>
    </row>
    <row r="595" spans="8:8">
      <c r="H595"/>
    </row>
    <row r="596" spans="8:8">
      <c r="H596"/>
    </row>
    <row r="597" spans="8:8">
      <c r="H597"/>
    </row>
    <row r="598" spans="8:8">
      <c r="H598"/>
    </row>
    <row r="599" spans="8:8">
      <c r="H599"/>
    </row>
    <row r="600" spans="8:8">
      <c r="H600"/>
    </row>
    <row r="601" spans="8:8">
      <c r="H601"/>
    </row>
    <row r="602" spans="8:8">
      <c r="H602"/>
    </row>
    <row r="603" spans="8:8">
      <c r="H603"/>
    </row>
    <row r="604" spans="8:8">
      <c r="H604"/>
    </row>
    <row r="605" spans="8:8">
      <c r="H605"/>
    </row>
    <row r="606" spans="8:8">
      <c r="H606"/>
    </row>
    <row r="607" spans="8:8">
      <c r="H607"/>
    </row>
    <row r="608" spans="8:8">
      <c r="H608"/>
    </row>
    <row r="609" spans="8:8">
      <c r="H609"/>
    </row>
    <row r="610" spans="8:8">
      <c r="H610"/>
    </row>
    <row r="611" spans="8:8">
      <c r="H611"/>
    </row>
    <row r="612" spans="8:8">
      <c r="H612"/>
    </row>
    <row r="613" spans="8:8">
      <c r="H613"/>
    </row>
    <row r="614" spans="8:8">
      <c r="H614"/>
    </row>
    <row r="615" spans="8:8">
      <c r="H615"/>
    </row>
    <row r="616" spans="8:8">
      <c r="H616"/>
    </row>
    <row r="617" spans="8:8">
      <c r="H617"/>
    </row>
    <row r="618" spans="8:8">
      <c r="H618"/>
    </row>
    <row r="619" spans="8:8">
      <c r="H619"/>
    </row>
    <row r="620" spans="8:8">
      <c r="H620"/>
    </row>
    <row r="621" spans="8:8">
      <c r="H621"/>
    </row>
    <row r="622" spans="8:8">
      <c r="H622"/>
    </row>
    <row r="623" spans="8:8">
      <c r="H623"/>
    </row>
    <row r="624" spans="8:8">
      <c r="H624"/>
    </row>
    <row r="625" spans="8:8">
      <c r="H625"/>
    </row>
    <row r="626" spans="8:8">
      <c r="H626"/>
    </row>
    <row r="627" spans="8:8">
      <c r="H627"/>
    </row>
    <row r="628" spans="8:8">
      <c r="H628"/>
    </row>
    <row r="629" spans="8:8">
      <c r="H629"/>
    </row>
    <row r="630" spans="8:8">
      <c r="H630"/>
    </row>
    <row r="631" spans="8:8">
      <c r="H631"/>
    </row>
    <row r="632" spans="8:8">
      <c r="H632"/>
    </row>
    <row r="633" spans="8:8">
      <c r="H633"/>
    </row>
    <row r="634" spans="8:8">
      <c r="H634"/>
    </row>
    <row r="635" spans="8:8">
      <c r="H635"/>
    </row>
    <row r="636" spans="8:8">
      <c r="H636"/>
    </row>
    <row r="637" spans="8:8">
      <c r="H637"/>
    </row>
    <row r="638" spans="8:8">
      <c r="H638"/>
    </row>
    <row r="639" spans="8:8">
      <c r="H639"/>
    </row>
    <row r="640" spans="8:8">
      <c r="H640"/>
    </row>
    <row r="641" spans="8:8">
      <c r="H641"/>
    </row>
    <row r="642" spans="8:8">
      <c r="H642"/>
    </row>
    <row r="643" spans="8:8">
      <c r="H643"/>
    </row>
    <row r="644" spans="8:8">
      <c r="H644"/>
    </row>
    <row r="645" spans="8:8">
      <c r="H645"/>
    </row>
    <row r="646" spans="8:8">
      <c r="H646"/>
    </row>
    <row r="647" spans="8:8">
      <c r="H647"/>
    </row>
    <row r="648" spans="8:8">
      <c r="H648"/>
    </row>
    <row r="649" spans="8:8">
      <c r="H649"/>
    </row>
    <row r="650" spans="8:8">
      <c r="H650"/>
    </row>
    <row r="651" spans="8:8">
      <c r="H651"/>
    </row>
    <row r="652" spans="8:8">
      <c r="H652"/>
    </row>
    <row r="653" spans="8:8">
      <c r="H653"/>
    </row>
    <row r="654" spans="8:8">
      <c r="H654"/>
    </row>
    <row r="655" spans="8:8">
      <c r="H655"/>
    </row>
    <row r="656" spans="8:8">
      <c r="H656"/>
    </row>
    <row r="657" spans="8:8">
      <c r="H657"/>
    </row>
    <row r="658" spans="8:8">
      <c r="H658"/>
    </row>
    <row r="659" spans="8:8">
      <c r="H659"/>
    </row>
    <row r="660" spans="8:8">
      <c r="H660"/>
    </row>
    <row r="661" spans="8:8">
      <c r="H661"/>
    </row>
    <row r="662" spans="8:8">
      <c r="H662"/>
    </row>
    <row r="663" spans="8:8">
      <c r="H663"/>
    </row>
    <row r="664" spans="8:8">
      <c r="H664"/>
    </row>
    <row r="665" spans="8:8">
      <c r="H665"/>
    </row>
    <row r="666" spans="8:8">
      <c r="H666"/>
    </row>
    <row r="667" spans="8:8">
      <c r="H667"/>
    </row>
    <row r="668" spans="8:8">
      <c r="H668"/>
    </row>
    <row r="669" spans="8:8">
      <c r="H669"/>
    </row>
    <row r="670" spans="8:8">
      <c r="H670"/>
    </row>
    <row r="671" spans="8:8">
      <c r="H671"/>
    </row>
    <row r="672" spans="8:8">
      <c r="H672"/>
    </row>
    <row r="673" spans="8:8">
      <c r="H673"/>
    </row>
    <row r="674" spans="8:8">
      <c r="H674"/>
    </row>
    <row r="675" spans="8:8">
      <c r="H675"/>
    </row>
    <row r="676" spans="8:8">
      <c r="H676"/>
    </row>
    <row r="677" spans="8:8">
      <c r="H677"/>
    </row>
    <row r="678" spans="8:8">
      <c r="H678"/>
    </row>
    <row r="679" spans="8:8">
      <c r="H679"/>
    </row>
    <row r="680" spans="8:8">
      <c r="H680"/>
    </row>
    <row r="681" spans="8:8">
      <c r="H681"/>
    </row>
    <row r="682" spans="8:8">
      <c r="H682"/>
    </row>
    <row r="683" spans="8:8">
      <c r="H683"/>
    </row>
    <row r="684" spans="8:8">
      <c r="H684"/>
    </row>
    <row r="685" spans="8:8">
      <c r="H685"/>
    </row>
    <row r="686" spans="8:8">
      <c r="H686"/>
    </row>
    <row r="687" spans="8:8">
      <c r="H687"/>
    </row>
    <row r="688" spans="8:8">
      <c r="H688"/>
    </row>
    <row r="689" spans="8:8">
      <c r="H689"/>
    </row>
    <row r="690" spans="8:8">
      <c r="H690"/>
    </row>
    <row r="691" spans="8:8">
      <c r="H691"/>
    </row>
    <row r="692" spans="8:8">
      <c r="H692"/>
    </row>
    <row r="693" spans="8:8">
      <c r="H693"/>
    </row>
    <row r="694" spans="8:8">
      <c r="H694"/>
    </row>
    <row r="695" spans="8:8">
      <c r="H695"/>
    </row>
    <row r="696" spans="8:8">
      <c r="H696"/>
    </row>
    <row r="697" spans="8:8">
      <c r="H697"/>
    </row>
    <row r="698" spans="8:8">
      <c r="H698"/>
    </row>
    <row r="699" spans="8:8">
      <c r="H699"/>
    </row>
    <row r="700" spans="8:8">
      <c r="H700"/>
    </row>
    <row r="701" spans="8:8">
      <c r="H701"/>
    </row>
    <row r="702" spans="8:8">
      <c r="H702"/>
    </row>
    <row r="703" spans="8:8">
      <c r="H703"/>
    </row>
    <row r="704" spans="8:8">
      <c r="H704"/>
    </row>
    <row r="705" spans="8:8">
      <c r="H705"/>
    </row>
    <row r="706" spans="8:8">
      <c r="H706"/>
    </row>
    <row r="707" spans="8:8">
      <c r="H707"/>
    </row>
    <row r="708" spans="8:8">
      <c r="H708"/>
    </row>
    <row r="709" spans="8:8">
      <c r="H709"/>
    </row>
    <row r="710" spans="8:8">
      <c r="H710"/>
    </row>
    <row r="711" spans="8:8">
      <c r="H711"/>
    </row>
    <row r="712" spans="8:8">
      <c r="H712"/>
    </row>
    <row r="713" spans="8:8">
      <c r="H713"/>
    </row>
    <row r="714" spans="8:8">
      <c r="H714"/>
    </row>
    <row r="715" spans="8:8">
      <c r="H715"/>
    </row>
    <row r="716" spans="8:8">
      <c r="H716"/>
    </row>
    <row r="717" spans="8:8">
      <c r="H717"/>
    </row>
    <row r="718" spans="8:8">
      <c r="H718"/>
    </row>
    <row r="719" spans="8:8">
      <c r="H719"/>
    </row>
    <row r="720" spans="8:8">
      <c r="H720"/>
    </row>
    <row r="721" spans="8:8">
      <c r="H721"/>
    </row>
    <row r="722" spans="8:8">
      <c r="H722"/>
    </row>
    <row r="723" spans="8:8">
      <c r="H723"/>
    </row>
    <row r="724" spans="8:8">
      <c r="H724"/>
    </row>
    <row r="725" spans="8:8">
      <c r="H725"/>
    </row>
    <row r="726" spans="8:8">
      <c r="H726"/>
    </row>
    <row r="727" spans="8:8">
      <c r="H727"/>
    </row>
    <row r="728" spans="8:8">
      <c r="H728"/>
    </row>
    <row r="729" spans="8:8">
      <c r="H729"/>
    </row>
    <row r="730" spans="8:8">
      <c r="H730"/>
    </row>
    <row r="731" spans="8:8">
      <c r="H731"/>
    </row>
    <row r="732" spans="8:8">
      <c r="H732"/>
    </row>
    <row r="733" spans="8:8">
      <c r="H733"/>
    </row>
    <row r="734" spans="8:8">
      <c r="H734"/>
    </row>
    <row r="735" spans="8:8">
      <c r="H735"/>
    </row>
    <row r="736" spans="8:8">
      <c r="H736"/>
    </row>
    <row r="737" spans="8:8">
      <c r="H737"/>
    </row>
    <row r="738" spans="8:8">
      <c r="H738"/>
    </row>
    <row r="739" spans="8:8">
      <c r="H739"/>
    </row>
    <row r="740" spans="8:8">
      <c r="H740"/>
    </row>
    <row r="741" spans="8:8">
      <c r="H741"/>
    </row>
    <row r="742" spans="8:8">
      <c r="H742"/>
    </row>
    <row r="743" spans="8:8">
      <c r="H743"/>
    </row>
    <row r="744" spans="8:8">
      <c r="H744"/>
    </row>
    <row r="745" spans="8:8">
      <c r="H745"/>
    </row>
    <row r="746" spans="8:8">
      <c r="H746"/>
    </row>
    <row r="747" spans="8:8">
      <c r="H747"/>
    </row>
    <row r="748" spans="8:8">
      <c r="H748"/>
    </row>
    <row r="749" spans="8:8">
      <c r="H749"/>
    </row>
    <row r="750" spans="8:8">
      <c r="H750"/>
    </row>
    <row r="751" spans="8:8">
      <c r="H751"/>
    </row>
    <row r="752" spans="8:8">
      <c r="H752"/>
    </row>
    <row r="753" spans="8:8">
      <c r="H753"/>
    </row>
    <row r="754" spans="8:8">
      <c r="H754"/>
    </row>
    <row r="755" spans="8:8">
      <c r="H755"/>
    </row>
    <row r="756" spans="8:8">
      <c r="H756"/>
    </row>
    <row r="757" spans="8:8">
      <c r="H757"/>
    </row>
    <row r="758" spans="8:8">
      <c r="H758"/>
    </row>
    <row r="759" spans="8:8">
      <c r="H759"/>
    </row>
    <row r="760" spans="8:8">
      <c r="H760"/>
    </row>
    <row r="761" spans="8:8">
      <c r="H761"/>
    </row>
    <row r="762" spans="8:8">
      <c r="H762"/>
    </row>
    <row r="763" spans="8:8">
      <c r="H763"/>
    </row>
    <row r="764" spans="8:8">
      <c r="H764"/>
    </row>
    <row r="765" spans="8:8">
      <c r="H765"/>
    </row>
    <row r="766" spans="8:8">
      <c r="H766"/>
    </row>
    <row r="767" spans="8:8">
      <c r="H767"/>
    </row>
    <row r="768" spans="8:8">
      <c r="H768"/>
    </row>
    <row r="769" spans="8:8">
      <c r="H769"/>
    </row>
    <row r="770" spans="8:8">
      <c r="H770"/>
    </row>
    <row r="771" spans="8:8">
      <c r="H771"/>
    </row>
    <row r="772" spans="8:8">
      <c r="H772"/>
    </row>
    <row r="773" spans="8:8">
      <c r="H773"/>
    </row>
    <row r="774" spans="8:8">
      <c r="H774"/>
    </row>
    <row r="775" spans="8:8">
      <c r="H775"/>
    </row>
    <row r="776" spans="8:8">
      <c r="H776"/>
    </row>
    <row r="777" spans="8:8">
      <c r="H777"/>
    </row>
    <row r="778" spans="8:8">
      <c r="H778"/>
    </row>
    <row r="779" spans="8:8">
      <c r="H779"/>
    </row>
    <row r="780" spans="8:8">
      <c r="H780"/>
    </row>
    <row r="781" spans="8:8">
      <c r="H781"/>
    </row>
    <row r="782" spans="8:8">
      <c r="H782"/>
    </row>
    <row r="783" spans="8:8">
      <c r="H783"/>
    </row>
    <row r="784" spans="8:8">
      <c r="H784"/>
    </row>
    <row r="785" spans="8:8">
      <c r="H785"/>
    </row>
    <row r="786" spans="8:8">
      <c r="H786"/>
    </row>
    <row r="787" spans="8:8">
      <c r="H787"/>
    </row>
    <row r="788" spans="8:8">
      <c r="H788"/>
    </row>
    <row r="789" spans="8:8">
      <c r="H789"/>
    </row>
    <row r="790" spans="8:8">
      <c r="H790"/>
    </row>
    <row r="791" spans="8:8">
      <c r="H791"/>
    </row>
    <row r="792" spans="8:8">
      <c r="H792"/>
    </row>
    <row r="793" spans="8:8">
      <c r="H793"/>
    </row>
    <row r="794" spans="8:8">
      <c r="H794"/>
    </row>
    <row r="795" spans="8:8">
      <c r="H795"/>
    </row>
    <row r="796" spans="8:8">
      <c r="H796"/>
    </row>
    <row r="797" spans="8:8">
      <c r="H797"/>
    </row>
    <row r="798" spans="8:8">
      <c r="H798"/>
    </row>
    <row r="799" spans="8:8">
      <c r="H799"/>
    </row>
    <row r="800" spans="8:8">
      <c r="H800"/>
    </row>
    <row r="801" spans="8:8">
      <c r="H801"/>
    </row>
    <row r="802" spans="8:8">
      <c r="H802"/>
    </row>
    <row r="803" spans="8:8">
      <c r="H803"/>
    </row>
    <row r="804" spans="8:8">
      <c r="H804"/>
    </row>
    <row r="805" spans="8:8">
      <c r="H805"/>
    </row>
    <row r="806" spans="8:8">
      <c r="H806"/>
    </row>
    <row r="807" spans="8:8">
      <c r="H807"/>
    </row>
    <row r="808" spans="8:8">
      <c r="H808"/>
    </row>
    <row r="809" spans="8:8">
      <c r="H809"/>
    </row>
    <row r="810" spans="8:8">
      <c r="H810"/>
    </row>
    <row r="811" spans="8:8">
      <c r="H811"/>
    </row>
    <row r="812" spans="8:8">
      <c r="H812"/>
    </row>
    <row r="813" spans="8:8">
      <c r="H813"/>
    </row>
    <row r="814" spans="8:8">
      <c r="H814"/>
    </row>
    <row r="815" spans="8:8">
      <c r="H815"/>
    </row>
    <row r="816" spans="8:8">
      <c r="H816"/>
    </row>
    <row r="817" spans="8:8">
      <c r="H817"/>
    </row>
    <row r="818" spans="8:8">
      <c r="H818"/>
    </row>
    <row r="819" spans="8:8">
      <c r="H819"/>
    </row>
    <row r="820" spans="8:8">
      <c r="H820"/>
    </row>
    <row r="821" spans="8:8">
      <c r="H821"/>
    </row>
    <row r="822" spans="8:8">
      <c r="H822"/>
    </row>
    <row r="823" spans="8:8">
      <c r="H823"/>
    </row>
    <row r="824" spans="8:8">
      <c r="H824"/>
    </row>
    <row r="825" spans="8:8">
      <c r="H825"/>
    </row>
    <row r="826" spans="8:8">
      <c r="H826"/>
    </row>
    <row r="827" spans="8:8">
      <c r="H827"/>
    </row>
    <row r="828" spans="8:8">
      <c r="H828"/>
    </row>
    <row r="829" spans="8:8">
      <c r="H829"/>
    </row>
    <row r="830" spans="8:8">
      <c r="H830"/>
    </row>
    <row r="831" spans="8:8">
      <c r="H831"/>
    </row>
    <row r="832" spans="8:8">
      <c r="H832"/>
    </row>
    <row r="833" spans="8:8">
      <c r="H833"/>
    </row>
    <row r="834" spans="8:8">
      <c r="H834"/>
    </row>
    <row r="835" spans="8:8">
      <c r="H835"/>
    </row>
    <row r="836" spans="8:8">
      <c r="H836"/>
    </row>
    <row r="837" spans="8:8">
      <c r="H837"/>
    </row>
    <row r="838" spans="8:8">
      <c r="H838"/>
    </row>
    <row r="839" spans="8:8">
      <c r="H839"/>
    </row>
    <row r="840" spans="8:8">
      <c r="H840"/>
    </row>
    <row r="841" spans="8:8">
      <c r="H841"/>
    </row>
    <row r="842" spans="8:8">
      <c r="H842"/>
    </row>
    <row r="843" spans="8:8">
      <c r="H843"/>
    </row>
    <row r="844" spans="8:8">
      <c r="H844"/>
    </row>
    <row r="845" spans="8:8">
      <c r="H845"/>
    </row>
    <row r="846" spans="8:8">
      <c r="H846"/>
    </row>
    <row r="847" spans="8:8">
      <c r="H847"/>
    </row>
    <row r="848" spans="8:8">
      <c r="H848"/>
    </row>
    <row r="849" spans="8:8">
      <c r="H849"/>
    </row>
    <row r="850" spans="8:8">
      <c r="H850"/>
    </row>
    <row r="851" spans="8:8">
      <c r="H851"/>
    </row>
    <row r="852" spans="8:8">
      <c r="H852"/>
    </row>
    <row r="853" spans="8:8">
      <c r="H853"/>
    </row>
    <row r="854" spans="8:8">
      <c r="H854"/>
    </row>
    <row r="855" spans="8:8">
      <c r="H855"/>
    </row>
    <row r="856" spans="8:8">
      <c r="H856"/>
    </row>
    <row r="857" spans="8:8">
      <c r="H857"/>
    </row>
    <row r="858" spans="8:8">
      <c r="H858"/>
    </row>
    <row r="859" spans="8:8">
      <c r="H859"/>
    </row>
    <row r="860" spans="8:8">
      <c r="H860"/>
    </row>
    <row r="861" spans="8:8">
      <c r="H861"/>
    </row>
    <row r="862" spans="8:8">
      <c r="H862"/>
    </row>
    <row r="863" spans="8:8">
      <c r="H863"/>
    </row>
    <row r="864" spans="8:8">
      <c r="H864"/>
    </row>
    <row r="865" spans="8:8">
      <c r="H865"/>
    </row>
    <row r="866" spans="8:8">
      <c r="H866"/>
    </row>
    <row r="867" spans="8:8">
      <c r="H867"/>
    </row>
    <row r="868" spans="8:8">
      <c r="H868"/>
    </row>
    <row r="869" spans="8:8">
      <c r="H869"/>
    </row>
    <row r="870" spans="8:8">
      <c r="H870"/>
    </row>
    <row r="871" spans="8:8">
      <c r="H871"/>
    </row>
    <row r="872" spans="8:8">
      <c r="H872"/>
    </row>
    <row r="873" spans="8:8">
      <c r="H873"/>
    </row>
    <row r="874" spans="8:8">
      <c r="H874"/>
    </row>
    <row r="875" spans="8:8">
      <c r="H875"/>
    </row>
    <row r="876" spans="8:8">
      <c r="H876"/>
    </row>
    <row r="877" spans="8:8">
      <c r="H877"/>
    </row>
    <row r="878" spans="8:8">
      <c r="H878"/>
    </row>
    <row r="879" spans="8:8">
      <c r="H879"/>
    </row>
    <row r="880" spans="8:8">
      <c r="H880"/>
    </row>
    <row r="881" spans="8:8">
      <c r="H881"/>
    </row>
    <row r="882" spans="8:8">
      <c r="H882"/>
    </row>
    <row r="883" spans="8:8">
      <c r="H883"/>
    </row>
    <row r="884" spans="8:8">
      <c r="H884"/>
    </row>
    <row r="885" spans="8:8">
      <c r="H885"/>
    </row>
    <row r="886" spans="8:8">
      <c r="H886"/>
    </row>
    <row r="887" spans="8:8">
      <c r="H887"/>
    </row>
    <row r="888" spans="8:8">
      <c r="H888"/>
    </row>
    <row r="889" spans="8:8">
      <c r="H889"/>
    </row>
    <row r="890" spans="8:8">
      <c r="H890"/>
    </row>
    <row r="891" spans="8:8">
      <c r="H891"/>
    </row>
    <row r="892" spans="8:8">
      <c r="H892"/>
    </row>
    <row r="893" spans="8:8">
      <c r="H893"/>
    </row>
    <row r="894" spans="8:8">
      <c r="H894"/>
    </row>
    <row r="895" spans="8:8">
      <c r="H895"/>
    </row>
    <row r="896" spans="8:8">
      <c r="H896"/>
    </row>
    <row r="897" spans="8:8">
      <c r="H897"/>
    </row>
    <row r="898" spans="8:8">
      <c r="H898"/>
    </row>
    <row r="899" spans="8:8">
      <c r="H899"/>
    </row>
    <row r="900" spans="8:8">
      <c r="H900"/>
    </row>
    <row r="901" spans="8:8">
      <c r="H901"/>
    </row>
    <row r="902" spans="8:8">
      <c r="H902"/>
    </row>
    <row r="903" spans="8:8">
      <c r="H903"/>
    </row>
    <row r="904" spans="8:8">
      <c r="H904"/>
    </row>
    <row r="905" spans="8:8">
      <c r="H905"/>
    </row>
    <row r="906" spans="8:8">
      <c r="H906"/>
    </row>
    <row r="907" spans="8:8">
      <c r="H907"/>
    </row>
    <row r="908" spans="8:8">
      <c r="H908"/>
    </row>
    <row r="909" spans="8:8">
      <c r="H909"/>
    </row>
    <row r="910" spans="8:8">
      <c r="H910"/>
    </row>
    <row r="911" spans="8:8">
      <c r="H911"/>
    </row>
    <row r="912" spans="8:8">
      <c r="H912"/>
    </row>
    <row r="913" spans="8:8">
      <c r="H913"/>
    </row>
    <row r="914" spans="8:8">
      <c r="H914"/>
    </row>
    <row r="915" spans="8:8">
      <c r="H915"/>
    </row>
    <row r="916" spans="8:8">
      <c r="H916"/>
    </row>
    <row r="917" spans="8:8">
      <c r="H917"/>
    </row>
    <row r="918" spans="8:8">
      <c r="H918"/>
    </row>
    <row r="919" spans="8:8">
      <c r="H919"/>
    </row>
    <row r="920" spans="8:8">
      <c r="H920"/>
    </row>
    <row r="921" spans="8:8">
      <c r="H921"/>
    </row>
    <row r="922" spans="8:8">
      <c r="H922"/>
    </row>
    <row r="923" spans="8:8">
      <c r="H923"/>
    </row>
    <row r="924" spans="8:8">
      <c r="H924"/>
    </row>
    <row r="925" spans="8:8">
      <c r="H925"/>
    </row>
    <row r="926" spans="8:8">
      <c r="H926"/>
    </row>
    <row r="927" spans="8:8">
      <c r="H927"/>
    </row>
    <row r="928" spans="8:8">
      <c r="H928"/>
    </row>
    <row r="929" spans="8:8">
      <c r="H929"/>
    </row>
    <row r="930" spans="8:8">
      <c r="H930"/>
    </row>
    <row r="931" spans="8:8">
      <c r="H931"/>
    </row>
    <row r="932" spans="8:8">
      <c r="H932"/>
    </row>
    <row r="933" spans="8:8">
      <c r="H933"/>
    </row>
    <row r="934" spans="8:8">
      <c r="H934"/>
    </row>
    <row r="935" spans="8:8">
      <c r="H935"/>
    </row>
    <row r="936" spans="8:8">
      <c r="H936"/>
    </row>
    <row r="937" spans="8:8">
      <c r="H937"/>
    </row>
    <row r="938" spans="8:8">
      <c r="H938"/>
    </row>
    <row r="939" spans="8:8">
      <c r="H939"/>
    </row>
    <row r="940" spans="8:8">
      <c r="H940"/>
    </row>
    <row r="941" spans="8:8">
      <c r="H941"/>
    </row>
    <row r="942" spans="8:8">
      <c r="H942"/>
    </row>
    <row r="943" spans="8:8">
      <c r="H943"/>
    </row>
    <row r="944" spans="8:8">
      <c r="H944"/>
    </row>
    <row r="945" spans="8:8">
      <c r="H945"/>
    </row>
    <row r="946" spans="8:8">
      <c r="H946"/>
    </row>
    <row r="947" spans="8:8">
      <c r="H947"/>
    </row>
    <row r="948" spans="8:8">
      <c r="H948"/>
    </row>
    <row r="949" spans="8:8">
      <c r="H949"/>
    </row>
    <row r="950" spans="8:8">
      <c r="H950"/>
    </row>
    <row r="951" spans="8:8">
      <c r="H951"/>
    </row>
    <row r="952" spans="8:8">
      <c r="H952"/>
    </row>
    <row r="953" spans="8:8">
      <c r="H953"/>
    </row>
    <row r="954" spans="8:8">
      <c r="H954"/>
    </row>
    <row r="955" spans="8:8">
      <c r="H955"/>
    </row>
    <row r="956" spans="8:8">
      <c r="H956"/>
    </row>
    <row r="957" spans="8:8">
      <c r="H957"/>
    </row>
    <row r="958" spans="8:8">
      <c r="H958"/>
    </row>
    <row r="959" spans="8:8">
      <c r="H959"/>
    </row>
    <row r="960" spans="8:8">
      <c r="H960"/>
    </row>
    <row r="961" spans="8:8">
      <c r="H961"/>
    </row>
    <row r="962" spans="8:8">
      <c r="H962"/>
    </row>
    <row r="963" spans="8:8">
      <c r="H963"/>
    </row>
    <row r="964" spans="8:8">
      <c r="H964"/>
    </row>
    <row r="965" spans="8:8">
      <c r="H965"/>
    </row>
    <row r="966" spans="8:8">
      <c r="H966"/>
    </row>
    <row r="967" spans="8:8">
      <c r="H967"/>
    </row>
    <row r="968" spans="8:8">
      <c r="H968"/>
    </row>
    <row r="969" spans="8:8">
      <c r="H969"/>
    </row>
    <row r="970" spans="8:8">
      <c r="H970"/>
    </row>
    <row r="971" spans="8:8">
      <c r="H971"/>
    </row>
    <row r="972" spans="8:8">
      <c r="H972"/>
    </row>
    <row r="973" spans="8:8">
      <c r="H973"/>
    </row>
    <row r="974" spans="8:8">
      <c r="H974"/>
    </row>
    <row r="975" spans="8:8">
      <c r="H975"/>
    </row>
    <row r="976" spans="8:8">
      <c r="H976"/>
    </row>
    <row r="977" spans="8:8">
      <c r="H977"/>
    </row>
    <row r="978" spans="8:8">
      <c r="H978"/>
    </row>
    <row r="979" spans="8:8">
      <c r="H979"/>
    </row>
  </sheetData>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9:I21"/>
  <sheetViews>
    <sheetView showGridLines="0" topLeftCell="C4" zoomScale="130" zoomScaleNormal="130" workbookViewId="0">
      <selection activeCell="G16" sqref="G16"/>
    </sheetView>
  </sheetViews>
  <sheetFormatPr defaultColWidth="11.42578125" defaultRowHeight="12.75"/>
  <cols>
    <col min="3" max="3" width="72.85546875" bestFit="1" customWidth="1"/>
    <col min="4" max="4" width="24.85546875" bestFit="1" customWidth="1"/>
    <col min="5" max="5" width="22.140625" customWidth="1"/>
  </cols>
  <sheetData>
    <row r="9" spans="3:9" ht="31.5">
      <c r="C9" s="6"/>
      <c r="D9" s="34" t="s">
        <v>289</v>
      </c>
      <c r="E9" s="34" t="s">
        <v>290</v>
      </c>
    </row>
    <row r="10" spans="3:9" ht="15">
      <c r="C10" s="7"/>
    </row>
    <row r="11" spans="3:9" ht="15.75">
      <c r="C11" s="36" t="s">
        <v>291</v>
      </c>
      <c r="D11" s="37"/>
      <c r="E11" s="38"/>
    </row>
    <row r="12" spans="3:9">
      <c r="C12" s="29" t="s">
        <v>292</v>
      </c>
      <c r="D12" s="30">
        <f>Amidaments!J288</f>
        <v>0</v>
      </c>
      <c r="E12" s="31">
        <f>D12*(1+21%)</f>
        <v>0</v>
      </c>
      <c r="I12" s="8"/>
    </row>
    <row r="13" spans="3:9">
      <c r="C13" s="29" t="s">
        <v>293</v>
      </c>
      <c r="D13" s="30">
        <f>6%*D12</f>
        <v>0</v>
      </c>
      <c r="E13" s="31">
        <f>D13*(1+21%)</f>
        <v>0</v>
      </c>
    </row>
    <row r="14" spans="3:9">
      <c r="C14" s="44" t="s">
        <v>294</v>
      </c>
      <c r="D14" s="32">
        <f>13%*D12</f>
        <v>0</v>
      </c>
      <c r="E14" s="33">
        <f>D14*(1+21%)</f>
        <v>0</v>
      </c>
    </row>
    <row r="15" spans="3:9">
      <c r="C15" s="42"/>
      <c r="D15" s="43"/>
      <c r="E15" s="43"/>
    </row>
    <row r="16" spans="3:9">
      <c r="D16" s="35">
        <f>SUM(D12:D14)</f>
        <v>0</v>
      </c>
      <c r="E16" s="35">
        <f>SUM(E12:E14)</f>
        <v>0</v>
      </c>
      <c r="G16" s="49">
        <f>4*25*8+600</f>
        <v>1400</v>
      </c>
    </row>
    <row r="20" spans="5:5">
      <c r="E20" s="49">
        <f>E16*20%</f>
        <v>0</v>
      </c>
    </row>
    <row r="21" spans="5:5">
      <c r="E21" s="49">
        <f>E16-E20</f>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Banc de Preus</vt:lpstr>
      <vt:lpstr>Amidaments</vt:lpstr>
      <vt:lpstr>Pressupost</vt:lpstr>
      <vt:lpstr>Resum Pressupost</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afernandezp</dc:creator>
  <cp:lastModifiedBy>Sempere Vera, Míriam</cp:lastModifiedBy>
  <cp:lastPrinted>2019-11-20T12:35:37Z</cp:lastPrinted>
  <dcterms:created xsi:type="dcterms:W3CDTF">2005-06-14T08:21:41Z</dcterms:created>
  <dcterms:modified xsi:type="dcterms:W3CDTF">2025-07-03T11:18:58Z</dcterms:modified>
</cp:coreProperties>
</file>