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PUBLICAR\"/>
    </mc:Choice>
  </mc:AlternateContent>
  <xr:revisionPtr revIDLastSave="0" documentId="13_ncr:1_{0D9E1F3E-2C94-4FB0-921A-A090DA0137F4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  <sheet name="Hoja1" sheetId="2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89" i="1"/>
  <c r="F88" i="1"/>
  <c r="F87" i="1"/>
  <c r="F85" i="1"/>
  <c r="F84" i="1"/>
  <c r="F71" i="1" l="1"/>
  <c r="F55" i="1"/>
  <c r="F34" i="1"/>
  <c r="F73" i="1" l="1"/>
  <c r="F75" i="1" s="1"/>
  <c r="F74" i="1" l="1"/>
  <c r="F76" i="1" s="1"/>
  <c r="F78" i="1" l="1"/>
  <c r="F77" i="1"/>
</calcChain>
</file>

<file path=xl/sharedStrings.xml><?xml version="1.0" encoding="utf-8"?>
<sst xmlns="http://schemas.openxmlformats.org/spreadsheetml/2006/main" count="74" uniqueCount="74">
  <si>
    <t>EMPRESA LICITADORA:</t>
  </si>
  <si>
    <t>Oferta en concepte del preu corresponent al pressupost de licitació</t>
  </si>
  <si>
    <t>Despeses Generals (13%)</t>
  </si>
  <si>
    <t>Benefici Industrial (6%)</t>
  </si>
  <si>
    <t>CONCEPTE</t>
  </si>
  <si>
    <t>01.01 ENCLAVAMENTS</t>
  </si>
  <si>
    <t>01.01.01 DEPENDÈNCIES</t>
  </si>
  <si>
    <t>01.01.01.01 TREBALLS PREVIS I REPLANTEIG GENERAL</t>
  </si>
  <si>
    <t>01.01.01.02 REFORÇ ESTRUCTURAL</t>
  </si>
  <si>
    <t>01.01.01.03 SISTEMA ENVOLVENT</t>
  </si>
  <si>
    <t>01.01.02.04 SISTEMES DE COMPARTIMENTACIÓ I D'ACABATS INTERIORS</t>
  </si>
  <si>
    <t>01.01.02.05 EQUIPAMENT</t>
  </si>
  <si>
    <t>01.01.02 CONDICIONAMENTS I INSTAL·LACIONS</t>
  </si>
  <si>
    <t>01.01.02.01 ENDERROCS</t>
  </si>
  <si>
    <t>01.01.02.02 ENLLUMENAT</t>
  </si>
  <si>
    <t>01.01.02.03 ELECTRICITAT</t>
  </si>
  <si>
    <t>01.01.02.04 CLIMATITZACIÓ</t>
  </si>
  <si>
    <t>01.01.02.05 VENTILACIÓ</t>
  </si>
  <si>
    <t>01.01.02.06 COMUNICACIONS</t>
  </si>
  <si>
    <t>01.01.02.07 SAI</t>
  </si>
  <si>
    <t>01.01.02.08 INCENDIS</t>
  </si>
  <si>
    <t>01.01.02.09 VARIS</t>
  </si>
  <si>
    <t>01.01.03 SEGURETAT I SALUT *</t>
  </si>
  <si>
    <t>01.01.04 GESTIÓ DE RESIDUS</t>
  </si>
  <si>
    <t>Total 01.01 ENCLAVAMENTS</t>
  </si>
  <si>
    <t>01.02 BAIXA TENSIÓ</t>
  </si>
  <si>
    <t>01.02.01 DEPENDÈNCIES</t>
  </si>
  <si>
    <t>01.02.01.01 TREBALLS PREVIS I REPLANTEIG GENERAL</t>
  </si>
  <si>
    <t>01.02.01.02 SISTEMA ESTRUCTURAL</t>
  </si>
  <si>
    <t>01.02.01.04 SISTEMA COMPARTIMENTACIÓ I D'ACABATS INTERIORS</t>
  </si>
  <si>
    <t>01.02.01.05 EQUIPAMENT</t>
  </si>
  <si>
    <t>01.02.02 CONDICIONAMENTS I INSTAL·LACIONS</t>
  </si>
  <si>
    <t>01.02.02.01 ENDERROCS</t>
  </si>
  <si>
    <t>01.02.02.02 ENLLUMENAT</t>
  </si>
  <si>
    <t>01.02.02.03 ELECTRICITAT</t>
  </si>
  <si>
    <t xml:space="preserve">01.02.02.04 CLIMATITZACIÓ </t>
  </si>
  <si>
    <t xml:space="preserve">01.02.02.05 VENTILACIÓ </t>
  </si>
  <si>
    <t>01.02.02.06 COMUNICACIONS</t>
  </si>
  <si>
    <t>01.02.02.06 SAI</t>
  </si>
  <si>
    <t>01.02.02.08 INCENDIS</t>
  </si>
  <si>
    <t>01.02.02.09 RAM DE PALETA</t>
  </si>
  <si>
    <t>01.02.02.10 VARIS</t>
  </si>
  <si>
    <t>01.02.03 SEGURETAT I SALUT *</t>
  </si>
  <si>
    <t>01.02.04 GESTIÓ DE RESIDUS</t>
  </si>
  <si>
    <t>Total 01.02 BAIXA TENSIÓ</t>
  </si>
  <si>
    <t>01.03 COMUNICACIONS</t>
  </si>
  <si>
    <t>01.03.01 DEPENDÈNCIES</t>
  </si>
  <si>
    <t>01.03.01.01 TREBALLS PREVIS I REPLANTEIG GENERAL</t>
  </si>
  <si>
    <t>01.03.01.02 SISTEMA ESTRUCTURAL</t>
  </si>
  <si>
    <t>01.03.01.04 SISTEMA COMPARTIMENTACIÓ I D'ACABATS INTERIORS</t>
  </si>
  <si>
    <t>01.03.01.05 EQUIPAMENT</t>
  </si>
  <si>
    <t>01.03.02 CONDICIONAMENTS I INSTAL·LACIONS</t>
  </si>
  <si>
    <t>01.03.02.01 QUADRE GENERAL</t>
  </si>
  <si>
    <t>01.03.02.02 PLANTA BAIXA</t>
  </si>
  <si>
    <t>01.03.02.03 PLANTA ALTELL</t>
  </si>
  <si>
    <t>01.03.02.04 PLANTA PRIMERA</t>
  </si>
  <si>
    <t>01.03.02.05 VARIS</t>
  </si>
  <si>
    <t>01.03.03 SEGURETAT I SALUT (*)</t>
  </si>
  <si>
    <t>01.03.04 GESTIÓ DE RESIDUS</t>
  </si>
  <si>
    <t>Total 01.03 COMUNICACIONS</t>
  </si>
  <si>
    <t>Total PEM</t>
  </si>
  <si>
    <t>TOTAL PEC (abans d’IVA)</t>
  </si>
  <si>
    <t>OMPLIR NOMÉS LES CEL·LES OMBREJADES EN GRIS (IMPORTS EN PEM)</t>
  </si>
  <si>
    <t>IVA 21%</t>
  </si>
  <si>
    <t>TOTAL AMB IVA</t>
  </si>
  <si>
    <t>PREU MÀXIM PEM</t>
  </si>
  <si>
    <t>OFERTA TOTAL PEM (oferta amb 2 decimals)</t>
  </si>
  <si>
    <r>
      <t>(*) Les partides alçades 01.01.03, 01.02.03 i</t>
    </r>
    <r>
      <rPr>
        <b/>
        <sz val="10"/>
        <color rgb="FF000000"/>
        <rFont val="Arial"/>
        <family val="2"/>
      </rPr>
      <t xml:space="preserve"> </t>
    </r>
    <r>
      <rPr>
        <sz val="11"/>
        <color theme="1"/>
        <rFont val="Arial"/>
        <family val="2"/>
      </rPr>
      <t>01.03.03 de Seguretat i Salut no admeten baixa i cal fer ofertea al preu indicat al model d'oferta d'aquest plec. En cas contrari, l'oferta quedarà exclosa, a excepció que l'oferta global no es modifqui, un cop realitzada la homogeneïtzació</t>
    </r>
  </si>
  <si>
    <t>subtotal PRESSUPOST PEM partides que admeten baixa</t>
  </si>
  <si>
    <t>subtotal PRESSUPOST PEM partides que NO admeten baixa</t>
  </si>
  <si>
    <t>subtotal OFERTA PEM partides que admeten baixa</t>
  </si>
  <si>
    <t>subtotal OFERTA PEM partides que NO admeten baixa</t>
  </si>
  <si>
    <t>Subtotal OFERTA (abans d'IVA) partides que admeten baixa</t>
  </si>
  <si>
    <t>Subtotal OFERTA  (abans d'IVA) partides que NO admeten baixa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</si>
</sst>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i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4" fontId="4" fillId="6" borderId="7" xfId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vertical="center" wrapText="1"/>
    </xf>
    <xf numFmtId="8" fontId="3" fillId="0" borderId="7" xfId="0" applyNumberFormat="1" applyFont="1" applyBorder="1" applyAlignment="1" applyProtection="1">
      <alignment horizontal="right" vertical="center" wrapText="1"/>
    </xf>
    <xf numFmtId="44" fontId="3" fillId="0" borderId="7" xfId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0" borderId="8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4" borderId="6" xfId="0" applyFont="1" applyFill="1" applyBorder="1" applyAlignment="1" applyProtection="1">
      <alignment horizontal="right" vertical="center" wrapText="1" indent="2"/>
    </xf>
    <xf numFmtId="44" fontId="3" fillId="4" borderId="7" xfId="1" applyFont="1" applyFill="1" applyBorder="1" applyAlignment="1" applyProtection="1">
      <alignment horizontal="right" vertical="center" wrapText="1"/>
    </xf>
    <xf numFmtId="0" fontId="3" fillId="4" borderId="4" xfId="0" applyFont="1" applyFill="1" applyBorder="1" applyAlignment="1" applyProtection="1">
      <alignment horizontal="right" vertical="center" wrapText="1" indent="2"/>
    </xf>
    <xf numFmtId="44" fontId="3" fillId="4" borderId="5" xfId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 indent="2"/>
    </xf>
    <xf numFmtId="44" fontId="3" fillId="0" borderId="0" xfId="1" applyFont="1" applyFill="1" applyBorder="1" applyAlignment="1" applyProtection="1">
      <alignment horizontal="right" vertical="center" wrapText="1"/>
    </xf>
    <xf numFmtId="0" fontId="7" fillId="0" borderId="9" xfId="0" applyFont="1" applyBorder="1" applyAlignment="1" applyProtection="1">
      <alignment wrapText="1"/>
    </xf>
    <xf numFmtId="0" fontId="7" fillId="0" borderId="13" xfId="0" applyFont="1" applyBorder="1" applyAlignment="1" applyProtection="1">
      <alignment wrapText="1"/>
    </xf>
    <xf numFmtId="0" fontId="7" fillId="0" borderId="10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0" fontId="7" fillId="0" borderId="7" xfId="0" applyFont="1" applyBorder="1" applyAlignment="1" applyProtection="1">
      <alignment wrapText="1"/>
    </xf>
    <xf numFmtId="0" fontId="8" fillId="4" borderId="0" xfId="0" applyFont="1" applyFill="1" applyAlignment="1" applyProtection="1">
      <alignment horizontal="left" vertical="center" wrapText="1"/>
    </xf>
    <xf numFmtId="8" fontId="0" fillId="4" borderId="0" xfId="1" applyNumberFormat="1" applyFont="1" applyFill="1" applyProtection="1"/>
    <xf numFmtId="44" fontId="0" fillId="4" borderId="0" xfId="1" applyFont="1" applyFill="1" applyProtection="1"/>
    <xf numFmtId="44" fontId="0" fillId="0" borderId="0" xfId="1" applyFont="1" applyProtection="1"/>
    <xf numFmtId="0" fontId="4" fillId="0" borderId="6" xfId="0" applyFont="1" applyBorder="1" applyAlignment="1" applyProtection="1">
      <alignment vertical="center" wrapText="1"/>
    </xf>
    <xf numFmtId="8" fontId="4" fillId="0" borderId="7" xfId="0" applyNumberFormat="1" applyFont="1" applyBorder="1" applyAlignment="1" applyProtection="1">
      <alignment horizontal="right" vertical="center" wrapText="1"/>
    </xf>
    <xf numFmtId="44" fontId="4" fillId="5" borderId="7" xfId="1" applyFont="1" applyFill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8" fontId="3" fillId="0" borderId="0" xfId="0" applyNumberFormat="1" applyFont="1" applyProtection="1"/>
    <xf numFmtId="0" fontId="5" fillId="0" borderId="0" xfId="0" applyFont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44" fontId="6" fillId="3" borderId="5" xfId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8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/>
            <a:t>CONTR/2025/331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d’arranjament i redistribució d’oficines als Tallers de Sant Boi a la Línia Llobregat-Anoia de Ferrocarrils de la Generalitat de Catalunya.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90"/>
  <sheetViews>
    <sheetView tabSelected="1" zoomScaleNormal="100" workbookViewId="0">
      <selection activeCell="F21" sqref="F21"/>
    </sheetView>
  </sheetViews>
  <sheetFormatPr baseColWidth="10" defaultColWidth="8.85546875" defaultRowHeight="15" x14ac:dyDescent="0.25"/>
  <cols>
    <col min="1" max="3" width="8.85546875" style="8"/>
    <col min="4" max="4" width="45.5703125" style="8" customWidth="1"/>
    <col min="5" max="5" width="22.85546875" style="8" customWidth="1"/>
    <col min="6" max="6" width="23.5703125" style="27" customWidth="1"/>
    <col min="7" max="7" width="13" style="8" customWidth="1"/>
    <col min="8" max="8" width="16.7109375" style="8" customWidth="1"/>
    <col min="9" max="9" width="15.85546875" style="8" customWidth="1"/>
    <col min="10" max="10" width="13.85546875" style="8" customWidth="1"/>
    <col min="11" max="16384" width="8.85546875" style="8"/>
  </cols>
  <sheetData>
    <row r="9" spans="1:8" ht="24" customHeight="1" x14ac:dyDescent="0.25">
      <c r="B9" s="45" t="s">
        <v>0</v>
      </c>
      <c r="C9" s="45"/>
      <c r="D9" s="45"/>
      <c r="E9" s="46"/>
      <c r="F9" s="1"/>
      <c r="G9" s="2"/>
      <c r="H9" s="3"/>
    </row>
    <row r="12" spans="1:8" ht="23.45" customHeight="1" x14ac:dyDescent="0.25">
      <c r="A12" s="41" t="s">
        <v>1</v>
      </c>
      <c r="B12" s="41"/>
      <c r="C12" s="41"/>
      <c r="D12" s="41"/>
      <c r="E12" s="41"/>
      <c r="F12" s="41"/>
      <c r="G12" s="41"/>
      <c r="H12" s="41"/>
    </row>
    <row r="13" spans="1:8" ht="15.75" thickBot="1" x14ac:dyDescent="0.3">
      <c r="D13" s="8" t="s">
        <v>62</v>
      </c>
    </row>
    <row r="14" spans="1:8" ht="26.25" thickBot="1" x14ac:dyDescent="0.3">
      <c r="D14" s="42" t="s">
        <v>4</v>
      </c>
      <c r="E14" s="43" t="s">
        <v>65</v>
      </c>
      <c r="F14" s="44" t="s">
        <v>66</v>
      </c>
    </row>
    <row r="15" spans="1:8" ht="15.75" thickBot="1" x14ac:dyDescent="0.3">
      <c r="D15" s="34" t="s">
        <v>5</v>
      </c>
      <c r="E15" s="35"/>
      <c r="F15" s="36"/>
    </row>
    <row r="16" spans="1:8" ht="15.75" thickBot="1" x14ac:dyDescent="0.3">
      <c r="D16" s="37" t="s">
        <v>6</v>
      </c>
      <c r="E16" s="38"/>
      <c r="F16" s="39"/>
    </row>
    <row r="17" spans="4:6" ht="26.25" thickBot="1" x14ac:dyDescent="0.3">
      <c r="D17" s="28" t="s">
        <v>7</v>
      </c>
      <c r="E17" s="29">
        <v>2897.92</v>
      </c>
      <c r="F17" s="4"/>
    </row>
    <row r="18" spans="4:6" ht="15.75" thickBot="1" x14ac:dyDescent="0.3">
      <c r="D18" s="28" t="s">
        <v>8</v>
      </c>
      <c r="E18" s="29">
        <v>3969.8</v>
      </c>
      <c r="F18" s="4"/>
    </row>
    <row r="19" spans="4:6" ht="15.75" thickBot="1" x14ac:dyDescent="0.3">
      <c r="D19" s="28" t="s">
        <v>9</v>
      </c>
      <c r="E19" s="29">
        <v>3299.64</v>
      </c>
      <c r="F19" s="4"/>
    </row>
    <row r="20" spans="4:6" ht="26.25" thickBot="1" x14ac:dyDescent="0.3">
      <c r="D20" s="28" t="s">
        <v>10</v>
      </c>
      <c r="E20" s="29">
        <v>15113.12</v>
      </c>
      <c r="F20" s="4"/>
    </row>
    <row r="21" spans="4:6" ht="15.75" thickBot="1" x14ac:dyDescent="0.3">
      <c r="D21" s="28" t="s">
        <v>11</v>
      </c>
      <c r="E21" s="29">
        <v>8388.32</v>
      </c>
      <c r="F21" s="4"/>
    </row>
    <row r="22" spans="4:6" ht="15.75" thickBot="1" x14ac:dyDescent="0.3">
      <c r="D22" s="9" t="s">
        <v>12</v>
      </c>
      <c r="E22" s="10"/>
      <c r="F22" s="11"/>
    </row>
    <row r="23" spans="4:6" ht="15.75" thickBot="1" x14ac:dyDescent="0.3">
      <c r="D23" s="28" t="s">
        <v>13</v>
      </c>
      <c r="E23" s="29">
        <v>653.85</v>
      </c>
      <c r="F23" s="4"/>
    </row>
    <row r="24" spans="4:6" ht="15.75" thickBot="1" x14ac:dyDescent="0.3">
      <c r="D24" s="28" t="s">
        <v>14</v>
      </c>
      <c r="E24" s="29">
        <v>1820.25</v>
      </c>
      <c r="F24" s="4"/>
    </row>
    <row r="25" spans="4:6" ht="15.75" thickBot="1" x14ac:dyDescent="0.3">
      <c r="D25" s="28" t="s">
        <v>15</v>
      </c>
      <c r="E25" s="29">
        <v>9443.9500000000007</v>
      </c>
      <c r="F25" s="4"/>
    </row>
    <row r="26" spans="4:6" ht="15.75" thickBot="1" x14ac:dyDescent="0.3">
      <c r="D26" s="28" t="s">
        <v>16</v>
      </c>
      <c r="E26" s="29">
        <v>4594.78</v>
      </c>
      <c r="F26" s="4"/>
    </row>
    <row r="27" spans="4:6" ht="15.75" thickBot="1" x14ac:dyDescent="0.3">
      <c r="D27" s="28" t="s">
        <v>17</v>
      </c>
      <c r="E27" s="29">
        <v>2083.7800000000002</v>
      </c>
      <c r="F27" s="4"/>
    </row>
    <row r="28" spans="4:6" ht="15.75" thickBot="1" x14ac:dyDescent="0.3">
      <c r="D28" s="28" t="s">
        <v>18</v>
      </c>
      <c r="E28" s="29">
        <v>697.96</v>
      </c>
      <c r="F28" s="4"/>
    </row>
    <row r="29" spans="4:6" ht="15.75" thickBot="1" x14ac:dyDescent="0.3">
      <c r="D29" s="28" t="s">
        <v>19</v>
      </c>
      <c r="E29" s="29">
        <v>1737</v>
      </c>
      <c r="F29" s="4"/>
    </row>
    <row r="30" spans="4:6" ht="15.75" thickBot="1" x14ac:dyDescent="0.3">
      <c r="D30" s="28" t="s">
        <v>20</v>
      </c>
      <c r="E30" s="29">
        <v>19.579999999999998</v>
      </c>
      <c r="F30" s="4"/>
    </row>
    <row r="31" spans="4:6" ht="15.75" thickBot="1" x14ac:dyDescent="0.3">
      <c r="D31" s="28" t="s">
        <v>21</v>
      </c>
      <c r="E31" s="29">
        <v>3001.43</v>
      </c>
      <c r="F31" s="4"/>
    </row>
    <row r="32" spans="4:6" ht="15.75" thickBot="1" x14ac:dyDescent="0.3">
      <c r="D32" s="28" t="s">
        <v>22</v>
      </c>
      <c r="E32" s="29">
        <v>625</v>
      </c>
      <c r="F32" s="30">
        <v>625</v>
      </c>
    </row>
    <row r="33" spans="4:6" ht="15.75" thickBot="1" x14ac:dyDescent="0.3">
      <c r="D33" s="28" t="s">
        <v>23</v>
      </c>
      <c r="E33" s="29">
        <v>293.93</v>
      </c>
      <c r="F33" s="4"/>
    </row>
    <row r="34" spans="4:6" ht="15.75" thickBot="1" x14ac:dyDescent="0.3">
      <c r="D34" s="5" t="s">
        <v>24</v>
      </c>
      <c r="E34" s="40">
        <v>58640.31</v>
      </c>
      <c r="F34" s="7">
        <f>+ROUND(SUM(F23:F33)+SUM(F17:F21),2)</f>
        <v>625</v>
      </c>
    </row>
    <row r="35" spans="4:6" ht="15.75" thickBot="1" x14ac:dyDescent="0.3">
      <c r="D35" s="9"/>
      <c r="E35" s="10"/>
      <c r="F35" s="11"/>
    </row>
    <row r="36" spans="4:6" ht="15.75" thickBot="1" x14ac:dyDescent="0.3">
      <c r="D36" s="34" t="s">
        <v>25</v>
      </c>
      <c r="E36" s="35"/>
      <c r="F36" s="36"/>
    </row>
    <row r="37" spans="4:6" ht="15.75" thickBot="1" x14ac:dyDescent="0.3">
      <c r="D37" s="37" t="s">
        <v>26</v>
      </c>
      <c r="E37" s="38"/>
      <c r="F37" s="39"/>
    </row>
    <row r="38" spans="4:6" ht="26.25" thickBot="1" x14ac:dyDescent="0.3">
      <c r="D38" s="28" t="s">
        <v>27</v>
      </c>
      <c r="E38" s="29">
        <v>1918.25</v>
      </c>
      <c r="F38" s="4"/>
    </row>
    <row r="39" spans="4:6" ht="15.75" thickBot="1" x14ac:dyDescent="0.3">
      <c r="D39" s="28" t="s">
        <v>28</v>
      </c>
      <c r="E39" s="29">
        <v>3598.86</v>
      </c>
      <c r="F39" s="4"/>
    </row>
    <row r="40" spans="4:6" ht="26.25" thickBot="1" x14ac:dyDescent="0.3">
      <c r="D40" s="28" t="s">
        <v>29</v>
      </c>
      <c r="E40" s="29">
        <v>15094.56</v>
      </c>
      <c r="F40" s="4"/>
    </row>
    <row r="41" spans="4:6" ht="15.75" thickBot="1" x14ac:dyDescent="0.3">
      <c r="D41" s="28" t="s">
        <v>30</v>
      </c>
      <c r="E41" s="29">
        <v>9800.48</v>
      </c>
      <c r="F41" s="4"/>
    </row>
    <row r="42" spans="4:6" ht="15.75" thickBot="1" x14ac:dyDescent="0.3">
      <c r="D42" s="9" t="s">
        <v>31</v>
      </c>
      <c r="E42" s="10"/>
      <c r="F42" s="11"/>
    </row>
    <row r="43" spans="4:6" ht="15.75" thickBot="1" x14ac:dyDescent="0.3">
      <c r="D43" s="28" t="s">
        <v>32</v>
      </c>
      <c r="E43" s="29">
        <v>728.88</v>
      </c>
      <c r="F43" s="4"/>
    </row>
    <row r="44" spans="4:6" ht="15.75" thickBot="1" x14ac:dyDescent="0.3">
      <c r="D44" s="28" t="s">
        <v>33</v>
      </c>
      <c r="E44" s="29">
        <v>3293.82</v>
      </c>
      <c r="F44" s="4"/>
    </row>
    <row r="45" spans="4:6" ht="15.75" thickBot="1" x14ac:dyDescent="0.3">
      <c r="D45" s="28" t="s">
        <v>34</v>
      </c>
      <c r="E45" s="29">
        <v>9304.36</v>
      </c>
      <c r="F45" s="4"/>
    </row>
    <row r="46" spans="4:6" ht="15.75" thickBot="1" x14ac:dyDescent="0.3">
      <c r="D46" s="28" t="s">
        <v>35</v>
      </c>
      <c r="E46" s="29">
        <v>11789.05</v>
      </c>
      <c r="F46" s="4"/>
    </row>
    <row r="47" spans="4:6" ht="15.75" thickBot="1" x14ac:dyDescent="0.3">
      <c r="D47" s="28" t="s">
        <v>36</v>
      </c>
      <c r="E47" s="29">
        <v>2237.38</v>
      </c>
      <c r="F47" s="4"/>
    </row>
    <row r="48" spans="4:6" ht="15.75" thickBot="1" x14ac:dyDescent="0.3">
      <c r="D48" s="28" t="s">
        <v>37</v>
      </c>
      <c r="E48" s="29">
        <v>600.29999999999995</v>
      </c>
      <c r="F48" s="4"/>
    </row>
    <row r="49" spans="4:6" ht="15.75" thickBot="1" x14ac:dyDescent="0.3">
      <c r="D49" s="28" t="s">
        <v>38</v>
      </c>
      <c r="E49" s="29">
        <v>180</v>
      </c>
      <c r="F49" s="4"/>
    </row>
    <row r="50" spans="4:6" ht="15.75" thickBot="1" x14ac:dyDescent="0.3">
      <c r="D50" s="28" t="s">
        <v>39</v>
      </c>
      <c r="E50" s="29">
        <v>44.89</v>
      </c>
      <c r="F50" s="4"/>
    </row>
    <row r="51" spans="4:6" ht="15.75" thickBot="1" x14ac:dyDescent="0.3">
      <c r="D51" s="28" t="s">
        <v>40</v>
      </c>
      <c r="E51" s="29">
        <v>201</v>
      </c>
      <c r="F51" s="4"/>
    </row>
    <row r="52" spans="4:6" ht="15.75" thickBot="1" x14ac:dyDescent="0.3">
      <c r="D52" s="28" t="s">
        <v>41</v>
      </c>
      <c r="E52" s="29">
        <v>1000</v>
      </c>
      <c r="F52" s="4"/>
    </row>
    <row r="53" spans="4:6" ht="15.75" thickBot="1" x14ac:dyDescent="0.3">
      <c r="D53" s="28" t="s">
        <v>42</v>
      </c>
      <c r="E53" s="29">
        <v>610</v>
      </c>
      <c r="F53" s="30">
        <v>610</v>
      </c>
    </row>
    <row r="54" spans="4:6" ht="15.75" thickBot="1" x14ac:dyDescent="0.3">
      <c r="D54" s="28" t="s">
        <v>43</v>
      </c>
      <c r="E54" s="29">
        <v>444.21</v>
      </c>
      <c r="F54" s="4"/>
    </row>
    <row r="55" spans="4:6" ht="15.75" thickBot="1" x14ac:dyDescent="0.3">
      <c r="D55" s="5" t="s">
        <v>44</v>
      </c>
      <c r="E55" s="6">
        <v>60846.04</v>
      </c>
      <c r="F55" s="7">
        <f>+ROUND(SUM(F43:F54)+SUM(F38:F41),2)</f>
        <v>610</v>
      </c>
    </row>
    <row r="56" spans="4:6" ht="15.75" thickBot="1" x14ac:dyDescent="0.3">
      <c r="D56" s="31"/>
      <c r="E56" s="32"/>
      <c r="F56" s="33"/>
    </row>
    <row r="57" spans="4:6" ht="15.75" thickBot="1" x14ac:dyDescent="0.3">
      <c r="D57" s="34" t="s">
        <v>45</v>
      </c>
      <c r="E57" s="35"/>
      <c r="F57" s="36"/>
    </row>
    <row r="58" spans="4:6" ht="15.75" thickBot="1" x14ac:dyDescent="0.3">
      <c r="D58" s="37" t="s">
        <v>46</v>
      </c>
      <c r="E58" s="38"/>
      <c r="F58" s="39"/>
    </row>
    <row r="59" spans="4:6" ht="26.25" thickBot="1" x14ac:dyDescent="0.3">
      <c r="D59" s="28" t="s">
        <v>47</v>
      </c>
      <c r="E59" s="29">
        <v>3205.9</v>
      </c>
      <c r="F59" s="4"/>
    </row>
    <row r="60" spans="4:6" ht="15.75" thickBot="1" x14ac:dyDescent="0.3">
      <c r="D60" s="28" t="s">
        <v>48</v>
      </c>
      <c r="E60" s="29">
        <v>6766.55</v>
      </c>
      <c r="F60" s="4"/>
    </row>
    <row r="61" spans="4:6" ht="26.25" thickBot="1" x14ac:dyDescent="0.3">
      <c r="D61" s="28" t="s">
        <v>49</v>
      </c>
      <c r="E61" s="29">
        <v>15357.22</v>
      </c>
      <c r="F61" s="4"/>
    </row>
    <row r="62" spans="4:6" ht="15.75" thickBot="1" x14ac:dyDescent="0.3">
      <c r="D62" s="28" t="s">
        <v>50</v>
      </c>
      <c r="E62" s="29">
        <v>24858.26</v>
      </c>
      <c r="F62" s="4"/>
    </row>
    <row r="63" spans="4:6" ht="15.75" thickBot="1" x14ac:dyDescent="0.3">
      <c r="D63" s="9" t="s">
        <v>51</v>
      </c>
      <c r="E63" s="10"/>
      <c r="F63" s="11"/>
    </row>
    <row r="64" spans="4:6" ht="15.75" thickBot="1" x14ac:dyDescent="0.3">
      <c r="D64" s="28" t="s">
        <v>52</v>
      </c>
      <c r="E64" s="29">
        <v>2723.54</v>
      </c>
      <c r="F64" s="4"/>
    </row>
    <row r="65" spans="4:6" ht="15.75" thickBot="1" x14ac:dyDescent="0.3">
      <c r="D65" s="28" t="s">
        <v>53</v>
      </c>
      <c r="E65" s="29">
        <v>2454.23</v>
      </c>
      <c r="F65" s="4"/>
    </row>
    <row r="66" spans="4:6" ht="15.75" thickBot="1" x14ac:dyDescent="0.3">
      <c r="D66" s="28" t="s">
        <v>54</v>
      </c>
      <c r="E66" s="29">
        <v>31858.01</v>
      </c>
      <c r="F66" s="4"/>
    </row>
    <row r="67" spans="4:6" ht="15.75" thickBot="1" x14ac:dyDescent="0.3">
      <c r="D67" s="28" t="s">
        <v>55</v>
      </c>
      <c r="E67" s="29">
        <v>10179.61</v>
      </c>
      <c r="F67" s="4"/>
    </row>
    <row r="68" spans="4:6" ht="15.75" thickBot="1" x14ac:dyDescent="0.3">
      <c r="D68" s="28" t="s">
        <v>56</v>
      </c>
      <c r="E68" s="29">
        <v>1000</v>
      </c>
      <c r="F68" s="4"/>
    </row>
    <row r="69" spans="4:6" ht="15.75" thickBot="1" x14ac:dyDescent="0.3">
      <c r="D69" s="28" t="s">
        <v>57</v>
      </c>
      <c r="E69" s="29">
        <v>1150</v>
      </c>
      <c r="F69" s="30">
        <v>1150</v>
      </c>
    </row>
    <row r="70" spans="4:6" ht="15.75" thickBot="1" x14ac:dyDescent="0.3">
      <c r="D70" s="28" t="s">
        <v>58</v>
      </c>
      <c r="E70" s="29">
        <v>188.01</v>
      </c>
      <c r="F70" s="4"/>
    </row>
    <row r="71" spans="4:6" ht="15.75" thickBot="1" x14ac:dyDescent="0.3">
      <c r="D71" s="5" t="s">
        <v>59</v>
      </c>
      <c r="E71" s="6">
        <v>99741.33</v>
      </c>
      <c r="F71" s="7">
        <f>+ROUND(SUM(F64:F70)+SUM(F59:F62),2)</f>
        <v>1150</v>
      </c>
    </row>
    <row r="72" spans="4:6" ht="15.75" thickBot="1" x14ac:dyDescent="0.3">
      <c r="D72" s="9"/>
      <c r="E72" s="10"/>
      <c r="F72" s="11"/>
    </row>
    <row r="73" spans="4:6" ht="15.75" thickBot="1" x14ac:dyDescent="0.3">
      <c r="E73" s="12" t="s">
        <v>60</v>
      </c>
      <c r="F73" s="13">
        <f>+ROUND(F71+F55+F34,2)</f>
        <v>2385</v>
      </c>
    </row>
    <row r="74" spans="4:6" ht="26.25" thickBot="1" x14ac:dyDescent="0.3">
      <c r="E74" s="12" t="s">
        <v>2</v>
      </c>
      <c r="F74" s="13">
        <f>+ROUND(F73*0.13,2)</f>
        <v>310.05</v>
      </c>
    </row>
    <row r="75" spans="4:6" ht="26.25" thickBot="1" x14ac:dyDescent="0.3">
      <c r="E75" s="12" t="s">
        <v>3</v>
      </c>
      <c r="F75" s="13">
        <f>+ROUND(F73*0.06,2)</f>
        <v>143.1</v>
      </c>
    </row>
    <row r="76" spans="4:6" ht="26.25" thickBot="1" x14ac:dyDescent="0.3">
      <c r="E76" s="12" t="s">
        <v>61</v>
      </c>
      <c r="F76" s="13">
        <f>+ROUND(F75+F74+F73,2)</f>
        <v>2838.15</v>
      </c>
    </row>
    <row r="77" spans="4:6" ht="15.75" thickBot="1" x14ac:dyDescent="0.3">
      <c r="E77" s="14" t="s">
        <v>63</v>
      </c>
      <c r="F77" s="15">
        <f>+ROUND(F76*0.21,2)</f>
        <v>596.01</v>
      </c>
    </row>
    <row r="78" spans="4:6" ht="15.75" thickBot="1" x14ac:dyDescent="0.3">
      <c r="E78" s="12" t="s">
        <v>64</v>
      </c>
      <c r="F78" s="13">
        <f>+ROUND(F76+F77,2)</f>
        <v>3434.16</v>
      </c>
    </row>
    <row r="79" spans="4:6" ht="22.5" customHeight="1" thickBot="1" x14ac:dyDescent="0.3">
      <c r="D79" s="16"/>
      <c r="E79" s="16"/>
      <c r="F79" s="17"/>
    </row>
    <row r="80" spans="4:6" ht="19.5" customHeight="1" x14ac:dyDescent="0.25">
      <c r="D80" s="18" t="s">
        <v>67</v>
      </c>
      <c r="E80" s="19"/>
      <c r="F80" s="20"/>
    </row>
    <row r="81" spans="4:6" ht="25.5" customHeight="1" thickBot="1" x14ac:dyDescent="0.3">
      <c r="D81" s="21"/>
      <c r="E81" s="22"/>
      <c r="F81" s="23"/>
    </row>
    <row r="82" spans="4:6" ht="25.5" customHeight="1" x14ac:dyDescent="0.25">
      <c r="F82" s="17"/>
    </row>
    <row r="84" spans="4:6" x14ac:dyDescent="0.25">
      <c r="D84" s="24" t="s">
        <v>68</v>
      </c>
      <c r="E84" s="24"/>
      <c r="F84" s="25">
        <f>+SUM(E17:E21)+SUM(E23:E31)+SUM(E33)+SUM(E38:E41)+SUM(E43:E52)+E54+SUM(E59:E62)+SUM(E64:E68)+E70</f>
        <v>216842.68000000005</v>
      </c>
    </row>
    <row r="85" spans="4:6" x14ac:dyDescent="0.25">
      <c r="D85" s="24" t="s">
        <v>69</v>
      </c>
      <c r="E85" s="24"/>
      <c r="F85" s="25">
        <f>+E69+E53+E32</f>
        <v>2385</v>
      </c>
    </row>
    <row r="87" spans="4:6" x14ac:dyDescent="0.25">
      <c r="D87" s="24" t="s">
        <v>70</v>
      </c>
      <c r="E87" s="24"/>
      <c r="F87" s="26">
        <f>+ROUND(SUM(F17:F21)+SUM(F23:F31)+F33+SUM(F38:F41)+SUM(F43:F52)+F54+SUM(F59:F62)+SUM(F64:F68)+F70,2)</f>
        <v>0</v>
      </c>
    </row>
    <row r="88" spans="4:6" x14ac:dyDescent="0.25">
      <c r="D88" s="24" t="s">
        <v>71</v>
      </c>
      <c r="E88" s="24"/>
      <c r="F88" s="26">
        <f>+ROUND(F69+F53+F32,2)</f>
        <v>2385</v>
      </c>
    </row>
    <row r="89" spans="4:6" x14ac:dyDescent="0.25">
      <c r="D89" s="24" t="s">
        <v>72</v>
      </c>
      <c r="E89" s="24"/>
      <c r="F89" s="26">
        <f>+ROUND(F87*0.13,2)+ROUND(F87*0.06,2)+F87</f>
        <v>0</v>
      </c>
    </row>
    <row r="90" spans="4:6" x14ac:dyDescent="0.25">
      <c r="D90" s="24" t="s">
        <v>73</v>
      </c>
      <c r="E90" s="24"/>
      <c r="F90" s="26">
        <f>+ROUND(F88*0.13,2)+ROUND(F88*0.06,2)+F88</f>
        <v>2838.15</v>
      </c>
    </row>
  </sheetData>
  <sheetProtection algorithmName="SHA-512" hashValue="thvYenaUw4iJQoAR5cFx9i5qNyE0mQzX++xTTFbKoIQ6iPO1V6yYZWju/f2Hn4kRaq20H7HqbXfe7SOqOnmXlQ==" saltValue="sL+9bHcmAz+E3Z2efVzyVw==" spinCount="100000" sheet="1" objects="1" scenarios="1" selectLockedCells="1"/>
  <mergeCells count="22">
    <mergeCell ref="D22:F22"/>
    <mergeCell ref="D35:F35"/>
    <mergeCell ref="D36:F36"/>
    <mergeCell ref="D37:F37"/>
    <mergeCell ref="B9:D9"/>
    <mergeCell ref="F9:H9"/>
    <mergeCell ref="A12:H12"/>
    <mergeCell ref="D15:F15"/>
    <mergeCell ref="D16:F16"/>
    <mergeCell ref="D56:F56"/>
    <mergeCell ref="D57:F57"/>
    <mergeCell ref="D58:F58"/>
    <mergeCell ref="D63:F63"/>
    <mergeCell ref="D42:F42"/>
    <mergeCell ref="D88:E88"/>
    <mergeCell ref="D89:E89"/>
    <mergeCell ref="D90:E90"/>
    <mergeCell ref="D72:F72"/>
    <mergeCell ref="D84:E84"/>
    <mergeCell ref="D80:F81"/>
    <mergeCell ref="D85:E85"/>
    <mergeCell ref="D87:E8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3830-9F6D-4737-A80E-B74534B7B3D2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13C52BC1-D105-48A5-B940-B19AA8B5CD8E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2 PCAP-Oferta econ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2025-08-13T08:40:22Z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