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SII Contractacio\ANY 2025\EXPEDIENTS\2. SERVEIS (SE)\4. OBERT HARMONITZAT (OH)\COMUNICACIONS FIXES 3 LOTS\0. Doc. servei\B. Plecs word\PCAP+QR+Annexes word\ANNEXOS\LOT 1\SOBRE C\"/>
    </mc:Choice>
  </mc:AlternateContent>
  <xr:revisionPtr revIDLastSave="0" documentId="8_{4415E004-9482-4738-A5DD-8BF59764DAC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sum Costos" sheetId="4" r:id="rId1"/>
    <sheet name="Serveis de veu fixa" sheetId="1" r:id="rId2"/>
    <sheet name="Serveis Internet i Dades" sheetId="3" r:id="rId3"/>
  </sheets>
  <definedNames>
    <definedName name="_xlnm.Print_Area" localSheetId="0">'Resum Costos'!$A$1:$H$46</definedName>
    <definedName name="_xlnm.Print_Area" localSheetId="1">'Serveis de veu fixa'!$A$1:$H$41</definedName>
    <definedName name="_xlnm.Print_Area" localSheetId="2">'Serveis Internet i Dades'!$A$1:$I$47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4" i="3" l="1"/>
  <c r="I38" i="3"/>
  <c r="N28" i="3"/>
  <c r="O28" i="3"/>
  <c r="P28" i="3"/>
  <c r="Q28" i="3"/>
  <c r="C31" i="4" s="1"/>
  <c r="M28" i="3"/>
  <c r="F18" i="3"/>
  <c r="I11" i="3"/>
  <c r="N29" i="1"/>
  <c r="K29" i="1"/>
  <c r="K32" i="1"/>
  <c r="J34" i="1"/>
  <c r="J38" i="1"/>
  <c r="J39" i="1" s="1"/>
  <c r="K39" i="1"/>
  <c r="L39" i="1"/>
  <c r="M39" i="1"/>
  <c r="N39" i="1"/>
  <c r="K20" i="1"/>
  <c r="L20" i="1"/>
  <c r="M20" i="1"/>
  <c r="N20" i="1"/>
  <c r="J20" i="1"/>
  <c r="C25" i="4"/>
  <c r="C19" i="4"/>
  <c r="K31" i="1"/>
  <c r="K7" i="1"/>
  <c r="L32" i="1"/>
  <c r="Q26" i="3"/>
  <c r="P26" i="3"/>
  <c r="O26" i="3"/>
  <c r="N26" i="3"/>
  <c r="Q25" i="3"/>
  <c r="Q27" i="3"/>
  <c r="N27" i="3"/>
  <c r="N25" i="3"/>
  <c r="M25" i="3" s="1"/>
  <c r="N24" i="3"/>
  <c r="O27" i="3"/>
  <c r="O25" i="3"/>
  <c r="O24" i="3"/>
  <c r="P27" i="3"/>
  <c r="P25" i="3"/>
  <c r="P24" i="3"/>
  <c r="I9" i="3"/>
  <c r="C13" i="4" l="1"/>
  <c r="C7" i="4" s="1"/>
  <c r="D7" i="4" s="1"/>
  <c r="E7" i="4" s="1"/>
  <c r="M26" i="3"/>
  <c r="M27" i="3"/>
  <c r="N18" i="1" l="1"/>
  <c r="L18" i="1"/>
  <c r="M18" i="1"/>
  <c r="K18" i="1"/>
  <c r="D18" i="1"/>
  <c r="D12" i="1"/>
  <c r="E28" i="1"/>
  <c r="E37" i="1"/>
  <c r="E36" i="1"/>
  <c r="E34" i="1"/>
  <c r="E32" i="1"/>
  <c r="E30" i="1"/>
  <c r="E29" i="1"/>
  <c r="J18" i="1" l="1"/>
  <c r="D28" i="1"/>
  <c r="K12" i="1"/>
  <c r="K8" i="1"/>
  <c r="L8" i="1"/>
  <c r="M8" i="1"/>
  <c r="N8" i="1"/>
  <c r="K9" i="1"/>
  <c r="L9" i="1"/>
  <c r="M9" i="1"/>
  <c r="N9" i="1"/>
  <c r="D25" i="3"/>
  <c r="D26" i="3"/>
  <c r="D27" i="3"/>
  <c r="D24" i="3"/>
  <c r="J9" i="1" l="1"/>
  <c r="J8" i="1"/>
  <c r="N35" i="1"/>
  <c r="M35" i="1"/>
  <c r="L35" i="1"/>
  <c r="K35" i="1"/>
  <c r="D35" i="1"/>
  <c r="N38" i="1"/>
  <c r="M38" i="1"/>
  <c r="L38" i="1"/>
  <c r="K38" i="1"/>
  <c r="E39" i="1"/>
  <c r="D38" i="1"/>
  <c r="D30" i="1"/>
  <c r="D31" i="1"/>
  <c r="D33" i="1"/>
  <c r="D36" i="1"/>
  <c r="D37" i="1"/>
  <c r="J35" i="1" l="1"/>
  <c r="D32" i="1"/>
  <c r="D29" i="1"/>
  <c r="D34" i="1"/>
  <c r="N30" i="1"/>
  <c r="N31" i="1"/>
  <c r="N32" i="1"/>
  <c r="N33" i="1"/>
  <c r="N34" i="1"/>
  <c r="N36" i="1"/>
  <c r="N37" i="1"/>
  <c r="N28" i="1"/>
  <c r="M29" i="1"/>
  <c r="M30" i="1"/>
  <c r="M31" i="1"/>
  <c r="M32" i="1"/>
  <c r="M33" i="1"/>
  <c r="M34" i="1"/>
  <c r="M36" i="1"/>
  <c r="M37" i="1"/>
  <c r="M28" i="1"/>
  <c r="L29" i="1"/>
  <c r="L30" i="1"/>
  <c r="L31" i="1"/>
  <c r="L33" i="1"/>
  <c r="L34" i="1"/>
  <c r="L36" i="1"/>
  <c r="L37" i="1"/>
  <c r="L28" i="1"/>
  <c r="K30" i="1"/>
  <c r="K33" i="1"/>
  <c r="K34" i="1"/>
  <c r="K36" i="1"/>
  <c r="K37" i="1"/>
  <c r="K28" i="1"/>
  <c r="D11" i="1"/>
  <c r="D8" i="1"/>
  <c r="D9" i="1"/>
  <c r="D10" i="1"/>
  <c r="D13" i="1"/>
  <c r="D14" i="1"/>
  <c r="D15" i="1"/>
  <c r="D16" i="1"/>
  <c r="D17" i="1"/>
  <c r="D19" i="1"/>
  <c r="D7" i="1"/>
  <c r="F39" i="1" l="1"/>
  <c r="G39" i="1"/>
  <c r="H39" i="1"/>
  <c r="E28" i="3"/>
  <c r="F28" i="3"/>
  <c r="G28" i="3"/>
  <c r="H28" i="3"/>
  <c r="D28" i="3"/>
  <c r="Q24" i="3"/>
  <c r="J28" i="1"/>
  <c r="N12" i="1"/>
  <c r="L10" i="1"/>
  <c r="M10" i="1"/>
  <c r="N10" i="1"/>
  <c r="L11" i="1"/>
  <c r="M11" i="1"/>
  <c r="N11" i="1"/>
  <c r="L14" i="1"/>
  <c r="M14" i="1"/>
  <c r="N14" i="1"/>
  <c r="L12" i="1"/>
  <c r="M12" i="1"/>
  <c r="L13" i="1"/>
  <c r="M13" i="1"/>
  <c r="N13" i="1"/>
  <c r="L15" i="1"/>
  <c r="M15" i="1"/>
  <c r="N15" i="1"/>
  <c r="L16" i="1"/>
  <c r="M16" i="1"/>
  <c r="N16" i="1"/>
  <c r="L17" i="1"/>
  <c r="M17" i="1"/>
  <c r="N17" i="1"/>
  <c r="L19" i="1"/>
  <c r="M19" i="1"/>
  <c r="N19" i="1"/>
  <c r="M7" i="1"/>
  <c r="N7" i="1"/>
  <c r="L7" i="1"/>
  <c r="J7" i="1" s="1"/>
  <c r="K10" i="1"/>
  <c r="K11" i="1"/>
  <c r="K14" i="1"/>
  <c r="K13" i="1"/>
  <c r="K15" i="1"/>
  <c r="K16" i="1"/>
  <c r="K17" i="1"/>
  <c r="K19" i="1"/>
  <c r="I10" i="3"/>
  <c r="I37" i="3"/>
  <c r="I43" i="3"/>
  <c r="F17" i="3"/>
  <c r="J12" i="1" l="1"/>
  <c r="M24" i="3"/>
  <c r="J17" i="1"/>
  <c r="C24" i="4"/>
  <c r="J37" i="1"/>
  <c r="C30" i="4"/>
  <c r="J33" i="1"/>
  <c r="J32" i="1"/>
  <c r="J30" i="1"/>
  <c r="J29" i="1"/>
  <c r="J36" i="1"/>
  <c r="J31" i="1"/>
  <c r="J16" i="1"/>
  <c r="J14" i="1"/>
  <c r="J13" i="1"/>
  <c r="J10" i="1"/>
  <c r="J11" i="1"/>
  <c r="J19" i="1"/>
  <c r="J15" i="1"/>
  <c r="C18" i="4" l="1"/>
  <c r="C12" i="4"/>
  <c r="C6" i="4" l="1"/>
  <c r="D6" i="4" s="1"/>
  <c r="E6" i="4" s="1"/>
  <c r="D31" i="4"/>
  <c r="E31" i="4" s="1"/>
  <c r="D19" i="4"/>
  <c r="E19" i="4" s="1"/>
  <c r="D25" i="4"/>
  <c r="E25" i="4" s="1"/>
  <c r="D24" i="4"/>
  <c r="D18" i="4"/>
  <c r="C32" i="4" l="1"/>
  <c r="C33" i="4" s="1"/>
  <c r="D13" i="4"/>
  <c r="E13" i="4" s="1"/>
  <c r="C26" i="4"/>
  <c r="C27" i="4" s="1"/>
  <c r="D12" i="4"/>
  <c r="D30" i="4"/>
  <c r="D32" i="4" s="1"/>
  <c r="D33" i="4" s="1"/>
  <c r="C20" i="4"/>
  <c r="C21" i="4" s="1"/>
  <c r="E24" i="4"/>
  <c r="E26" i="4" s="1"/>
  <c r="E27" i="4" s="1"/>
  <c r="D26" i="4"/>
  <c r="D27" i="4" s="1"/>
  <c r="E18" i="4"/>
  <c r="E20" i="4" s="1"/>
  <c r="E21" i="4" s="1"/>
  <c r="D20" i="4"/>
  <c r="D21" i="4" s="1"/>
  <c r="C14" i="4" l="1"/>
  <c r="C15" i="4" s="1"/>
  <c r="E30" i="4"/>
  <c r="E32" i="4" s="1"/>
  <c r="E33" i="4" s="1"/>
  <c r="E12" i="4"/>
  <c r="E14" i="4" s="1"/>
  <c r="E15" i="4" s="1"/>
  <c r="D14" i="4"/>
  <c r="D15" i="4" s="1"/>
  <c r="D39" i="1" l="1"/>
  <c r="E8" i="4" l="1"/>
  <c r="E9" i="4" s="1"/>
  <c r="C8" i="4"/>
  <c r="C9" i="4" s="1"/>
  <c r="D8" i="4"/>
  <c r="D9" i="4" s="1"/>
</calcChain>
</file>

<file path=xl/sharedStrings.xml><?xml version="1.0" encoding="utf-8"?>
<sst xmlns="http://schemas.openxmlformats.org/spreadsheetml/2006/main" count="184" uniqueCount="101">
  <si>
    <t>DDI</t>
  </si>
  <si>
    <t>TOTAL</t>
  </si>
  <si>
    <t>Costos fixos</t>
  </si>
  <si>
    <t>Costos variables</t>
  </si>
  <si>
    <t>Minuts</t>
  </si>
  <si>
    <t>Cost minut (€)</t>
  </si>
  <si>
    <t>Cost total (€/mes)</t>
  </si>
  <si>
    <t>Cost total (€/any)</t>
  </si>
  <si>
    <t>Concepte</t>
  </si>
  <si>
    <t>Cost total serveis de veu fixa sense IVA</t>
  </si>
  <si>
    <t>Serveis</t>
  </si>
  <si>
    <t>Unitats</t>
  </si>
  <si>
    <t>Cost unitari (€/mes)</t>
  </si>
  <si>
    <t>Línia analògica</t>
  </si>
  <si>
    <t>Metropolitanes</t>
  </si>
  <si>
    <t>Interprovincials</t>
  </si>
  <si>
    <t>A mòbils</t>
  </si>
  <si>
    <t>Tipus de tràfic</t>
  </si>
  <si>
    <t>Centre</t>
  </si>
  <si>
    <t>Accés a Internet centralitzat</t>
  </si>
  <si>
    <t>Tecnologia d'accés</t>
  </si>
  <si>
    <t>Cost equip accés (€/mes)</t>
  </si>
  <si>
    <t>Cost accés a Internet (€/mes)</t>
  </si>
  <si>
    <t>Accés</t>
  </si>
  <si>
    <t>Cabal</t>
  </si>
  <si>
    <t>Tecnologia</t>
  </si>
  <si>
    <t>Línia analògica (actualment a centraleta)</t>
  </si>
  <si>
    <t>Cost total contracte (4 anys)</t>
  </si>
  <si>
    <t>Costos serveis d'accés a Internet</t>
  </si>
  <si>
    <t>COST TOTAL SENSE IVA</t>
  </si>
  <si>
    <t>COST TOTAL AMB IVA</t>
  </si>
  <si>
    <t>Cost unitari accés (€/mes)</t>
  </si>
  <si>
    <t>Internacionals</t>
  </si>
  <si>
    <t>A números 800/900</t>
  </si>
  <si>
    <t>A números 901</t>
  </si>
  <si>
    <t>A números 902</t>
  </si>
  <si>
    <t>A serveis d'informació i emergències</t>
  </si>
  <si>
    <t>Servei contestador</t>
  </si>
  <si>
    <t>Servei 0XY</t>
  </si>
  <si>
    <t>Serveis de Salt</t>
  </si>
  <si>
    <t>Seu Central de l'Ajuntament (Principal)</t>
  </si>
  <si>
    <t>Seu Central de l'Ajuntament (Backup/Passiu)</t>
  </si>
  <si>
    <t>Accés a Internet individuals i serveis associats</t>
  </si>
  <si>
    <t>Servei</t>
  </si>
  <si>
    <t>Adreçament públic</t>
  </si>
  <si>
    <t>Adreces públiques</t>
  </si>
  <si>
    <t>Altres serveis de connectivitat de dades</t>
  </si>
  <si>
    <t>Cost accés (€/mes)</t>
  </si>
  <si>
    <t>Accés a la xarxa corporativa de dades</t>
  </si>
  <si>
    <t>Cost total  serveis d'accés a Internet  i altres sense IVA</t>
  </si>
  <si>
    <t>FTTH o ADSL màx. velocitat, amb IP fixa associada</t>
  </si>
  <si>
    <t>FTTH o ADSL màx. velocitat, sense IP fixa associada</t>
  </si>
  <si>
    <t>FTTH 100 Mb amb IP fixa associada</t>
  </si>
  <si>
    <t>FTTH 100 Mb sense IP fixa associada</t>
  </si>
  <si>
    <t>Seu Central de l'Ajuntament</t>
  </si>
  <si>
    <t>Sobre l'accés centralitzat a Internet</t>
  </si>
  <si>
    <t>Caudal CPD per accessos remots a la xarxa corporativa</t>
  </si>
  <si>
    <t>(**) Els costos unitaris indicats es mantindran per futures ampliacions dels serveis sol·licitats inicialment.</t>
  </si>
  <si>
    <t>(*) Si existeixen costos d'alta es repercutiran en els mesos de durada inicial del contracte (48 mesos), éssent el cost mensual total la suma de la quota mensual d'alta repercutida i la quota mensual de manteniment pel número d'unitats.</t>
  </si>
  <si>
    <t>Annex L1 - Model de proposta econòmica (Serveis d'accés a Internet i altres serveis de connectivitat de dades)</t>
  </si>
  <si>
    <t>Annex L1 - Model de proposta econòmica (Serveis de veu fixa)</t>
  </si>
  <si>
    <t>Annex L1 - Resum Costos</t>
  </si>
  <si>
    <t>El Proveïdor haurà d’inserir els costos de la seva proposta en les caselles ombrejades en blau.</t>
  </si>
  <si>
    <t>Manteniment telèfon</t>
  </si>
  <si>
    <t>Lloguer equip XDSI</t>
  </si>
  <si>
    <t>El Proveïdor haurà d’inserir els detalls de la seva proposta en les caselles ombrejades en verd.</t>
  </si>
  <si>
    <t>Unitats TOTALS</t>
  </si>
  <si>
    <t>Unitats Ajuntament</t>
  </si>
  <si>
    <t>Unitats Gramepark</t>
  </si>
  <si>
    <t>Unitats Grameimpuls</t>
  </si>
  <si>
    <t>Unitats Bressolgramenet</t>
  </si>
  <si>
    <t>Cost total Ajuntament (€/mes)</t>
  </si>
  <si>
    <t>Cost total Gramepark (€/mes)</t>
  </si>
  <si>
    <t>Cost total Grameimpuls (€/mes)</t>
  </si>
  <si>
    <t>Cost total Bressolgramenet (€/mes)</t>
  </si>
  <si>
    <t>COSTOS TOTALS CONCURS</t>
  </si>
  <si>
    <t>COSTOS TOTALS AJUNTAMENT</t>
  </si>
  <si>
    <t>COSTOS TOTALS GRAMEPARK</t>
  </si>
  <si>
    <t>COSTOS TOTALS GRAMEIMPULS</t>
  </si>
  <si>
    <t>COSTOS TOTALS BRESSOLGRAMENET</t>
  </si>
  <si>
    <t>1Gbps</t>
  </si>
  <si>
    <t>10 Gbps</t>
  </si>
  <si>
    <t>Cost total accés a Internet (€/mes) - Ajuntament</t>
  </si>
  <si>
    <t>Cost total (€/mes) - Ajuntament</t>
  </si>
  <si>
    <t>Cost total  (€/mes) - Ajuntament</t>
  </si>
  <si>
    <t>Accés Primari XDSI 30 canals</t>
  </si>
  <si>
    <t>Accés Primari XDSI 10 canals</t>
  </si>
  <si>
    <t>NGN Gateway (FARO)</t>
  </si>
  <si>
    <t>Accés Bàsic XDSI</t>
  </si>
  <si>
    <t>Accés Bàsic XDSI (actualment a centraleta)</t>
  </si>
  <si>
    <t>A números 80x/905 Tarificació Adicional</t>
  </si>
  <si>
    <t>Datàfon</t>
  </si>
  <si>
    <t>100 Mbps Dades;10 Mbps Multimedia</t>
  </si>
  <si>
    <t>Punt a Punt</t>
  </si>
  <si>
    <t>Calle Sant Jordi, 40 - Calle Wagner, 16 BA</t>
  </si>
  <si>
    <t>Lloguer telèfon</t>
  </si>
  <si>
    <t>Cost unitari Orientatiu (€/mes)</t>
  </si>
  <si>
    <t>Cost minut / MB</t>
  </si>
  <si>
    <t>Cost unitari Orientatiu</t>
  </si>
  <si>
    <t>El senyor/a ................................................................., amb DNI núm. ................., en nom propi / en nom i representació de ........ de la qual actua en qualitat de ....... (administrador únic, solidari o mancomunat o apoderat solidari o mancomunat), de la que disposo de poder suficient per signar la següent oferta amb els preus unitaris que consta:</t>
  </si>
  <si>
    <t>Signatura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</si>
</sst>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#,##0.00&quot; &quot;[$€-C0A];[Red]&quot;-&quot;#,##0.00&quot; &quot;[$€-C0A]"/>
    <numFmt numFmtId="167" formatCode="_-* #,##0.00\ [$€-1]_-;\-* #,##0.00\ [$€-1]_-;_-* &quot;-&quot;??\ [$€-1]_-"/>
    <numFmt numFmtId="168" formatCode="[$-C0A]General"/>
    <numFmt numFmtId="169" formatCode="_-* #,##0.0000\ &quot;€&quot;_-;\-* #,##0.0000\ &quot;€&quot;_-;_-* &quot;-&quot;??\ &quot;€&quot;_-;_-@_-"/>
    <numFmt numFmtId="170" formatCode="_-* #,##0.00\ &quot;€&quot;_-;\-* #,##0.00\ &quot;€&quot;_-;_-* &quot;-&quot;????\ &quot;€&quot;_-;_-@_-"/>
    <numFmt numFmtId="171" formatCode="#,##0.00\ &quot;€&quot;"/>
    <numFmt numFmtId="172" formatCode="_-* #,##0_-;\-* #,##0_-;_-* &quot;-&quot;??_-;_-@_-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Bankinter"/>
      <family val="2"/>
    </font>
    <font>
      <sz val="10"/>
      <color indexed="9"/>
      <name val="Bankinter"/>
      <family val="2"/>
    </font>
    <font>
      <sz val="10"/>
      <color indexed="17"/>
      <name val="Bankinter"/>
      <family val="2"/>
    </font>
    <font>
      <b/>
      <sz val="10"/>
      <color indexed="52"/>
      <name val="Bankinter"/>
      <family val="2"/>
    </font>
    <font>
      <b/>
      <sz val="10"/>
      <color indexed="9"/>
      <name val="Bankinter"/>
      <family val="2"/>
    </font>
    <font>
      <sz val="10"/>
      <color indexed="52"/>
      <name val="Bankinter"/>
      <family val="2"/>
    </font>
    <font>
      <b/>
      <sz val="11"/>
      <color indexed="56"/>
      <name val="Bankinter"/>
      <family val="2"/>
    </font>
    <font>
      <sz val="10"/>
      <color indexed="62"/>
      <name val="Bankinter"/>
      <family val="2"/>
    </font>
    <font>
      <sz val="10"/>
      <color indexed="20"/>
      <name val="Bankinter"/>
      <family val="2"/>
    </font>
    <font>
      <sz val="10"/>
      <color theme="1"/>
      <name val="Bankinter"/>
      <family val="2"/>
    </font>
    <font>
      <sz val="10"/>
      <color indexed="60"/>
      <name val="Bankinter"/>
      <family val="2"/>
    </font>
    <font>
      <b/>
      <sz val="10"/>
      <color indexed="63"/>
      <name val="Bankinter"/>
      <family val="2"/>
    </font>
    <font>
      <sz val="10"/>
      <color indexed="10"/>
      <name val="Bankinter"/>
      <family val="2"/>
    </font>
    <font>
      <i/>
      <sz val="10"/>
      <color indexed="23"/>
      <name val="Bankinter"/>
      <family val="2"/>
    </font>
    <font>
      <b/>
      <sz val="15"/>
      <color indexed="56"/>
      <name val="Bankinter"/>
      <family val="2"/>
    </font>
    <font>
      <b/>
      <sz val="13"/>
      <color indexed="56"/>
      <name val="Bankinter"/>
      <family val="2"/>
    </font>
    <font>
      <b/>
      <sz val="18"/>
      <color indexed="56"/>
      <name val="Cambria"/>
      <family val="2"/>
    </font>
    <font>
      <b/>
      <sz val="10"/>
      <color indexed="8"/>
      <name val="Bankinter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i/>
      <u/>
      <sz val="11"/>
      <color rgb="FF000000"/>
      <name val="Arial1"/>
    </font>
    <font>
      <b/>
      <sz val="13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0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2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1" applyNumberFormat="0" applyAlignment="0" applyProtection="0"/>
    <xf numFmtId="0" fontId="10" fillId="18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1" applyNumberFormat="0" applyAlignment="0" applyProtection="0"/>
    <xf numFmtId="0" fontId="14" fillId="4" borderId="0" applyNumberFormat="0" applyBorder="0" applyAlignment="0" applyProtection="0"/>
    <xf numFmtId="164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4" borderId="4" applyNumberFormat="0" applyFont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17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17" borderId="1" applyNumberFormat="0" applyAlignment="0" applyProtection="0"/>
    <xf numFmtId="0" fontId="13" fillId="8" borderId="1" applyNumberFormat="0" applyAlignment="0" applyProtection="0"/>
    <xf numFmtId="0" fontId="3" fillId="24" borderId="4" applyNumberFormat="0" applyFont="0" applyAlignment="0" applyProtection="0"/>
    <xf numFmtId="0" fontId="17" fillId="17" borderId="5" applyNumberFormat="0" applyAlignment="0" applyProtection="0"/>
    <xf numFmtId="0" fontId="23" fillId="0" borderId="9" applyNumberFormat="0" applyFill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6" fontId="3" fillId="2" borderId="0"/>
    <xf numFmtId="0" fontId="3" fillId="2" borderId="0"/>
    <xf numFmtId="0" fontId="3" fillId="2" borderId="0"/>
    <xf numFmtId="166" fontId="3" fillId="2" borderId="0"/>
    <xf numFmtId="166" fontId="3" fillId="2" borderId="0"/>
    <xf numFmtId="167" fontId="3" fillId="2" borderId="0"/>
    <xf numFmtId="166" fontId="3" fillId="2" borderId="0"/>
    <xf numFmtId="0" fontId="3" fillId="2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8" fontId="24" fillId="0" borderId="0" applyBorder="0" applyProtection="0"/>
    <xf numFmtId="168" fontId="25" fillId="0" borderId="0" applyBorder="0" applyProtection="0"/>
    <xf numFmtId="166" fontId="25" fillId="0" borderId="0" applyBorder="0" applyProtection="0"/>
    <xf numFmtId="166" fontId="25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166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166" fontId="26" fillId="0" borderId="0" applyNumberFormat="0" applyBorder="0" applyProtection="0">
      <alignment horizontal="center" textRotation="90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3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1" fillId="0" borderId="0"/>
    <xf numFmtId="0" fontId="25" fillId="0" borderId="0" applyNumberFormat="0" applyBorder="0" applyAlignment="0"/>
    <xf numFmtId="0" fontId="3" fillId="0" borderId="0"/>
    <xf numFmtId="0" fontId="3" fillId="0" borderId="0"/>
    <xf numFmtId="0" fontId="3" fillId="0" borderId="0"/>
    <xf numFmtId="0" fontId="1" fillId="0" borderId="0"/>
    <xf numFmtId="0" fontId="28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166" fontId="4" fillId="0" borderId="0"/>
    <xf numFmtId="0" fontId="4" fillId="0" borderId="0"/>
    <xf numFmtId="0" fontId="3" fillId="0" borderId="0"/>
    <xf numFmtId="0" fontId="4" fillId="0" borderId="0"/>
    <xf numFmtId="166" fontId="4" fillId="0" borderId="0"/>
    <xf numFmtId="167" fontId="4" fillId="0" borderId="0"/>
    <xf numFmtId="0" fontId="4" fillId="0" borderId="0"/>
    <xf numFmtId="0" fontId="3" fillId="0" borderId="0"/>
    <xf numFmtId="166" fontId="4" fillId="0" borderId="0"/>
    <xf numFmtId="166" fontId="4" fillId="0" borderId="0"/>
    <xf numFmtId="166" fontId="4" fillId="0" borderId="0"/>
    <xf numFmtId="0" fontId="3" fillId="0" borderId="0"/>
    <xf numFmtId="167" fontId="4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4" fillId="0" borderId="0"/>
    <xf numFmtId="167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6" fontId="3" fillId="0" borderId="0"/>
    <xf numFmtId="0" fontId="1" fillId="0" borderId="0"/>
    <xf numFmtId="166" fontId="3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/>
    <xf numFmtId="0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166" fontId="3" fillId="0" borderId="0"/>
    <xf numFmtId="166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3" fillId="0" borderId="0"/>
    <xf numFmtId="166" fontId="3" fillId="0" borderId="0"/>
    <xf numFmtId="0" fontId="28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0" fontId="29" fillId="0" borderId="0"/>
    <xf numFmtId="166" fontId="3" fillId="0" borderId="0"/>
    <xf numFmtId="166" fontId="3" fillId="0" borderId="0"/>
    <xf numFmtId="167" fontId="3" fillId="0" borderId="0"/>
    <xf numFmtId="166" fontId="3" fillId="0" borderId="0"/>
    <xf numFmtId="0" fontId="3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29" fillId="0" borderId="0"/>
    <xf numFmtId="0" fontId="3" fillId="0" borderId="0"/>
    <xf numFmtId="0" fontId="3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 applyNumberFormat="0" applyBorder="0" applyProtection="0"/>
    <xf numFmtId="166" fontId="30" fillId="0" borderId="0" applyNumberFormat="0" applyBorder="0" applyProtection="0"/>
    <xf numFmtId="166" fontId="30" fillId="0" borderId="0" applyNumberFormat="0" applyBorder="0" applyProtection="0"/>
    <xf numFmtId="0" fontId="30" fillId="0" borderId="0" applyNumberFormat="0" applyBorder="0" applyProtection="0"/>
    <xf numFmtId="166" fontId="30" fillId="0" borderId="0" applyBorder="0" applyProtection="0"/>
    <xf numFmtId="0" fontId="3" fillId="0" borderId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2" borderId="0" applyNumberFormat="0" applyBorder="0" applyAlignment="0" applyProtection="0"/>
    <xf numFmtId="0" fontId="45" fillId="33" borderId="0" applyNumberFormat="0" applyBorder="0" applyAlignment="0" applyProtection="0"/>
    <xf numFmtId="0" fontId="46" fillId="34" borderId="16" applyNumberFormat="0" applyAlignment="0" applyProtection="0"/>
    <xf numFmtId="0" fontId="47" fillId="35" borderId="17" applyNumberFormat="0" applyAlignment="0" applyProtection="0"/>
    <xf numFmtId="0" fontId="48" fillId="35" borderId="16" applyNumberFormat="0" applyAlignment="0" applyProtection="0"/>
    <xf numFmtId="0" fontId="49" fillId="0" borderId="18" applyNumberFormat="0" applyFill="0" applyAlignment="0" applyProtection="0"/>
    <xf numFmtId="0" fontId="50" fillId="36" borderId="19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5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4" fillId="57" borderId="0" applyNumberFormat="0" applyBorder="0" applyAlignment="0" applyProtection="0"/>
    <xf numFmtId="0" fontId="5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4" fillId="61" borderId="0" applyNumberFormat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9" fillId="0" borderId="0"/>
    <xf numFmtId="166" fontId="4" fillId="0" borderId="0"/>
    <xf numFmtId="166" fontId="3" fillId="0" borderId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37" borderId="20" applyNumberFormat="0" applyFont="0" applyAlignment="0" applyProtection="0"/>
    <xf numFmtId="0" fontId="55" fillId="0" borderId="0" applyNumberFormat="0" applyFill="0" applyBorder="0" applyAlignment="0" applyProtection="0"/>
    <xf numFmtId="167" fontId="1" fillId="0" borderId="0"/>
    <xf numFmtId="166" fontId="29" fillId="0" borderId="0"/>
    <xf numFmtId="0" fontId="3" fillId="0" borderId="0"/>
    <xf numFmtId="167" fontId="1" fillId="0" borderId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2" borderId="0"/>
    <xf numFmtId="168" fontId="24" fillId="0" borderId="0" applyBorder="0" applyProtection="0"/>
    <xf numFmtId="168" fontId="25" fillId="0" borderId="0" applyBorder="0" applyProtection="0"/>
    <xf numFmtId="0" fontId="26" fillId="0" borderId="0" applyNumberFormat="0" applyBorder="0" applyProtection="0">
      <alignment horizontal="center"/>
    </xf>
    <xf numFmtId="0" fontId="26" fillId="0" borderId="0" applyNumberFormat="0" applyBorder="0" applyProtection="0">
      <alignment horizontal="center" textRotation="90"/>
    </xf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167" fontId="2" fillId="0" borderId="0"/>
    <xf numFmtId="0" fontId="2" fillId="0" borderId="0"/>
    <xf numFmtId="0" fontId="30" fillId="0" borderId="0" applyNumberFormat="0" applyBorder="0" applyProtection="0"/>
    <xf numFmtId="0" fontId="58" fillId="0" borderId="0"/>
    <xf numFmtId="0" fontId="58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2" fillId="0" borderId="0" xfId="500" applyFont="1" applyAlignment="1">
      <alignment vertical="center"/>
    </xf>
    <xf numFmtId="0" fontId="33" fillId="0" borderId="0" xfId="112" applyFont="1" applyAlignment="1">
      <alignment vertical="center" wrapText="1"/>
    </xf>
    <xf numFmtId="0" fontId="33" fillId="0" borderId="0" xfId="112" applyFont="1" applyAlignment="1">
      <alignment horizontal="center" vertical="center" wrapText="1"/>
    </xf>
    <xf numFmtId="0" fontId="0" fillId="25" borderId="0" xfId="0" applyFill="1"/>
    <xf numFmtId="0" fontId="33" fillId="25" borderId="10" xfId="13" applyFont="1" applyFill="1" applyBorder="1" applyAlignment="1">
      <alignment horizontal="left" vertical="center" wrapText="1"/>
    </xf>
    <xf numFmtId="171" fontId="38" fillId="25" borderId="10" xfId="0" applyNumberFormat="1" applyFont="1" applyFill="1" applyBorder="1" applyAlignment="1">
      <alignment vertical="center"/>
    </xf>
    <xf numFmtId="0" fontId="38" fillId="29" borderId="10" xfId="13" applyFont="1" applyFill="1" applyBorder="1" applyAlignment="1">
      <alignment horizontal="left" vertical="center" wrapText="1"/>
    </xf>
    <xf numFmtId="171" fontId="38" fillId="29" borderId="10" xfId="0" applyNumberFormat="1" applyFont="1" applyFill="1" applyBorder="1" applyAlignment="1">
      <alignment vertical="center"/>
    </xf>
    <xf numFmtId="0" fontId="38" fillId="30" borderId="10" xfId="13" applyFont="1" applyFill="1" applyBorder="1" applyAlignment="1">
      <alignment horizontal="left" vertical="center" wrapText="1"/>
    </xf>
    <xf numFmtId="171" fontId="38" fillId="30" borderId="10" xfId="0" applyNumberFormat="1" applyFont="1" applyFill="1" applyBorder="1" applyAlignment="1">
      <alignment vertical="center"/>
    </xf>
    <xf numFmtId="0" fontId="33" fillId="25" borderId="10" xfId="112" applyFont="1" applyFill="1" applyBorder="1" applyAlignment="1">
      <alignment horizontal="left" vertical="center" wrapText="1"/>
    </xf>
    <xf numFmtId="44" fontId="33" fillId="26" borderId="10" xfId="114" applyFont="1" applyFill="1" applyBorder="1" applyAlignment="1">
      <alignment horizontal="center" vertical="center" wrapText="1"/>
    </xf>
    <xf numFmtId="44" fontId="33" fillId="0" borderId="10" xfId="114" applyFont="1" applyFill="1" applyBorder="1" applyAlignment="1">
      <alignment horizontal="center" vertical="center" wrapText="1"/>
    </xf>
    <xf numFmtId="0" fontId="36" fillId="27" borderId="10" xfId="112" applyFont="1" applyFill="1" applyBorder="1" applyAlignment="1">
      <alignment horizontal="center" vertical="center"/>
    </xf>
    <xf numFmtId="44" fontId="36" fillId="27" borderId="10" xfId="114" applyFont="1" applyFill="1" applyBorder="1" applyAlignment="1">
      <alignment horizontal="center" vertical="center"/>
    </xf>
    <xf numFmtId="0" fontId="37" fillId="28" borderId="10" xfId="0" applyFont="1" applyFill="1" applyBorder="1" applyAlignment="1">
      <alignment horizontal="center" vertical="center" wrapText="1" readingOrder="1"/>
    </xf>
    <xf numFmtId="169" fontId="33" fillId="26" borderId="10" xfId="114" applyNumberFormat="1" applyFont="1" applyFill="1" applyBorder="1" applyAlignment="1">
      <alignment horizontal="center" vertical="center" wrapText="1"/>
    </xf>
    <xf numFmtId="170" fontId="35" fillId="0" borderId="10" xfId="112" applyNumberFormat="1" applyFont="1" applyBorder="1" applyAlignment="1">
      <alignment vertical="center"/>
    </xf>
    <xf numFmtId="0" fontId="36" fillId="27" borderId="10" xfId="0" applyFont="1" applyFill="1" applyBorder="1" applyAlignment="1">
      <alignment horizontal="center" vertical="center"/>
    </xf>
    <xf numFmtId="0" fontId="33" fillId="0" borderId="10" xfId="112" applyFont="1" applyBorder="1" applyAlignment="1">
      <alignment horizontal="left" vertical="center" wrapText="1"/>
    </xf>
    <xf numFmtId="0" fontId="33" fillId="25" borderId="10" xfId="112" applyFont="1" applyFill="1" applyBorder="1" applyAlignment="1">
      <alignment horizontal="center" vertical="center" wrapText="1"/>
    </xf>
    <xf numFmtId="3" fontId="36" fillId="27" borderId="12" xfId="112" applyNumberFormat="1" applyFont="1" applyFill="1" applyBorder="1" applyAlignment="1">
      <alignment vertical="center"/>
    </xf>
    <xf numFmtId="3" fontId="36" fillId="27" borderId="11" xfId="112" applyNumberFormat="1" applyFont="1" applyFill="1" applyBorder="1" applyAlignment="1">
      <alignment horizontal="center" vertical="center"/>
    </xf>
    <xf numFmtId="44" fontId="33" fillId="0" borderId="0" xfId="114" applyFont="1" applyFill="1" applyBorder="1" applyAlignment="1">
      <alignment horizontal="center" vertical="center" wrapText="1"/>
    </xf>
    <xf numFmtId="0" fontId="31" fillId="0" borderId="0" xfId="500" applyFont="1" applyAlignment="1">
      <alignment vertical="center"/>
    </xf>
    <xf numFmtId="0" fontId="33" fillId="25" borderId="11" xfId="112" applyFont="1" applyFill="1" applyBorder="1" applyAlignment="1">
      <alignment horizontal="center" vertical="center" wrapText="1"/>
    </xf>
    <xf numFmtId="0" fontId="56" fillId="0" borderId="0" xfId="500" applyFont="1" applyAlignment="1">
      <alignment vertical="center"/>
    </xf>
    <xf numFmtId="3" fontId="36" fillId="27" borderId="10" xfId="112" applyNumberFormat="1" applyFont="1" applyFill="1" applyBorder="1" applyAlignment="1">
      <alignment horizontal="center" vertical="center"/>
    </xf>
    <xf numFmtId="0" fontId="35" fillId="0" borderId="0" xfId="112" applyFont="1" applyAlignment="1">
      <alignment vertical="center"/>
    </xf>
    <xf numFmtId="0" fontId="1" fillId="0" borderId="0" xfId="112" applyAlignment="1">
      <alignment vertical="center"/>
    </xf>
    <xf numFmtId="0" fontId="34" fillId="62" borderId="10" xfId="0" applyFont="1" applyFill="1" applyBorder="1" applyAlignment="1">
      <alignment horizontal="center" vertical="center" wrapText="1"/>
    </xf>
    <xf numFmtId="44" fontId="33" fillId="26" borderId="11" xfId="114" applyFont="1" applyFill="1" applyBorder="1" applyAlignment="1">
      <alignment horizontal="center" vertical="center" wrapText="1"/>
    </xf>
    <xf numFmtId="0" fontId="33" fillId="25" borderId="22" xfId="112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3" fontId="33" fillId="25" borderId="11" xfId="112" applyNumberFormat="1" applyFont="1" applyFill="1" applyBorder="1" applyAlignment="1">
      <alignment horizontal="center" vertical="center"/>
    </xf>
    <xf numFmtId="3" fontId="33" fillId="0" borderId="11" xfId="112" applyNumberFormat="1" applyFont="1" applyBorder="1" applyAlignment="1">
      <alignment horizontal="center" vertical="center"/>
    </xf>
    <xf numFmtId="0" fontId="34" fillId="62" borderId="11" xfId="0" applyFont="1" applyFill="1" applyBorder="1" applyAlignment="1">
      <alignment horizontal="center" vertical="center" wrapText="1"/>
    </xf>
    <xf numFmtId="165" fontId="59" fillId="0" borderId="0" xfId="112" applyNumberFormat="1" applyFont="1" applyAlignment="1">
      <alignment horizontal="left" vertical="center"/>
    </xf>
    <xf numFmtId="3" fontId="35" fillId="25" borderId="11" xfId="112" applyNumberFormat="1" applyFont="1" applyFill="1" applyBorder="1" applyAlignment="1">
      <alignment horizontal="center" vertical="center"/>
    </xf>
    <xf numFmtId="0" fontId="33" fillId="63" borderId="10" xfId="114" applyNumberFormat="1" applyFont="1" applyFill="1" applyBorder="1" applyAlignment="1">
      <alignment horizontal="center" vertical="center" wrapText="1"/>
    </xf>
    <xf numFmtId="0" fontId="33" fillId="63" borderId="11" xfId="114" applyNumberFormat="1" applyFont="1" applyFill="1" applyBorder="1" applyAlignment="1">
      <alignment horizontal="center" vertical="center" wrapText="1"/>
    </xf>
    <xf numFmtId="0" fontId="33" fillId="25" borderId="22" xfId="112" applyFont="1" applyFill="1" applyBorder="1" applyAlignment="1">
      <alignment horizontal="left" vertical="center" wrapText="1"/>
    </xf>
    <xf numFmtId="0" fontId="34" fillId="62" borderId="22" xfId="0" applyFont="1" applyFill="1" applyBorder="1" applyAlignment="1">
      <alignment horizontal="center" vertical="center" wrapText="1"/>
    </xf>
    <xf numFmtId="0" fontId="34" fillId="62" borderId="23" xfId="0" applyFont="1" applyFill="1" applyBorder="1" applyAlignment="1">
      <alignment horizontal="center" vertical="center" wrapText="1"/>
    </xf>
    <xf numFmtId="172" fontId="0" fillId="0" borderId="0" xfId="0" applyNumberFormat="1"/>
    <xf numFmtId="44" fontId="36" fillId="27" borderId="10" xfId="112" applyNumberFormat="1" applyFont="1" applyFill="1" applyBorder="1" applyAlignment="1">
      <alignment horizontal="center" vertical="center"/>
    </xf>
    <xf numFmtId="43" fontId="35" fillId="0" borderId="10" xfId="589" applyFont="1" applyBorder="1" applyAlignment="1">
      <alignment horizontal="center" vertical="center"/>
    </xf>
    <xf numFmtId="43" fontId="33" fillId="0" borderId="11" xfId="589" applyFont="1" applyBorder="1" applyAlignment="1">
      <alignment horizontal="center" vertical="center"/>
    </xf>
    <xf numFmtId="43" fontId="33" fillId="0" borderId="11" xfId="589" applyFont="1" applyFill="1" applyBorder="1" applyAlignment="1">
      <alignment horizontal="center" vertical="center"/>
    </xf>
    <xf numFmtId="0" fontId="33" fillId="0" borderId="10" xfId="112" applyFont="1" applyBorder="1" applyAlignment="1">
      <alignment horizontal="center" vertical="center" wrapText="1"/>
    </xf>
    <xf numFmtId="3" fontId="35" fillId="25" borderId="10" xfId="112" applyNumberFormat="1" applyFont="1" applyFill="1" applyBorder="1" applyAlignment="1">
      <alignment horizontal="center" vertical="center"/>
    </xf>
    <xf numFmtId="3" fontId="33" fillId="0" borderId="10" xfId="112" applyNumberFormat="1" applyFont="1" applyBorder="1" applyAlignment="1">
      <alignment horizontal="center" vertical="center"/>
    </xf>
    <xf numFmtId="0" fontId="36" fillId="27" borderId="11" xfId="112" applyFont="1" applyFill="1" applyBorder="1" applyAlignment="1">
      <alignment horizontal="center" vertical="center"/>
    </xf>
    <xf numFmtId="0" fontId="34" fillId="64" borderId="10" xfId="0" applyFont="1" applyFill="1" applyBorder="1" applyAlignment="1">
      <alignment horizontal="center" vertical="center" wrapText="1"/>
    </xf>
    <xf numFmtId="44" fontId="33" fillId="29" borderId="10" xfId="114" applyFont="1" applyFill="1" applyBorder="1" applyAlignment="1">
      <alignment horizontal="center" vertical="center" wrapText="1"/>
    </xf>
    <xf numFmtId="169" fontId="33" fillId="29" borderId="10" xfId="114" applyNumberFormat="1" applyFont="1" applyFill="1" applyBorder="1" applyAlignment="1">
      <alignment horizontal="center" vertical="center" wrapText="1"/>
    </xf>
    <xf numFmtId="44" fontId="36" fillId="27" borderId="11" xfId="114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0" fillId="0" borderId="24" xfId="0" applyBorder="1"/>
    <xf numFmtId="0" fontId="0" fillId="0" borderId="25" xfId="0" applyBorder="1"/>
    <xf numFmtId="0" fontId="57" fillId="0" borderId="26" xfId="0" applyFont="1" applyBorder="1" applyAlignment="1">
      <alignment vertical="center"/>
    </xf>
    <xf numFmtId="0" fontId="0" fillId="0" borderId="27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56" fillId="0" borderId="0" xfId="500" applyFont="1" applyAlignment="1">
      <alignment horizontal="left" vertical="center" wrapText="1"/>
    </xf>
    <xf numFmtId="0" fontId="35" fillId="26" borderId="0" xfId="31" applyFont="1" applyFill="1" applyAlignment="1">
      <alignment horizontal="left" vertical="center" wrapText="1"/>
    </xf>
    <xf numFmtId="0" fontId="34" fillId="62" borderId="10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4" fillId="62" borderId="11" xfId="0" applyFont="1" applyFill="1" applyBorder="1" applyAlignment="1">
      <alignment horizontal="center" vertical="center" wrapText="1"/>
    </xf>
    <xf numFmtId="0" fontId="34" fillId="62" borderId="12" xfId="0" applyFont="1" applyFill="1" applyBorder="1" applyAlignment="1">
      <alignment horizontal="center" vertical="center" wrapText="1"/>
    </xf>
    <xf numFmtId="0" fontId="33" fillId="25" borderId="11" xfId="112" applyFont="1" applyFill="1" applyBorder="1" applyAlignment="1">
      <alignment horizontal="center" vertical="center" wrapText="1"/>
    </xf>
    <xf numFmtId="0" fontId="33" fillId="25" borderId="12" xfId="112" applyFont="1" applyFill="1" applyBorder="1" applyAlignment="1">
      <alignment horizontal="center" vertical="center" wrapText="1"/>
    </xf>
    <xf numFmtId="0" fontId="35" fillId="63" borderId="0" xfId="31" applyFont="1" applyFill="1" applyAlignment="1">
      <alignment horizontal="left" vertical="center" wrapText="1"/>
    </xf>
    <xf numFmtId="0" fontId="33" fillId="25" borderId="22" xfId="112" applyFont="1" applyFill="1" applyBorder="1" applyAlignment="1">
      <alignment horizontal="center" vertical="center" wrapText="1"/>
    </xf>
    <xf numFmtId="0" fontId="33" fillId="25" borderId="23" xfId="112" applyFont="1" applyFill="1" applyBorder="1" applyAlignment="1">
      <alignment horizontal="center" vertical="center" wrapText="1"/>
    </xf>
  </cellXfs>
  <cellStyles count="590">
    <cellStyle name="%" xfId="8" xr:uid="{00000000-0005-0000-0000-000000000000}"/>
    <cellStyle name="% 2" xfId="9" xr:uid="{00000000-0005-0000-0000-000001000000}"/>
    <cellStyle name="% 2 2" xfId="116" xr:uid="{00000000-0005-0000-0000-000002000000}"/>
    <cellStyle name="% 2 2 2" xfId="117" xr:uid="{00000000-0005-0000-0000-000003000000}"/>
    <cellStyle name="% 2 3" xfId="118" xr:uid="{00000000-0005-0000-0000-000004000000}"/>
    <cellStyle name="% 2 3 2" xfId="119" xr:uid="{00000000-0005-0000-0000-000005000000}"/>
    <cellStyle name="% 2 4" xfId="120" xr:uid="{00000000-0005-0000-0000-000006000000}"/>
    <cellStyle name="% 2 4 2" xfId="121" xr:uid="{00000000-0005-0000-0000-000007000000}"/>
    <cellStyle name="% 3" xfId="122" xr:uid="{00000000-0005-0000-0000-000008000000}"/>
    <cellStyle name="% 3 2" xfId="123" xr:uid="{00000000-0005-0000-0000-000009000000}"/>
    <cellStyle name="% 4" xfId="124" xr:uid="{00000000-0005-0000-0000-00000A000000}"/>
    <cellStyle name="% 4 2" xfId="125" xr:uid="{00000000-0005-0000-0000-00000B000000}"/>
    <cellStyle name="% 5" xfId="126" xr:uid="{00000000-0005-0000-0000-00000C000000}"/>
    <cellStyle name="% 5 2" xfId="127" xr:uid="{00000000-0005-0000-0000-00000D000000}"/>
    <cellStyle name="% 6" xfId="128" xr:uid="{00000000-0005-0000-0000-00000E000000}"/>
    <cellStyle name="% 6 2" xfId="129" xr:uid="{00000000-0005-0000-0000-00000F000000}"/>
    <cellStyle name="% 7" xfId="130" xr:uid="{00000000-0005-0000-0000-000010000000}"/>
    <cellStyle name="20% - Énfasis1" xfId="518" builtinId="30" customBuiltin="1"/>
    <cellStyle name="20% - Énfasis1 2" xfId="36" xr:uid="{00000000-0005-0000-0000-000012000000}"/>
    <cellStyle name="20% - Énfasis2" xfId="522" builtinId="34" customBuiltin="1"/>
    <cellStyle name="20% - Énfasis2 2" xfId="37" xr:uid="{00000000-0005-0000-0000-000014000000}"/>
    <cellStyle name="20% - Énfasis3" xfId="526" builtinId="38" customBuiltin="1"/>
    <cellStyle name="20% - Énfasis3 2" xfId="38" xr:uid="{00000000-0005-0000-0000-000016000000}"/>
    <cellStyle name="20% - Énfasis4" xfId="530" builtinId="42" customBuiltin="1"/>
    <cellStyle name="20% - Énfasis4 2" xfId="39" xr:uid="{00000000-0005-0000-0000-000018000000}"/>
    <cellStyle name="20% - Énfasis5" xfId="534" builtinId="46" customBuiltin="1"/>
    <cellStyle name="20% - Énfasis5 2" xfId="40" xr:uid="{00000000-0005-0000-0000-00001A000000}"/>
    <cellStyle name="20% - Énfasis6" xfId="538" builtinId="50" customBuiltin="1"/>
    <cellStyle name="20% - Énfasis6 2" xfId="41" xr:uid="{00000000-0005-0000-0000-00001C000000}"/>
    <cellStyle name="40% - Énfasis1" xfId="519" builtinId="31" customBuiltin="1"/>
    <cellStyle name="40% - Énfasis1 2" xfId="42" xr:uid="{00000000-0005-0000-0000-00001E000000}"/>
    <cellStyle name="40% - Énfasis2" xfId="523" builtinId="35" customBuiltin="1"/>
    <cellStyle name="40% - Énfasis2 2" xfId="43" xr:uid="{00000000-0005-0000-0000-000020000000}"/>
    <cellStyle name="40% - Énfasis3" xfId="527" builtinId="39" customBuiltin="1"/>
    <cellStyle name="40% - Énfasis3 2" xfId="44" xr:uid="{00000000-0005-0000-0000-000022000000}"/>
    <cellStyle name="40% - Énfasis4" xfId="531" builtinId="43" customBuiltin="1"/>
    <cellStyle name="40% - Énfasis4 2" xfId="45" xr:uid="{00000000-0005-0000-0000-000024000000}"/>
    <cellStyle name="40% - Énfasis5" xfId="535" builtinId="47" customBuiltin="1"/>
    <cellStyle name="40% - Énfasis5 2" xfId="46" xr:uid="{00000000-0005-0000-0000-000026000000}"/>
    <cellStyle name="40% - Énfasis6" xfId="539" builtinId="51" customBuiltin="1"/>
    <cellStyle name="40% - Énfasis6 2" xfId="47" xr:uid="{00000000-0005-0000-0000-000028000000}"/>
    <cellStyle name="60% - Énfasis1" xfId="520" builtinId="32" customBuiltin="1"/>
    <cellStyle name="60% - Énfasis1 2" xfId="48" xr:uid="{00000000-0005-0000-0000-00002A000000}"/>
    <cellStyle name="60% - Énfasis2" xfId="524" builtinId="36" customBuiltin="1"/>
    <cellStyle name="60% - Énfasis2 2" xfId="49" xr:uid="{00000000-0005-0000-0000-00002C000000}"/>
    <cellStyle name="60% - Énfasis3" xfId="528" builtinId="40" customBuiltin="1"/>
    <cellStyle name="60% - Énfasis3 2" xfId="50" xr:uid="{00000000-0005-0000-0000-00002E000000}"/>
    <cellStyle name="60% - Énfasis4" xfId="532" builtinId="44" customBuiltin="1"/>
    <cellStyle name="60% - Énfasis4 2" xfId="51" xr:uid="{00000000-0005-0000-0000-000030000000}"/>
    <cellStyle name="60% - Énfasis5" xfId="536" builtinId="48" customBuiltin="1"/>
    <cellStyle name="60% - Énfasis5 2" xfId="52" xr:uid="{00000000-0005-0000-0000-000032000000}"/>
    <cellStyle name="60% - Énfasis6" xfId="540" builtinId="52" customBuiltin="1"/>
    <cellStyle name="60% - Énfasis6 2" xfId="53" xr:uid="{00000000-0005-0000-0000-000034000000}"/>
    <cellStyle name="Buena 2" xfId="54" xr:uid="{00000000-0005-0000-0000-000036000000}"/>
    <cellStyle name="Bueno" xfId="506" builtinId="26" customBuiltin="1"/>
    <cellStyle name="Cálculo" xfId="511" builtinId="22" customBuiltin="1"/>
    <cellStyle name="Cálculo 2" xfId="55" xr:uid="{00000000-0005-0000-0000-000038000000}"/>
    <cellStyle name="Cálculo 2 2" xfId="106" xr:uid="{00000000-0005-0000-0000-000039000000}"/>
    <cellStyle name="Celda de comprobación" xfId="513" builtinId="23" customBuiltin="1"/>
    <cellStyle name="Celda de comprobación 2" xfId="56" xr:uid="{00000000-0005-0000-0000-00003B000000}"/>
    <cellStyle name="Celda vinculada" xfId="512" builtinId="24" customBuiltin="1"/>
    <cellStyle name="Celda vinculada 2" xfId="57" xr:uid="{00000000-0005-0000-0000-00003D000000}"/>
    <cellStyle name="ColorCabeceraTexto" xfId="15" xr:uid="{00000000-0005-0000-0000-00003E000000}"/>
    <cellStyle name="ColorCabeceraTexto 2" xfId="131" xr:uid="{00000000-0005-0000-0000-00003F000000}"/>
    <cellStyle name="ColorCabeceraTexto 2 2" xfId="132" xr:uid="{00000000-0005-0000-0000-000040000000}"/>
    <cellStyle name="ColorCabeceraTexto 2 2 2" xfId="133" xr:uid="{00000000-0005-0000-0000-000041000000}"/>
    <cellStyle name="ColorCabeceraTexto 2 3" xfId="134" xr:uid="{00000000-0005-0000-0000-000042000000}"/>
    <cellStyle name="ColorCabeceraTexto 2 3 2" xfId="135" xr:uid="{00000000-0005-0000-0000-000043000000}"/>
    <cellStyle name="ColorCabeceraTexto 2 4" xfId="136" xr:uid="{00000000-0005-0000-0000-000044000000}"/>
    <cellStyle name="ColorCabeceraTexto 2 5" xfId="575" xr:uid="{00000000-0005-0000-0000-000045000000}"/>
    <cellStyle name="ColorCabeceraTexto 3" xfId="137" xr:uid="{00000000-0005-0000-0000-000046000000}"/>
    <cellStyle name="ColorCabeceraTexto 3 2" xfId="138" xr:uid="{00000000-0005-0000-0000-000047000000}"/>
    <cellStyle name="ColorCabeceraTexto 4" xfId="139" xr:uid="{00000000-0005-0000-0000-000048000000}"/>
    <cellStyle name="ColorCabeceraTexto 4 2" xfId="140" xr:uid="{00000000-0005-0000-0000-000049000000}"/>
    <cellStyle name="ColorCabeceraTexto 5" xfId="141" xr:uid="{00000000-0005-0000-0000-00004A000000}"/>
    <cellStyle name="ColorCabeceraTexto 5 2" xfId="142" xr:uid="{00000000-0005-0000-0000-00004B000000}"/>
    <cellStyle name="ColorCabeceraTexto 6" xfId="143" xr:uid="{00000000-0005-0000-0000-00004C000000}"/>
    <cellStyle name="ColorCabeceraTexto 6 2" xfId="144" xr:uid="{00000000-0005-0000-0000-00004D000000}"/>
    <cellStyle name="ColorCabeceraTexto 7" xfId="145" xr:uid="{00000000-0005-0000-0000-00004E000000}"/>
    <cellStyle name="Diseño" xfId="146" xr:uid="{00000000-0005-0000-0000-00004F000000}"/>
    <cellStyle name="Diseño 2" xfId="147" xr:uid="{00000000-0005-0000-0000-000050000000}"/>
    <cellStyle name="Encabezado 1" xfId="502" builtinId="16" customBuiltin="1"/>
    <cellStyle name="Encabezado 4" xfId="505" builtinId="19" customBuiltin="1"/>
    <cellStyle name="Encabezado 4 2" xfId="58" xr:uid="{00000000-0005-0000-0000-000052000000}"/>
    <cellStyle name="Énfasis1" xfId="517" builtinId="29" customBuiltin="1"/>
    <cellStyle name="Énfasis1 2" xfId="59" xr:uid="{00000000-0005-0000-0000-000054000000}"/>
    <cellStyle name="Énfasis2" xfId="521" builtinId="33" customBuiltin="1"/>
    <cellStyle name="Énfasis2 2" xfId="60" xr:uid="{00000000-0005-0000-0000-000056000000}"/>
    <cellStyle name="Énfasis3" xfId="525" builtinId="37" customBuiltin="1"/>
    <cellStyle name="Énfasis3 2" xfId="61" xr:uid="{00000000-0005-0000-0000-000058000000}"/>
    <cellStyle name="Énfasis4" xfId="529" builtinId="41" customBuiltin="1"/>
    <cellStyle name="Énfasis4 2" xfId="62" xr:uid="{00000000-0005-0000-0000-00005A000000}"/>
    <cellStyle name="Énfasis5" xfId="533" builtinId="45" customBuiltin="1"/>
    <cellStyle name="Énfasis5 2" xfId="63" xr:uid="{00000000-0005-0000-0000-00005C000000}"/>
    <cellStyle name="Énfasis6" xfId="537" builtinId="49" customBuiltin="1"/>
    <cellStyle name="Énfasis6 2" xfId="64" xr:uid="{00000000-0005-0000-0000-00005E000000}"/>
    <cellStyle name="Entrada" xfId="509" builtinId="20" customBuiltin="1"/>
    <cellStyle name="Entrada 2" xfId="65" xr:uid="{00000000-0005-0000-0000-000060000000}"/>
    <cellStyle name="Entrada 2 2" xfId="107" xr:uid="{00000000-0005-0000-0000-000061000000}"/>
    <cellStyle name="Estilo 1" xfId="10" xr:uid="{00000000-0005-0000-0000-000062000000}"/>
    <cellStyle name="Estilo 1 2" xfId="148" xr:uid="{00000000-0005-0000-0000-000063000000}"/>
    <cellStyle name="Euro" xfId="11" xr:uid="{00000000-0005-0000-0000-000064000000}"/>
    <cellStyle name="Euro 2" xfId="12" xr:uid="{00000000-0005-0000-0000-000065000000}"/>
    <cellStyle name="Euro 2 2" xfId="149" xr:uid="{00000000-0005-0000-0000-000066000000}"/>
    <cellStyle name="Euro 2 2 2" xfId="150" xr:uid="{00000000-0005-0000-0000-000067000000}"/>
    <cellStyle name="Euro 2 3" xfId="151" xr:uid="{00000000-0005-0000-0000-000068000000}"/>
    <cellStyle name="Euro 3" xfId="152" xr:uid="{00000000-0005-0000-0000-000069000000}"/>
    <cellStyle name="Euro 3 2" xfId="153" xr:uid="{00000000-0005-0000-0000-00006A000000}"/>
    <cellStyle name="Euro 4" xfId="154" xr:uid="{00000000-0005-0000-0000-00006B000000}"/>
    <cellStyle name="Euro 4 2" xfId="155" xr:uid="{00000000-0005-0000-0000-00006C000000}"/>
    <cellStyle name="Euro 5" xfId="156" xr:uid="{00000000-0005-0000-0000-00006D000000}"/>
    <cellStyle name="Euro 5 2" xfId="157" xr:uid="{00000000-0005-0000-0000-00006E000000}"/>
    <cellStyle name="Euro 6" xfId="158" xr:uid="{00000000-0005-0000-0000-00006F000000}"/>
    <cellStyle name="Euro 6 2" xfId="159" xr:uid="{00000000-0005-0000-0000-000070000000}"/>
    <cellStyle name="Excel Built-in Hyperlink" xfId="160" xr:uid="{00000000-0005-0000-0000-000071000000}"/>
    <cellStyle name="Excel Built-in Hyperlink 2" xfId="161" xr:uid="{00000000-0005-0000-0000-000072000000}"/>
    <cellStyle name="Excel Built-in Hyperlink 3" xfId="162" xr:uid="{00000000-0005-0000-0000-000073000000}"/>
    <cellStyle name="Excel Built-in Hyperlink 4" xfId="163" xr:uid="{00000000-0005-0000-0000-000074000000}"/>
    <cellStyle name="Excel Built-in Hyperlink 5" xfId="576" xr:uid="{00000000-0005-0000-0000-000075000000}"/>
    <cellStyle name="Excel Built-in Normal" xfId="164" xr:uid="{00000000-0005-0000-0000-000076000000}"/>
    <cellStyle name="Excel Built-in Normal 2" xfId="165" xr:uid="{00000000-0005-0000-0000-000077000000}"/>
    <cellStyle name="Excel Built-in Normal 3" xfId="166" xr:uid="{00000000-0005-0000-0000-000078000000}"/>
    <cellStyle name="Excel Built-in Normal 4" xfId="167" xr:uid="{00000000-0005-0000-0000-000079000000}"/>
    <cellStyle name="Excel Built-in Normal 5" xfId="577" xr:uid="{00000000-0005-0000-0000-00007A000000}"/>
    <cellStyle name="Heading" xfId="168" xr:uid="{00000000-0005-0000-0000-00007B000000}"/>
    <cellStyle name="Heading 2" xfId="169" xr:uid="{00000000-0005-0000-0000-00007C000000}"/>
    <cellStyle name="Heading 3" xfId="170" xr:uid="{00000000-0005-0000-0000-00007D000000}"/>
    <cellStyle name="Heading 4" xfId="171" xr:uid="{00000000-0005-0000-0000-00007E000000}"/>
    <cellStyle name="Heading 5" xfId="578" xr:uid="{00000000-0005-0000-0000-00007F000000}"/>
    <cellStyle name="Heading1" xfId="172" xr:uid="{00000000-0005-0000-0000-000080000000}"/>
    <cellStyle name="Heading1 2" xfId="173" xr:uid="{00000000-0005-0000-0000-000081000000}"/>
    <cellStyle name="Heading1 3" xfId="174" xr:uid="{00000000-0005-0000-0000-000082000000}"/>
    <cellStyle name="Heading1 4" xfId="175" xr:uid="{00000000-0005-0000-0000-000083000000}"/>
    <cellStyle name="Heading1 5" xfId="579" xr:uid="{00000000-0005-0000-0000-000084000000}"/>
    <cellStyle name="Hipervínculo 2" xfId="176" xr:uid="{00000000-0005-0000-0000-000085000000}"/>
    <cellStyle name="Hipervínculo 2 2" xfId="177" xr:uid="{00000000-0005-0000-0000-000086000000}"/>
    <cellStyle name="Hipervínculo 2 3" xfId="178" xr:uid="{00000000-0005-0000-0000-000087000000}"/>
    <cellStyle name="Hipervínculo 2 4" xfId="179" xr:uid="{00000000-0005-0000-0000-000088000000}"/>
    <cellStyle name="Hipervínculo 2 5" xfId="580" xr:uid="{00000000-0005-0000-0000-000089000000}"/>
    <cellStyle name="Incorrecto" xfId="507" builtinId="27" customBuiltin="1"/>
    <cellStyle name="Incorrecto 2" xfId="66" xr:uid="{00000000-0005-0000-0000-00008B000000}"/>
    <cellStyle name="Millares" xfId="589" builtinId="3"/>
    <cellStyle name="Millares 2" xfId="5" xr:uid="{00000000-0005-0000-0000-00008C000000}"/>
    <cellStyle name="Millares 2 2" xfId="30" xr:uid="{00000000-0005-0000-0000-00008D000000}"/>
    <cellStyle name="Millares 2 2 2" xfId="100" xr:uid="{00000000-0005-0000-0000-00008E000000}"/>
    <cellStyle name="Millares 2 2 2 2" xfId="543" xr:uid="{00000000-0005-0000-0000-00008F000000}"/>
    <cellStyle name="Millares 2 2 3" xfId="560" xr:uid="{00000000-0005-0000-0000-000090000000}"/>
    <cellStyle name="Millares 2 3" xfId="67" xr:uid="{00000000-0005-0000-0000-000091000000}"/>
    <cellStyle name="Millares 2 3 2" xfId="180" xr:uid="{00000000-0005-0000-0000-000092000000}"/>
    <cellStyle name="Millares 2 3 2 2" xfId="181" xr:uid="{00000000-0005-0000-0000-000093000000}"/>
    <cellStyle name="Millares 2 3 3" xfId="182" xr:uid="{00000000-0005-0000-0000-000094000000}"/>
    <cellStyle name="Millares 2 3 3 2" xfId="183" xr:uid="{00000000-0005-0000-0000-000095000000}"/>
    <cellStyle name="Millares 2 3 4" xfId="184" xr:uid="{00000000-0005-0000-0000-000096000000}"/>
    <cellStyle name="Millares 2 3 4 2" xfId="185" xr:uid="{00000000-0005-0000-0000-000097000000}"/>
    <cellStyle name="Millares 2 3 5" xfId="186" xr:uid="{00000000-0005-0000-0000-000098000000}"/>
    <cellStyle name="Millares 2 3 6" xfId="187" xr:uid="{00000000-0005-0000-0000-000099000000}"/>
    <cellStyle name="Millares 2 3 7" xfId="563" xr:uid="{00000000-0005-0000-0000-00009A000000}"/>
    <cellStyle name="Millares 2 4" xfId="188" xr:uid="{00000000-0005-0000-0000-00009B000000}"/>
    <cellStyle name="Millares 3" xfId="26" xr:uid="{00000000-0005-0000-0000-00009C000000}"/>
    <cellStyle name="Millares 4" xfId="111" xr:uid="{00000000-0005-0000-0000-00009D000000}"/>
    <cellStyle name="Moneda 2" xfId="4" xr:uid="{00000000-0005-0000-0000-00009E000000}"/>
    <cellStyle name="Moneda 2 2" xfId="29" xr:uid="{00000000-0005-0000-0000-00009F000000}"/>
    <cellStyle name="Moneda 2 2 2" xfId="99" xr:uid="{00000000-0005-0000-0000-0000A0000000}"/>
    <cellStyle name="Moneda 2 2 2 2" xfId="542" xr:uid="{00000000-0005-0000-0000-0000A1000000}"/>
    <cellStyle name="Moneda 2 2 3" xfId="559" xr:uid="{00000000-0005-0000-0000-0000A2000000}"/>
    <cellStyle name="Moneda 2 3" xfId="104" xr:uid="{00000000-0005-0000-0000-0000A3000000}"/>
    <cellStyle name="Moneda 2 3 2" xfId="189" xr:uid="{00000000-0005-0000-0000-0000A4000000}"/>
    <cellStyle name="Moneda 2 3 2 2" xfId="190" xr:uid="{00000000-0005-0000-0000-0000A5000000}"/>
    <cellStyle name="Moneda 2 3 3" xfId="191" xr:uid="{00000000-0005-0000-0000-0000A6000000}"/>
    <cellStyle name="Moneda 2 3 3 2" xfId="192" xr:uid="{00000000-0005-0000-0000-0000A7000000}"/>
    <cellStyle name="Moneda 2 3 4" xfId="193" xr:uid="{00000000-0005-0000-0000-0000A8000000}"/>
    <cellStyle name="Moneda 2 3 4 2" xfId="194" xr:uid="{00000000-0005-0000-0000-0000A9000000}"/>
    <cellStyle name="Moneda 2 3 5" xfId="195" xr:uid="{00000000-0005-0000-0000-0000AA000000}"/>
    <cellStyle name="Moneda 2 3 6" xfId="196" xr:uid="{00000000-0005-0000-0000-0000AB000000}"/>
    <cellStyle name="Moneda 2 3 7" xfId="572" xr:uid="{00000000-0005-0000-0000-0000AC000000}"/>
    <cellStyle name="Moneda 2 4" xfId="68" xr:uid="{00000000-0005-0000-0000-0000AD000000}"/>
    <cellStyle name="Moneda 2 4 2" xfId="550" xr:uid="{00000000-0005-0000-0000-0000AE000000}"/>
    <cellStyle name="Moneda 2 5" xfId="197" xr:uid="{00000000-0005-0000-0000-0000AF000000}"/>
    <cellStyle name="Moneda 3" xfId="14" xr:uid="{00000000-0005-0000-0000-0000B0000000}"/>
    <cellStyle name="Moneda 3 2" xfId="28" xr:uid="{00000000-0005-0000-0000-0000B1000000}"/>
    <cellStyle name="Moneda 3 3" xfId="69" xr:uid="{00000000-0005-0000-0000-0000B2000000}"/>
    <cellStyle name="Moneda 3 4" xfId="114" xr:uid="{00000000-0005-0000-0000-0000B3000000}"/>
    <cellStyle name="Moneda 4" xfId="27" xr:uid="{00000000-0005-0000-0000-0000B4000000}"/>
    <cellStyle name="Moneda 4 2" xfId="70" xr:uid="{00000000-0005-0000-0000-0000B5000000}"/>
    <cellStyle name="Moneda 5" xfId="103" xr:uid="{00000000-0005-0000-0000-0000B6000000}"/>
    <cellStyle name="Moneda 5 2" xfId="551" xr:uid="{00000000-0005-0000-0000-0000B7000000}"/>
    <cellStyle name="Moneda 6" xfId="35" xr:uid="{00000000-0005-0000-0000-0000B8000000}"/>
    <cellStyle name="Moneda 7" xfId="2" xr:uid="{00000000-0005-0000-0000-0000B9000000}"/>
    <cellStyle name="Neutral" xfId="508" builtinId="28" customBuiltin="1"/>
    <cellStyle name="Neutral 2" xfId="71" xr:uid="{00000000-0005-0000-0000-0000BB000000}"/>
    <cellStyle name="Neutro" xfId="16" xr:uid="{00000000-0005-0000-0000-0000BC000000}"/>
    <cellStyle name="Neutro 2" xfId="198" xr:uid="{00000000-0005-0000-0000-0000BD000000}"/>
    <cellStyle name="Neutro 2 2" xfId="199" xr:uid="{00000000-0005-0000-0000-0000BE000000}"/>
    <cellStyle name="Neutro 2 2 2" xfId="200" xr:uid="{00000000-0005-0000-0000-0000BF000000}"/>
    <cellStyle name="Neutro 2 3" xfId="201" xr:uid="{00000000-0005-0000-0000-0000C0000000}"/>
    <cellStyle name="Neutro 2 3 2" xfId="202" xr:uid="{00000000-0005-0000-0000-0000C1000000}"/>
    <cellStyle name="Neutro 2 4" xfId="203" xr:uid="{00000000-0005-0000-0000-0000C2000000}"/>
    <cellStyle name="Neutro 2 5" xfId="581" xr:uid="{00000000-0005-0000-0000-0000C3000000}"/>
    <cellStyle name="Neutro 3" xfId="204" xr:uid="{00000000-0005-0000-0000-0000C4000000}"/>
    <cellStyle name="Neutro 3 2" xfId="205" xr:uid="{00000000-0005-0000-0000-0000C5000000}"/>
    <cellStyle name="Neutro 4" xfId="206" xr:uid="{00000000-0005-0000-0000-0000C6000000}"/>
    <cellStyle name="Neutro 4 2" xfId="207" xr:uid="{00000000-0005-0000-0000-0000C7000000}"/>
    <cellStyle name="Neutro 5" xfId="208" xr:uid="{00000000-0005-0000-0000-0000C8000000}"/>
    <cellStyle name="Neutro 5 2" xfId="209" xr:uid="{00000000-0005-0000-0000-0000C9000000}"/>
    <cellStyle name="Neutro 6" xfId="210" xr:uid="{00000000-0005-0000-0000-0000CA000000}"/>
    <cellStyle name="Neutro 6 2" xfId="211" xr:uid="{00000000-0005-0000-0000-0000CB000000}"/>
    <cellStyle name="Neutro 7" xfId="212" xr:uid="{00000000-0005-0000-0000-0000CC000000}"/>
    <cellStyle name="Normal" xfId="0" builtinId="0"/>
    <cellStyle name="Normal 10" xfId="34" xr:uid="{00000000-0005-0000-0000-0000CE000000}"/>
    <cellStyle name="Normal 10 2" xfId="115" xr:uid="{00000000-0005-0000-0000-0000CF000000}"/>
    <cellStyle name="Normal 10 2 2" xfId="213" xr:uid="{00000000-0005-0000-0000-0000D0000000}"/>
    <cellStyle name="Normal 10 2 3" xfId="214" xr:uid="{00000000-0005-0000-0000-0000D1000000}"/>
    <cellStyle name="Normal 10 3" xfId="215" xr:uid="{00000000-0005-0000-0000-0000D2000000}"/>
    <cellStyle name="Normal 10 3 2" xfId="216" xr:uid="{00000000-0005-0000-0000-0000D3000000}"/>
    <cellStyle name="Normal 10 4" xfId="217" xr:uid="{00000000-0005-0000-0000-0000D4000000}"/>
    <cellStyle name="Normal 10 4 2" xfId="218" xr:uid="{00000000-0005-0000-0000-0000D5000000}"/>
    <cellStyle name="Normal 10 5" xfId="219" xr:uid="{00000000-0005-0000-0000-0000D6000000}"/>
    <cellStyle name="Normal 10 6" xfId="220" xr:uid="{00000000-0005-0000-0000-0000D7000000}"/>
    <cellStyle name="Normal 10 7" xfId="562" xr:uid="{00000000-0005-0000-0000-0000D8000000}"/>
    <cellStyle name="Normal 11" xfId="221" xr:uid="{00000000-0005-0000-0000-0000D9000000}"/>
    <cellStyle name="Normal 11 2" xfId="222" xr:uid="{00000000-0005-0000-0000-0000DA000000}"/>
    <cellStyle name="Normal 11 2 2" xfId="223" xr:uid="{00000000-0005-0000-0000-0000DB000000}"/>
    <cellStyle name="Normal 11 2 3" xfId="224" xr:uid="{00000000-0005-0000-0000-0000DC000000}"/>
    <cellStyle name="Normal 11 3" xfId="225" xr:uid="{00000000-0005-0000-0000-0000DD000000}"/>
    <cellStyle name="Normal 11 3 2" xfId="226" xr:uid="{00000000-0005-0000-0000-0000DE000000}"/>
    <cellStyle name="Normal 11 4" xfId="227" xr:uid="{00000000-0005-0000-0000-0000DF000000}"/>
    <cellStyle name="Normal 11 4 2" xfId="228" xr:uid="{00000000-0005-0000-0000-0000E0000000}"/>
    <cellStyle name="Normal 11 5" xfId="229" xr:uid="{00000000-0005-0000-0000-0000E1000000}"/>
    <cellStyle name="Normal 11 6" xfId="230" xr:uid="{00000000-0005-0000-0000-0000E2000000}"/>
    <cellStyle name="Normal 12" xfId="231" xr:uid="{00000000-0005-0000-0000-0000E3000000}"/>
    <cellStyle name="Normal 12 2" xfId="232" xr:uid="{00000000-0005-0000-0000-0000E4000000}"/>
    <cellStyle name="Normal 12 2 2" xfId="233" xr:uid="{00000000-0005-0000-0000-0000E5000000}"/>
    <cellStyle name="Normal 13" xfId="234" xr:uid="{00000000-0005-0000-0000-0000E6000000}"/>
    <cellStyle name="Normal 13 2" xfId="235" xr:uid="{00000000-0005-0000-0000-0000E7000000}"/>
    <cellStyle name="Normal 13 2 2" xfId="236" xr:uid="{00000000-0005-0000-0000-0000E8000000}"/>
    <cellStyle name="Normal 13 2 3" xfId="237" xr:uid="{00000000-0005-0000-0000-0000E9000000}"/>
    <cellStyle name="Normal 13 3" xfId="238" xr:uid="{00000000-0005-0000-0000-0000EA000000}"/>
    <cellStyle name="Normal 13 3 2" xfId="239" xr:uid="{00000000-0005-0000-0000-0000EB000000}"/>
    <cellStyle name="Normal 13 4" xfId="240" xr:uid="{00000000-0005-0000-0000-0000EC000000}"/>
    <cellStyle name="Normal 13 4 2" xfId="241" xr:uid="{00000000-0005-0000-0000-0000ED000000}"/>
    <cellStyle name="Normal 13 5" xfId="242" xr:uid="{00000000-0005-0000-0000-0000EE000000}"/>
    <cellStyle name="Normal 13 6" xfId="243" xr:uid="{00000000-0005-0000-0000-0000EF000000}"/>
    <cellStyle name="Normal 14" xfId="72" xr:uid="{00000000-0005-0000-0000-0000F0000000}"/>
    <cellStyle name="Normal 14 2" xfId="244" xr:uid="{00000000-0005-0000-0000-0000F1000000}"/>
    <cellStyle name="Normal 14 2 2" xfId="245" xr:uid="{00000000-0005-0000-0000-0000F2000000}"/>
    <cellStyle name="Normal 14 2 3" xfId="246" xr:uid="{00000000-0005-0000-0000-0000F3000000}"/>
    <cellStyle name="Normal 14 3" xfId="247" xr:uid="{00000000-0005-0000-0000-0000F4000000}"/>
    <cellStyle name="Normal 14 3 2" xfId="248" xr:uid="{00000000-0005-0000-0000-0000F5000000}"/>
    <cellStyle name="Normal 14 4" xfId="249" xr:uid="{00000000-0005-0000-0000-0000F6000000}"/>
    <cellStyle name="Normal 14 4 2" xfId="250" xr:uid="{00000000-0005-0000-0000-0000F7000000}"/>
    <cellStyle name="Normal 14 5" xfId="251" xr:uid="{00000000-0005-0000-0000-0000F8000000}"/>
    <cellStyle name="Normal 14 6" xfId="252" xr:uid="{00000000-0005-0000-0000-0000F9000000}"/>
    <cellStyle name="Normal 14 7" xfId="564" xr:uid="{00000000-0005-0000-0000-0000FA000000}"/>
    <cellStyle name="Normal 15" xfId="253" xr:uid="{00000000-0005-0000-0000-0000FB000000}"/>
    <cellStyle name="Normal 15 2" xfId="254" xr:uid="{00000000-0005-0000-0000-0000FC000000}"/>
    <cellStyle name="Normal 15 2 2" xfId="255" xr:uid="{00000000-0005-0000-0000-0000FD000000}"/>
    <cellStyle name="Normal 15 2 3" xfId="256" xr:uid="{00000000-0005-0000-0000-0000FE000000}"/>
    <cellStyle name="Normal 15 3" xfId="257" xr:uid="{00000000-0005-0000-0000-0000FF000000}"/>
    <cellStyle name="Normal 15 3 2" xfId="258" xr:uid="{00000000-0005-0000-0000-000000010000}"/>
    <cellStyle name="Normal 15 4" xfId="259" xr:uid="{00000000-0005-0000-0000-000001010000}"/>
    <cellStyle name="Normal 15 4 2" xfId="260" xr:uid="{00000000-0005-0000-0000-000002010000}"/>
    <cellStyle name="Normal 15 5" xfId="261" xr:uid="{00000000-0005-0000-0000-000003010000}"/>
    <cellStyle name="Normal 15 6" xfId="262" xr:uid="{00000000-0005-0000-0000-000004010000}"/>
    <cellStyle name="Normal 16" xfId="263" xr:uid="{00000000-0005-0000-0000-000005010000}"/>
    <cellStyle name="Normal 16 2" xfId="264" xr:uid="{00000000-0005-0000-0000-000006010000}"/>
    <cellStyle name="Normal 16 2 2" xfId="265" xr:uid="{00000000-0005-0000-0000-000007010000}"/>
    <cellStyle name="Normal 16 2 3" xfId="266" xr:uid="{00000000-0005-0000-0000-000008010000}"/>
    <cellStyle name="Normal 16 3" xfId="267" xr:uid="{00000000-0005-0000-0000-000009010000}"/>
    <cellStyle name="Normal 16 3 2" xfId="268" xr:uid="{00000000-0005-0000-0000-00000A010000}"/>
    <cellStyle name="Normal 16 4" xfId="269" xr:uid="{00000000-0005-0000-0000-00000B010000}"/>
    <cellStyle name="Normal 16 4 2" xfId="270" xr:uid="{00000000-0005-0000-0000-00000C010000}"/>
    <cellStyle name="Normal 16 5" xfId="271" xr:uid="{00000000-0005-0000-0000-00000D010000}"/>
    <cellStyle name="Normal 16 6" xfId="272" xr:uid="{00000000-0005-0000-0000-00000E010000}"/>
    <cellStyle name="Normal 17" xfId="273" xr:uid="{00000000-0005-0000-0000-00000F010000}"/>
    <cellStyle name="Normal 17 2" xfId="274" xr:uid="{00000000-0005-0000-0000-000010010000}"/>
    <cellStyle name="Normal 17 2 2" xfId="275" xr:uid="{00000000-0005-0000-0000-000011010000}"/>
    <cellStyle name="Normal 17 2 3" xfId="276" xr:uid="{00000000-0005-0000-0000-000012010000}"/>
    <cellStyle name="Normal 17 3" xfId="277" xr:uid="{00000000-0005-0000-0000-000013010000}"/>
    <cellStyle name="Normal 17 3 2" xfId="278" xr:uid="{00000000-0005-0000-0000-000014010000}"/>
    <cellStyle name="Normal 17 4" xfId="279" xr:uid="{00000000-0005-0000-0000-000015010000}"/>
    <cellStyle name="Normal 17 4 2" xfId="280" xr:uid="{00000000-0005-0000-0000-000016010000}"/>
    <cellStyle name="Normal 17 5" xfId="281" xr:uid="{00000000-0005-0000-0000-000017010000}"/>
    <cellStyle name="Normal 17 6" xfId="282" xr:uid="{00000000-0005-0000-0000-000018010000}"/>
    <cellStyle name="Normal 18" xfId="283" xr:uid="{00000000-0005-0000-0000-000019010000}"/>
    <cellStyle name="Normal 18 2" xfId="284" xr:uid="{00000000-0005-0000-0000-00001A010000}"/>
    <cellStyle name="Normal 18 2 2" xfId="285" xr:uid="{00000000-0005-0000-0000-00001B010000}"/>
    <cellStyle name="Normal 18 3" xfId="33" xr:uid="{00000000-0005-0000-0000-00001C010000}"/>
    <cellStyle name="Normal 18 3 2" xfId="286" xr:uid="{00000000-0005-0000-0000-00001D010000}"/>
    <cellStyle name="Normal 18 3 3" xfId="287" xr:uid="{00000000-0005-0000-0000-00001E010000}"/>
    <cellStyle name="Normal 18 4" xfId="288" xr:uid="{00000000-0005-0000-0000-00001F010000}"/>
    <cellStyle name="Normal 18 5" xfId="582" xr:uid="{00000000-0005-0000-0000-000020010000}"/>
    <cellStyle name="Normal 19" xfId="289" xr:uid="{00000000-0005-0000-0000-000021010000}"/>
    <cellStyle name="Normal 19 2" xfId="290" xr:uid="{00000000-0005-0000-0000-000022010000}"/>
    <cellStyle name="Normal 19 3" xfId="583" xr:uid="{00000000-0005-0000-0000-000023010000}"/>
    <cellStyle name="Normal 2" xfId="3" xr:uid="{00000000-0005-0000-0000-000024010000}"/>
    <cellStyle name="Normal 2 10" xfId="17" xr:uid="{00000000-0005-0000-0000-000025010000}"/>
    <cellStyle name="Normal 2 10 2" xfId="291" xr:uid="{00000000-0005-0000-0000-000026010000}"/>
    <cellStyle name="Normal 2 10 2 2" xfId="292" xr:uid="{00000000-0005-0000-0000-000027010000}"/>
    <cellStyle name="Normal 2 10 2 2 2" xfId="293" xr:uid="{00000000-0005-0000-0000-000028010000}"/>
    <cellStyle name="Normal 2 10 3" xfId="294" xr:uid="{00000000-0005-0000-0000-000029010000}"/>
    <cellStyle name="Normal 2 10 3 2" xfId="295" xr:uid="{00000000-0005-0000-0000-00002A010000}"/>
    <cellStyle name="Normal 2 10 4" xfId="296" xr:uid="{00000000-0005-0000-0000-00002B010000}"/>
    <cellStyle name="Normal 2 10 4 2" xfId="297" xr:uid="{00000000-0005-0000-0000-00002C010000}"/>
    <cellStyle name="Normal 2 10 5" xfId="298" xr:uid="{00000000-0005-0000-0000-00002D010000}"/>
    <cellStyle name="Normal 2 10 5 2" xfId="299" xr:uid="{00000000-0005-0000-0000-00002E010000}"/>
    <cellStyle name="Normal 2 10 6" xfId="300" xr:uid="{00000000-0005-0000-0000-00002F010000}"/>
    <cellStyle name="Normal 2 2" xfId="18" xr:uid="{00000000-0005-0000-0000-000030010000}"/>
    <cellStyle name="Normal 2 2 2" xfId="19" xr:uid="{00000000-0005-0000-0000-000031010000}"/>
    <cellStyle name="Normal 2 2 2 2" xfId="301" xr:uid="{00000000-0005-0000-0000-000032010000}"/>
    <cellStyle name="Normal 2 2 2 2 2" xfId="302" xr:uid="{00000000-0005-0000-0000-000033010000}"/>
    <cellStyle name="Normal 2 2 2 2 3" xfId="303" xr:uid="{00000000-0005-0000-0000-000034010000}"/>
    <cellStyle name="Normal 2 2 2 3" xfId="304" xr:uid="{00000000-0005-0000-0000-000035010000}"/>
    <cellStyle name="Normal 2 2 2 4" xfId="305" xr:uid="{00000000-0005-0000-0000-000036010000}"/>
    <cellStyle name="Normal 2 2 2 5" xfId="306" xr:uid="{00000000-0005-0000-0000-000037010000}"/>
    <cellStyle name="Normal 2 2 3" xfId="25" xr:uid="{00000000-0005-0000-0000-000038010000}"/>
    <cellStyle name="Normal 2 2 3 2" xfId="307" xr:uid="{00000000-0005-0000-0000-000039010000}"/>
    <cellStyle name="Normal 2 2 3 3" xfId="308" xr:uid="{00000000-0005-0000-0000-00003A010000}"/>
    <cellStyle name="Normal 2 2 3 4" xfId="309" xr:uid="{00000000-0005-0000-0000-00003B010000}"/>
    <cellStyle name="Normal 2 2 3 5" xfId="558" xr:uid="{00000000-0005-0000-0000-00003C010000}"/>
    <cellStyle name="Normal 2 2 4" xfId="74" xr:uid="{00000000-0005-0000-0000-00003D010000}"/>
    <cellStyle name="Normal 2 2 4 2" xfId="549" xr:uid="{00000000-0005-0000-0000-00003E010000}"/>
    <cellStyle name="Normal 2 2 5" xfId="310" xr:uid="{00000000-0005-0000-0000-00003F010000}"/>
    <cellStyle name="Normal 2 2 5 2" xfId="311" xr:uid="{00000000-0005-0000-0000-000040010000}"/>
    <cellStyle name="Normal 2 2 5 3" xfId="312" xr:uid="{00000000-0005-0000-0000-000041010000}"/>
    <cellStyle name="Normal 2 2 6" xfId="313" xr:uid="{00000000-0005-0000-0000-000042010000}"/>
    <cellStyle name="Normal 2 3" xfId="20" xr:uid="{00000000-0005-0000-0000-000043010000}"/>
    <cellStyle name="Normal 2 3 2" xfId="75" xr:uid="{00000000-0005-0000-0000-000044010000}"/>
    <cellStyle name="Normal 2 3 2 2" xfId="314" xr:uid="{00000000-0005-0000-0000-000045010000}"/>
    <cellStyle name="Normal 2 3 2 2 2" xfId="315" xr:uid="{00000000-0005-0000-0000-000046010000}"/>
    <cellStyle name="Normal 2 3 2 3" xfId="565" xr:uid="{00000000-0005-0000-0000-000047010000}"/>
    <cellStyle name="Normal 2 3 3" xfId="316" xr:uid="{00000000-0005-0000-0000-000048010000}"/>
    <cellStyle name="Normal 2 3 3 2" xfId="317" xr:uid="{00000000-0005-0000-0000-000049010000}"/>
    <cellStyle name="Normal 2 3 4" xfId="318" xr:uid="{00000000-0005-0000-0000-00004A010000}"/>
    <cellStyle name="Normal 2 3 4 2" xfId="319" xr:uid="{00000000-0005-0000-0000-00004B010000}"/>
    <cellStyle name="Normal 2 3 5" xfId="320" xr:uid="{00000000-0005-0000-0000-00004C010000}"/>
    <cellStyle name="Normal 2 3 5 2" xfId="321" xr:uid="{00000000-0005-0000-0000-00004D010000}"/>
    <cellStyle name="Normal 2 3 6" xfId="322" xr:uid="{00000000-0005-0000-0000-00004E010000}"/>
    <cellStyle name="Normal 2 4" xfId="76" xr:uid="{00000000-0005-0000-0000-00004F010000}"/>
    <cellStyle name="Normal 2 4 2" xfId="323" xr:uid="{00000000-0005-0000-0000-000050010000}"/>
    <cellStyle name="Normal 2 4 3" xfId="324" xr:uid="{00000000-0005-0000-0000-000051010000}"/>
    <cellStyle name="Normal 2 4 4" xfId="545" xr:uid="{00000000-0005-0000-0000-000052010000}"/>
    <cellStyle name="Normal 2 5" xfId="98" xr:uid="{00000000-0005-0000-0000-000053010000}"/>
    <cellStyle name="Normal 2 5 2" xfId="325" xr:uid="{00000000-0005-0000-0000-000054010000}"/>
    <cellStyle name="Normal 2 5 2 2" xfId="326" xr:uid="{00000000-0005-0000-0000-000055010000}"/>
    <cellStyle name="Normal 2 5 3" xfId="327" xr:uid="{00000000-0005-0000-0000-000056010000}"/>
    <cellStyle name="Normal 2 5 3 2" xfId="328" xr:uid="{00000000-0005-0000-0000-000057010000}"/>
    <cellStyle name="Normal 2 5 4" xfId="329" xr:uid="{00000000-0005-0000-0000-000058010000}"/>
    <cellStyle name="Normal 2 5 4 2" xfId="330" xr:uid="{00000000-0005-0000-0000-000059010000}"/>
    <cellStyle name="Normal 2 5 5" xfId="331" xr:uid="{00000000-0005-0000-0000-00005A010000}"/>
    <cellStyle name="Normal 2 5 6" xfId="332" xr:uid="{00000000-0005-0000-0000-00005B010000}"/>
    <cellStyle name="Normal 2 6" xfId="73" xr:uid="{00000000-0005-0000-0000-00005C010000}"/>
    <cellStyle name="Normal 2 6 2" xfId="548" xr:uid="{00000000-0005-0000-0000-00005D010000}"/>
    <cellStyle name="Normal 2 7" xfId="333" xr:uid="{00000000-0005-0000-0000-00005E010000}"/>
    <cellStyle name="Normal 2 8" xfId="334" xr:uid="{00000000-0005-0000-0000-00005F010000}"/>
    <cellStyle name="Normal 2 9" xfId="588" xr:uid="{00000000-0005-0000-0000-000060010000}"/>
    <cellStyle name="Normal 20" xfId="335" xr:uid="{00000000-0005-0000-0000-000061010000}"/>
    <cellStyle name="Normal 20 2" xfId="336" xr:uid="{00000000-0005-0000-0000-000062010000}"/>
    <cellStyle name="Normal 20 3" xfId="337" xr:uid="{00000000-0005-0000-0000-000063010000}"/>
    <cellStyle name="Normal 21" xfId="338" xr:uid="{00000000-0005-0000-0000-000064010000}"/>
    <cellStyle name="Normal 21 2" xfId="339" xr:uid="{00000000-0005-0000-0000-000065010000}"/>
    <cellStyle name="Normal 21 3" xfId="340" xr:uid="{00000000-0005-0000-0000-000066010000}"/>
    <cellStyle name="Normal 22" xfId="341" xr:uid="{00000000-0005-0000-0000-000067010000}"/>
    <cellStyle name="Normal 22 2" xfId="342" xr:uid="{00000000-0005-0000-0000-000068010000}"/>
    <cellStyle name="Normal 22 3" xfId="343" xr:uid="{00000000-0005-0000-0000-000069010000}"/>
    <cellStyle name="Normal 23" xfId="344" xr:uid="{00000000-0005-0000-0000-00006A010000}"/>
    <cellStyle name="Normal 23 2" xfId="345" xr:uid="{00000000-0005-0000-0000-00006B010000}"/>
    <cellStyle name="Normal 24" xfId="346" xr:uid="{00000000-0005-0000-0000-00006C010000}"/>
    <cellStyle name="Normal 24 2" xfId="347" xr:uid="{00000000-0005-0000-0000-00006D010000}"/>
    <cellStyle name="Normal 25" xfId="348" xr:uid="{00000000-0005-0000-0000-00006E010000}"/>
    <cellStyle name="Normal 26" xfId="349" xr:uid="{00000000-0005-0000-0000-00006F010000}"/>
    <cellStyle name="Normal 27" xfId="350" xr:uid="{00000000-0005-0000-0000-000070010000}"/>
    <cellStyle name="Normal 28" xfId="351" xr:uid="{00000000-0005-0000-0000-000071010000}"/>
    <cellStyle name="Normal 29" xfId="352" xr:uid="{00000000-0005-0000-0000-000072010000}"/>
    <cellStyle name="Normal 3" xfId="6" xr:uid="{00000000-0005-0000-0000-000073010000}"/>
    <cellStyle name="Normal 3 2" xfId="21" xr:uid="{00000000-0005-0000-0000-000074010000}"/>
    <cellStyle name="Normal 3 2 2" xfId="78" xr:uid="{00000000-0005-0000-0000-000075010000}"/>
    <cellStyle name="Normal 3 2 2 2" xfId="353" xr:uid="{00000000-0005-0000-0000-000076010000}"/>
    <cellStyle name="Normal 3 2 2 3" xfId="566" xr:uid="{00000000-0005-0000-0000-000077010000}"/>
    <cellStyle name="Normal 3 2 3" xfId="354" xr:uid="{00000000-0005-0000-0000-000078010000}"/>
    <cellStyle name="Normal 3 2 3 2" xfId="355" xr:uid="{00000000-0005-0000-0000-000079010000}"/>
    <cellStyle name="Normal 3 2 3 3" xfId="584" xr:uid="{00000000-0005-0000-0000-00007A010000}"/>
    <cellStyle name="Normal 3 2 4" xfId="356" xr:uid="{00000000-0005-0000-0000-00007B010000}"/>
    <cellStyle name="Normal 3 2 5" xfId="357" xr:uid="{00000000-0005-0000-0000-00007C010000}"/>
    <cellStyle name="Normal 3 3" xfId="31" xr:uid="{00000000-0005-0000-0000-00007D010000}"/>
    <cellStyle name="Normal 3 3 2" xfId="79" xr:uid="{00000000-0005-0000-0000-00007E010000}"/>
    <cellStyle name="Normal 3 3 2 2" xfId="358" xr:uid="{00000000-0005-0000-0000-00007F010000}"/>
    <cellStyle name="Normal 3 3 2 3" xfId="567" xr:uid="{00000000-0005-0000-0000-000080010000}"/>
    <cellStyle name="Normal 3 3 3" xfId="113" xr:uid="{00000000-0005-0000-0000-000081010000}"/>
    <cellStyle name="Normal 3 3 3 2" xfId="546" xr:uid="{00000000-0005-0000-0000-000082010000}"/>
    <cellStyle name="Normal 3 4" xfId="77" xr:uid="{00000000-0005-0000-0000-000083010000}"/>
    <cellStyle name="Normal 3 4 2" xfId="359" xr:uid="{00000000-0005-0000-0000-000084010000}"/>
    <cellStyle name="Normal 3 4 2 2" xfId="360" xr:uid="{00000000-0005-0000-0000-000085010000}"/>
    <cellStyle name="Normal 3 4 3" xfId="361" xr:uid="{00000000-0005-0000-0000-000086010000}"/>
    <cellStyle name="Normal 3 4 3 2" xfId="362" xr:uid="{00000000-0005-0000-0000-000087010000}"/>
    <cellStyle name="Normal 3 4 4" xfId="363" xr:uid="{00000000-0005-0000-0000-000088010000}"/>
    <cellStyle name="Normal 3 4 4 2" xfId="364" xr:uid="{00000000-0005-0000-0000-000089010000}"/>
    <cellStyle name="Normal 3 4 5" xfId="365" xr:uid="{00000000-0005-0000-0000-00008A010000}"/>
    <cellStyle name="Normal 3 4 6" xfId="366" xr:uid="{00000000-0005-0000-0000-00008B010000}"/>
    <cellStyle name="Normal 3 5" xfId="367" xr:uid="{00000000-0005-0000-0000-00008C010000}"/>
    <cellStyle name="Normal 3 5 2" xfId="368" xr:uid="{00000000-0005-0000-0000-00008D010000}"/>
    <cellStyle name="Normal 3 6" xfId="369" xr:uid="{00000000-0005-0000-0000-00008E010000}"/>
    <cellStyle name="Normal 3 7" xfId="370" xr:uid="{00000000-0005-0000-0000-00008F010000}"/>
    <cellStyle name="Normal 3 7 2" xfId="371" xr:uid="{00000000-0005-0000-0000-000090010000}"/>
    <cellStyle name="Normal 3 8" xfId="372" xr:uid="{00000000-0005-0000-0000-000091010000}"/>
    <cellStyle name="Normal 3 8 2" xfId="373" xr:uid="{00000000-0005-0000-0000-000092010000}"/>
    <cellStyle name="Normal 3 9" xfId="374" xr:uid="{00000000-0005-0000-0000-000093010000}"/>
    <cellStyle name="Normal 30" xfId="375" xr:uid="{00000000-0005-0000-0000-000094010000}"/>
    <cellStyle name="Normal 31" xfId="376" xr:uid="{00000000-0005-0000-0000-000095010000}"/>
    <cellStyle name="Normal 32" xfId="377" xr:uid="{00000000-0005-0000-0000-000096010000}"/>
    <cellStyle name="Normal 33" xfId="378" xr:uid="{00000000-0005-0000-0000-000097010000}"/>
    <cellStyle name="Normal 33 2" xfId="379" xr:uid="{00000000-0005-0000-0000-000098010000}"/>
    <cellStyle name="Normal 33 2 2" xfId="380" xr:uid="{00000000-0005-0000-0000-000099010000}"/>
    <cellStyle name="Normal 33 3" xfId="381" xr:uid="{00000000-0005-0000-0000-00009A010000}"/>
    <cellStyle name="Normal 33 4" xfId="382" xr:uid="{00000000-0005-0000-0000-00009B010000}"/>
    <cellStyle name="Normal 34" xfId="383" xr:uid="{00000000-0005-0000-0000-00009C010000}"/>
    <cellStyle name="Normal 35" xfId="384" xr:uid="{00000000-0005-0000-0000-00009D010000}"/>
    <cellStyle name="Normal 36" xfId="385" xr:uid="{00000000-0005-0000-0000-00009E010000}"/>
    <cellStyle name="Normal 36 2" xfId="386" xr:uid="{00000000-0005-0000-0000-00009F010000}"/>
    <cellStyle name="Normal 36 2 2" xfId="387" xr:uid="{00000000-0005-0000-0000-0000A0010000}"/>
    <cellStyle name="Normal 36 3" xfId="388" xr:uid="{00000000-0005-0000-0000-0000A1010000}"/>
    <cellStyle name="Normal 36 4" xfId="389" xr:uid="{00000000-0005-0000-0000-0000A2010000}"/>
    <cellStyle name="Normal 37" xfId="390" xr:uid="{00000000-0005-0000-0000-0000A3010000}"/>
    <cellStyle name="Normal 38" xfId="1" xr:uid="{00000000-0005-0000-0000-0000A4010000}"/>
    <cellStyle name="Normal 4" xfId="13" xr:uid="{00000000-0005-0000-0000-0000A5010000}"/>
    <cellStyle name="Normal 4 2" xfId="80" xr:uid="{00000000-0005-0000-0000-0000A6010000}"/>
    <cellStyle name="Normal 4 2 2" xfId="391" xr:uid="{00000000-0005-0000-0000-0000A7010000}"/>
    <cellStyle name="Normal 4 2 2 2" xfId="392" xr:uid="{00000000-0005-0000-0000-0000A8010000}"/>
    <cellStyle name="Normal 4 2 2 2 2" xfId="393" xr:uid="{00000000-0005-0000-0000-0000A9010000}"/>
    <cellStyle name="Normal 4 2 3" xfId="394" xr:uid="{00000000-0005-0000-0000-0000AA010000}"/>
    <cellStyle name="Normal 4 2 3 2" xfId="395" xr:uid="{00000000-0005-0000-0000-0000AB010000}"/>
    <cellStyle name="Normal 4 2 4" xfId="396" xr:uid="{00000000-0005-0000-0000-0000AC010000}"/>
    <cellStyle name="Normal 4 2 4 2" xfId="397" xr:uid="{00000000-0005-0000-0000-0000AD010000}"/>
    <cellStyle name="Normal 4 2 5" xfId="568" xr:uid="{00000000-0005-0000-0000-0000AE010000}"/>
    <cellStyle name="Normal 4 3" xfId="112" xr:uid="{00000000-0005-0000-0000-0000AF010000}"/>
    <cellStyle name="Normal 4 3 2" xfId="398" xr:uid="{00000000-0005-0000-0000-0000B0010000}"/>
    <cellStyle name="Normal 4 3 3" xfId="574" xr:uid="{00000000-0005-0000-0000-0000B1010000}"/>
    <cellStyle name="Normal 4 4" xfId="399" xr:uid="{00000000-0005-0000-0000-0000B2010000}"/>
    <cellStyle name="Normal 4 4 2" xfId="400" xr:uid="{00000000-0005-0000-0000-0000B3010000}"/>
    <cellStyle name="Normal 4 5" xfId="401" xr:uid="{00000000-0005-0000-0000-0000B4010000}"/>
    <cellStyle name="Normal 4 5 2" xfId="402" xr:uid="{00000000-0005-0000-0000-0000B5010000}"/>
    <cellStyle name="Normal 4 5 2 2" xfId="403" xr:uid="{00000000-0005-0000-0000-0000B6010000}"/>
    <cellStyle name="Normal 4 5 3" xfId="404" xr:uid="{00000000-0005-0000-0000-0000B7010000}"/>
    <cellStyle name="Normal 4 5 3 2" xfId="405" xr:uid="{00000000-0005-0000-0000-0000B8010000}"/>
    <cellStyle name="Normal 4 5 4" xfId="406" xr:uid="{00000000-0005-0000-0000-0000B9010000}"/>
    <cellStyle name="Normal 4 5 4 2" xfId="407" xr:uid="{00000000-0005-0000-0000-0000BA010000}"/>
    <cellStyle name="Normal 4 5 5" xfId="408" xr:uid="{00000000-0005-0000-0000-0000BB010000}"/>
    <cellStyle name="Normal 4 5 6" xfId="409" xr:uid="{00000000-0005-0000-0000-0000BC010000}"/>
    <cellStyle name="Normal 4 6" xfId="410" xr:uid="{00000000-0005-0000-0000-0000BD010000}"/>
    <cellStyle name="Normal 4 6 2" xfId="411" xr:uid="{00000000-0005-0000-0000-0000BE010000}"/>
    <cellStyle name="Normal 4 7" xfId="412" xr:uid="{00000000-0005-0000-0000-0000BF010000}"/>
    <cellStyle name="Normal 4 7 2" xfId="413" xr:uid="{00000000-0005-0000-0000-0000C0010000}"/>
    <cellStyle name="Normal 4 8" xfId="414" xr:uid="{00000000-0005-0000-0000-0000C1010000}"/>
    <cellStyle name="Normal 4 9" xfId="587" xr:uid="{00000000-0005-0000-0000-0000C2010000}"/>
    <cellStyle name="Normal 5" xfId="22" xr:uid="{00000000-0005-0000-0000-0000C3010000}"/>
    <cellStyle name="Normal 5 2" xfId="23" xr:uid="{00000000-0005-0000-0000-0000C4010000}"/>
    <cellStyle name="Normal 5 2 2" xfId="415" xr:uid="{00000000-0005-0000-0000-0000C5010000}"/>
    <cellStyle name="Normal 5 2 2 2" xfId="416" xr:uid="{00000000-0005-0000-0000-0000C6010000}"/>
    <cellStyle name="Normal 5 2 2 3" xfId="417" xr:uid="{00000000-0005-0000-0000-0000C7010000}"/>
    <cellStyle name="Normal 5 2 2 4" xfId="585" xr:uid="{00000000-0005-0000-0000-0000C8010000}"/>
    <cellStyle name="Normal 5 2 3" xfId="418" xr:uid="{00000000-0005-0000-0000-0000C9010000}"/>
    <cellStyle name="Normal 5 2 3 2" xfId="556" xr:uid="{00000000-0005-0000-0000-0000CA010000}"/>
    <cellStyle name="Normal 5 2 4" xfId="419" xr:uid="{00000000-0005-0000-0000-0000CB010000}"/>
    <cellStyle name="Normal 5 3" xfId="81" xr:uid="{00000000-0005-0000-0000-0000CC010000}"/>
    <cellStyle name="Normal 5 3 2" xfId="420" xr:uid="{00000000-0005-0000-0000-0000CD010000}"/>
    <cellStyle name="Normal 5 3 2 2" xfId="421" xr:uid="{00000000-0005-0000-0000-0000CE010000}"/>
    <cellStyle name="Normal 5 3 3" xfId="569" xr:uid="{00000000-0005-0000-0000-0000CF010000}"/>
    <cellStyle name="Normal 5 4" xfId="422" xr:uid="{00000000-0005-0000-0000-0000D0010000}"/>
    <cellStyle name="Normal 5 4 2" xfId="423" xr:uid="{00000000-0005-0000-0000-0000D1010000}"/>
    <cellStyle name="Normal 5 5" xfId="424" xr:uid="{00000000-0005-0000-0000-0000D2010000}"/>
    <cellStyle name="Normal 5 6" xfId="425" xr:uid="{00000000-0005-0000-0000-0000D3010000}"/>
    <cellStyle name="Normal 5 6 2" xfId="426" xr:uid="{00000000-0005-0000-0000-0000D4010000}"/>
    <cellStyle name="Normal 5 7" xfId="427" xr:uid="{00000000-0005-0000-0000-0000D5010000}"/>
    <cellStyle name="Normal 5 7 2" xfId="428" xr:uid="{00000000-0005-0000-0000-0000D6010000}"/>
    <cellStyle name="Normal 5 8" xfId="429" xr:uid="{00000000-0005-0000-0000-0000D7010000}"/>
    <cellStyle name="Normal 6" xfId="24" xr:uid="{00000000-0005-0000-0000-0000D8010000}"/>
    <cellStyle name="Normal 6 2" xfId="82" xr:uid="{00000000-0005-0000-0000-0000D9010000}"/>
    <cellStyle name="Normal 6 2 2" xfId="430" xr:uid="{00000000-0005-0000-0000-0000DA010000}"/>
    <cellStyle name="Normal 6 2 2 2" xfId="431" xr:uid="{00000000-0005-0000-0000-0000DB010000}"/>
    <cellStyle name="Normal 6 2 2 2 2" xfId="432" xr:uid="{00000000-0005-0000-0000-0000DC010000}"/>
    <cellStyle name="Normal 6 2 2 3" xfId="433" xr:uid="{00000000-0005-0000-0000-0000DD010000}"/>
    <cellStyle name="Normal 6 2 2 4" xfId="434" xr:uid="{00000000-0005-0000-0000-0000DE010000}"/>
    <cellStyle name="Normal 6 2 3" xfId="544" xr:uid="{00000000-0005-0000-0000-0000DF010000}"/>
    <cellStyle name="Normal 6 3" xfId="435" xr:uid="{00000000-0005-0000-0000-0000E0010000}"/>
    <cellStyle name="Normal 6 3 2" xfId="555" xr:uid="{00000000-0005-0000-0000-0000E1010000}"/>
    <cellStyle name="Normal 6 4" xfId="436" xr:uid="{00000000-0005-0000-0000-0000E2010000}"/>
    <cellStyle name="Normal 6 4 2" xfId="557" xr:uid="{00000000-0005-0000-0000-0000E3010000}"/>
    <cellStyle name="Normal 6 5" xfId="437" xr:uid="{00000000-0005-0000-0000-0000E4010000}"/>
    <cellStyle name="Normal 6 6" xfId="438" xr:uid="{00000000-0005-0000-0000-0000E5010000}"/>
    <cellStyle name="Normal 6 7" xfId="439" xr:uid="{00000000-0005-0000-0000-0000E6010000}"/>
    <cellStyle name="Normal 6 8" xfId="554" xr:uid="{00000000-0005-0000-0000-0000E7010000}"/>
    <cellStyle name="Normal 7" xfId="83" xr:uid="{00000000-0005-0000-0000-0000E8010000}"/>
    <cellStyle name="Normal 7 2" xfId="440" xr:uid="{00000000-0005-0000-0000-0000E9010000}"/>
    <cellStyle name="Normal 7 2 2" xfId="441" xr:uid="{00000000-0005-0000-0000-0000EA010000}"/>
    <cellStyle name="Normal 7 3" xfId="442" xr:uid="{00000000-0005-0000-0000-0000EB010000}"/>
    <cellStyle name="Normal 7 3 2" xfId="443" xr:uid="{00000000-0005-0000-0000-0000EC010000}"/>
    <cellStyle name="Normal 7 3 2 2" xfId="444" xr:uid="{00000000-0005-0000-0000-0000ED010000}"/>
    <cellStyle name="Normal 7 3 3" xfId="445" xr:uid="{00000000-0005-0000-0000-0000EE010000}"/>
    <cellStyle name="Normal 7 3 4" xfId="446" xr:uid="{00000000-0005-0000-0000-0000EF010000}"/>
    <cellStyle name="Normal 7 3 5" xfId="447" xr:uid="{00000000-0005-0000-0000-0000F0010000}"/>
    <cellStyle name="Normal 7 4" xfId="448" xr:uid="{00000000-0005-0000-0000-0000F1010000}"/>
    <cellStyle name="Normal 7 4 2" xfId="449" xr:uid="{00000000-0005-0000-0000-0000F2010000}"/>
    <cellStyle name="Normal 7 5" xfId="450" xr:uid="{00000000-0005-0000-0000-0000F3010000}"/>
    <cellStyle name="Normal 7 5 2" xfId="451" xr:uid="{00000000-0005-0000-0000-0000F4010000}"/>
    <cellStyle name="Normal 7 6" xfId="452" xr:uid="{00000000-0005-0000-0000-0000F5010000}"/>
    <cellStyle name="Normal 7 7" xfId="453" xr:uid="{00000000-0005-0000-0000-0000F6010000}"/>
    <cellStyle name="Normal 8" xfId="84" xr:uid="{00000000-0005-0000-0000-0000F7010000}"/>
    <cellStyle name="Normal 8 2" xfId="454" xr:uid="{00000000-0005-0000-0000-0000F8010000}"/>
    <cellStyle name="Normal 8 3" xfId="455" xr:uid="{00000000-0005-0000-0000-0000F9010000}"/>
    <cellStyle name="Normal 8 3 2" xfId="456" xr:uid="{00000000-0005-0000-0000-0000FA010000}"/>
    <cellStyle name="Normal 8 3 3" xfId="457" xr:uid="{00000000-0005-0000-0000-0000FB010000}"/>
    <cellStyle name="Normal 8 4" xfId="458" xr:uid="{00000000-0005-0000-0000-0000FC010000}"/>
    <cellStyle name="Normal 8 4 2" xfId="459" xr:uid="{00000000-0005-0000-0000-0000FD010000}"/>
    <cellStyle name="Normal 8 5" xfId="460" xr:uid="{00000000-0005-0000-0000-0000FE010000}"/>
    <cellStyle name="Normal 8 5 2" xfId="461" xr:uid="{00000000-0005-0000-0000-0000FF010000}"/>
    <cellStyle name="Normal 8 6" xfId="462" xr:uid="{00000000-0005-0000-0000-000000020000}"/>
    <cellStyle name="Normal 8 6 2" xfId="463" xr:uid="{00000000-0005-0000-0000-000001020000}"/>
    <cellStyle name="Normal 8 7" xfId="464" xr:uid="{00000000-0005-0000-0000-000002020000}"/>
    <cellStyle name="Normal 8 8" xfId="465" xr:uid="{00000000-0005-0000-0000-000003020000}"/>
    <cellStyle name="Normal 8 9" xfId="570" xr:uid="{00000000-0005-0000-0000-000004020000}"/>
    <cellStyle name="Normal 9" xfId="85" xr:uid="{00000000-0005-0000-0000-000005020000}"/>
    <cellStyle name="Normal 9 2" xfId="466" xr:uid="{00000000-0005-0000-0000-000006020000}"/>
    <cellStyle name="Normal 9 2 2" xfId="467" xr:uid="{00000000-0005-0000-0000-000007020000}"/>
    <cellStyle name="Normal 9 2 3" xfId="468" xr:uid="{00000000-0005-0000-0000-000008020000}"/>
    <cellStyle name="Normal 9 3" xfId="469" xr:uid="{00000000-0005-0000-0000-000009020000}"/>
    <cellStyle name="Normal 9 3 2" xfId="470" xr:uid="{00000000-0005-0000-0000-00000A020000}"/>
    <cellStyle name="Normal 9 4" xfId="471" xr:uid="{00000000-0005-0000-0000-00000B020000}"/>
    <cellStyle name="Normal 9 4 2" xfId="472" xr:uid="{00000000-0005-0000-0000-00000C020000}"/>
    <cellStyle name="Normal 9 5" xfId="473" xr:uid="{00000000-0005-0000-0000-00000D020000}"/>
    <cellStyle name="Normal 9 6" xfId="474" xr:uid="{00000000-0005-0000-0000-00000E020000}"/>
    <cellStyle name="Normal 9 7" xfId="571" xr:uid="{00000000-0005-0000-0000-00000F020000}"/>
    <cellStyle name="Normal_WAN PAISES-2" xfId="500" xr:uid="{00000000-0005-0000-0000-000010020000}"/>
    <cellStyle name="Notas 2" xfId="86" xr:uid="{00000000-0005-0000-0000-000011020000}"/>
    <cellStyle name="Notas 2 2" xfId="108" xr:uid="{00000000-0005-0000-0000-000012020000}"/>
    <cellStyle name="Notas 2 3" xfId="552" xr:uid="{00000000-0005-0000-0000-000013020000}"/>
    <cellStyle name="Porcentaje 2" xfId="7" xr:uid="{00000000-0005-0000-0000-000014020000}"/>
    <cellStyle name="Porcentaje 2 2" xfId="32" xr:uid="{00000000-0005-0000-0000-000015020000}"/>
    <cellStyle name="Porcentaje 2 2 2" xfId="101" xr:uid="{00000000-0005-0000-0000-000016020000}"/>
    <cellStyle name="Porcentaje 2 2 2 2" xfId="547" xr:uid="{00000000-0005-0000-0000-000017020000}"/>
    <cellStyle name="Porcentaje 2 2 3" xfId="475" xr:uid="{00000000-0005-0000-0000-000018020000}"/>
    <cellStyle name="Porcentaje 2 2 3 2" xfId="476" xr:uid="{00000000-0005-0000-0000-000019020000}"/>
    <cellStyle name="Porcentaje 2 2 4" xfId="477" xr:uid="{00000000-0005-0000-0000-00001A020000}"/>
    <cellStyle name="Porcentaje 2 2 4 2" xfId="478" xr:uid="{00000000-0005-0000-0000-00001B020000}"/>
    <cellStyle name="Porcentaje 2 2 5" xfId="561" xr:uid="{00000000-0005-0000-0000-00001C020000}"/>
    <cellStyle name="Porcentaje 2 3" xfId="105" xr:uid="{00000000-0005-0000-0000-00001D020000}"/>
    <cellStyle name="Porcentaje 2 3 2" xfId="479" xr:uid="{00000000-0005-0000-0000-00001E020000}"/>
    <cellStyle name="Porcentaje 2 3 2 2" xfId="480" xr:uid="{00000000-0005-0000-0000-00001F020000}"/>
    <cellStyle name="Porcentaje 2 3 3" xfId="481" xr:uid="{00000000-0005-0000-0000-000020020000}"/>
    <cellStyle name="Porcentaje 2 3 3 2" xfId="482" xr:uid="{00000000-0005-0000-0000-000021020000}"/>
    <cellStyle name="Porcentaje 2 3 4" xfId="483" xr:uid="{00000000-0005-0000-0000-000022020000}"/>
    <cellStyle name="Porcentaje 2 3 4 2" xfId="484" xr:uid="{00000000-0005-0000-0000-000023020000}"/>
    <cellStyle name="Porcentaje 2 3 5" xfId="485" xr:uid="{00000000-0005-0000-0000-000024020000}"/>
    <cellStyle name="Porcentaje 2 3 6" xfId="486" xr:uid="{00000000-0005-0000-0000-000025020000}"/>
    <cellStyle name="Porcentaje 2 3 7" xfId="573" xr:uid="{00000000-0005-0000-0000-000026020000}"/>
    <cellStyle name="Porcentaje 2 4" xfId="87" xr:uid="{00000000-0005-0000-0000-000027020000}"/>
    <cellStyle name="Porcentaje 2 4 2" xfId="541" xr:uid="{00000000-0005-0000-0000-000028020000}"/>
    <cellStyle name="Porcentaje 3" xfId="102" xr:uid="{00000000-0005-0000-0000-000029020000}"/>
    <cellStyle name="Porcentaje 3 2" xfId="487" xr:uid="{00000000-0005-0000-0000-00002A020000}"/>
    <cellStyle name="Porcentaje 3 3" xfId="488" xr:uid="{00000000-0005-0000-0000-00002B020000}"/>
    <cellStyle name="Porcentaje 4" xfId="489" xr:uid="{00000000-0005-0000-0000-00002C020000}"/>
    <cellStyle name="Porcentaje 4 2" xfId="490" xr:uid="{00000000-0005-0000-0000-00002D020000}"/>
    <cellStyle name="Porcentaje 5" xfId="491" xr:uid="{00000000-0005-0000-0000-00002E020000}"/>
    <cellStyle name="Porcentaje 5 2" xfId="492" xr:uid="{00000000-0005-0000-0000-00002F020000}"/>
    <cellStyle name="Porcentaje 6" xfId="493" xr:uid="{00000000-0005-0000-0000-000030020000}"/>
    <cellStyle name="Porcentaje 7" xfId="494" xr:uid="{00000000-0005-0000-0000-000031020000}"/>
    <cellStyle name="Porcentual 2" xfId="88" xr:uid="{00000000-0005-0000-0000-000032020000}"/>
    <cellStyle name="Porcentual 3" xfId="89" xr:uid="{00000000-0005-0000-0000-000033020000}"/>
    <cellStyle name="Result" xfId="495" xr:uid="{00000000-0005-0000-0000-000034020000}"/>
    <cellStyle name="Result 2" xfId="496" xr:uid="{00000000-0005-0000-0000-000035020000}"/>
    <cellStyle name="Result 3" xfId="497" xr:uid="{00000000-0005-0000-0000-000036020000}"/>
    <cellStyle name="Result 4" xfId="498" xr:uid="{00000000-0005-0000-0000-000037020000}"/>
    <cellStyle name="Result 5" xfId="586" xr:uid="{00000000-0005-0000-0000-000038020000}"/>
    <cellStyle name="Result2" xfId="499" xr:uid="{00000000-0005-0000-0000-000039020000}"/>
    <cellStyle name="Salida" xfId="510" builtinId="21" customBuiltin="1"/>
    <cellStyle name="Salida 2" xfId="90" xr:uid="{00000000-0005-0000-0000-00003B020000}"/>
    <cellStyle name="Salida 2 2" xfId="109" xr:uid="{00000000-0005-0000-0000-00003C020000}"/>
    <cellStyle name="Texto de advertencia" xfId="514" builtinId="11" customBuiltin="1"/>
    <cellStyle name="Texto de advertencia 2" xfId="91" xr:uid="{00000000-0005-0000-0000-00003E020000}"/>
    <cellStyle name="Texto explicativo" xfId="515" builtinId="53" customBuiltin="1"/>
    <cellStyle name="Texto explicativo 2" xfId="92" xr:uid="{00000000-0005-0000-0000-000040020000}"/>
    <cellStyle name="Título" xfId="501" builtinId="15" customBuiltin="1"/>
    <cellStyle name="Título 1 2" xfId="93" xr:uid="{00000000-0005-0000-0000-000043020000}"/>
    <cellStyle name="Título 2" xfId="503" builtinId="17" customBuiltin="1"/>
    <cellStyle name="Título 2 2" xfId="94" xr:uid="{00000000-0005-0000-0000-000045020000}"/>
    <cellStyle name="Título 3" xfId="504" builtinId="18" customBuiltin="1"/>
    <cellStyle name="Título 3 2" xfId="95" xr:uid="{00000000-0005-0000-0000-000047020000}"/>
    <cellStyle name="Título 4" xfId="96" xr:uid="{00000000-0005-0000-0000-000048020000}"/>
    <cellStyle name="Título 4 2" xfId="553" xr:uid="{00000000-0005-0000-0000-000049020000}"/>
    <cellStyle name="Total" xfId="516" builtinId="25" customBuiltin="1"/>
    <cellStyle name="Total 2" xfId="97" xr:uid="{00000000-0005-0000-0000-00004B020000}"/>
    <cellStyle name="Total 2 2" xfId="110" xr:uid="{00000000-0005-0000-0000-00004C020000}"/>
  </cellStyles>
  <dxfs count="53">
    <dxf>
      <fill>
        <patternFill patternType="solid">
          <fgColor theme="7" tint="0.59999389629810485"/>
          <bgColor theme="7" tint="0.59999389629810485"/>
        </patternFill>
      </fill>
    </dxf>
    <dxf>
      <fill>
        <patternFill patternType="solid">
          <fgColor theme="7" tint="0.59999389629810485"/>
          <bgColor theme="7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7"/>
        </top>
      </border>
    </dxf>
    <dxf>
      <font>
        <b/>
        <color theme="1"/>
      </font>
    </dxf>
    <dxf>
      <font>
        <color theme="1"/>
      </font>
      <fill>
        <patternFill patternType="solid">
          <fgColor theme="7" tint="0.79998168889431442"/>
          <bgColor theme="7" tint="0.79998168889431442"/>
        </patternFill>
      </fill>
      <border>
        <left style="thin">
          <color theme="7" tint="0.39997558519241921"/>
        </left>
        <right style="thin">
          <color theme="7" tint="0.39997558519241921"/>
        </right>
        <top style="thin">
          <color theme="7" tint="0.39997558519241921"/>
        </top>
        <bottom style="thin">
          <color theme="7" tint="0.39997558519241921"/>
        </bottom>
        <vertical style="thin">
          <color theme="7" tint="0.39997558519241921"/>
        </vertical>
        <horizontal style="thin">
          <color theme="7" tint="0.39997558519241921"/>
        </horizontal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1"/>
      </font>
      <border>
        <bottom style="medium">
          <color theme="7"/>
        </bottom>
      </border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  <vertical style="thin">
          <color theme="7"/>
        </vertical>
        <horizontal style="thin">
          <color theme="7"/>
        </horizontal>
      </border>
    </dxf>
    <dxf>
      <border>
        <left style="thin">
          <color theme="7"/>
        </left>
      </border>
    </dxf>
    <dxf>
      <border>
        <left style="thin">
          <color theme="7"/>
        </left>
      </border>
    </dxf>
    <dxf>
      <border>
        <top style="thin">
          <color theme="7"/>
        </top>
      </border>
    </dxf>
    <dxf>
      <border>
        <top style="thin">
          <color theme="7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7"/>
        </top>
      </border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color theme="1"/>
      </font>
      <border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solid">
          <fgColor theme="5" tint="0.59999389629810485"/>
          <bgColor theme="5" tint="0.59999389629810485"/>
        </patternFill>
      </fill>
    </dxf>
    <dxf>
      <fill>
        <patternFill patternType="solid">
          <fgColor theme="5" tint="0.59999389629810485"/>
          <bgColor theme="5" tint="0.59999389629810485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medium">
          <color theme="5"/>
        </top>
      </border>
    </dxf>
    <dxf>
      <font>
        <b/>
        <color theme="1"/>
      </font>
    </dxf>
    <dxf>
      <font>
        <color theme="1"/>
      </font>
      <fill>
        <patternFill patternType="solid">
          <fgColor theme="5" tint="0.79998168889431442"/>
          <bgColor theme="5" tint="0.79998168889431442"/>
        </patternFill>
      </fill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1"/>
      </font>
      <fill>
        <patternFill>
          <fgColor theme="5"/>
        </patternFill>
      </fill>
      <border>
        <bottom style="medium">
          <color theme="5"/>
        </bottom>
      </border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/>
        </vertical>
        <horizontal style="thin">
          <color theme="5"/>
        </horizontal>
      </border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7" defaultTableStyle="TableStyleMedium2" defaultPivotStyle="PivotStyleLight16">
    <tableStyle name="Bankinter Claro 10 2" pivot="0" count="9" xr9:uid="{00000000-0011-0000-FFFF-FFFF00000000}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  <tableStyleElement type="firstRowStripe" dxfId="47"/>
      <tableStyleElement type="secondRowStripe" dxfId="46"/>
      <tableStyleElement type="firstColumnStripe" dxfId="45"/>
      <tableStyleElement type="secondColumnStripe" dxfId="44"/>
    </tableStyle>
    <tableStyle name="Bankinter Claro 17 2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Bankinter Medio 24 2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Bankinter MedioMedium3 2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BK Az claro12 2" pivot="0" count="9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secondRowStripe" dxfId="16"/>
      <tableStyleElement type="firstColumnStripe" dxfId="15"/>
      <tableStyleElement type="secondColumnStripe" dxfId="14"/>
    </tableStyle>
    <tableStyle name="BK Az Light19 2" pivot="0" count="7" xr9:uid="{00000000-0011-0000-FFFF-FFFF05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BK AzMedium26 2" pivot="0" count="7" xr9:uid="{00000000-0011-0000-FFFF-FFFF06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G39"/>
  <sheetViews>
    <sheetView topLeftCell="A25" zoomScaleNormal="100" workbookViewId="0">
      <selection activeCell="C12" sqref="C12"/>
    </sheetView>
  </sheetViews>
  <sheetFormatPr baseColWidth="10" defaultRowHeight="15"/>
  <cols>
    <col min="1" max="1" width="1.42578125" customWidth="1"/>
    <col min="2" max="2" width="40.85546875" customWidth="1"/>
    <col min="3" max="3" width="13.42578125" customWidth="1"/>
    <col min="4" max="4" width="12.85546875" customWidth="1"/>
    <col min="5" max="5" width="16.85546875" customWidth="1"/>
    <col min="6" max="6" width="11.140625" customWidth="1"/>
    <col min="8" max="8" width="2.5703125" customWidth="1"/>
  </cols>
  <sheetData>
    <row r="1" spans="2:85" ht="16.5">
      <c r="B1" s="38" t="s">
        <v>61</v>
      </c>
    </row>
    <row r="3" spans="2:85" ht="89.25" customHeight="1">
      <c r="B3" s="66" t="s">
        <v>99</v>
      </c>
      <c r="C3" s="66"/>
      <c r="D3" s="66"/>
      <c r="E3" s="66"/>
      <c r="F3" s="66"/>
      <c r="G3" s="66"/>
    </row>
    <row r="4" spans="2:85">
      <c r="B4" s="29"/>
      <c r="C4" s="29"/>
      <c r="D4" s="29"/>
      <c r="E4" s="29"/>
    </row>
    <row r="5" spans="2:85" ht="24">
      <c r="B5" s="31" t="s">
        <v>75</v>
      </c>
      <c r="C5" s="31" t="s">
        <v>6</v>
      </c>
      <c r="D5" s="31" t="s">
        <v>7</v>
      </c>
      <c r="E5" s="31" t="s">
        <v>27</v>
      </c>
    </row>
    <row r="6" spans="2:85" s="4" customFormat="1">
      <c r="B6" s="5" t="s">
        <v>9</v>
      </c>
      <c r="C6" s="6">
        <f>+C12+C18+C24+C30</f>
        <v>0</v>
      </c>
      <c r="D6" s="6">
        <f>12*C6</f>
        <v>0</v>
      </c>
      <c r="E6" s="6">
        <f>4*D6</f>
        <v>0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2:85" s="4" customFormat="1">
      <c r="B7" s="5" t="s">
        <v>49</v>
      </c>
      <c r="C7" s="6">
        <f>+C13+C19+C25+C31</f>
        <v>0</v>
      </c>
      <c r="D7" s="6">
        <f>12*C7</f>
        <v>0</v>
      </c>
      <c r="E7" s="6">
        <f>4*D7</f>
        <v>0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2:85" s="4" customFormat="1">
      <c r="B8" s="7" t="s">
        <v>29</v>
      </c>
      <c r="C8" s="8">
        <f>SUM(C6:C7)</f>
        <v>0</v>
      </c>
      <c r="D8" s="8">
        <f>SUM(D6:D7)</f>
        <v>0</v>
      </c>
      <c r="E8" s="8">
        <f>SUM(E6:E7)</f>
        <v>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2:85" s="4" customFormat="1">
      <c r="B9" s="9" t="s">
        <v>30</v>
      </c>
      <c r="C9" s="10">
        <f>ROUND(C8*1.21,2)</f>
        <v>0</v>
      </c>
      <c r="D9" s="10">
        <f t="shared" ref="D9:E9" si="0">ROUND(D8*1.21,2)</f>
        <v>0</v>
      </c>
      <c r="E9" s="10">
        <f t="shared" si="0"/>
        <v>0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1" spans="2:85" ht="24">
      <c r="B11" s="31" t="s">
        <v>76</v>
      </c>
      <c r="C11" s="31" t="s">
        <v>6</v>
      </c>
      <c r="D11" s="31" t="s">
        <v>7</v>
      </c>
      <c r="E11" s="31" t="s">
        <v>27</v>
      </c>
    </row>
    <row r="12" spans="2:85" s="4" customFormat="1">
      <c r="B12" s="5" t="s">
        <v>9</v>
      </c>
      <c r="C12" s="6">
        <f>+'Serveis de veu fixa'!K39+'Serveis de veu fixa'!K20</f>
        <v>0</v>
      </c>
      <c r="D12" s="6">
        <f>12*C12</f>
        <v>0</v>
      </c>
      <c r="E12" s="6">
        <f>4*D12</f>
        <v>0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</row>
    <row r="13" spans="2:85" s="4" customFormat="1">
      <c r="B13" s="5" t="s">
        <v>49</v>
      </c>
      <c r="C13" s="6">
        <f>+'Serveis Internet i Dades'!I11+'Serveis Internet i Dades'!F18+'Serveis Internet i Dades'!N28+'Serveis Internet i Dades'!I38+'Serveis Internet i Dades'!I44</f>
        <v>0</v>
      </c>
      <c r="D13" s="6">
        <f>12*C13</f>
        <v>0</v>
      </c>
      <c r="E13" s="6">
        <f>4*D13</f>
        <v>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</row>
    <row r="14" spans="2:85" s="4" customFormat="1">
      <c r="B14" s="7" t="s">
        <v>29</v>
      </c>
      <c r="C14" s="8">
        <f>SUM(C12:C13)</f>
        <v>0</v>
      </c>
      <c r="D14" s="8">
        <f>SUM(D12:D13)</f>
        <v>0</v>
      </c>
      <c r="E14" s="8">
        <f>SUM(E12:E13)</f>
        <v>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</row>
    <row r="15" spans="2:85" s="4" customFormat="1">
      <c r="B15" s="9" t="s">
        <v>30</v>
      </c>
      <c r="C15" s="10">
        <f>ROUND(C14*1.21,2)</f>
        <v>0</v>
      </c>
      <c r="D15" s="10">
        <f t="shared" ref="D15:E15" si="1">ROUND(D14*1.21,2)</f>
        <v>0</v>
      </c>
      <c r="E15" s="10">
        <f t="shared" si="1"/>
        <v>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</row>
    <row r="17" spans="2:85" ht="24">
      <c r="B17" s="31" t="s">
        <v>77</v>
      </c>
      <c r="C17" s="31" t="s">
        <v>6</v>
      </c>
      <c r="D17" s="31" t="s">
        <v>7</v>
      </c>
      <c r="E17" s="31" t="s">
        <v>27</v>
      </c>
    </row>
    <row r="18" spans="2:85" s="4" customFormat="1">
      <c r="B18" s="5" t="s">
        <v>9</v>
      </c>
      <c r="C18" s="6">
        <f>+'Serveis de veu fixa'!L20+'Serveis de veu fixa'!L39</f>
        <v>0</v>
      </c>
      <c r="D18" s="6">
        <f>12*C18</f>
        <v>0</v>
      </c>
      <c r="E18" s="6">
        <f>4*D18</f>
        <v>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</row>
    <row r="19" spans="2:85" s="4" customFormat="1">
      <c r="B19" s="5" t="s">
        <v>49</v>
      </c>
      <c r="C19" s="6">
        <f>+'Serveis Internet i Dades'!O28</f>
        <v>0</v>
      </c>
      <c r="D19" s="6">
        <f>12*C19</f>
        <v>0</v>
      </c>
      <c r="E19" s="6">
        <f>4*D19</f>
        <v>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</row>
    <row r="20" spans="2:85" s="4" customFormat="1">
      <c r="B20" s="7" t="s">
        <v>29</v>
      </c>
      <c r="C20" s="8">
        <f>SUM(C18:C19)</f>
        <v>0</v>
      </c>
      <c r="D20" s="8">
        <f>SUM(D18:D19)</f>
        <v>0</v>
      </c>
      <c r="E20" s="8">
        <f>SUM(E18:E19)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</row>
    <row r="21" spans="2:85" s="4" customFormat="1">
      <c r="B21" s="9" t="s">
        <v>30</v>
      </c>
      <c r="C21" s="10">
        <f>ROUND(C20*1.21,2)</f>
        <v>0</v>
      </c>
      <c r="D21" s="10">
        <f t="shared" ref="D21:E21" si="2">ROUND(D20*1.21,2)</f>
        <v>0</v>
      </c>
      <c r="E21" s="10">
        <f t="shared" si="2"/>
        <v>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</row>
    <row r="23" spans="2:85" ht="24">
      <c r="B23" s="31" t="s">
        <v>78</v>
      </c>
      <c r="C23" s="31" t="s">
        <v>6</v>
      </c>
      <c r="D23" s="31" t="s">
        <v>7</v>
      </c>
      <c r="E23" s="31" t="s">
        <v>27</v>
      </c>
    </row>
    <row r="24" spans="2:85" s="4" customFormat="1">
      <c r="B24" s="5" t="s">
        <v>9</v>
      </c>
      <c r="C24" s="6">
        <f>+'Serveis de veu fixa'!M39+'Serveis de veu fixa'!M20</f>
        <v>0</v>
      </c>
      <c r="D24" s="6">
        <f>12*C24</f>
        <v>0</v>
      </c>
      <c r="E24" s="6">
        <f>4*D24</f>
        <v>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</row>
    <row r="25" spans="2:85" s="4" customFormat="1">
      <c r="B25" s="5" t="s">
        <v>49</v>
      </c>
      <c r="C25" s="6">
        <f>+'Serveis Internet i Dades'!P28</f>
        <v>0</v>
      </c>
      <c r="D25" s="6">
        <f>12*C25</f>
        <v>0</v>
      </c>
      <c r="E25" s="6">
        <f>4*D25</f>
        <v>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</row>
    <row r="26" spans="2:85" s="4" customFormat="1">
      <c r="B26" s="7" t="s">
        <v>29</v>
      </c>
      <c r="C26" s="8">
        <f>SUM(C24:C25)</f>
        <v>0</v>
      </c>
      <c r="D26" s="8">
        <f>SUM(D24:D25)</f>
        <v>0</v>
      </c>
      <c r="E26" s="8">
        <f>SUM(E24:E25)</f>
        <v>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</row>
    <row r="27" spans="2:85" s="4" customFormat="1">
      <c r="B27" s="9" t="s">
        <v>30</v>
      </c>
      <c r="C27" s="10">
        <f>ROUND(C26*1.21,2)</f>
        <v>0</v>
      </c>
      <c r="D27" s="10">
        <f t="shared" ref="D27:E27" si="3">ROUND(D26*1.21,2)</f>
        <v>0</v>
      </c>
      <c r="E27" s="10">
        <f t="shared" si="3"/>
        <v>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</row>
    <row r="29" spans="2:85" ht="24">
      <c r="B29" s="31" t="s">
        <v>79</v>
      </c>
      <c r="C29" s="31" t="s">
        <v>6</v>
      </c>
      <c r="D29" s="31" t="s">
        <v>7</v>
      </c>
      <c r="E29" s="31" t="s">
        <v>27</v>
      </c>
    </row>
    <row r="30" spans="2:85" s="4" customFormat="1">
      <c r="B30" s="5" t="s">
        <v>9</v>
      </c>
      <c r="C30" s="6">
        <f>+'Serveis de veu fixa'!N20+'Serveis de veu fixa'!N39</f>
        <v>0</v>
      </c>
      <c r="D30" s="6">
        <f>12*C30</f>
        <v>0</v>
      </c>
      <c r="E30" s="6">
        <f>4*D30</f>
        <v>0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</row>
    <row r="31" spans="2:85" s="4" customFormat="1">
      <c r="B31" s="5" t="s">
        <v>49</v>
      </c>
      <c r="C31" s="6">
        <f>+'Serveis Internet i Dades'!Q28</f>
        <v>0</v>
      </c>
      <c r="D31" s="6">
        <f>12*C31</f>
        <v>0</v>
      </c>
      <c r="E31" s="6">
        <f>4*D31</f>
        <v>0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</row>
    <row r="32" spans="2:85" s="4" customFormat="1">
      <c r="B32" s="7" t="s">
        <v>29</v>
      </c>
      <c r="C32" s="8">
        <f>SUM(C30:C31)</f>
        <v>0</v>
      </c>
      <c r="D32" s="8">
        <f>SUM(D30:D31)</f>
        <v>0</v>
      </c>
      <c r="E32" s="8">
        <f>SUM(E30:E31)</f>
        <v>0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</row>
    <row r="33" spans="2:85" s="4" customFormat="1">
      <c r="B33" s="9" t="s">
        <v>30</v>
      </c>
      <c r="C33" s="10">
        <f>ROUND(C32*1.21,2)</f>
        <v>0</v>
      </c>
      <c r="D33" s="10">
        <f t="shared" ref="D33:E33" si="4">ROUND(D32*1.21,2)</f>
        <v>0</v>
      </c>
      <c r="E33" s="10">
        <f t="shared" si="4"/>
        <v>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</row>
    <row r="35" spans="2:85" ht="14.1" customHeight="1" thickBot="1">
      <c r="B35" s="58" t="s">
        <v>100</v>
      </c>
    </row>
    <row r="36" spans="2:85">
      <c r="B36" s="59"/>
      <c r="C36" s="60"/>
    </row>
    <row r="37" spans="2:85">
      <c r="B37" s="61"/>
      <c r="C37" s="62"/>
    </row>
    <row r="38" spans="2:85">
      <c r="B38" s="63"/>
      <c r="C38" s="62"/>
    </row>
    <row r="39" spans="2:85" ht="15.75" thickBot="1">
      <c r="B39" s="64"/>
      <c r="C39" s="65"/>
    </row>
  </sheetData>
  <mergeCells count="1">
    <mergeCell ref="B3:G3"/>
  </mergeCells>
  <pageMargins left="0.31496062992125984" right="0.27559055118110237" top="0.74803149606299213" bottom="0.74803149606299213" header="0.31496062992125984" footer="0.31496062992125984"/>
  <pageSetup paperSize="9" scale="88" orientation="portrait" r:id="rId1"/>
  <headerFooter>
    <oddHeader>&amp;LAJUNTAMENT DE SANTA COLOMA&amp;C&amp;F&amp;R&amp;A</oddHeader>
    <oddFooter>&amp;RPàg.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2"/>
  <sheetViews>
    <sheetView zoomScaleNormal="100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H41" sqref="H41"/>
    </sheetView>
  </sheetViews>
  <sheetFormatPr baseColWidth="10" defaultRowHeight="15"/>
  <cols>
    <col min="1" max="1" width="1.42578125" customWidth="1"/>
    <col min="2" max="2" width="33.42578125" customWidth="1"/>
    <col min="3" max="3" width="13.85546875" customWidth="1"/>
    <col min="4" max="4" width="12.140625" customWidth="1"/>
    <col min="5" max="5" width="14.85546875" customWidth="1"/>
    <col min="6" max="6" width="12.85546875" customWidth="1"/>
    <col min="7" max="7" width="14.5703125" bestFit="1" customWidth="1"/>
    <col min="12" max="12" width="11.85546875" customWidth="1"/>
    <col min="13" max="13" width="16.42578125" customWidth="1"/>
    <col min="14" max="14" width="15.42578125" customWidth="1"/>
    <col min="17" max="17" width="11.85546875" customWidth="1"/>
    <col min="18" max="19" width="14.42578125" customWidth="1"/>
  </cols>
  <sheetData>
    <row r="1" spans="2:15" ht="16.5">
      <c r="B1" s="38" t="s">
        <v>60</v>
      </c>
    </row>
    <row r="2" spans="2:15" ht="26.25" customHeight="1">
      <c r="B2" s="67" t="s">
        <v>62</v>
      </c>
      <c r="C2" s="67"/>
    </row>
    <row r="3" spans="2:15">
      <c r="B3" s="30"/>
      <c r="C3" s="30"/>
    </row>
    <row r="4" spans="2:15" ht="18">
      <c r="B4" s="25" t="s">
        <v>2</v>
      </c>
      <c r="C4" s="1"/>
      <c r="D4" s="30"/>
      <c r="E4" s="30"/>
      <c r="F4" s="30"/>
      <c r="G4" s="30"/>
    </row>
    <row r="5" spans="2:15" ht="7.5" customHeight="1">
      <c r="B5" s="2"/>
      <c r="C5" s="2"/>
      <c r="D5" s="2"/>
      <c r="E5" s="2"/>
      <c r="F5" s="3"/>
      <c r="G5" s="3"/>
    </row>
    <row r="6" spans="2:15" ht="36">
      <c r="B6" s="31" t="s">
        <v>10</v>
      </c>
      <c r="C6" s="54" t="s">
        <v>96</v>
      </c>
      <c r="D6" s="37" t="s">
        <v>66</v>
      </c>
      <c r="E6" s="37" t="s">
        <v>67</v>
      </c>
      <c r="F6" s="37" t="s">
        <v>68</v>
      </c>
      <c r="G6" s="37" t="s">
        <v>69</v>
      </c>
      <c r="H6" s="37" t="s">
        <v>70</v>
      </c>
      <c r="I6" s="31" t="s">
        <v>12</v>
      </c>
      <c r="J6" s="31" t="s">
        <v>6</v>
      </c>
      <c r="K6" s="31" t="s">
        <v>71</v>
      </c>
      <c r="L6" s="31" t="s">
        <v>72</v>
      </c>
      <c r="M6" s="31" t="s">
        <v>73</v>
      </c>
      <c r="N6" s="31" t="s">
        <v>74</v>
      </c>
      <c r="O6" s="30"/>
    </row>
    <row r="7" spans="2:15">
      <c r="B7" s="11" t="s">
        <v>85</v>
      </c>
      <c r="C7" s="55">
        <v>140</v>
      </c>
      <c r="D7" s="39">
        <f>SUM(E7:H7)</f>
        <v>2</v>
      </c>
      <c r="E7" s="35">
        <v>2</v>
      </c>
      <c r="F7" s="35">
        <v>0</v>
      </c>
      <c r="G7" s="35">
        <v>0</v>
      </c>
      <c r="H7" s="35">
        <v>0</v>
      </c>
      <c r="I7" s="12"/>
      <c r="J7" s="13">
        <f>SUM(K7:N7)</f>
        <v>0</v>
      </c>
      <c r="K7" s="13">
        <f>+E7*$I7</f>
        <v>0</v>
      </c>
      <c r="L7" s="13">
        <f t="shared" ref="L7:L19" si="0">+F7*$I7</f>
        <v>0</v>
      </c>
      <c r="M7" s="13">
        <f t="shared" ref="M7:M19" si="1">+G7*$I7</f>
        <v>0</v>
      </c>
      <c r="N7" s="13">
        <f t="shared" ref="N7:N19" si="2">+H7*$I7</f>
        <v>0</v>
      </c>
      <c r="O7" s="2"/>
    </row>
    <row r="8" spans="2:15">
      <c r="B8" s="11" t="s">
        <v>86</v>
      </c>
      <c r="C8" s="55">
        <v>86</v>
      </c>
      <c r="D8" s="39">
        <f t="shared" ref="D8:D19" si="3">SUM(E8:H8)</f>
        <v>1</v>
      </c>
      <c r="E8" s="35">
        <v>1</v>
      </c>
      <c r="F8" s="35">
        <v>0</v>
      </c>
      <c r="G8" s="35">
        <v>0</v>
      </c>
      <c r="H8" s="35">
        <v>0</v>
      </c>
      <c r="I8" s="12"/>
      <c r="J8" s="13">
        <f t="shared" ref="J8:J9" si="4">SUM(K8:N8)</f>
        <v>0</v>
      </c>
      <c r="K8" s="13">
        <f t="shared" ref="K8:K19" si="5">+E8*$I8</f>
        <v>0</v>
      </c>
      <c r="L8" s="13">
        <f t="shared" si="0"/>
        <v>0</v>
      </c>
      <c r="M8" s="13">
        <f t="shared" si="1"/>
        <v>0</v>
      </c>
      <c r="N8" s="13">
        <f t="shared" si="2"/>
        <v>0</v>
      </c>
      <c r="O8" s="2"/>
    </row>
    <row r="9" spans="2:15">
      <c r="B9" s="11" t="s">
        <v>87</v>
      </c>
      <c r="C9" s="55">
        <v>12.73</v>
      </c>
      <c r="D9" s="39">
        <f t="shared" si="3"/>
        <v>8</v>
      </c>
      <c r="E9" s="35">
        <v>0</v>
      </c>
      <c r="F9" s="35">
        <v>0</v>
      </c>
      <c r="G9" s="35">
        <v>8</v>
      </c>
      <c r="H9" s="35">
        <v>0</v>
      </c>
      <c r="I9" s="12"/>
      <c r="J9" s="13">
        <f t="shared" si="4"/>
        <v>0</v>
      </c>
      <c r="K9" s="13">
        <f t="shared" si="5"/>
        <v>0</v>
      </c>
      <c r="L9" s="13">
        <f t="shared" si="0"/>
        <v>0</v>
      </c>
      <c r="M9" s="13">
        <f t="shared" si="1"/>
        <v>0</v>
      </c>
      <c r="N9" s="13">
        <f t="shared" si="2"/>
        <v>0</v>
      </c>
      <c r="O9" s="2"/>
    </row>
    <row r="10" spans="2:15">
      <c r="B10" s="11" t="s">
        <v>88</v>
      </c>
      <c r="C10" s="55">
        <v>10</v>
      </c>
      <c r="D10" s="39">
        <f t="shared" si="3"/>
        <v>3</v>
      </c>
      <c r="E10" s="36">
        <v>2</v>
      </c>
      <c r="F10" s="36">
        <v>0</v>
      </c>
      <c r="G10" s="36">
        <v>1</v>
      </c>
      <c r="H10" s="35">
        <v>0</v>
      </c>
      <c r="I10" s="12"/>
      <c r="J10" s="13">
        <f t="shared" ref="J10:J19" si="6">SUM(K10:N10)</f>
        <v>0</v>
      </c>
      <c r="K10" s="13">
        <f t="shared" si="5"/>
        <v>0</v>
      </c>
      <c r="L10" s="13">
        <f t="shared" si="0"/>
        <v>0</v>
      </c>
      <c r="M10" s="13">
        <f t="shared" si="1"/>
        <v>0</v>
      </c>
      <c r="N10" s="13">
        <f t="shared" si="2"/>
        <v>0</v>
      </c>
      <c r="O10" s="2"/>
    </row>
    <row r="11" spans="2:15">
      <c r="B11" s="11" t="s">
        <v>89</v>
      </c>
      <c r="C11" s="55">
        <v>10</v>
      </c>
      <c r="D11" s="39">
        <f t="shared" si="3"/>
        <v>53</v>
      </c>
      <c r="E11" s="36">
        <v>38</v>
      </c>
      <c r="F11" s="36">
        <v>10</v>
      </c>
      <c r="G11" s="36">
        <v>5</v>
      </c>
      <c r="H11" s="35">
        <v>0</v>
      </c>
      <c r="I11" s="12"/>
      <c r="J11" s="13">
        <f t="shared" si="6"/>
        <v>0</v>
      </c>
      <c r="K11" s="13">
        <f t="shared" si="5"/>
        <v>0</v>
      </c>
      <c r="L11" s="13">
        <f t="shared" si="0"/>
        <v>0</v>
      </c>
      <c r="M11" s="13">
        <f t="shared" si="1"/>
        <v>0</v>
      </c>
      <c r="N11" s="13">
        <f t="shared" si="2"/>
        <v>0</v>
      </c>
      <c r="O11" s="2"/>
    </row>
    <row r="12" spans="2:15">
      <c r="B12" s="11" t="s">
        <v>13</v>
      </c>
      <c r="C12" s="55">
        <v>9</v>
      </c>
      <c r="D12" s="39">
        <f>SUM(E12:H12)</f>
        <v>200</v>
      </c>
      <c r="E12" s="36">
        <v>139</v>
      </c>
      <c r="F12" s="36">
        <v>20</v>
      </c>
      <c r="G12" s="36">
        <v>25</v>
      </c>
      <c r="H12" s="35">
        <v>16</v>
      </c>
      <c r="I12" s="12"/>
      <c r="J12" s="13">
        <f>SUM(K12:N12)</f>
        <v>0</v>
      </c>
      <c r="K12" s="13">
        <f t="shared" si="5"/>
        <v>0</v>
      </c>
      <c r="L12" s="13">
        <f t="shared" si="0"/>
        <v>0</v>
      </c>
      <c r="M12" s="13">
        <f t="shared" si="1"/>
        <v>0</v>
      </c>
      <c r="N12" s="13">
        <f t="shared" si="2"/>
        <v>0</v>
      </c>
      <c r="O12" s="2"/>
    </row>
    <row r="13" spans="2:15">
      <c r="B13" s="11" t="s">
        <v>26</v>
      </c>
      <c r="C13" s="55">
        <v>9</v>
      </c>
      <c r="D13" s="39">
        <f t="shared" si="3"/>
        <v>20</v>
      </c>
      <c r="E13" s="36">
        <v>20</v>
      </c>
      <c r="F13" s="36">
        <v>0</v>
      </c>
      <c r="G13" s="36">
        <v>0</v>
      </c>
      <c r="H13" s="36">
        <v>0</v>
      </c>
      <c r="I13" s="12"/>
      <c r="J13" s="13">
        <f t="shared" si="6"/>
        <v>0</v>
      </c>
      <c r="K13" s="13">
        <f t="shared" si="5"/>
        <v>0</v>
      </c>
      <c r="L13" s="13">
        <f t="shared" si="0"/>
        <v>0</v>
      </c>
      <c r="M13" s="13">
        <f t="shared" si="1"/>
        <v>0</v>
      </c>
      <c r="N13" s="13">
        <f t="shared" si="2"/>
        <v>0</v>
      </c>
      <c r="O13" s="2"/>
    </row>
    <row r="14" spans="2:15">
      <c r="B14" s="11" t="s">
        <v>0</v>
      </c>
      <c r="C14" s="55">
        <v>0</v>
      </c>
      <c r="D14" s="39">
        <f t="shared" si="3"/>
        <v>159</v>
      </c>
      <c r="E14" s="36">
        <v>110</v>
      </c>
      <c r="F14" s="36">
        <v>1</v>
      </c>
      <c r="G14" s="36">
        <v>48</v>
      </c>
      <c r="H14" s="36">
        <v>0</v>
      </c>
      <c r="I14" s="12"/>
      <c r="J14" s="13">
        <f>SUM(K14:N14)</f>
        <v>0</v>
      </c>
      <c r="K14" s="13">
        <f t="shared" si="5"/>
        <v>0</v>
      </c>
      <c r="L14" s="13">
        <f t="shared" si="0"/>
        <v>0</v>
      </c>
      <c r="M14" s="13">
        <f t="shared" si="1"/>
        <v>0</v>
      </c>
      <c r="N14" s="13">
        <f t="shared" si="2"/>
        <v>0</v>
      </c>
      <c r="O14" s="2"/>
    </row>
    <row r="15" spans="2:15">
      <c r="B15" s="11" t="s">
        <v>38</v>
      </c>
      <c r="C15" s="55">
        <v>10.1</v>
      </c>
      <c r="D15" s="39">
        <f t="shared" si="3"/>
        <v>1</v>
      </c>
      <c r="E15" s="36">
        <v>1</v>
      </c>
      <c r="F15" s="36">
        <v>0</v>
      </c>
      <c r="G15" s="36">
        <v>0</v>
      </c>
      <c r="H15" s="36">
        <v>0</v>
      </c>
      <c r="I15" s="12"/>
      <c r="J15" s="13">
        <f t="shared" si="6"/>
        <v>0</v>
      </c>
      <c r="K15" s="13">
        <f t="shared" si="5"/>
        <v>0</v>
      </c>
      <c r="L15" s="13">
        <f t="shared" si="0"/>
        <v>0</v>
      </c>
      <c r="M15" s="13">
        <f t="shared" si="1"/>
        <v>0</v>
      </c>
      <c r="N15" s="13">
        <f t="shared" si="2"/>
        <v>0</v>
      </c>
      <c r="O15" s="2"/>
    </row>
    <row r="16" spans="2:15">
      <c r="B16" s="11" t="s">
        <v>39</v>
      </c>
      <c r="C16" s="55">
        <v>0</v>
      </c>
      <c r="D16" s="39">
        <f t="shared" si="3"/>
        <v>14</v>
      </c>
      <c r="E16" s="36">
        <v>14</v>
      </c>
      <c r="F16" s="36">
        <v>0</v>
      </c>
      <c r="G16" s="36">
        <v>0</v>
      </c>
      <c r="H16" s="36">
        <v>0</v>
      </c>
      <c r="I16" s="12"/>
      <c r="J16" s="13">
        <f t="shared" si="6"/>
        <v>0</v>
      </c>
      <c r="K16" s="13">
        <f t="shared" si="5"/>
        <v>0</v>
      </c>
      <c r="L16" s="13">
        <f t="shared" si="0"/>
        <v>0</v>
      </c>
      <c r="M16" s="13">
        <f t="shared" si="1"/>
        <v>0</v>
      </c>
      <c r="N16" s="13">
        <f t="shared" si="2"/>
        <v>0</v>
      </c>
      <c r="O16" s="2"/>
    </row>
    <row r="17" spans="2:18">
      <c r="B17" s="20" t="s">
        <v>63</v>
      </c>
      <c r="C17" s="55">
        <v>3</v>
      </c>
      <c r="D17" s="51">
        <f t="shared" si="3"/>
        <v>1</v>
      </c>
      <c r="E17" s="52">
        <v>0</v>
      </c>
      <c r="F17" s="52">
        <v>1</v>
      </c>
      <c r="G17" s="52">
        <v>0</v>
      </c>
      <c r="H17" s="52">
        <v>0</v>
      </c>
      <c r="I17" s="12"/>
      <c r="J17" s="13">
        <f>SUM(K17:N17)</f>
        <v>0</v>
      </c>
      <c r="K17" s="13">
        <f t="shared" si="5"/>
        <v>0</v>
      </c>
      <c r="L17" s="13">
        <f t="shared" si="0"/>
        <v>0</v>
      </c>
      <c r="M17" s="13">
        <f t="shared" si="1"/>
        <v>0</v>
      </c>
      <c r="N17" s="13">
        <f t="shared" si="2"/>
        <v>0</v>
      </c>
      <c r="O17" s="2"/>
    </row>
    <row r="18" spans="2:18">
      <c r="B18" s="20" t="s">
        <v>95</v>
      </c>
      <c r="C18" s="55">
        <v>3</v>
      </c>
      <c r="D18" s="51">
        <f t="shared" si="3"/>
        <v>5</v>
      </c>
      <c r="E18" s="52">
        <v>5</v>
      </c>
      <c r="F18" s="52">
        <v>0</v>
      </c>
      <c r="G18" s="52">
        <v>0</v>
      </c>
      <c r="H18" s="52">
        <v>0</v>
      </c>
      <c r="I18" s="12"/>
      <c r="J18" s="13">
        <f>SUM(K18:N18)</f>
        <v>0</v>
      </c>
      <c r="K18" s="13">
        <f t="shared" si="5"/>
        <v>0</v>
      </c>
      <c r="L18" s="13">
        <f t="shared" si="0"/>
        <v>0</v>
      </c>
      <c r="M18" s="13">
        <f t="shared" si="1"/>
        <v>0</v>
      </c>
      <c r="N18" s="13">
        <f t="shared" si="2"/>
        <v>0</v>
      </c>
      <c r="O18" s="2"/>
    </row>
    <row r="19" spans="2:18" ht="14.1" customHeight="1">
      <c r="B19" s="20" t="s">
        <v>64</v>
      </c>
      <c r="C19" s="55">
        <v>3</v>
      </c>
      <c r="D19" s="51">
        <f t="shared" si="3"/>
        <v>1</v>
      </c>
      <c r="E19" s="52">
        <v>0</v>
      </c>
      <c r="F19" s="52">
        <v>0</v>
      </c>
      <c r="G19" s="52">
        <v>1</v>
      </c>
      <c r="H19" s="52">
        <v>0</v>
      </c>
      <c r="I19" s="12"/>
      <c r="J19" s="13">
        <f t="shared" si="6"/>
        <v>0</v>
      </c>
      <c r="K19" s="13">
        <f t="shared" si="5"/>
        <v>0</v>
      </c>
      <c r="L19" s="13">
        <f t="shared" si="0"/>
        <v>0</v>
      </c>
      <c r="M19" s="13">
        <f t="shared" si="1"/>
        <v>0</v>
      </c>
      <c r="N19" s="13">
        <f t="shared" si="2"/>
        <v>0</v>
      </c>
      <c r="O19" s="2"/>
    </row>
    <row r="20" spans="2:18">
      <c r="B20" s="14" t="s">
        <v>1</v>
      </c>
      <c r="C20" s="53"/>
      <c r="D20" s="23"/>
      <c r="E20" s="23"/>
      <c r="F20" s="23"/>
      <c r="G20" s="23"/>
      <c r="H20" s="23"/>
      <c r="I20" s="14"/>
      <c r="J20" s="15">
        <f>ROUND(SUM(J7:J19),2)</f>
        <v>0</v>
      </c>
      <c r="K20" s="15">
        <f t="shared" ref="K20:N20" si="7">ROUND(SUM(K7:K19),2)</f>
        <v>0</v>
      </c>
      <c r="L20" s="15">
        <f t="shared" si="7"/>
        <v>0</v>
      </c>
      <c r="M20" s="15">
        <f t="shared" si="7"/>
        <v>0</v>
      </c>
      <c r="N20" s="15">
        <f t="shared" si="7"/>
        <v>0</v>
      </c>
      <c r="O20" s="2"/>
    </row>
    <row r="21" spans="2:18" ht="6" customHeight="1">
      <c r="B21" s="30"/>
      <c r="C21" s="30"/>
      <c r="D21" s="30"/>
      <c r="E21" s="30"/>
      <c r="F21" s="30"/>
      <c r="G21" s="30"/>
    </row>
    <row r="22" spans="2:18" ht="23.45" customHeight="1">
      <c r="B22" s="69" t="s">
        <v>58</v>
      </c>
      <c r="C22" s="69"/>
      <c r="D22" s="69"/>
      <c r="E22" s="69"/>
      <c r="F22" s="69"/>
      <c r="G22" s="29"/>
    </row>
    <row r="23" spans="2:18">
      <c r="B23" s="69" t="s">
        <v>57</v>
      </c>
      <c r="C23" s="69"/>
      <c r="D23" s="69"/>
      <c r="E23" s="69"/>
      <c r="F23" s="69"/>
      <c r="G23" s="29"/>
    </row>
    <row r="24" spans="2:18" ht="18">
      <c r="B24" s="25" t="s">
        <v>3</v>
      </c>
      <c r="C24" s="1"/>
      <c r="D24" s="2"/>
      <c r="E24" s="2"/>
      <c r="F24" s="3"/>
      <c r="G24" s="3"/>
    </row>
    <row r="25" spans="2:18" ht="7.5" customHeight="1">
      <c r="B25" s="2"/>
      <c r="C25" s="2"/>
      <c r="D25" s="2"/>
      <c r="E25" s="2"/>
      <c r="F25" s="3"/>
      <c r="G25" s="3"/>
    </row>
    <row r="26" spans="2:18" ht="36">
      <c r="B26" s="68" t="s">
        <v>17</v>
      </c>
      <c r="C26" s="54" t="s">
        <v>98</v>
      </c>
      <c r="D26" s="37" t="s">
        <v>66</v>
      </c>
      <c r="E26" s="37" t="s">
        <v>67</v>
      </c>
      <c r="F26" s="37" t="s">
        <v>68</v>
      </c>
      <c r="G26" s="37" t="s">
        <v>69</v>
      </c>
      <c r="H26" s="37" t="s">
        <v>70</v>
      </c>
      <c r="I26" s="31" t="s">
        <v>5</v>
      </c>
      <c r="J26" s="31" t="s">
        <v>6</v>
      </c>
      <c r="K26" s="43" t="s">
        <v>71</v>
      </c>
      <c r="L26" s="43" t="s">
        <v>72</v>
      </c>
      <c r="M26" s="43" t="s">
        <v>73</v>
      </c>
      <c r="N26" s="43" t="s">
        <v>74</v>
      </c>
    </row>
    <row r="27" spans="2:18" ht="16.5" customHeight="1">
      <c r="B27" s="68"/>
      <c r="C27" s="54" t="s">
        <v>97</v>
      </c>
      <c r="D27" s="16" t="s">
        <v>4</v>
      </c>
      <c r="E27" s="16" t="s">
        <v>4</v>
      </c>
      <c r="F27" s="16" t="s">
        <v>4</v>
      </c>
      <c r="G27" s="16" t="s">
        <v>4</v>
      </c>
      <c r="H27" s="16" t="s">
        <v>4</v>
      </c>
      <c r="I27" s="31"/>
      <c r="J27" s="31"/>
      <c r="K27" s="44"/>
      <c r="L27" s="44"/>
      <c r="M27" s="44"/>
      <c r="N27" s="44"/>
    </row>
    <row r="28" spans="2:18">
      <c r="B28" s="11" t="s">
        <v>14</v>
      </c>
      <c r="C28" s="56">
        <v>1.38E-2</v>
      </c>
      <c r="D28" s="47">
        <f>SUM(E28:H28)</f>
        <v>5410.4511111111105</v>
      </c>
      <c r="E28" s="48">
        <f>3123.415-H28</f>
        <v>2453.605</v>
      </c>
      <c r="F28" s="49">
        <v>788.44166666666661</v>
      </c>
      <c r="G28" s="49">
        <v>1498.5944444444447</v>
      </c>
      <c r="H28" s="48">
        <v>669.80999999999983</v>
      </c>
      <c r="I28" s="17"/>
      <c r="J28" s="18">
        <f>SUM(K28:N28)</f>
        <v>0</v>
      </c>
      <c r="K28" s="13">
        <f>+E32*$I28</f>
        <v>0</v>
      </c>
      <c r="L28" s="13">
        <f t="shared" ref="L28:L38" si="8">+F28*$I28</f>
        <v>0</v>
      </c>
      <c r="M28" s="13">
        <f t="shared" ref="M28:M38" si="9">+G28*$I28</f>
        <v>0</v>
      </c>
      <c r="N28" s="13">
        <f t="shared" ref="N28:N38" si="10">+H28*$I28</f>
        <v>0</v>
      </c>
      <c r="P28" s="45"/>
      <c r="Q28" s="45"/>
      <c r="R28" s="45"/>
    </row>
    <row r="29" spans="2:18">
      <c r="B29" s="11" t="s">
        <v>15</v>
      </c>
      <c r="C29" s="56">
        <v>1.9900000000000001E-2</v>
      </c>
      <c r="D29" s="47">
        <f t="shared" ref="D29:D38" si="11">SUM(E29:H29)</f>
        <v>1202.3688888888921</v>
      </c>
      <c r="E29" s="48">
        <f>1057.82166666667-H29</f>
        <v>1008.0066666666698</v>
      </c>
      <c r="F29" s="49">
        <v>34.530555555555551</v>
      </c>
      <c r="G29" s="49">
        <v>110.01666666666667</v>
      </c>
      <c r="H29" s="48">
        <v>49.814999999999998</v>
      </c>
      <c r="I29" s="17"/>
      <c r="J29" s="18">
        <f t="shared" ref="J29:J37" si="12">SUM(K29:N29)</f>
        <v>0</v>
      </c>
      <c r="K29" s="13">
        <f>+E29*$I29</f>
        <v>0</v>
      </c>
      <c r="L29" s="13">
        <f t="shared" si="8"/>
        <v>0</v>
      </c>
      <c r="M29" s="13">
        <f t="shared" si="9"/>
        <v>0</v>
      </c>
      <c r="N29" s="13">
        <f>+H29*$I29</f>
        <v>0</v>
      </c>
      <c r="P29" s="45"/>
      <c r="Q29" s="45"/>
      <c r="R29" s="45"/>
    </row>
    <row r="30" spans="2:18">
      <c r="B30" s="11" t="s">
        <v>16</v>
      </c>
      <c r="C30" s="56">
        <v>2.9100000000000001E-2</v>
      </c>
      <c r="D30" s="47">
        <f t="shared" si="11"/>
        <v>5829.4616666666698</v>
      </c>
      <c r="E30" s="48">
        <f>3091.78666666667-H30</f>
        <v>2492.22166666667</v>
      </c>
      <c r="F30" s="49">
        <v>1738.0027777777777</v>
      </c>
      <c r="G30" s="49">
        <v>999.6722222222221</v>
      </c>
      <c r="H30" s="48">
        <v>599.56499999999994</v>
      </c>
      <c r="I30" s="17"/>
      <c r="J30" s="18">
        <f t="shared" si="12"/>
        <v>0</v>
      </c>
      <c r="K30" s="13">
        <f>+E30*$I30</f>
        <v>0</v>
      </c>
      <c r="L30" s="13">
        <f t="shared" si="8"/>
        <v>0</v>
      </c>
      <c r="M30" s="13">
        <f t="shared" si="9"/>
        <v>0</v>
      </c>
      <c r="N30" s="13">
        <f t="shared" si="10"/>
        <v>0</v>
      </c>
      <c r="P30" s="45"/>
      <c r="Q30" s="45"/>
      <c r="R30" s="45"/>
    </row>
    <row r="31" spans="2:18">
      <c r="B31" s="11" t="s">
        <v>32</v>
      </c>
      <c r="C31" s="56">
        <v>0.22889999999999999</v>
      </c>
      <c r="D31" s="47">
        <f t="shared" si="11"/>
        <v>4.9366666666666674</v>
      </c>
      <c r="E31" s="48">
        <v>4.9366666666666674</v>
      </c>
      <c r="F31" s="49">
        <v>0</v>
      </c>
      <c r="G31" s="49">
        <v>0</v>
      </c>
      <c r="H31" s="48">
        <v>0</v>
      </c>
      <c r="I31" s="17"/>
      <c r="J31" s="18">
        <f t="shared" si="12"/>
        <v>0</v>
      </c>
      <c r="K31" s="13">
        <f>+E31*$I31</f>
        <v>0</v>
      </c>
      <c r="L31" s="13">
        <f t="shared" si="8"/>
        <v>0</v>
      </c>
      <c r="M31" s="13">
        <f t="shared" si="9"/>
        <v>0</v>
      </c>
      <c r="N31" s="13">
        <f t="shared" si="10"/>
        <v>0</v>
      </c>
      <c r="P31" s="45"/>
      <c r="Q31" s="45"/>
      <c r="R31" s="45"/>
    </row>
    <row r="32" spans="2:18">
      <c r="B32" s="11" t="s">
        <v>33</v>
      </c>
      <c r="C32" s="56">
        <v>0</v>
      </c>
      <c r="D32" s="47">
        <f>SUM(E32:H32)</f>
        <v>930.85444444444477</v>
      </c>
      <c r="E32" s="48">
        <f>762.901666666667-H32</f>
        <v>753.96500000000037</v>
      </c>
      <c r="F32" s="49">
        <v>69.588888888888874</v>
      </c>
      <c r="G32" s="49">
        <v>98.36388888888888</v>
      </c>
      <c r="H32" s="48">
        <v>8.9366666666666656</v>
      </c>
      <c r="I32" s="17"/>
      <c r="J32" s="18">
        <f t="shared" si="12"/>
        <v>0</v>
      </c>
      <c r="K32" s="13">
        <f>E32*$I32</f>
        <v>0</v>
      </c>
      <c r="L32" s="13">
        <f t="shared" si="8"/>
        <v>0</v>
      </c>
      <c r="M32" s="13">
        <f t="shared" si="9"/>
        <v>0</v>
      </c>
      <c r="N32" s="13">
        <f t="shared" si="10"/>
        <v>0</v>
      </c>
      <c r="P32" s="45"/>
      <c r="Q32" s="45"/>
      <c r="R32" s="45"/>
    </row>
    <row r="33" spans="2:18">
      <c r="B33" s="11" t="s">
        <v>34</v>
      </c>
      <c r="C33" s="56">
        <v>0.1273</v>
      </c>
      <c r="D33" s="47">
        <f t="shared" si="11"/>
        <v>49.338333333333331</v>
      </c>
      <c r="E33" s="48">
        <v>42.438333333333333</v>
      </c>
      <c r="F33" s="49">
        <v>0.2638888888888889</v>
      </c>
      <c r="G33" s="49">
        <v>6.636111111111112</v>
      </c>
      <c r="H33" s="48">
        <v>0</v>
      </c>
      <c r="I33" s="17"/>
      <c r="J33" s="18">
        <f t="shared" si="12"/>
        <v>0</v>
      </c>
      <c r="K33" s="13">
        <f t="shared" ref="K33:K38" si="13">+E33*$I33</f>
        <v>0</v>
      </c>
      <c r="L33" s="13">
        <f t="shared" si="8"/>
        <v>0</v>
      </c>
      <c r="M33" s="13">
        <f t="shared" si="9"/>
        <v>0</v>
      </c>
      <c r="N33" s="13">
        <f t="shared" si="10"/>
        <v>0</v>
      </c>
      <c r="P33" s="45"/>
      <c r="Q33" s="45"/>
      <c r="R33" s="45"/>
    </row>
    <row r="34" spans="2:18">
      <c r="B34" s="11" t="s">
        <v>35</v>
      </c>
      <c r="C34" s="56">
        <v>0.1273</v>
      </c>
      <c r="D34" s="47">
        <f t="shared" si="11"/>
        <v>431.31666666666666</v>
      </c>
      <c r="E34" s="48">
        <f>403.125-H34</f>
        <v>402.25166666666667</v>
      </c>
      <c r="F34" s="49">
        <v>12.202777777777776</v>
      </c>
      <c r="G34" s="49">
        <v>15.988888888888892</v>
      </c>
      <c r="H34" s="48">
        <v>0.87333333333333341</v>
      </c>
      <c r="I34" s="17"/>
      <c r="J34" s="18">
        <f>SUM(K34:N34)</f>
        <v>0</v>
      </c>
      <c r="K34" s="13">
        <f t="shared" si="13"/>
        <v>0</v>
      </c>
      <c r="L34" s="13">
        <f t="shared" si="8"/>
        <v>0</v>
      </c>
      <c r="M34" s="13">
        <f t="shared" si="9"/>
        <v>0</v>
      </c>
      <c r="N34" s="13">
        <f t="shared" si="10"/>
        <v>0</v>
      </c>
      <c r="P34" s="45"/>
      <c r="Q34" s="45"/>
      <c r="R34" s="45"/>
    </row>
    <row r="35" spans="2:18">
      <c r="B35" s="11" t="s">
        <v>90</v>
      </c>
      <c r="C35" s="56">
        <v>0</v>
      </c>
      <c r="D35" s="47">
        <f t="shared" si="11"/>
        <v>8.9222222222222225</v>
      </c>
      <c r="E35" s="48">
        <v>0</v>
      </c>
      <c r="F35" s="49">
        <v>1.211111111111111</v>
      </c>
      <c r="G35" s="49">
        <v>7.7111111111111112</v>
      </c>
      <c r="H35" s="48">
        <v>0</v>
      </c>
      <c r="I35" s="17"/>
      <c r="J35" s="18">
        <f t="shared" si="12"/>
        <v>0</v>
      </c>
      <c r="K35" s="13">
        <f t="shared" si="13"/>
        <v>0</v>
      </c>
      <c r="L35" s="13">
        <f t="shared" si="8"/>
        <v>0</v>
      </c>
      <c r="M35" s="13">
        <f t="shared" si="9"/>
        <v>0</v>
      </c>
      <c r="N35" s="13">
        <f t="shared" si="10"/>
        <v>0</v>
      </c>
      <c r="P35" s="45"/>
      <c r="Q35" s="45"/>
      <c r="R35" s="45"/>
    </row>
    <row r="36" spans="2:18">
      <c r="B36" s="11" t="s">
        <v>36</v>
      </c>
      <c r="C36" s="56">
        <v>0.1283</v>
      </c>
      <c r="D36" s="47">
        <f t="shared" si="11"/>
        <v>192.44000000000034</v>
      </c>
      <c r="E36" s="48">
        <f>179.181666666667-H36</f>
        <v>177.20000000000036</v>
      </c>
      <c r="F36" s="49">
        <v>10.5</v>
      </c>
      <c r="G36" s="49">
        <v>2.7583333333333329</v>
      </c>
      <c r="H36" s="48">
        <v>1.9816666666666667</v>
      </c>
      <c r="I36" s="17"/>
      <c r="J36" s="18">
        <f t="shared" si="12"/>
        <v>0</v>
      </c>
      <c r="K36" s="13">
        <f t="shared" si="13"/>
        <v>0</v>
      </c>
      <c r="L36" s="13">
        <f t="shared" si="8"/>
        <v>0</v>
      </c>
      <c r="M36" s="13">
        <f t="shared" si="9"/>
        <v>0</v>
      </c>
      <c r="N36" s="13">
        <f t="shared" si="10"/>
        <v>0</v>
      </c>
      <c r="P36" s="45"/>
      <c r="Q36" s="45"/>
      <c r="R36" s="45"/>
    </row>
    <row r="37" spans="2:18">
      <c r="B37" s="11" t="s">
        <v>37</v>
      </c>
      <c r="C37" s="56">
        <v>0</v>
      </c>
      <c r="D37" s="47">
        <f t="shared" si="11"/>
        <v>19.260555555555587</v>
      </c>
      <c r="E37" s="48">
        <f>17.7216666666667-H37</f>
        <v>15.0066666666667</v>
      </c>
      <c r="F37" s="49">
        <v>1.3222222222222222</v>
      </c>
      <c r="G37" s="49">
        <v>0.21666666666666667</v>
      </c>
      <c r="H37" s="48">
        <v>2.7150000000000003</v>
      </c>
      <c r="I37" s="17"/>
      <c r="J37" s="18">
        <f t="shared" si="12"/>
        <v>0</v>
      </c>
      <c r="K37" s="13">
        <f t="shared" si="13"/>
        <v>0</v>
      </c>
      <c r="L37" s="13">
        <f t="shared" si="8"/>
        <v>0</v>
      </c>
      <c r="M37" s="13">
        <f t="shared" si="9"/>
        <v>0</v>
      </c>
      <c r="N37" s="13">
        <f t="shared" si="10"/>
        <v>0</v>
      </c>
      <c r="P37" s="45"/>
      <c r="Q37" s="45"/>
      <c r="R37" s="45"/>
    </row>
    <row r="38" spans="2:18">
      <c r="B38" s="11" t="s">
        <v>91</v>
      </c>
      <c r="C38" s="56">
        <v>0</v>
      </c>
      <c r="D38" s="47">
        <f t="shared" si="11"/>
        <v>0.55499999999999994</v>
      </c>
      <c r="E38" s="48">
        <v>0.55499999999999994</v>
      </c>
      <c r="F38" s="49">
        <v>0</v>
      </c>
      <c r="G38" s="49">
        <v>0</v>
      </c>
      <c r="H38" s="48">
        <v>0</v>
      </c>
      <c r="I38" s="17"/>
      <c r="J38" s="18">
        <f>SUM(K38:N38)</f>
        <v>0</v>
      </c>
      <c r="K38" s="13">
        <f t="shared" si="13"/>
        <v>0</v>
      </c>
      <c r="L38" s="13">
        <f t="shared" si="8"/>
        <v>0</v>
      </c>
      <c r="M38" s="13">
        <f t="shared" si="9"/>
        <v>0</v>
      </c>
      <c r="N38" s="13">
        <f t="shared" si="10"/>
        <v>0</v>
      </c>
      <c r="P38" s="45"/>
      <c r="Q38" s="45"/>
      <c r="R38" s="45"/>
    </row>
    <row r="39" spans="2:18">
      <c r="B39" s="19" t="s">
        <v>1</v>
      </c>
      <c r="C39" s="19"/>
      <c r="D39" s="28">
        <f>SUM(D28:D38)</f>
        <v>14079.905555555564</v>
      </c>
      <c r="E39" s="28">
        <f>SUM(E28:E38)</f>
        <v>7350.1866666666747</v>
      </c>
      <c r="F39" s="28">
        <f>SUM(F28:F38)</f>
        <v>2656.0638888888884</v>
      </c>
      <c r="G39" s="28">
        <f>SUM(G28:G38)</f>
        <v>2739.9583333333335</v>
      </c>
      <c r="H39" s="28">
        <f>SUM(H28:H38)</f>
        <v>1333.696666666666</v>
      </c>
      <c r="I39" s="46"/>
      <c r="J39" s="15">
        <f>ROUND(SUM(J28:J38),4)</f>
        <v>0</v>
      </c>
      <c r="K39" s="15">
        <f>ROUND(SUM(K28:K38),4)</f>
        <v>0</v>
      </c>
      <c r="L39" s="15">
        <f t="shared" ref="L39:N39" si="14">ROUND(SUM(L28:L38),4)</f>
        <v>0</v>
      </c>
      <c r="M39" s="15">
        <f t="shared" si="14"/>
        <v>0</v>
      </c>
      <c r="N39" s="15">
        <f t="shared" si="14"/>
        <v>0</v>
      </c>
    </row>
    <row r="40" spans="2:18">
      <c r="B40" s="30"/>
      <c r="C40" s="30"/>
      <c r="D40" s="30"/>
      <c r="E40" s="30"/>
      <c r="F40" s="30"/>
      <c r="G40" s="30"/>
    </row>
    <row r="42" spans="2:18">
      <c r="B42" s="29"/>
      <c r="C42" s="29"/>
      <c r="D42" s="29"/>
      <c r="E42" s="29"/>
      <c r="F42" s="29"/>
      <c r="G42" s="29"/>
    </row>
  </sheetData>
  <mergeCells count="4">
    <mergeCell ref="B2:C2"/>
    <mergeCell ref="B26:B27"/>
    <mergeCell ref="B22:F22"/>
    <mergeCell ref="B23:F23"/>
  </mergeCells>
  <pageMargins left="0.35433070866141736" right="0.27559055118110237" top="0.6692913385826772" bottom="0.47244094488188981" header="0.31496062992125984" footer="0.31496062992125984"/>
  <pageSetup paperSize="9" fitToHeight="0" orientation="landscape" r:id="rId1"/>
  <headerFooter>
    <oddHeader>&amp;LAJUNTAMENT DE SANTA COLOMA&amp;C&amp;F&amp;R&amp;A</oddHeader>
    <oddFooter>&amp;RPàg. &amp;P de &amp;N</oddFooter>
  </headerFooter>
  <rowBreaks count="1" manualBreakCount="1">
    <brk id="2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5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9" sqref="H49"/>
    </sheetView>
  </sheetViews>
  <sheetFormatPr baseColWidth="10" defaultRowHeight="15"/>
  <cols>
    <col min="1" max="1" width="1.42578125" customWidth="1"/>
    <col min="2" max="2" width="38.5703125" customWidth="1"/>
    <col min="3" max="3" width="12" customWidth="1"/>
    <col min="4" max="4" width="14.140625" customWidth="1"/>
    <col min="5" max="5" width="15.140625" customWidth="1"/>
    <col min="6" max="6" width="13.5703125" customWidth="1"/>
    <col min="7" max="7" width="16.140625" customWidth="1"/>
    <col min="8" max="8" width="17.42578125" customWidth="1"/>
    <col min="9" max="9" width="14.42578125" customWidth="1"/>
    <col min="15" max="15" width="12.140625" customWidth="1"/>
    <col min="17" max="17" width="13.28515625" customWidth="1"/>
  </cols>
  <sheetData>
    <row r="1" spans="2:9" ht="16.5">
      <c r="B1" s="38" t="s">
        <v>59</v>
      </c>
    </row>
    <row r="2" spans="2:9" ht="26.25" customHeight="1">
      <c r="B2" s="67" t="s">
        <v>62</v>
      </c>
      <c r="C2" s="67"/>
      <c r="D2" s="74" t="s">
        <v>65</v>
      </c>
      <c r="E2" s="74"/>
      <c r="F2" s="74"/>
    </row>
    <row r="4" spans="2:9" ht="16.5">
      <c r="B4" s="25" t="s">
        <v>28</v>
      </c>
    </row>
    <row r="6" spans="2:9">
      <c r="B6" s="27" t="s">
        <v>19</v>
      </c>
    </row>
    <row r="7" spans="2:9" ht="7.5" customHeight="1">
      <c r="B7" s="2"/>
      <c r="C7" s="2"/>
      <c r="D7" s="2"/>
      <c r="E7" s="3"/>
      <c r="F7" s="3"/>
      <c r="G7" s="2"/>
      <c r="H7" s="2"/>
      <c r="I7" s="2"/>
    </row>
    <row r="8" spans="2:9" ht="48">
      <c r="B8" s="31" t="s">
        <v>18</v>
      </c>
      <c r="C8" s="54" t="s">
        <v>96</v>
      </c>
      <c r="D8" s="31" t="s">
        <v>20</v>
      </c>
      <c r="E8" s="31" t="s">
        <v>23</v>
      </c>
      <c r="F8" s="31" t="s">
        <v>24</v>
      </c>
      <c r="G8" s="31" t="s">
        <v>21</v>
      </c>
      <c r="H8" s="31" t="s">
        <v>22</v>
      </c>
      <c r="I8" s="31" t="s">
        <v>82</v>
      </c>
    </row>
    <row r="9" spans="2:9">
      <c r="B9" s="11" t="s">
        <v>40</v>
      </c>
      <c r="C9" s="55">
        <v>1500</v>
      </c>
      <c r="D9" s="40"/>
      <c r="E9" s="21" t="s">
        <v>81</v>
      </c>
      <c r="F9" s="75" t="s">
        <v>80</v>
      </c>
      <c r="G9" s="12"/>
      <c r="H9" s="12"/>
      <c r="I9" s="13">
        <f>G9+H9</f>
        <v>0</v>
      </c>
    </row>
    <row r="10" spans="2:9">
      <c r="B10" s="11" t="s">
        <v>41</v>
      </c>
      <c r="C10" s="55">
        <v>1500</v>
      </c>
      <c r="D10" s="40"/>
      <c r="E10" s="21" t="s">
        <v>81</v>
      </c>
      <c r="F10" s="76"/>
      <c r="G10" s="12"/>
      <c r="H10" s="12"/>
      <c r="I10" s="13">
        <f>G10+H10</f>
        <v>0</v>
      </c>
    </row>
    <row r="11" spans="2:9">
      <c r="B11" s="14" t="s">
        <v>1</v>
      </c>
      <c r="C11" s="53"/>
      <c r="D11" s="23"/>
      <c r="E11" s="22"/>
      <c r="F11" s="15"/>
      <c r="G11" s="23"/>
      <c r="H11" s="23"/>
      <c r="I11" s="15">
        <f>ROUND(SUM(I9:I10),2)</f>
        <v>0</v>
      </c>
    </row>
    <row r="12" spans="2:9" ht="25.5" customHeight="1">
      <c r="B12" s="69" t="s">
        <v>58</v>
      </c>
      <c r="C12" s="69"/>
      <c r="D12" s="69"/>
      <c r="E12" s="69"/>
      <c r="F12" s="69"/>
    </row>
    <row r="13" spans="2:9">
      <c r="E13" s="24"/>
    </row>
    <row r="14" spans="2:9">
      <c r="B14" s="27" t="s">
        <v>44</v>
      </c>
      <c r="E14" s="24"/>
    </row>
    <row r="15" spans="2:9" ht="7.5" customHeight="1">
      <c r="B15" s="2"/>
      <c r="C15" s="2"/>
      <c r="D15" s="2"/>
      <c r="E15" s="3"/>
      <c r="F15" s="3"/>
      <c r="G15" s="2"/>
      <c r="H15" s="2"/>
      <c r="I15" s="2"/>
    </row>
    <row r="16" spans="2:9" ht="36">
      <c r="B16" s="31" t="s">
        <v>8</v>
      </c>
      <c r="C16" s="31" t="s">
        <v>11</v>
      </c>
      <c r="D16" s="54" t="s">
        <v>96</v>
      </c>
      <c r="E16" s="31" t="s">
        <v>12</v>
      </c>
      <c r="F16" s="31" t="s">
        <v>83</v>
      </c>
    </row>
    <row r="17" spans="2:17">
      <c r="B17" s="11" t="s">
        <v>45</v>
      </c>
      <c r="C17" s="50">
        <v>16</v>
      </c>
      <c r="D17" s="55">
        <v>0</v>
      </c>
      <c r="E17" s="12"/>
      <c r="F17" s="13">
        <f>C17*E17</f>
        <v>0</v>
      </c>
    </row>
    <row r="18" spans="2:17">
      <c r="B18" s="14" t="s">
        <v>1</v>
      </c>
      <c r="C18" s="23"/>
      <c r="D18" s="23"/>
      <c r="E18" s="23"/>
      <c r="F18" s="15">
        <f>ROUND(F17,2)</f>
        <v>0</v>
      </c>
    </row>
    <row r="19" spans="2:17">
      <c r="E19" s="24"/>
    </row>
    <row r="20" spans="2:17">
      <c r="E20" s="24"/>
      <c r="F20" s="24"/>
      <c r="G20" s="24"/>
      <c r="H20" s="24"/>
    </row>
    <row r="21" spans="2:17">
      <c r="B21" s="27" t="s">
        <v>42</v>
      </c>
    </row>
    <row r="22" spans="2:17" ht="7.5" customHeight="1">
      <c r="B22" s="2"/>
      <c r="C22" s="2"/>
      <c r="D22" s="2"/>
      <c r="E22" s="3"/>
      <c r="F22" s="3"/>
      <c r="G22" s="2"/>
      <c r="H22" s="2"/>
      <c r="I22" s="2"/>
    </row>
    <row r="23" spans="2:17" ht="36">
      <c r="B23" s="31" t="s">
        <v>43</v>
      </c>
      <c r="C23" s="54" t="s">
        <v>96</v>
      </c>
      <c r="D23" s="37" t="s">
        <v>66</v>
      </c>
      <c r="E23" s="37" t="s">
        <v>67</v>
      </c>
      <c r="F23" s="37" t="s">
        <v>68</v>
      </c>
      <c r="G23" s="37" t="s">
        <v>69</v>
      </c>
      <c r="H23" s="37" t="s">
        <v>70</v>
      </c>
      <c r="I23" s="31" t="s">
        <v>25</v>
      </c>
      <c r="J23" s="31" t="s">
        <v>23</v>
      </c>
      <c r="K23" s="31" t="s">
        <v>24</v>
      </c>
      <c r="L23" s="31" t="s">
        <v>31</v>
      </c>
      <c r="M23" s="31" t="s">
        <v>6</v>
      </c>
      <c r="N23" s="31" t="s">
        <v>71</v>
      </c>
      <c r="O23" s="31" t="s">
        <v>72</v>
      </c>
      <c r="P23" s="31" t="s">
        <v>73</v>
      </c>
      <c r="Q23" s="31" t="s">
        <v>74</v>
      </c>
    </row>
    <row r="24" spans="2:17">
      <c r="B24" s="42" t="s">
        <v>50</v>
      </c>
      <c r="C24" s="55">
        <v>35</v>
      </c>
      <c r="D24" s="21">
        <f>SUM(E24:H24)</f>
        <v>7</v>
      </c>
      <c r="E24" s="21">
        <v>3</v>
      </c>
      <c r="F24" s="21">
        <v>2</v>
      </c>
      <c r="G24" s="21">
        <v>2</v>
      </c>
      <c r="H24" s="21">
        <v>0</v>
      </c>
      <c r="I24" s="40"/>
      <c r="J24" s="40"/>
      <c r="K24" s="40"/>
      <c r="L24" s="12"/>
      <c r="M24" s="13">
        <f>SUM(N24:Q24)</f>
        <v>0</v>
      </c>
      <c r="N24" s="13">
        <f t="shared" ref="N24:Q27" si="0">+E24*$L24</f>
        <v>0</v>
      </c>
      <c r="O24" s="13">
        <f t="shared" si="0"/>
        <v>0</v>
      </c>
      <c r="P24" s="13">
        <f t="shared" si="0"/>
        <v>0</v>
      </c>
      <c r="Q24" s="13">
        <f t="shared" si="0"/>
        <v>0</v>
      </c>
    </row>
    <row r="25" spans="2:17">
      <c r="B25" s="11" t="s">
        <v>51</v>
      </c>
      <c r="C25" s="55">
        <v>27</v>
      </c>
      <c r="D25" s="21">
        <f t="shared" ref="D25:D27" si="1">SUM(E25:H25)</f>
        <v>12</v>
      </c>
      <c r="E25" s="21">
        <v>7</v>
      </c>
      <c r="F25" s="21">
        <v>2</v>
      </c>
      <c r="G25" s="21">
        <v>2</v>
      </c>
      <c r="H25" s="21">
        <v>1</v>
      </c>
      <c r="I25" s="40"/>
      <c r="J25" s="40"/>
      <c r="K25" s="40"/>
      <c r="L25" s="12"/>
      <c r="M25" s="13">
        <f>SUM(N25:Q25)</f>
        <v>0</v>
      </c>
      <c r="N25" s="13">
        <f t="shared" si="0"/>
        <v>0</v>
      </c>
      <c r="O25" s="13">
        <f t="shared" si="0"/>
        <v>0</v>
      </c>
      <c r="P25" s="13">
        <f t="shared" si="0"/>
        <v>0</v>
      </c>
      <c r="Q25" s="13">
        <f t="shared" si="0"/>
        <v>0</v>
      </c>
    </row>
    <row r="26" spans="2:17">
      <c r="B26" s="11" t="s">
        <v>52</v>
      </c>
      <c r="C26" s="55">
        <v>35</v>
      </c>
      <c r="D26" s="21">
        <f t="shared" si="1"/>
        <v>22</v>
      </c>
      <c r="E26" s="26">
        <v>7</v>
      </c>
      <c r="F26" s="26">
        <v>6</v>
      </c>
      <c r="G26" s="26">
        <v>8</v>
      </c>
      <c r="H26" s="26">
        <v>1</v>
      </c>
      <c r="I26" s="41"/>
      <c r="J26" s="41"/>
      <c r="K26" s="41"/>
      <c r="L26" s="32"/>
      <c r="M26" s="13">
        <f>SUM(N26:Q26)</f>
        <v>0</v>
      </c>
      <c r="N26" s="13">
        <f t="shared" si="0"/>
        <v>0</v>
      </c>
      <c r="O26" s="13">
        <f t="shared" si="0"/>
        <v>0</v>
      </c>
      <c r="P26" s="13">
        <f t="shared" si="0"/>
        <v>0</v>
      </c>
      <c r="Q26" s="13">
        <f t="shared" si="0"/>
        <v>0</v>
      </c>
    </row>
    <row r="27" spans="2:17">
      <c r="B27" s="11" t="s">
        <v>53</v>
      </c>
      <c r="C27" s="55">
        <v>27</v>
      </c>
      <c r="D27" s="21">
        <f t="shared" si="1"/>
        <v>47</v>
      </c>
      <c r="E27" s="26">
        <v>29</v>
      </c>
      <c r="F27" s="26">
        <v>4</v>
      </c>
      <c r="G27" s="26">
        <v>6</v>
      </c>
      <c r="H27" s="26">
        <v>8</v>
      </c>
      <c r="I27" s="41"/>
      <c r="J27" s="41"/>
      <c r="K27" s="41"/>
      <c r="L27" s="32"/>
      <c r="M27" s="13">
        <f>SUM(N27:Q27)</f>
        <v>0</v>
      </c>
      <c r="N27" s="13">
        <f t="shared" si="0"/>
        <v>0</v>
      </c>
      <c r="O27" s="13">
        <f t="shared" si="0"/>
        <v>0</v>
      </c>
      <c r="P27" s="13">
        <f t="shared" si="0"/>
        <v>0</v>
      </c>
      <c r="Q27" s="13">
        <f t="shared" si="0"/>
        <v>0</v>
      </c>
    </row>
    <row r="28" spans="2:17">
      <c r="B28" s="14" t="s">
        <v>1</v>
      </c>
      <c r="C28" s="53"/>
      <c r="D28" s="23">
        <f>SUM(D24:D27)</f>
        <v>88</v>
      </c>
      <c r="E28" s="23">
        <f>SUM(E24:E27)</f>
        <v>46</v>
      </c>
      <c r="F28" s="23">
        <f>SUM(F24:F27)</f>
        <v>14</v>
      </c>
      <c r="G28" s="23">
        <f>SUM(G24:G27)</f>
        <v>18</v>
      </c>
      <c r="H28" s="23">
        <f>SUM(H24:H27)</f>
        <v>10</v>
      </c>
      <c r="I28" s="23"/>
      <c r="J28" s="23"/>
      <c r="K28" s="23"/>
      <c r="L28" s="23"/>
      <c r="M28" s="15">
        <f>ROUND(SUM(M24:M27),2)</f>
        <v>0</v>
      </c>
      <c r="N28" s="15">
        <f t="shared" ref="N28:Q28" si="2">ROUND(SUM(N24:N27),2)</f>
        <v>0</v>
      </c>
      <c r="O28" s="15">
        <f t="shared" si="2"/>
        <v>0</v>
      </c>
      <c r="P28" s="15">
        <f t="shared" si="2"/>
        <v>0</v>
      </c>
      <c r="Q28" s="15">
        <f t="shared" si="2"/>
        <v>0</v>
      </c>
    </row>
    <row r="29" spans="2:17" ht="22.5" customHeight="1">
      <c r="B29" s="69" t="s">
        <v>58</v>
      </c>
      <c r="C29" s="69"/>
      <c r="D29" s="69"/>
      <c r="E29" s="69"/>
      <c r="F29" s="69"/>
    </row>
    <row r="30" spans="2:17">
      <c r="B30" s="69" t="s">
        <v>57</v>
      </c>
      <c r="C30" s="69"/>
      <c r="D30" s="69"/>
      <c r="E30" s="69"/>
      <c r="F30" s="69"/>
    </row>
    <row r="31" spans="2:17">
      <c r="B31" s="34"/>
      <c r="C31" s="34"/>
      <c r="D31" s="34"/>
      <c r="E31" s="34"/>
      <c r="F31" s="34"/>
    </row>
    <row r="32" spans="2:17" ht="16.5">
      <c r="B32" s="25" t="s">
        <v>46</v>
      </c>
      <c r="E32" s="24"/>
    </row>
    <row r="33" spans="2:9" ht="7.5" customHeight="1">
      <c r="B33" s="2"/>
      <c r="C33" s="2"/>
      <c r="D33" s="2"/>
      <c r="E33" s="3"/>
    </row>
    <row r="34" spans="2:9" ht="15" customHeight="1">
      <c r="B34" s="27" t="s">
        <v>56</v>
      </c>
      <c r="C34" s="2"/>
      <c r="D34" s="2"/>
      <c r="E34" s="3"/>
    </row>
    <row r="35" spans="2:9" ht="7.5" customHeight="1">
      <c r="B35" s="2"/>
      <c r="C35" s="2"/>
      <c r="D35" s="2"/>
      <c r="E35" s="3"/>
    </row>
    <row r="36" spans="2:9" ht="36">
      <c r="B36" s="31" t="s">
        <v>18</v>
      </c>
      <c r="C36" s="70" t="s">
        <v>20</v>
      </c>
      <c r="D36" s="71"/>
      <c r="E36" s="31" t="s">
        <v>24</v>
      </c>
      <c r="F36" s="54" t="s">
        <v>96</v>
      </c>
      <c r="G36" s="31" t="s">
        <v>21</v>
      </c>
      <c r="H36" s="31" t="s">
        <v>47</v>
      </c>
      <c r="I36" s="31" t="s">
        <v>84</v>
      </c>
    </row>
    <row r="37" spans="2:9" ht="27" customHeight="1">
      <c r="B37" s="11" t="s">
        <v>54</v>
      </c>
      <c r="C37" s="72" t="s">
        <v>55</v>
      </c>
      <c r="D37" s="73"/>
      <c r="E37" s="33" t="s">
        <v>92</v>
      </c>
      <c r="F37" s="55">
        <v>150</v>
      </c>
      <c r="G37" s="12"/>
      <c r="H37" s="12"/>
      <c r="I37" s="13">
        <f>G37+H37</f>
        <v>0</v>
      </c>
    </row>
    <row r="38" spans="2:9">
      <c r="B38" s="14" t="s">
        <v>1</v>
      </c>
      <c r="C38" s="23"/>
      <c r="D38" s="22"/>
      <c r="E38" s="15"/>
      <c r="F38" s="57"/>
      <c r="G38" s="23"/>
      <c r="H38" s="23"/>
      <c r="I38" s="15">
        <f>ROUND(I37,2)</f>
        <v>0</v>
      </c>
    </row>
    <row r="40" spans="2:9" ht="15" customHeight="1">
      <c r="B40" s="27" t="s">
        <v>48</v>
      </c>
      <c r="C40" s="2"/>
      <c r="D40" s="2"/>
      <c r="E40" s="3"/>
    </row>
    <row r="41" spans="2:9" ht="7.5" customHeight="1">
      <c r="B41" s="2"/>
      <c r="C41" s="2"/>
      <c r="D41" s="2"/>
      <c r="E41" s="3"/>
    </row>
    <row r="42" spans="2:9" ht="36">
      <c r="B42" s="31" t="s">
        <v>18</v>
      </c>
      <c r="C42" s="31" t="s">
        <v>20</v>
      </c>
      <c r="D42" s="70" t="s">
        <v>23</v>
      </c>
      <c r="E42" s="71"/>
      <c r="F42" s="54" t="s">
        <v>96</v>
      </c>
      <c r="G42" s="31" t="s">
        <v>21</v>
      </c>
      <c r="H42" s="31" t="s">
        <v>47</v>
      </c>
      <c r="I42" s="31" t="s">
        <v>84</v>
      </c>
    </row>
    <row r="43" spans="2:9" ht="18.95" customHeight="1">
      <c r="B43" s="11" t="s">
        <v>94</v>
      </c>
      <c r="C43" s="40"/>
      <c r="D43" s="72" t="s">
        <v>93</v>
      </c>
      <c r="E43" s="73"/>
      <c r="F43" s="55">
        <v>250</v>
      </c>
      <c r="G43" s="12"/>
      <c r="H43" s="12"/>
      <c r="I43" s="13">
        <f>G43+H43</f>
        <v>0</v>
      </c>
    </row>
    <row r="44" spans="2:9">
      <c r="B44" s="14" t="s">
        <v>1</v>
      </c>
      <c r="C44" s="23"/>
      <c r="D44" s="22"/>
      <c r="E44" s="15"/>
      <c r="F44" s="57"/>
      <c r="G44" s="23"/>
      <c r="H44" s="23"/>
      <c r="I44" s="15">
        <f>ROUND(I43,2)</f>
        <v>0</v>
      </c>
    </row>
    <row r="45" spans="2:9" ht="22.5" customHeight="1">
      <c r="B45" s="69" t="s">
        <v>58</v>
      </c>
      <c r="C45" s="69"/>
      <c r="D45" s="69"/>
      <c r="E45" s="69"/>
      <c r="F45" s="69"/>
    </row>
  </sheetData>
  <sortState xmlns:xlrd2="http://schemas.microsoft.com/office/spreadsheetml/2017/richdata2" ref="A23:O28">
    <sortCondition ref="B23:B28"/>
  </sortState>
  <mergeCells count="11">
    <mergeCell ref="B45:F45"/>
    <mergeCell ref="D42:E42"/>
    <mergeCell ref="D43:E43"/>
    <mergeCell ref="D2:F2"/>
    <mergeCell ref="B2:C2"/>
    <mergeCell ref="F9:F10"/>
    <mergeCell ref="C37:D37"/>
    <mergeCell ref="B29:F29"/>
    <mergeCell ref="B30:F30"/>
    <mergeCell ref="B12:F12"/>
    <mergeCell ref="C36:D36"/>
  </mergeCells>
  <phoneticPr fontId="60" type="noConversion"/>
  <pageMargins left="0.23622047244094491" right="0.23622047244094491" top="0.59055118110236227" bottom="0.34" header="0.3" footer="0.16"/>
  <pageSetup paperSize="9" fitToHeight="0" orientation="landscape" r:id="rId1"/>
  <headerFooter>
    <oddHeader>&amp;LAJUNTAMENT DE SANTA COLOMA&amp;C&amp;F&amp;R&amp;A</oddHeader>
    <oddFooter>&amp;RPàg.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 Costos</vt:lpstr>
      <vt:lpstr>Serveis de veu fixa</vt:lpstr>
      <vt:lpstr>Serveis Internet i Dades</vt:lpstr>
      <vt:lpstr>'Resum Costos'!Área_de_impresión</vt:lpstr>
      <vt:lpstr>'Serveis de veu fixa'!Área_de_impresión</vt:lpstr>
      <vt:lpstr>'Serveis Internet i Dades'!Área_de_impresión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Dolors Álvarez Perez</dc:creator>
  <cp:lastModifiedBy>Darbra Muñoz, Jaume</cp:lastModifiedBy>
  <cp:lastPrinted>2025-03-11T10:03:41Z</cp:lastPrinted>
  <dcterms:created xsi:type="dcterms:W3CDTF">2016-08-10T11:22:01Z</dcterms:created>
  <dcterms:modified xsi:type="dcterms:W3CDTF">2025-09-01T07:50:28Z</dcterms:modified>
</cp:coreProperties>
</file>