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CONTRACTACIÓ PÚBLICA\CONTRACTES_\CONTRACTES 2025\CONCESSIO SERVEIS\Bar pavelló municipal de Les Roquetes\"/>
    </mc:Choice>
  </mc:AlternateContent>
  <bookViews>
    <workbookView xWindow="-105" yWindow="-105" windowWidth="23250" windowHeight="12450"/>
  </bookViews>
  <sheets>
    <sheet name="Model oferta licitadores" sheetId="1" r:id="rId1"/>
    <sheet name="Hoja2" sheetId="2" r:id="rId2"/>
    <sheet name="Hoja3" sheetId="3" r:id="rId3"/>
    <sheet name="Hoja4" sheetId="4" r:id="rId4"/>
    <sheet name="Hoja5" sheetId="5" r:id="rId5"/>
    <sheet name="Hoja6" sheetId="6" r:id="rId6"/>
    <sheet name="Hoja7" sheetId="7" r:id="rId7"/>
    <sheet name="Hoja8" sheetId="8" r:id="rId8"/>
    <sheet name="Hoja9" sheetId="9" r:id="rId9"/>
    <sheet name="Hoja10" sheetId="10" r:id="rId10"/>
    <sheet name="Hoja11" sheetId="11" r:id="rId11"/>
    <sheet name="Hoja12" sheetId="12" r:id="rId12"/>
    <sheet name="Hoja13" sheetId="13" r:id="rId13"/>
    <sheet name="Hoja14" sheetId="14" r:id="rId14"/>
    <sheet name="Hoja15" sheetId="15" r:id="rId15"/>
    <sheet name="Hoja16"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H110" i="1" s="1"/>
  <c r="E111" i="1"/>
  <c r="H111" i="1" s="1"/>
  <c r="E109" i="1"/>
  <c r="D109" i="1" s="1"/>
  <c r="G54" i="1"/>
  <c r="G55" i="1"/>
  <c r="G53" i="1"/>
  <c r="G110" i="1" l="1"/>
  <c r="G109" i="1"/>
  <c r="G111" i="1"/>
  <c r="H109" i="1"/>
  <c r="D114" i="1" l="1"/>
  <c r="G22" i="1"/>
  <c r="D22" i="1"/>
  <c r="G49" i="1" l="1"/>
  <c r="D49" i="1"/>
  <c r="D40" i="1"/>
  <c r="G40" i="1"/>
  <c r="G87" i="1"/>
  <c r="G89" i="1" s="1"/>
  <c r="D87" i="1"/>
  <c r="D89" i="1" s="1"/>
  <c r="D91" i="1" s="1"/>
  <c r="G51" i="1"/>
  <c r="D51" i="1"/>
  <c r="G43" i="1"/>
  <c r="D43" i="1"/>
  <c r="G39" i="1"/>
  <c r="G75" i="1" s="1"/>
  <c r="D39" i="1"/>
  <c r="D75" i="1" s="1"/>
  <c r="G41" i="1"/>
  <c r="D41" i="1"/>
  <c r="G45" i="1"/>
  <c r="G44" i="1"/>
  <c r="G42" i="1"/>
  <c r="G47" i="1"/>
  <c r="G46" i="1"/>
  <c r="G48" i="1"/>
  <c r="G50" i="1"/>
  <c r="G52" i="1"/>
  <c r="D45" i="1"/>
  <c r="D44" i="1"/>
  <c r="D42" i="1"/>
  <c r="D47" i="1"/>
  <c r="D46" i="1"/>
  <c r="D48" i="1"/>
  <c r="D50" i="1"/>
  <c r="D52" i="1"/>
  <c r="D93" i="1" l="1"/>
  <c r="D76" i="1"/>
  <c r="D77" i="1" s="1"/>
  <c r="G76" i="1"/>
  <c r="G77" i="1" s="1"/>
  <c r="G91" i="1"/>
  <c r="G93" i="1" s="1"/>
  <c r="G56" i="1"/>
  <c r="G58" i="1" s="1"/>
  <c r="D56" i="1"/>
  <c r="D58" i="1" s="1"/>
  <c r="G65" i="1" l="1"/>
  <c r="D64" i="1"/>
  <c r="D65" i="1"/>
  <c r="G64" i="1" l="1"/>
  <c r="G67" i="1" s="1"/>
  <c r="G73" i="1" s="1"/>
  <c r="G79" i="1" s="1"/>
  <c r="G97" i="1" s="1"/>
  <c r="D67" i="1"/>
  <c r="D73" i="1" s="1"/>
  <c r="G96" i="1" l="1"/>
  <c r="D96" i="1"/>
  <c r="D79" i="1"/>
  <c r="D97" i="1" s="1"/>
</calcChain>
</file>

<file path=xl/sharedStrings.xml><?xml version="1.0" encoding="utf-8"?>
<sst xmlns="http://schemas.openxmlformats.org/spreadsheetml/2006/main" count="149" uniqueCount="124">
  <si>
    <t>Descripció</t>
  </si>
  <si>
    <t>Codi</t>
  </si>
  <si>
    <t>2.1</t>
  </si>
  <si>
    <t>2.2</t>
  </si>
  <si>
    <t>PROPOSTA</t>
  </si>
  <si>
    <t>€ / mes</t>
  </si>
  <si>
    <t>€ / any</t>
  </si>
  <si>
    <t>1.1.1</t>
  </si>
  <si>
    <t>1.1.3</t>
  </si>
  <si>
    <t>1.2.1</t>
  </si>
  <si>
    <t>1.2.3</t>
  </si>
  <si>
    <t>1.2.4</t>
  </si>
  <si>
    <t>1.2.5</t>
  </si>
  <si>
    <t>1.2.6</t>
  </si>
  <si>
    <t>1.2.7</t>
  </si>
  <si>
    <t>1.2.8</t>
  </si>
  <si>
    <t>1.2.9</t>
  </si>
  <si>
    <t>1.2.10</t>
  </si>
  <si>
    <t>1.2.11</t>
  </si>
  <si>
    <t>1.2.12</t>
  </si>
  <si>
    <t>1.2.13</t>
  </si>
  <si>
    <t>1.2.14</t>
  </si>
  <si>
    <t>1.2.15</t>
  </si>
  <si>
    <t>1.2.16</t>
  </si>
  <si>
    <t>1.2.17</t>
  </si>
  <si>
    <t xml:space="preserve"> Suscripcions premsa</t>
  </si>
  <si>
    <t xml:space="preserve"> Telèfon, internet, televisió</t>
  </si>
  <si>
    <t xml:space="preserve"> Assegurances</t>
  </si>
  <si>
    <t xml:space="preserve"> Despeses gestoria</t>
  </si>
  <si>
    <t xml:space="preserve"> Proveidors bar</t>
  </si>
  <si>
    <t xml:space="preserve"> Prevenció riscos laborals</t>
  </si>
  <si>
    <t xml:space="preserve"> Formació de personal</t>
  </si>
  <si>
    <t>1.1</t>
  </si>
  <si>
    <t xml:space="preserve"> Neteja bar</t>
  </si>
  <si>
    <t xml:space="preserve"> IVA 10% sobre els ingressos del servei bar</t>
  </si>
  <si>
    <t xml:space="preserve"> INGRESSOS - DESPESES DEL SERVEI (amb IVA)</t>
  </si>
  <si>
    <t xml:space="preserve"> Caldrà disposar i presentar si s'escau el justificant de les despeses, factures i rebuts de pagament, així com els comprovants dels ingressos.</t>
  </si>
  <si>
    <t xml:space="preserve"> La diferència entre els ingressos i les despeses amb o sense IVA resulta de la recaptació i liquidació de l'impost segons la normativa d'aplicació. </t>
  </si>
  <si>
    <t xml:space="preserve"> Impostos, taxes i tributs varis</t>
  </si>
  <si>
    <r>
      <t xml:space="preserve">Indicar % </t>
    </r>
    <r>
      <rPr>
        <b/>
        <sz val="9"/>
        <color indexed="10"/>
        <rFont val="Calibri"/>
        <family val="2"/>
      </rPr>
      <t>↑</t>
    </r>
  </si>
  <si>
    <t>Percentatge %</t>
  </si>
  <si>
    <r>
      <t xml:space="preserve">Indicar import </t>
    </r>
    <r>
      <rPr>
        <b/>
        <sz val="9"/>
        <color indexed="10"/>
        <rFont val="Calibri"/>
        <family val="2"/>
      </rPr>
      <t>↑</t>
    </r>
  </si>
  <si>
    <t xml:space="preserve"> Quan les licitadores indiquin els preus mensuals dels conceptes, ja quedarà multiplicat automàticament per 12 per conèixer l'import total anual.</t>
  </si>
  <si>
    <t xml:space="preserve"> L'objectiu del present estudi és garantir la viabilitat econòmica de l'activitat, pel que el resultat d'explotació (ingressos menys despeses) ha de ser positiu. </t>
  </si>
  <si>
    <t xml:space="preserve">      En cas que hi hagi persones contractades, per aquestes s'inclourà el salari previst i seguretat social, segons dedicacions i complint el vigent conveni col·lectiu sectorial.</t>
  </si>
  <si>
    <r>
      <t xml:space="preserve">      En els càlculs de la licitadora, </t>
    </r>
    <r>
      <rPr>
        <u/>
        <sz val="9"/>
        <rFont val="Arial"/>
        <family val="2"/>
      </rPr>
      <t>podrà proposar el número de treballadors i dedicacions que cregui oportú</t>
    </r>
    <r>
      <rPr>
        <sz val="9"/>
        <rFont val="Arial"/>
        <family val="2"/>
      </rPr>
      <t>, sempre que cobreixin almenys les hores anuals mínimes previstes en el PPTP.</t>
    </r>
  </si>
  <si>
    <t xml:space="preserve"> Amortitzacions</t>
  </si>
  <si>
    <t xml:space="preserve"> Altres despeses corrents</t>
  </si>
  <si>
    <t xml:space="preserve"> Desinfecció, desratització i desinsectació</t>
  </si>
  <si>
    <t xml:space="preserve"> Eines i vestuari</t>
  </si>
  <si>
    <t xml:space="preserve"> En el cànon, reparacions i conservació, i les inversions a assumir per l'adjudicatària, les licitadores ja indicaran directament l'import total anual.</t>
  </si>
  <si>
    <r>
      <t xml:space="preserve">Indicar imports </t>
    </r>
    <r>
      <rPr>
        <b/>
        <sz val="9"/>
        <color indexed="10"/>
        <rFont val="Calibri"/>
        <family val="2"/>
      </rPr>
      <t xml:space="preserve">↑ </t>
    </r>
  </si>
  <si>
    <t xml:space="preserve"> **  L'import proposat de les despeses generals serà aquell que consideri la licitadora, i pot ser inferior o superior al 5% previst.</t>
  </si>
  <si>
    <t xml:space="preserve"> **  L'import proposat del benefici industrial serà aquell que consideri la licitadora, i pot ser inferior o superior al 6% previst.</t>
  </si>
  <si>
    <t xml:space="preserve"> Previsió dels ingressos per l'explotació del servei de bar (mitjana mensual)</t>
  </si>
  <si>
    <r>
      <t xml:space="preserve">       Ha de ser positiu </t>
    </r>
    <r>
      <rPr>
        <b/>
        <sz val="10"/>
        <color indexed="10"/>
        <rFont val="Calibri"/>
        <family val="2"/>
      </rPr>
      <t>→</t>
    </r>
  </si>
  <si>
    <t xml:space="preserve"> El servei és viable d'acord amb l'estudi d'equilibri econòmic realitzat, i la concessionària assumirà el seu risc operacional en la prestació del servei.</t>
  </si>
  <si>
    <t xml:space="preserve"> És obligació de la concessionària del servei realitzar la corresponent recaptació i liquidació de l'IVA amb les administracions públiques. </t>
  </si>
  <si>
    <r>
      <t xml:space="preserve">Garantia definitiva pels 2 anys de contracte  </t>
    </r>
    <r>
      <rPr>
        <sz val="9"/>
        <rFont val="Calibri"/>
        <family val="2"/>
      </rPr>
      <t>→</t>
    </r>
  </si>
  <si>
    <t xml:space="preserve"> Alarma seguretat i incendis</t>
  </si>
  <si>
    <r>
      <t xml:space="preserve">Cada licitadora només ha d'indicar les seves propostes de preus en €/mes en els requadres de color   </t>
    </r>
    <r>
      <rPr>
        <b/>
        <sz val="9"/>
        <rFont val="Calibri"/>
        <family val="2"/>
      </rPr>
      <t>→</t>
    </r>
  </si>
  <si>
    <r>
      <t xml:space="preserve">i canviaran els de color   </t>
    </r>
    <r>
      <rPr>
        <b/>
        <sz val="9"/>
        <rFont val="Calibri"/>
        <family val="2"/>
      </rPr>
      <t>→</t>
    </r>
  </si>
  <si>
    <r>
      <rPr>
        <sz val="9"/>
        <rFont val="Arial"/>
        <family val="2"/>
      </rPr>
      <t xml:space="preserve"> </t>
    </r>
    <r>
      <rPr>
        <b/>
        <u/>
        <sz val="9"/>
        <rFont val="Arial"/>
        <family val="2"/>
      </rPr>
      <t xml:space="preserve">ESTUDI D'EQUILIBRI ECONÒMIC FINANCER DEL SERVEI. </t>
    </r>
  </si>
  <si>
    <r>
      <t xml:space="preserve">Indicar imports </t>
    </r>
    <r>
      <rPr>
        <b/>
        <sz val="9"/>
        <color rgb="FFFF0000"/>
        <rFont val="Calibri"/>
        <family val="2"/>
      </rPr>
      <t>→</t>
    </r>
  </si>
  <si>
    <t>Indicar dedicació setmanal i termini (tot l'any o mesos)</t>
  </si>
  <si>
    <t>La suma de les hores anuals del personal ha de cobrir almenys les hores anuals mínimes d'obertura previstes en el PPTP.</t>
  </si>
  <si>
    <t xml:space="preserve">      En cas que la concessionària sigui finalment una persona autònoma, en la persona 1 s'inclourà el sou previst per a ella més les seves quotes d'autònom.</t>
  </si>
  <si>
    <r>
      <t xml:space="preserve">Indicar dedicacions previstes i períodes per cada persona </t>
    </r>
    <r>
      <rPr>
        <b/>
        <sz val="9"/>
        <color rgb="FFFF0000"/>
        <rFont val="Calibri"/>
        <family val="2"/>
      </rPr>
      <t>↓</t>
    </r>
  </si>
  <si>
    <t xml:space="preserve"> Previsió despeses de cobertures i absentisme</t>
  </si>
  <si>
    <t xml:space="preserve">  *   En les despeses de personal, es considera el cas d'una societat i els seus empleats, amb el salari brut i la seguretat social per cadascuna de les persones.</t>
  </si>
  <si>
    <r>
      <rPr>
        <b/>
        <sz val="12"/>
        <color rgb="FFFF0000"/>
        <rFont val="Calibri"/>
        <family val="2"/>
      </rPr>
      <t xml:space="preserve"> ←</t>
    </r>
    <r>
      <rPr>
        <b/>
        <sz val="9"/>
        <color rgb="FFFF0000"/>
        <rFont val="Arial"/>
        <family val="2"/>
      </rPr>
      <t xml:space="preserve">  indicar €/any (proposta criteri 1 automàtic)</t>
    </r>
  </si>
  <si>
    <r>
      <rPr>
        <b/>
        <sz val="12"/>
        <color rgb="FFFF0000"/>
        <rFont val="Calibri"/>
        <family val="2"/>
      </rPr>
      <t xml:space="preserve"> ←</t>
    </r>
    <r>
      <rPr>
        <b/>
        <sz val="9"/>
        <color rgb="FFFF0000"/>
        <rFont val="Arial"/>
        <family val="2"/>
      </rPr>
      <t xml:space="preserve">  indicar €/any (proposta criteri 2 automàtic)</t>
    </r>
  </si>
  <si>
    <r>
      <rPr>
        <b/>
        <sz val="12"/>
        <color rgb="FFFF0000"/>
        <rFont val="Calibri"/>
        <family val="2"/>
      </rPr>
      <t xml:space="preserve"> ←</t>
    </r>
    <r>
      <rPr>
        <b/>
        <sz val="9"/>
        <color rgb="FFFF0000"/>
        <rFont val="Arial"/>
        <family val="2"/>
      </rPr>
      <t xml:space="preserve">  indicar €/any (proposta criteri 3 automàtic)</t>
    </r>
  </si>
  <si>
    <t xml:space="preserve">  **   El valor d'aquests tres conceptes anuals ha de coincidir amb els imports de la proposta presentada per la licitadora en la seva oferta econòmica, indicats en els  criteris  d'adjudicació avaluables de forma automàtica de la licitació.</t>
  </si>
  <si>
    <t>** El valor d'aquests tres conceptes anuals coincidirà amb els imports proposats per la licitadora, i també coincidiran amb els imports de la seva oferta econòmica, en els criteris d'adjudicació avaluables de forma automàtica.</t>
  </si>
  <si>
    <t>TOTAL CAPÍTOL 1.1 Despeses anuals de personal</t>
  </si>
  <si>
    <t xml:space="preserve"> 1. COSTOS DIRECTES ANUALS</t>
  </si>
  <si>
    <t xml:space="preserve"> 1.1. Despeses anuals de personal *</t>
  </si>
  <si>
    <t xml:space="preserve"> 1.2. Despeses corrents anuals</t>
  </si>
  <si>
    <t xml:space="preserve"> TOTAL CAPÍTOL 1.2. Despeses corrents anuals</t>
  </si>
  <si>
    <t xml:space="preserve"> TOTAL CAPÍTOL 1. COSTOS DIRECTES ANUALS</t>
  </si>
  <si>
    <t xml:space="preserve"> 2. COSTOS INDIRECTES ANUALS</t>
  </si>
  <si>
    <t xml:space="preserve"> TOTAL CAPÍTOL 2. COSTOS INDIRECTES</t>
  </si>
  <si>
    <t xml:space="preserve"> Despeses generals *** (% dels costos directes)</t>
  </si>
  <si>
    <t xml:space="preserve"> Benefici industrial *** (% dels costos directes)</t>
  </si>
  <si>
    <t xml:space="preserve"> *** En els càlculs de la licitació, es considera un 5% de despeses generals, i un 6% de benefici industrial en l'activitat.</t>
  </si>
  <si>
    <t xml:space="preserve">      En els càlculs de la licitadora, podrà proposar el percentatge de despeses generals i el benefici industrial que cregui oportú, sempre que es justifiqui l'equilibri econòmic del servei.</t>
  </si>
  <si>
    <t xml:space="preserve"> IVA 21% sobre resta de despeses corrents</t>
  </si>
  <si>
    <t xml:space="preserve"> TOTAL DESPESES ANUALS DEL SERVEI (sense IVA)</t>
  </si>
  <si>
    <t xml:space="preserve"> TOTAL DESPESES IVA ANUAL DEL SERVEI</t>
  </si>
  <si>
    <t xml:space="preserve"> TOTAL DESPESES ANUALS DEL SERVEI (amb IVA)</t>
  </si>
  <si>
    <t xml:space="preserve"> En cas de modificació de normativa o qualsevol altre tema legal, si correspongués la tributació de l'IVA, aquesta seria assumida per la contractista.</t>
  </si>
  <si>
    <t xml:space="preserve"> IMPORTS A ASSUMIR LA CONCESSIONÀRIA :</t>
  </si>
  <si>
    <t xml:space="preserve"> DESPESES ANUALS DEL SERVEI :</t>
  </si>
  <si>
    <r>
      <t xml:space="preserve"> Cànon a pagar la concessionària a l'Ajuntament    </t>
    </r>
    <r>
      <rPr>
        <sz val="9"/>
        <rFont val="Calibri"/>
        <family val="2"/>
      </rPr>
      <t>→</t>
    </r>
  </si>
  <si>
    <t xml:space="preserve">   (5% de la suma del cànon, inversions i reparacions dels dos anys de contracte)</t>
  </si>
  <si>
    <t>mensual</t>
  </si>
  <si>
    <t>anual</t>
  </si>
  <si>
    <r>
      <t xml:space="preserve">  Inversions (sense IVA) a efectuar la concessionària   </t>
    </r>
    <r>
      <rPr>
        <sz val="9"/>
        <rFont val="Calibri"/>
        <family val="2"/>
      </rPr>
      <t>→</t>
    </r>
  </si>
  <si>
    <r>
      <t xml:space="preserve"> Reparacions i conservació (sense IVA) a efectuar la concessionària    </t>
    </r>
    <r>
      <rPr>
        <sz val="9"/>
        <rFont val="Calibri"/>
        <family val="2"/>
      </rPr>
      <t>→</t>
    </r>
  </si>
  <si>
    <t xml:space="preserve">  (ha de ser positiu per tal de justificar la viabilitat econòmica)</t>
  </si>
  <si>
    <t xml:space="preserve"> IVA 10% mitjana de la partida proveïdors bar</t>
  </si>
  <si>
    <t>3 anys contracte</t>
  </si>
  <si>
    <t>3 anys + pròrroga</t>
  </si>
  <si>
    <t xml:space="preserve"> INGRESSOS ANUALS DEL SERVEI :</t>
  </si>
  <si>
    <t xml:space="preserve"> 1. INGRESSOS ANUALS DEL SERVEI</t>
  </si>
  <si>
    <t xml:space="preserve"> TOTAL INGRESSOS ANUALS DEL SERVEI (sense IVA)</t>
  </si>
  <si>
    <t xml:space="preserve"> TOTAL INGRESSOS ANUALS DEL SERVEI (amb IVA)</t>
  </si>
  <si>
    <t xml:space="preserve"> INGRESSOS ANUALS - DESPESES ANUALS DEL SERVEI (sense IVA)</t>
  </si>
  <si>
    <r>
      <t xml:space="preserve">Criteris automàtics </t>
    </r>
    <r>
      <rPr>
        <b/>
        <sz val="9"/>
        <color indexed="10"/>
        <rFont val="Calibri"/>
        <family val="2"/>
      </rPr>
      <t xml:space="preserve">↑ </t>
    </r>
  </si>
  <si>
    <r>
      <t xml:space="preserve">      En els càlculs de la licitació, </t>
    </r>
    <r>
      <rPr>
        <u/>
        <sz val="9"/>
        <rFont val="Arial"/>
        <family val="2"/>
      </rPr>
      <t>s'ha estimat que hi haurà vàries persones amb diferents dedicacions i personal temporal de reforç</t>
    </r>
    <r>
      <rPr>
        <sz val="9"/>
        <rFont val="Arial"/>
        <family val="2"/>
      </rPr>
      <t>, cobrint les hores anuals mínimes previstes en el PPTP.</t>
    </r>
  </si>
  <si>
    <t xml:space="preserve"> Salari brut i seguretat social persona 2 (es preveu dedicació parcial setmanal durant tot l'any)</t>
  </si>
  <si>
    <t xml:space="preserve"> Salari brut i seguretat social persona 1 (es preveu dedicació completa setmanal durant tot l'any)</t>
  </si>
  <si>
    <r>
      <t xml:space="preserve"> </t>
    </r>
    <r>
      <rPr>
        <b/>
        <sz val="9"/>
        <rFont val="Arial"/>
        <family val="2"/>
      </rPr>
      <t xml:space="preserve"> </t>
    </r>
    <r>
      <rPr>
        <b/>
        <u/>
        <sz val="9"/>
        <rFont val="Arial"/>
        <family val="2"/>
      </rPr>
      <t>Inversions ANUALS</t>
    </r>
    <r>
      <rPr>
        <sz val="9"/>
        <rFont val="Arial"/>
        <family val="2"/>
      </rPr>
      <t xml:space="preserve"> a assumir la concessionària (l'import pot ser de 1.000 €/any o més) **   </t>
    </r>
    <r>
      <rPr>
        <sz val="9"/>
        <rFont val="Calibri"/>
        <family val="2"/>
      </rPr>
      <t>→</t>
    </r>
  </si>
  <si>
    <r>
      <t xml:space="preserve"> </t>
    </r>
    <r>
      <rPr>
        <b/>
        <u/>
        <sz val="9"/>
        <rFont val="Arial"/>
        <family val="2"/>
      </rPr>
      <t>Reparacions ANUALS</t>
    </r>
    <r>
      <rPr>
        <sz val="9"/>
        <rFont val="Arial"/>
        <family val="2"/>
      </rPr>
      <t xml:space="preserve"> a assumir la concessionària (l'import pot ser entre 500 i 1.500 €/any) **    </t>
    </r>
    <r>
      <rPr>
        <sz val="9"/>
        <rFont val="Calibri"/>
        <family val="2"/>
      </rPr>
      <t>→</t>
    </r>
  </si>
  <si>
    <t xml:space="preserve"> Inversions a assumir la concessionària ** (1000 o  més €/any)</t>
  </si>
  <si>
    <t xml:space="preserve"> Reparacions i conservació a assumir concessionària ** (500 a 1500 €/any)</t>
  </si>
  <si>
    <t>1.1.2</t>
  </si>
  <si>
    <t>1.1.4</t>
  </si>
  <si>
    <t>1.2.2</t>
  </si>
  <si>
    <r>
      <rPr>
        <sz val="9"/>
        <rFont val="Arial"/>
        <family val="2"/>
      </rPr>
      <t xml:space="preserve"> </t>
    </r>
    <r>
      <rPr>
        <b/>
        <u/>
        <sz val="9"/>
        <rFont val="Arial"/>
        <family val="2"/>
      </rPr>
      <t xml:space="preserve">LICITACIÓ DEL CONTRACTE DE CONCESSIÓ DE SERVEIS DE L’EXPLOTACIÓ I DINAMITZACIÓ DEL BAR DE LA ZONA ESPORTIVA DEL PAVELLÓ DE LES ROQUETES. </t>
    </r>
  </si>
  <si>
    <t xml:space="preserve"> Salari brut i seguretat social personal reforç (es preveu dedicació parcial setmanal durant uns dies)</t>
  </si>
  <si>
    <r>
      <t xml:space="preserve"> </t>
    </r>
    <r>
      <rPr>
        <b/>
        <u/>
        <sz val="9"/>
        <rFont val="Arial"/>
        <family val="2"/>
      </rPr>
      <t>Cànon ANUAL</t>
    </r>
    <r>
      <rPr>
        <sz val="9"/>
        <rFont val="Arial"/>
        <family val="2"/>
      </rPr>
      <t xml:space="preserve"> a pagar a l'Ajuntament (l'import pot ser entre 1.200 i 3.600 €/any) **    </t>
    </r>
    <r>
      <rPr>
        <sz val="9"/>
        <rFont val="Calibri"/>
        <family val="2"/>
      </rPr>
      <t>→</t>
    </r>
  </si>
  <si>
    <t xml:space="preserve"> Cànon a pagar a l'Ajuntament ** (entre 1200 i 3600 €/any)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</si>
</sst>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0\ &quot;€&quot;"/>
    <numFmt numFmtId="165" formatCode="#,##0.00_ ;[Red]\-#,##0.00\ "/>
    <numFmt numFmtId="166" formatCode="_-* #,##0.00\ [$€]_-;\-* #,##0.00\ [$€]_-;_-* &quot;-&quot;??\ [$€]_-;_-@_-"/>
  </numFmts>
  <fonts count="15" x14ac:knownFonts="1">
    <font>
      <sz val="10"/>
      <name val="Arial"/>
    </font>
    <font>
      <sz val="10"/>
      <name val="Arial"/>
      <family val="2"/>
    </font>
    <font>
      <sz val="9"/>
      <name val="Arial"/>
      <family val="2"/>
    </font>
    <font>
      <b/>
      <sz val="9"/>
      <name val="Arial"/>
      <family val="2"/>
    </font>
    <font>
      <b/>
      <u/>
      <sz val="9"/>
      <name val="Arial"/>
      <family val="2"/>
    </font>
    <font>
      <b/>
      <sz val="9"/>
      <name val="Calibri"/>
      <family val="2"/>
    </font>
    <font>
      <sz val="10"/>
      <name val="Arial"/>
    </font>
    <font>
      <u/>
      <sz val="9"/>
      <name val="Arial"/>
      <family val="2"/>
    </font>
    <font>
      <b/>
      <sz val="9"/>
      <color indexed="10"/>
      <name val="Calibri"/>
      <family val="2"/>
    </font>
    <font>
      <b/>
      <sz val="10"/>
      <color indexed="10"/>
      <name val="Calibri"/>
      <family val="2"/>
    </font>
    <font>
      <b/>
      <sz val="9"/>
      <color indexed="10"/>
      <name val="Arial"/>
      <family val="2"/>
    </font>
    <font>
      <sz val="9"/>
      <name val="Calibri"/>
      <family val="2"/>
    </font>
    <font>
      <b/>
      <sz val="9"/>
      <color rgb="FFFF0000"/>
      <name val="Arial"/>
      <family val="2"/>
    </font>
    <font>
      <b/>
      <sz val="9"/>
      <color rgb="FFFF0000"/>
      <name val="Calibri"/>
      <family val="2"/>
    </font>
    <font>
      <b/>
      <sz val="12"/>
      <color rgb="FFFF0000"/>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CCFF66"/>
        <bgColor indexed="64"/>
      </patternFill>
    </fill>
    <fill>
      <patternFill patternType="solid">
        <fgColor rgb="FF00FF00"/>
        <bgColor indexed="64"/>
      </patternFill>
    </fill>
    <fill>
      <patternFill patternType="solid">
        <fgColor theme="8" tint="0.59999389629810485"/>
        <bgColor indexed="64"/>
      </patternFill>
    </fill>
    <fill>
      <patternFill patternType="solid">
        <fgColor rgb="FFCCFFCC"/>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166" fontId="6"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4" fontId="2" fillId="0" borderId="0" xfId="0" applyNumberFormat="1" applyFont="1" applyAlignment="1">
      <alignment horizontal="center"/>
    </xf>
    <xf numFmtId="4" fontId="3" fillId="0" borderId="0" xfId="0" applyNumberFormat="1" applyFont="1" applyAlignment="1">
      <alignment horizontal="center"/>
    </xf>
    <xf numFmtId="165" fontId="2" fillId="0" borderId="0" xfId="0" applyNumberFormat="1" applyFont="1" applyAlignment="1">
      <alignment horizontal="center"/>
    </xf>
    <xf numFmtId="4" fontId="0" fillId="0" borderId="0" xfId="0" applyNumberFormat="1" applyAlignment="1">
      <alignment horizontal="center" vertical="center"/>
    </xf>
    <xf numFmtId="0" fontId="0" fillId="0" borderId="0" xfId="0" applyAlignment="1">
      <alignment horizontal="center" vertical="center"/>
    </xf>
    <xf numFmtId="10" fontId="2" fillId="0" borderId="1" xfId="2" applyNumberFormat="1" applyFont="1" applyBorder="1" applyAlignment="1" applyProtection="1">
      <alignment horizontal="center" vertical="center"/>
    </xf>
    <xf numFmtId="164" fontId="3" fillId="10" borderId="1" xfId="0" applyNumberFormat="1" applyFont="1" applyFill="1" applyBorder="1" applyAlignment="1" applyProtection="1">
      <alignment horizontal="center" vertical="center"/>
      <protection locked="0"/>
    </xf>
    <xf numFmtId="0" fontId="2" fillId="0" borderId="0" xfId="0" applyFont="1" applyAlignment="1">
      <alignment vertical="center"/>
    </xf>
    <xf numFmtId="0" fontId="2" fillId="0" borderId="0" xfId="0" applyFont="1" applyAlignment="1">
      <alignment horizontal="center" vertical="center"/>
    </xf>
    <xf numFmtId="165" fontId="2" fillId="10" borderId="1" xfId="0" applyNumberFormat="1" applyFont="1" applyFill="1" applyBorder="1" applyAlignment="1">
      <alignment horizontal="center" vertical="center"/>
    </xf>
    <xf numFmtId="4" fontId="2" fillId="3" borderId="1" xfId="0" applyNumberFormat="1" applyFont="1" applyFill="1" applyBorder="1" applyAlignment="1">
      <alignment vertical="center"/>
    </xf>
    <xf numFmtId="165" fontId="2" fillId="0" borderId="0" xfId="0" applyNumberFormat="1" applyFont="1" applyAlignment="1">
      <alignment horizontal="center" vertical="center"/>
    </xf>
    <xf numFmtId="4" fontId="2" fillId="0" borderId="0" xfId="0" applyNumberFormat="1" applyFont="1" applyAlignment="1">
      <alignment horizontal="center" vertical="center"/>
    </xf>
    <xf numFmtId="0" fontId="2" fillId="0" borderId="0" xfId="0" applyFont="1"/>
    <xf numFmtId="0" fontId="3" fillId="0" borderId="0" xfId="0" applyFont="1" applyAlignment="1">
      <alignment horizontal="center" vertical="center"/>
    </xf>
    <xf numFmtId="4" fontId="3" fillId="0" borderId="0" xfId="0" applyNumberFormat="1" applyFont="1" applyAlignment="1">
      <alignment vertical="center"/>
    </xf>
    <xf numFmtId="4" fontId="3" fillId="9" borderId="2" xfId="0" applyNumberFormat="1" applyFont="1" applyFill="1" applyBorder="1" applyAlignment="1">
      <alignment horizontal="center" vertical="center"/>
    </xf>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xf>
    <xf numFmtId="4" fontId="2" fillId="9" borderId="1" xfId="0" applyNumberFormat="1" applyFont="1" applyFill="1" applyBorder="1" applyAlignment="1">
      <alignment horizontal="center" vertical="center"/>
    </xf>
    <xf numFmtId="4" fontId="3" fillId="0" borderId="0" xfId="0" applyNumberFormat="1" applyFont="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4" fontId="12" fillId="0" borderId="0" xfId="0" applyNumberFormat="1" applyFont="1" applyAlignment="1">
      <alignment horizontal="center" vertical="center"/>
    </xf>
    <xf numFmtId="165" fontId="2" fillId="9"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164" fontId="3" fillId="0" borderId="1" xfId="0" applyNumberFormat="1" applyFont="1" applyBorder="1" applyAlignment="1">
      <alignment horizontal="center" vertical="center"/>
    </xf>
    <xf numFmtId="164" fontId="3" fillId="3" borderId="1"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164" fontId="3" fillId="2" borderId="2"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164" fontId="2" fillId="0" borderId="3"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4" borderId="1" xfId="0" applyFont="1" applyFill="1" applyBorder="1" applyAlignment="1">
      <alignment horizontal="center" vertical="center"/>
    </xf>
    <xf numFmtId="165" fontId="2" fillId="4" borderId="1"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4" fontId="3" fillId="5" borderId="2" xfId="0" applyNumberFormat="1" applyFont="1" applyFill="1" applyBorder="1" applyAlignment="1">
      <alignment horizontal="center" vertical="center"/>
    </xf>
    <xf numFmtId="0" fontId="0" fillId="0" borderId="0" xfId="0" applyAlignment="1">
      <alignment vertical="center"/>
    </xf>
    <xf numFmtId="165" fontId="3" fillId="0" borderId="0" xfId="0" applyNumberFormat="1" applyFont="1" applyAlignment="1">
      <alignment horizontal="center" vertical="center"/>
    </xf>
    <xf numFmtId="8" fontId="3" fillId="3" borderId="2" xfId="0" applyNumberFormat="1" applyFont="1" applyFill="1" applyBorder="1" applyAlignment="1">
      <alignment horizontal="center" vertical="center"/>
    </xf>
    <xf numFmtId="8" fontId="3" fillId="10" borderId="2" xfId="0" applyNumberFormat="1" applyFont="1" applyFill="1" applyBorder="1" applyAlignment="1" applyProtection="1">
      <alignment horizontal="center" vertical="center"/>
      <protection locked="0"/>
    </xf>
    <xf numFmtId="10" fontId="3" fillId="10" borderId="1" xfId="2" applyNumberFormat="1" applyFont="1" applyFill="1" applyBorder="1" applyAlignment="1" applyProtection="1">
      <alignment horizontal="center" vertical="center"/>
      <protection locked="0"/>
    </xf>
    <xf numFmtId="0" fontId="2" fillId="0" borderId="0" xfId="0" applyFont="1" applyAlignment="1">
      <alignment horizontal="center"/>
    </xf>
    <xf numFmtId="0" fontId="2" fillId="0" borderId="0" xfId="0" applyFont="1" applyAlignment="1">
      <alignment horizontal="left" vertical="center"/>
    </xf>
    <xf numFmtId="4" fontId="12" fillId="0" borderId="12" xfId="0" applyNumberFormat="1" applyFont="1" applyBorder="1" applyAlignment="1">
      <alignment horizontal="center" vertical="center"/>
    </xf>
    <xf numFmtId="165" fontId="2" fillId="0" borderId="7" xfId="0" applyNumberFormat="1" applyFont="1" applyBorder="1" applyAlignment="1">
      <alignment horizontal="left" vertical="center"/>
    </xf>
    <xf numFmtId="165" fontId="2" fillId="0" borderId="0" xfId="0" applyNumberFormat="1" applyFont="1" applyAlignment="1">
      <alignment horizontal="left" vertical="center"/>
    </xf>
    <xf numFmtId="0" fontId="3" fillId="0" borderId="0" xfId="0" applyFont="1" applyAlignment="1">
      <alignment horizontal="center" vertical="center"/>
    </xf>
    <xf numFmtId="164" fontId="12"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165" fontId="2" fillId="0" borderId="7" xfId="0" applyNumberFormat="1" applyFont="1" applyBorder="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vertical="center"/>
    </xf>
    <xf numFmtId="165" fontId="2" fillId="0" borderId="7" xfId="0" applyNumberFormat="1" applyFont="1" applyBorder="1" applyAlignment="1">
      <alignment horizontal="center" vertical="center"/>
    </xf>
    <xf numFmtId="165" fontId="2" fillId="0" borderId="14" xfId="0" applyNumberFormat="1" applyFont="1" applyBorder="1" applyAlignment="1">
      <alignment horizontal="center" vertical="center"/>
    </xf>
    <xf numFmtId="0" fontId="2" fillId="0" borderId="0" xfId="0" applyFont="1" applyAlignment="1">
      <alignment horizontal="center" vertical="center"/>
    </xf>
    <xf numFmtId="4" fontId="12" fillId="0" borderId="7" xfId="0" applyNumberFormat="1" applyFont="1" applyBorder="1" applyAlignment="1">
      <alignment horizontal="center" vertical="center"/>
    </xf>
    <xf numFmtId="4" fontId="12" fillId="0" borderId="14" xfId="0" applyNumberFormat="1" applyFont="1" applyBorder="1" applyAlignment="1">
      <alignment horizontal="center" vertical="center"/>
    </xf>
    <xf numFmtId="165" fontId="2"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2" fillId="0" borderId="1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0" fillId="0" borderId="0" xfId="0"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xf>
    <xf numFmtId="0" fontId="2" fillId="0" borderId="8" xfId="0" applyFont="1" applyBorder="1" applyAlignment="1">
      <alignment horizont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8" borderId="4" xfId="0" applyFont="1" applyFill="1" applyBorder="1" applyAlignment="1">
      <alignment horizontal="left" vertical="center"/>
    </xf>
    <xf numFmtId="0" fontId="3" fillId="8" borderId="5" xfId="0" applyFont="1" applyFill="1" applyBorder="1" applyAlignment="1">
      <alignment horizontal="left" vertical="center"/>
    </xf>
    <xf numFmtId="0" fontId="3" fillId="8" borderId="6" xfId="0" applyFont="1" applyFill="1" applyBorder="1" applyAlignment="1">
      <alignment horizontal="left" vertical="center"/>
    </xf>
    <xf numFmtId="0" fontId="2" fillId="0" borderId="5" xfId="0" applyFont="1" applyBorder="1" applyAlignment="1">
      <alignment horizontal="center"/>
    </xf>
    <xf numFmtId="165" fontId="2" fillId="0" borderId="15" xfId="0" applyNumberFormat="1" applyFont="1" applyBorder="1" applyAlignment="1">
      <alignment horizontal="center" vertical="center" wrapText="1"/>
    </xf>
    <xf numFmtId="165" fontId="2" fillId="0" borderId="15" xfId="0" applyNumberFormat="1" applyFont="1" applyBorder="1" applyAlignment="1">
      <alignment horizontal="center" vertical="center"/>
    </xf>
    <xf numFmtId="165" fontId="2" fillId="0" borderId="10" xfId="0" applyNumberFormat="1" applyFont="1" applyBorder="1" applyAlignment="1">
      <alignment horizontal="center" vertical="center"/>
    </xf>
    <xf numFmtId="0" fontId="2" fillId="0" borderId="11" xfId="0" applyFont="1" applyBorder="1" applyAlignment="1">
      <alignment horizontal="center"/>
    </xf>
    <xf numFmtId="165" fontId="12" fillId="0" borderId="7" xfId="0" applyNumberFormat="1" applyFont="1" applyBorder="1" applyAlignment="1">
      <alignment horizontal="left" vertical="center"/>
    </xf>
    <xf numFmtId="165" fontId="12" fillId="0" borderId="0" xfId="0" applyNumberFormat="1" applyFont="1" applyAlignment="1">
      <alignment horizontal="left" vertical="center"/>
    </xf>
    <xf numFmtId="4" fontId="3" fillId="9" borderId="4" xfId="0" applyNumberFormat="1" applyFont="1" applyFill="1" applyBorder="1" applyAlignment="1">
      <alignment horizontal="center" vertical="center"/>
    </xf>
    <xf numFmtId="4" fontId="3" fillId="9" borderId="6" xfId="0" applyNumberFormat="1" applyFont="1" applyFill="1" applyBorder="1" applyAlignment="1">
      <alignment horizontal="center" vertical="center"/>
    </xf>
    <xf numFmtId="165" fontId="10" fillId="0" borderId="15" xfId="0" applyNumberFormat="1" applyFont="1" applyBorder="1" applyAlignment="1">
      <alignment horizontal="center" vertical="center" wrapText="1"/>
    </xf>
    <xf numFmtId="0" fontId="3" fillId="6" borderId="4" xfId="0" applyFont="1" applyFill="1" applyBorder="1" applyAlignment="1">
      <alignment horizontal="left" vertical="center"/>
    </xf>
    <xf numFmtId="0" fontId="3" fillId="6" borderId="5" xfId="0" applyFont="1" applyFill="1" applyBorder="1" applyAlignment="1">
      <alignment horizontal="left" vertical="center"/>
    </xf>
    <xf numFmtId="0" fontId="3" fillId="6" borderId="6" xfId="0" applyFont="1" applyFill="1" applyBorder="1" applyAlignment="1">
      <alignment horizontal="left"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 fillId="0" borderId="5" xfId="0" applyFont="1" applyBorder="1" applyAlignment="1">
      <alignment horizontal="center" vertical="center"/>
    </xf>
    <xf numFmtId="0" fontId="2" fillId="0" borderId="10" xfId="0" applyFont="1" applyBorder="1" applyAlignment="1">
      <alignment horizontal="center" vertical="center"/>
    </xf>
    <xf numFmtId="165" fontId="12" fillId="0" borderId="15" xfId="0" applyNumberFormat="1" applyFont="1" applyBorder="1" applyAlignment="1">
      <alignment horizontal="center" vertical="center"/>
    </xf>
    <xf numFmtId="165" fontId="12" fillId="0" borderId="0" xfId="0" applyNumberFormat="1" applyFont="1" applyAlignment="1">
      <alignment horizontal="center" vertical="center"/>
    </xf>
    <xf numFmtId="0" fontId="2" fillId="0" borderId="9" xfId="0" applyFont="1" applyBorder="1" applyAlignment="1">
      <alignment horizontal="left" vertical="center" wrapText="1"/>
    </xf>
    <xf numFmtId="0" fontId="2" fillId="0" borderId="17" xfId="0" applyFont="1" applyBorder="1" applyAlignment="1">
      <alignment horizontal="left" vertical="center" wrapText="1"/>
    </xf>
    <xf numFmtId="165" fontId="2" fillId="10" borderId="9" xfId="0" applyNumberFormat="1" applyFont="1" applyFill="1" applyBorder="1" applyAlignment="1" applyProtection="1">
      <alignment horizontal="center" vertical="center"/>
      <protection locked="0"/>
    </xf>
    <xf numFmtId="165" fontId="2" fillId="10" borderId="18" xfId="0" applyNumberFormat="1" applyFont="1" applyFill="1" applyBorder="1" applyAlignment="1" applyProtection="1">
      <alignment horizontal="center" vertical="center"/>
      <protection locked="0"/>
    </xf>
    <xf numFmtId="165" fontId="2" fillId="10" borderId="17" xfId="0" applyNumberFormat="1"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165" fontId="2" fillId="0" borderId="19" xfId="0" applyNumberFormat="1" applyFont="1" applyBorder="1" applyAlignment="1">
      <alignment horizontal="center" vertical="center" wrapText="1"/>
    </xf>
    <xf numFmtId="165" fontId="2" fillId="0" borderId="12" xfId="0" applyNumberFormat="1" applyFont="1" applyBorder="1" applyAlignment="1">
      <alignment horizontal="center" vertical="center" wrapText="1"/>
    </xf>
  </cellXfs>
  <cellStyles count="3">
    <cellStyle name="Euro" xfId="1"/>
    <cellStyle name="Normal" xfId="0" builtinId="0"/>
    <cellStyle name="Percentat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topLeftCell="A54" zoomScaleNormal="100" workbookViewId="0">
      <selection activeCell="F65" sqref="F65"/>
    </sheetView>
  </sheetViews>
  <sheetFormatPr defaultColWidth="9.140625" defaultRowHeight="12.75" x14ac:dyDescent="0.2"/>
  <cols>
    <col min="1" max="1" width="8.140625" customWidth="1"/>
    <col min="2" max="2" width="58.28515625" style="5" customWidth="1"/>
    <col min="3" max="3" width="16.7109375" style="3" customWidth="1"/>
    <col min="4" max="4" width="18.28515625" style="3" customWidth="1"/>
    <col min="5" max="5" width="4.5703125" style="3" customWidth="1"/>
    <col min="6" max="6" width="16.28515625" style="4" customWidth="1"/>
    <col min="7" max="7" width="19" style="1" customWidth="1"/>
    <col min="8" max="8" width="19.140625" style="3" customWidth="1"/>
    <col min="9" max="9" width="14.7109375" style="3" customWidth="1"/>
    <col min="10" max="10" width="14.5703125" style="1" customWidth="1"/>
    <col min="11" max="11" width="10.42578125" style="2" customWidth="1"/>
    <col min="12" max="12" width="12.42578125" customWidth="1"/>
    <col min="13" max="13" width="11.85546875" customWidth="1"/>
    <col min="14" max="14" width="8.7109375" customWidth="1"/>
    <col min="15" max="15" width="8.5703125" customWidth="1"/>
    <col min="16" max="16" width="19.28515625" customWidth="1"/>
    <col min="17" max="17" width="8.7109375" customWidth="1"/>
    <col min="18" max="18" width="2.7109375" customWidth="1"/>
    <col min="19" max="19" width="19.7109375" customWidth="1"/>
    <col min="20" max="20" width="8.7109375" customWidth="1"/>
  </cols>
  <sheetData>
    <row r="1" spans="1:18" s="8" customFormat="1" ht="21" customHeight="1" thickBot="1" x14ac:dyDescent="0.25">
      <c r="A1" s="95" t="s">
        <v>120</v>
      </c>
      <c r="B1" s="96"/>
      <c r="C1" s="96"/>
      <c r="D1" s="96"/>
      <c r="E1" s="96"/>
      <c r="F1" s="96"/>
      <c r="G1" s="97"/>
    </row>
    <row r="2" spans="1:18" s="8" customFormat="1" ht="21" customHeight="1" thickBot="1" x14ac:dyDescent="0.25">
      <c r="A2" s="95" t="s">
        <v>62</v>
      </c>
      <c r="B2" s="96"/>
      <c r="C2" s="96"/>
      <c r="D2" s="96"/>
      <c r="E2" s="96"/>
      <c r="F2" s="96"/>
      <c r="G2" s="97"/>
    </row>
    <row r="3" spans="1:18" s="8" customFormat="1" ht="14.1" customHeight="1" x14ac:dyDescent="0.2">
      <c r="A3" s="59"/>
      <c r="B3" s="59"/>
      <c r="C3" s="59"/>
      <c r="D3" s="59"/>
      <c r="E3" s="59"/>
      <c r="F3" s="59"/>
      <c r="G3" s="59"/>
    </row>
    <row r="4" spans="1:18" s="9" customFormat="1" ht="14.1" customHeight="1" x14ac:dyDescent="0.2">
      <c r="A4" s="59"/>
      <c r="B4" s="59"/>
      <c r="C4" s="59"/>
      <c r="D4" s="59"/>
      <c r="E4" s="59"/>
      <c r="F4" s="59"/>
      <c r="G4" s="59"/>
    </row>
    <row r="5" spans="1:18" s="8" customFormat="1" ht="14.1" customHeight="1" x14ac:dyDescent="0.2">
      <c r="A5" s="59" t="s">
        <v>60</v>
      </c>
      <c r="B5" s="59"/>
      <c r="C5" s="99"/>
      <c r="D5" s="10"/>
      <c r="E5" s="59" t="s">
        <v>61</v>
      </c>
      <c r="F5" s="59"/>
      <c r="G5" s="11"/>
      <c r="H5" s="12"/>
      <c r="I5" s="13"/>
      <c r="J5" s="13"/>
      <c r="K5" s="9"/>
      <c r="L5" s="9"/>
      <c r="M5" s="9"/>
      <c r="N5" s="9"/>
      <c r="O5" s="9"/>
      <c r="P5" s="9"/>
      <c r="Q5" s="9"/>
      <c r="R5" s="9"/>
    </row>
    <row r="6" spans="1:18" s="8" customFormat="1" ht="14.1" customHeight="1" x14ac:dyDescent="0.2">
      <c r="A6" s="59"/>
      <c r="B6" s="59"/>
      <c r="C6" s="59"/>
      <c r="D6" s="59"/>
      <c r="E6" s="59"/>
      <c r="F6" s="59"/>
      <c r="G6" s="59"/>
      <c r="H6" s="12"/>
      <c r="I6" s="13"/>
      <c r="J6" s="13"/>
      <c r="K6" s="9"/>
      <c r="L6" s="9"/>
      <c r="M6" s="9"/>
      <c r="N6" s="9"/>
      <c r="O6" s="9"/>
      <c r="P6" s="9"/>
      <c r="Q6" s="9"/>
      <c r="R6" s="9"/>
    </row>
    <row r="7" spans="1:18" s="8" customFormat="1" ht="14.1" customHeight="1" x14ac:dyDescent="0.2">
      <c r="A7" s="44" t="s">
        <v>42</v>
      </c>
      <c r="B7" s="44"/>
      <c r="C7" s="44"/>
      <c r="D7" s="44"/>
      <c r="E7" s="44"/>
      <c r="F7" s="44"/>
      <c r="G7" s="44"/>
      <c r="H7" s="12"/>
      <c r="I7" s="13"/>
      <c r="J7" s="13"/>
      <c r="K7" s="9"/>
      <c r="L7" s="9"/>
      <c r="M7" s="9"/>
      <c r="N7" s="9"/>
      <c r="O7" s="9"/>
      <c r="P7" s="9"/>
      <c r="Q7" s="9"/>
      <c r="R7" s="9"/>
    </row>
    <row r="8" spans="1:18" s="8" customFormat="1" ht="14.1" customHeight="1" x14ac:dyDescent="0.2">
      <c r="A8" s="44" t="s">
        <v>50</v>
      </c>
      <c r="B8" s="44"/>
      <c r="C8" s="44"/>
      <c r="D8" s="44"/>
      <c r="E8" s="44"/>
      <c r="F8" s="44"/>
      <c r="G8" s="44"/>
      <c r="H8" s="12"/>
      <c r="I8" s="13"/>
      <c r="J8" s="13"/>
      <c r="K8" s="9"/>
      <c r="L8" s="9"/>
      <c r="M8" s="9"/>
      <c r="N8" s="9"/>
      <c r="O8" s="9"/>
      <c r="P8" s="9"/>
      <c r="Q8" s="9"/>
      <c r="R8" s="9"/>
    </row>
    <row r="9" spans="1:18" s="8" customFormat="1" ht="14.1" customHeight="1" x14ac:dyDescent="0.2">
      <c r="A9" s="44" t="s">
        <v>43</v>
      </c>
      <c r="B9" s="44"/>
      <c r="C9" s="44"/>
      <c r="D9" s="44"/>
      <c r="E9" s="44"/>
      <c r="F9" s="44"/>
      <c r="G9" s="44"/>
      <c r="H9" s="12"/>
      <c r="I9" s="13"/>
      <c r="J9" s="13"/>
      <c r="K9" s="9"/>
      <c r="L9" s="9"/>
      <c r="M9" s="9"/>
      <c r="N9" s="9"/>
      <c r="O9" s="9"/>
      <c r="P9" s="9"/>
      <c r="Q9" s="9"/>
      <c r="R9" s="9"/>
    </row>
    <row r="10" spans="1:18" s="8" customFormat="1" ht="14.1" customHeight="1" thickBot="1" x14ac:dyDescent="0.25">
      <c r="A10" s="59"/>
      <c r="B10" s="59"/>
      <c r="C10" s="59"/>
      <c r="D10" s="59"/>
      <c r="E10" s="59"/>
      <c r="F10" s="59"/>
      <c r="G10" s="59"/>
      <c r="H10" s="12"/>
      <c r="I10" s="13"/>
      <c r="J10" s="13"/>
      <c r="K10" s="9"/>
      <c r="L10" s="9"/>
      <c r="M10" s="9"/>
      <c r="N10" s="9"/>
      <c r="O10" s="9"/>
      <c r="P10" s="9"/>
      <c r="Q10" s="9"/>
      <c r="R10" s="9"/>
    </row>
    <row r="11" spans="1:18" s="14" customFormat="1" ht="15" customHeight="1" thickBot="1" x14ac:dyDescent="0.25">
      <c r="A11" s="92" t="s">
        <v>93</v>
      </c>
      <c r="B11" s="93"/>
      <c r="C11" s="93"/>
      <c r="D11" s="94"/>
      <c r="E11" s="54"/>
      <c r="F11" s="55"/>
      <c r="G11" s="55"/>
      <c r="H11" s="3"/>
      <c r="I11" s="3"/>
      <c r="J11" s="1"/>
      <c r="K11" s="2"/>
    </row>
    <row r="12" spans="1:18" s="14" customFormat="1" ht="14.1" customHeight="1" thickBot="1" x14ac:dyDescent="0.25">
      <c r="A12" s="98"/>
      <c r="B12" s="98"/>
      <c r="C12" s="98"/>
      <c r="D12" s="98"/>
      <c r="E12" s="48"/>
      <c r="F12" s="48"/>
      <c r="G12" s="48"/>
      <c r="H12" s="3"/>
      <c r="I12" s="3"/>
      <c r="J12" s="1"/>
      <c r="K12" s="2"/>
    </row>
    <row r="13" spans="1:18" s="14" customFormat="1" ht="15" customHeight="1" thickBot="1" x14ac:dyDescent="0.25">
      <c r="A13" s="92" t="s">
        <v>76</v>
      </c>
      <c r="B13" s="93"/>
      <c r="C13" s="93"/>
      <c r="D13" s="94"/>
      <c r="E13" s="54"/>
      <c r="F13" s="55"/>
      <c r="G13" s="55"/>
      <c r="H13" s="3"/>
      <c r="I13" s="3"/>
      <c r="J13" s="1"/>
      <c r="K13" s="2"/>
    </row>
    <row r="14" spans="1:18" s="14" customFormat="1" ht="14.1" customHeight="1" thickBot="1" x14ac:dyDescent="0.25">
      <c r="A14" s="82"/>
      <c r="B14" s="82"/>
      <c r="C14" s="82"/>
      <c r="D14" s="82"/>
      <c r="E14" s="43"/>
      <c r="F14" s="43"/>
      <c r="G14" s="43"/>
      <c r="H14" s="3"/>
      <c r="I14" s="3"/>
      <c r="J14" s="1"/>
      <c r="K14" s="2"/>
    </row>
    <row r="15" spans="1:18" s="14" customFormat="1" ht="15" customHeight="1" thickBot="1" x14ac:dyDescent="0.25">
      <c r="A15" s="92" t="s">
        <v>77</v>
      </c>
      <c r="B15" s="93"/>
      <c r="C15" s="93"/>
      <c r="D15" s="94"/>
      <c r="E15" s="3"/>
      <c r="F15" s="16"/>
      <c r="G15" s="17" t="s">
        <v>4</v>
      </c>
      <c r="H15" s="3"/>
      <c r="I15" s="3"/>
      <c r="J15" s="1"/>
      <c r="K15" s="2"/>
    </row>
    <row r="16" spans="1:18" s="14" customFormat="1" ht="12" customHeight="1" x14ac:dyDescent="0.2">
      <c r="A16" s="74"/>
      <c r="B16" s="74"/>
      <c r="C16" s="74"/>
      <c r="D16" s="74"/>
      <c r="E16" s="43"/>
      <c r="F16" s="43"/>
      <c r="G16" s="43"/>
      <c r="H16" s="3"/>
      <c r="I16" s="3"/>
      <c r="J16" s="1"/>
      <c r="K16" s="2"/>
    </row>
    <row r="17" spans="1:11" s="8" customFormat="1" ht="15" customHeight="1" x14ac:dyDescent="0.2">
      <c r="A17" s="18" t="s">
        <v>1</v>
      </c>
      <c r="B17" s="107" t="s">
        <v>0</v>
      </c>
      <c r="C17" s="108"/>
      <c r="D17" s="19" t="s">
        <v>6</v>
      </c>
      <c r="E17" s="12"/>
      <c r="F17" s="12"/>
      <c r="G17" s="20" t="s">
        <v>6</v>
      </c>
      <c r="H17" s="100" t="s">
        <v>67</v>
      </c>
      <c r="I17" s="101"/>
      <c r="J17" s="101"/>
      <c r="K17" s="21"/>
    </row>
    <row r="18" spans="1:11" s="14" customFormat="1" ht="24.95" customHeight="1" x14ac:dyDescent="0.2">
      <c r="A18" s="22" t="s">
        <v>7</v>
      </c>
      <c r="B18" s="102" t="s">
        <v>112</v>
      </c>
      <c r="C18" s="103"/>
      <c r="D18" s="23">
        <v>30000</v>
      </c>
      <c r="E18" s="3"/>
      <c r="F18" s="24" t="s">
        <v>63</v>
      </c>
      <c r="G18" s="7">
        <v>30000</v>
      </c>
      <c r="H18" s="104" t="s">
        <v>64</v>
      </c>
      <c r="I18" s="105"/>
      <c r="J18" s="106"/>
      <c r="K18" s="2"/>
    </row>
    <row r="19" spans="1:11" s="14" customFormat="1" ht="24.95" customHeight="1" x14ac:dyDescent="0.2">
      <c r="A19" s="22" t="s">
        <v>117</v>
      </c>
      <c r="B19" s="102" t="s">
        <v>111</v>
      </c>
      <c r="C19" s="103"/>
      <c r="D19" s="23">
        <v>5000</v>
      </c>
      <c r="E19" s="3"/>
      <c r="F19" s="24" t="s">
        <v>63</v>
      </c>
      <c r="G19" s="7">
        <v>5000</v>
      </c>
      <c r="H19" s="104" t="s">
        <v>64</v>
      </c>
      <c r="I19" s="105"/>
      <c r="J19" s="106"/>
      <c r="K19" s="2"/>
    </row>
    <row r="20" spans="1:11" s="14" customFormat="1" ht="24.95" customHeight="1" x14ac:dyDescent="0.2">
      <c r="A20" s="22" t="s">
        <v>8</v>
      </c>
      <c r="B20" s="102" t="s">
        <v>121</v>
      </c>
      <c r="C20" s="103"/>
      <c r="D20" s="23">
        <v>1000</v>
      </c>
      <c r="E20" s="3"/>
      <c r="F20" s="24" t="s">
        <v>63</v>
      </c>
      <c r="G20" s="7">
        <v>1000</v>
      </c>
      <c r="H20" s="104" t="s">
        <v>64</v>
      </c>
      <c r="I20" s="105"/>
      <c r="J20" s="106"/>
      <c r="K20" s="2"/>
    </row>
    <row r="21" spans="1:11" s="14" customFormat="1" ht="24.95" customHeight="1" x14ac:dyDescent="0.2">
      <c r="A21" s="22" t="s">
        <v>118</v>
      </c>
      <c r="B21" s="102" t="s">
        <v>68</v>
      </c>
      <c r="C21" s="103"/>
      <c r="D21" s="23">
        <v>500</v>
      </c>
      <c r="E21" s="3"/>
      <c r="F21" s="24" t="s">
        <v>63</v>
      </c>
      <c r="G21" s="7">
        <v>500</v>
      </c>
      <c r="H21" s="109" t="s">
        <v>65</v>
      </c>
      <c r="I21" s="110"/>
      <c r="J21" s="110"/>
      <c r="K21" s="2"/>
    </row>
    <row r="22" spans="1:11" s="8" customFormat="1" ht="18.95" customHeight="1" x14ac:dyDescent="0.2">
      <c r="B22" s="71" t="s">
        <v>75</v>
      </c>
      <c r="C22" s="71"/>
      <c r="D22" s="23">
        <f>SUM(D18:D21)</f>
        <v>36500</v>
      </c>
      <c r="E22" s="12"/>
      <c r="F22" s="24"/>
      <c r="G22" s="23">
        <f>SUM(G18:G21)</f>
        <v>36500</v>
      </c>
      <c r="H22" s="83"/>
      <c r="I22" s="62"/>
      <c r="J22" s="62"/>
      <c r="K22" s="21"/>
    </row>
    <row r="23" spans="1:11" s="14" customFormat="1" ht="12" x14ac:dyDescent="0.2">
      <c r="A23" s="43"/>
      <c r="B23" s="43"/>
      <c r="C23" s="43"/>
      <c r="D23" s="43"/>
      <c r="E23" s="43"/>
      <c r="F23" s="43"/>
      <c r="G23" s="43"/>
      <c r="H23" s="3"/>
      <c r="I23" s="3"/>
      <c r="J23" s="1"/>
      <c r="K23" s="2"/>
    </row>
    <row r="24" spans="1:11" s="14" customFormat="1" ht="15" customHeight="1" x14ac:dyDescent="0.2">
      <c r="A24" s="44" t="s">
        <v>69</v>
      </c>
      <c r="B24" s="44"/>
      <c r="C24" s="44"/>
      <c r="D24" s="44"/>
      <c r="E24" s="44"/>
      <c r="F24" s="44"/>
      <c r="G24" s="44"/>
      <c r="H24" s="3"/>
      <c r="I24" s="3"/>
      <c r="J24" s="1"/>
      <c r="K24" s="2"/>
    </row>
    <row r="25" spans="1:11" s="14" customFormat="1" ht="15" customHeight="1" x14ac:dyDescent="0.2">
      <c r="A25" s="44" t="s">
        <v>66</v>
      </c>
      <c r="B25" s="44"/>
      <c r="C25" s="44"/>
      <c r="D25" s="44"/>
      <c r="E25" s="44"/>
      <c r="F25" s="44"/>
      <c r="G25" s="44"/>
      <c r="H25" s="3"/>
      <c r="I25" s="3"/>
      <c r="J25" s="1"/>
      <c r="K25" s="2"/>
    </row>
    <row r="26" spans="1:11" s="14" customFormat="1" ht="15" customHeight="1" x14ac:dyDescent="0.2">
      <c r="A26" s="44" t="s">
        <v>44</v>
      </c>
      <c r="B26" s="44"/>
      <c r="C26" s="44"/>
      <c r="D26" s="44"/>
      <c r="E26" s="44"/>
      <c r="F26" s="44"/>
      <c r="G26" s="44"/>
      <c r="H26" s="3"/>
      <c r="I26" s="3"/>
      <c r="J26" s="1"/>
      <c r="K26" s="2"/>
    </row>
    <row r="27" spans="1:11" s="14" customFormat="1" ht="15" customHeight="1" x14ac:dyDescent="0.2">
      <c r="A27" s="44" t="s">
        <v>110</v>
      </c>
      <c r="B27" s="44"/>
      <c r="C27" s="44"/>
      <c r="D27" s="44"/>
      <c r="E27" s="44"/>
      <c r="F27" s="44"/>
      <c r="G27" s="44"/>
      <c r="H27" s="3"/>
      <c r="I27" s="3"/>
      <c r="J27" s="1"/>
      <c r="K27" s="2"/>
    </row>
    <row r="28" spans="1:11" s="14" customFormat="1" ht="15" customHeight="1" x14ac:dyDescent="0.2">
      <c r="A28" s="44" t="s">
        <v>45</v>
      </c>
      <c r="B28" s="44"/>
      <c r="C28" s="44"/>
      <c r="D28" s="44"/>
      <c r="E28" s="44"/>
      <c r="F28" s="44"/>
      <c r="G28" s="44"/>
      <c r="H28" s="3"/>
      <c r="I28" s="3"/>
      <c r="J28" s="1"/>
      <c r="K28" s="2"/>
    </row>
    <row r="29" spans="1:11" s="14" customFormat="1" ht="12" x14ac:dyDescent="0.2">
      <c r="A29" s="43"/>
      <c r="B29" s="43"/>
      <c r="C29" s="43"/>
      <c r="D29" s="43"/>
      <c r="E29" s="43"/>
      <c r="F29" s="43"/>
      <c r="G29" s="43"/>
      <c r="H29" s="3"/>
      <c r="I29" s="3"/>
      <c r="J29" s="1"/>
      <c r="K29" s="2"/>
    </row>
    <row r="30" spans="1:11" s="14" customFormat="1" thickBot="1" x14ac:dyDescent="0.25">
      <c r="A30" s="43"/>
      <c r="B30" s="43"/>
      <c r="C30" s="43"/>
      <c r="D30" s="43"/>
      <c r="E30" s="43"/>
      <c r="F30" s="43"/>
      <c r="G30" s="43"/>
      <c r="H30" s="3"/>
      <c r="I30" s="3"/>
      <c r="J30" s="1"/>
      <c r="K30" s="2"/>
    </row>
    <row r="31" spans="1:11" s="8" customFormat="1" ht="20.100000000000001" customHeight="1" thickBot="1" x14ac:dyDescent="0.25">
      <c r="B31" s="50" t="s">
        <v>122</v>
      </c>
      <c r="C31" s="51"/>
      <c r="D31" s="41">
        <v>1200</v>
      </c>
      <c r="E31" s="87" t="s">
        <v>70</v>
      </c>
      <c r="F31" s="88"/>
      <c r="G31" s="88"/>
      <c r="H31" s="62" t="s">
        <v>73</v>
      </c>
      <c r="I31" s="63"/>
      <c r="J31" s="63"/>
      <c r="K31" s="21"/>
    </row>
    <row r="32" spans="1:11" s="8" customFormat="1" ht="20.100000000000001" customHeight="1" thickBot="1" x14ac:dyDescent="0.25">
      <c r="B32" s="50" t="s">
        <v>113</v>
      </c>
      <c r="C32" s="51"/>
      <c r="D32" s="41">
        <v>1000</v>
      </c>
      <c r="E32" s="87" t="s">
        <v>71</v>
      </c>
      <c r="F32" s="88"/>
      <c r="G32" s="88"/>
      <c r="H32" s="63"/>
      <c r="I32" s="63"/>
      <c r="J32" s="63"/>
      <c r="K32" s="21"/>
    </row>
    <row r="33" spans="1:11" s="8" customFormat="1" ht="20.100000000000001" customHeight="1" thickBot="1" x14ac:dyDescent="0.25">
      <c r="B33" s="50" t="s">
        <v>114</v>
      </c>
      <c r="C33" s="51"/>
      <c r="D33" s="41">
        <v>500</v>
      </c>
      <c r="E33" s="87" t="s">
        <v>72</v>
      </c>
      <c r="F33" s="88"/>
      <c r="G33" s="88"/>
      <c r="H33" s="63"/>
      <c r="I33" s="63"/>
      <c r="J33" s="63"/>
      <c r="K33" s="21"/>
    </row>
    <row r="34" spans="1:11" s="14" customFormat="1" ht="12" x14ac:dyDescent="0.2">
      <c r="A34" s="43"/>
      <c r="B34" s="43"/>
      <c r="C34" s="43"/>
      <c r="D34" s="43"/>
      <c r="E34" s="43"/>
      <c r="F34" s="43"/>
      <c r="G34" s="43"/>
      <c r="H34" s="3"/>
      <c r="I34" s="3"/>
      <c r="J34" s="1"/>
      <c r="K34" s="2"/>
    </row>
    <row r="35" spans="1:11" s="14" customFormat="1" ht="12" x14ac:dyDescent="0.2">
      <c r="A35" s="75"/>
      <c r="B35" s="75"/>
      <c r="C35" s="75"/>
      <c r="D35" s="75"/>
      <c r="E35" s="43"/>
      <c r="F35" s="43"/>
      <c r="G35" s="43"/>
      <c r="H35" s="3"/>
      <c r="I35" s="3"/>
      <c r="J35" s="1"/>
      <c r="K35" s="2"/>
    </row>
    <row r="36" spans="1:11" s="14" customFormat="1" ht="15" customHeight="1" thickBot="1" x14ac:dyDescent="0.25">
      <c r="A36" s="92" t="s">
        <v>78</v>
      </c>
      <c r="B36" s="93"/>
      <c r="C36" s="93"/>
      <c r="D36" s="94"/>
      <c r="E36" s="3"/>
      <c r="F36" s="89" t="s">
        <v>4</v>
      </c>
      <c r="G36" s="90"/>
      <c r="H36" s="3"/>
      <c r="I36" s="3"/>
      <c r="J36" s="1"/>
      <c r="K36" s="2"/>
    </row>
    <row r="37" spans="1:11" s="14" customFormat="1" ht="14.1" customHeight="1" x14ac:dyDescent="0.2">
      <c r="A37" s="74"/>
      <c r="B37" s="74"/>
      <c r="C37" s="74"/>
      <c r="D37" s="74"/>
      <c r="E37" s="43"/>
      <c r="F37" s="43"/>
      <c r="G37" s="43"/>
      <c r="H37" s="3"/>
      <c r="I37" s="3"/>
      <c r="J37" s="1"/>
      <c r="K37" s="2"/>
    </row>
    <row r="38" spans="1:11" s="8" customFormat="1" ht="15" customHeight="1" x14ac:dyDescent="0.2">
      <c r="A38" s="18" t="s">
        <v>1</v>
      </c>
      <c r="B38" s="18" t="s">
        <v>0</v>
      </c>
      <c r="C38" s="19" t="s">
        <v>5</v>
      </c>
      <c r="D38" s="19" t="s">
        <v>6</v>
      </c>
      <c r="E38" s="12"/>
      <c r="F38" s="25" t="s">
        <v>5</v>
      </c>
      <c r="G38" s="20" t="s">
        <v>6</v>
      </c>
      <c r="H38" s="12"/>
      <c r="I38" s="12"/>
      <c r="J38" s="13"/>
      <c r="K38" s="21"/>
    </row>
    <row r="39" spans="1:11" s="14" customFormat="1" ht="24.95" customHeight="1" x14ac:dyDescent="0.2">
      <c r="A39" s="22" t="s">
        <v>9</v>
      </c>
      <c r="B39" s="26" t="s">
        <v>29</v>
      </c>
      <c r="C39" s="23">
        <v>2000</v>
      </c>
      <c r="D39" s="23">
        <f t="shared" ref="D39:D52" si="0">C39*12</f>
        <v>24000</v>
      </c>
      <c r="E39" s="3"/>
      <c r="F39" s="7">
        <v>2000</v>
      </c>
      <c r="G39" s="23">
        <f t="shared" ref="G39:G52" si="1">F39*12</f>
        <v>24000</v>
      </c>
      <c r="H39" s="3"/>
      <c r="I39" s="3"/>
      <c r="J39" s="1"/>
      <c r="K39" s="2"/>
    </row>
    <row r="40" spans="1:11" s="14" customFormat="1" ht="24.95" customHeight="1" x14ac:dyDescent="0.2">
      <c r="A40" s="22" t="s">
        <v>119</v>
      </c>
      <c r="B40" s="26" t="s">
        <v>33</v>
      </c>
      <c r="C40" s="23">
        <v>60</v>
      </c>
      <c r="D40" s="23">
        <f t="shared" si="0"/>
        <v>720</v>
      </c>
      <c r="E40" s="3"/>
      <c r="F40" s="7">
        <v>60</v>
      </c>
      <c r="G40" s="23">
        <f t="shared" si="1"/>
        <v>720</v>
      </c>
      <c r="H40" s="3"/>
      <c r="I40" s="3"/>
      <c r="J40" s="1"/>
      <c r="K40" s="2"/>
    </row>
    <row r="41" spans="1:11" s="14" customFormat="1" ht="24.95" customHeight="1" x14ac:dyDescent="0.2">
      <c r="A41" s="22" t="s">
        <v>10</v>
      </c>
      <c r="B41" s="26" t="s">
        <v>28</v>
      </c>
      <c r="C41" s="23">
        <v>150</v>
      </c>
      <c r="D41" s="23">
        <f t="shared" si="0"/>
        <v>1800</v>
      </c>
      <c r="E41" s="3"/>
      <c r="F41" s="7">
        <v>150</v>
      </c>
      <c r="G41" s="23">
        <f t="shared" si="1"/>
        <v>1800</v>
      </c>
      <c r="H41" s="3"/>
      <c r="I41" s="3"/>
      <c r="J41" s="1"/>
      <c r="K41" s="2"/>
    </row>
    <row r="42" spans="1:11" s="14" customFormat="1" ht="24.95" customHeight="1" x14ac:dyDescent="0.2">
      <c r="A42" s="22" t="s">
        <v>11</v>
      </c>
      <c r="B42" s="26" t="s">
        <v>27</v>
      </c>
      <c r="C42" s="23">
        <v>60</v>
      </c>
      <c r="D42" s="23">
        <f t="shared" si="0"/>
        <v>720</v>
      </c>
      <c r="E42" s="3"/>
      <c r="F42" s="7">
        <v>60</v>
      </c>
      <c r="G42" s="23">
        <f t="shared" si="1"/>
        <v>720</v>
      </c>
      <c r="H42" s="3"/>
      <c r="I42" s="3"/>
      <c r="J42" s="1"/>
      <c r="K42" s="2"/>
    </row>
    <row r="43" spans="1:11" s="14" customFormat="1" ht="24.95" customHeight="1" x14ac:dyDescent="0.2">
      <c r="A43" s="22" t="s">
        <v>12</v>
      </c>
      <c r="B43" s="26" t="s">
        <v>38</v>
      </c>
      <c r="C43" s="23">
        <v>130</v>
      </c>
      <c r="D43" s="23">
        <f t="shared" si="0"/>
        <v>1560</v>
      </c>
      <c r="E43" s="3"/>
      <c r="F43" s="7">
        <v>130</v>
      </c>
      <c r="G43" s="23">
        <f t="shared" si="1"/>
        <v>1560</v>
      </c>
      <c r="H43" s="3"/>
      <c r="I43" s="3"/>
      <c r="J43" s="1"/>
      <c r="K43" s="2"/>
    </row>
    <row r="44" spans="1:11" s="14" customFormat="1" ht="24.95" customHeight="1" x14ac:dyDescent="0.2">
      <c r="A44" s="22" t="s">
        <v>13</v>
      </c>
      <c r="B44" s="26" t="s">
        <v>26</v>
      </c>
      <c r="C44" s="23">
        <v>60</v>
      </c>
      <c r="D44" s="23">
        <f t="shared" si="0"/>
        <v>720</v>
      </c>
      <c r="E44" s="3"/>
      <c r="F44" s="7">
        <v>60</v>
      </c>
      <c r="G44" s="23">
        <f t="shared" si="1"/>
        <v>720</v>
      </c>
      <c r="H44" s="3"/>
      <c r="I44" s="3"/>
      <c r="J44" s="1"/>
      <c r="K44" s="2"/>
    </row>
    <row r="45" spans="1:11" s="14" customFormat="1" ht="24.95" customHeight="1" x14ac:dyDescent="0.2">
      <c r="A45" s="22" t="s">
        <v>14</v>
      </c>
      <c r="B45" s="26" t="s">
        <v>25</v>
      </c>
      <c r="C45" s="23">
        <v>40</v>
      </c>
      <c r="D45" s="23">
        <f t="shared" si="0"/>
        <v>480</v>
      </c>
      <c r="E45" s="3"/>
      <c r="F45" s="7">
        <v>40</v>
      </c>
      <c r="G45" s="23">
        <f t="shared" si="1"/>
        <v>480</v>
      </c>
      <c r="H45" s="3"/>
      <c r="I45" s="3"/>
      <c r="J45" s="1"/>
      <c r="K45" s="2"/>
    </row>
    <row r="46" spans="1:11" s="14" customFormat="1" ht="24.95" customHeight="1" x14ac:dyDescent="0.2">
      <c r="A46" s="22" t="s">
        <v>15</v>
      </c>
      <c r="B46" s="26" t="s">
        <v>59</v>
      </c>
      <c r="C46" s="23">
        <v>50</v>
      </c>
      <c r="D46" s="23">
        <f t="shared" si="0"/>
        <v>600</v>
      </c>
      <c r="E46" s="3"/>
      <c r="F46" s="7">
        <v>50</v>
      </c>
      <c r="G46" s="23">
        <f t="shared" si="1"/>
        <v>600</v>
      </c>
      <c r="H46" s="3"/>
      <c r="I46" s="3"/>
      <c r="J46" s="1"/>
      <c r="K46" s="2"/>
    </row>
    <row r="47" spans="1:11" s="14" customFormat="1" ht="24.95" customHeight="1" x14ac:dyDescent="0.2">
      <c r="A47" s="22" t="s">
        <v>16</v>
      </c>
      <c r="B47" s="26" t="s">
        <v>48</v>
      </c>
      <c r="C47" s="23">
        <v>25</v>
      </c>
      <c r="D47" s="23">
        <f t="shared" si="0"/>
        <v>300</v>
      </c>
      <c r="E47" s="3"/>
      <c r="F47" s="7">
        <v>25</v>
      </c>
      <c r="G47" s="23">
        <f t="shared" si="1"/>
        <v>300</v>
      </c>
      <c r="H47" s="3"/>
      <c r="I47" s="3"/>
      <c r="J47" s="1"/>
      <c r="K47" s="2"/>
    </row>
    <row r="48" spans="1:11" s="14" customFormat="1" ht="24.95" customHeight="1" x14ac:dyDescent="0.2">
      <c r="A48" s="22" t="s">
        <v>17</v>
      </c>
      <c r="B48" s="26" t="s">
        <v>30</v>
      </c>
      <c r="C48" s="23">
        <v>20</v>
      </c>
      <c r="D48" s="23">
        <f t="shared" si="0"/>
        <v>240</v>
      </c>
      <c r="E48" s="3"/>
      <c r="F48" s="7">
        <v>20</v>
      </c>
      <c r="G48" s="23">
        <f t="shared" si="1"/>
        <v>240</v>
      </c>
      <c r="H48" s="3"/>
      <c r="I48" s="3"/>
      <c r="J48" s="1"/>
      <c r="K48" s="2"/>
    </row>
    <row r="49" spans="1:11" s="14" customFormat="1" ht="24.95" customHeight="1" x14ac:dyDescent="0.2">
      <c r="A49" s="22" t="s">
        <v>18</v>
      </c>
      <c r="B49" s="26" t="s">
        <v>49</v>
      </c>
      <c r="C49" s="23">
        <v>25</v>
      </c>
      <c r="D49" s="23">
        <f t="shared" si="0"/>
        <v>300</v>
      </c>
      <c r="E49" s="3"/>
      <c r="F49" s="7">
        <v>25</v>
      </c>
      <c r="G49" s="23">
        <f t="shared" si="1"/>
        <v>300</v>
      </c>
      <c r="H49" s="3"/>
      <c r="I49" s="3"/>
      <c r="J49" s="1"/>
      <c r="K49" s="2"/>
    </row>
    <row r="50" spans="1:11" s="14" customFormat="1" ht="24.95" customHeight="1" x14ac:dyDescent="0.2">
      <c r="A50" s="22" t="s">
        <v>19</v>
      </c>
      <c r="B50" s="26" t="s">
        <v>31</v>
      </c>
      <c r="C50" s="23">
        <v>10</v>
      </c>
      <c r="D50" s="23">
        <f t="shared" si="0"/>
        <v>120</v>
      </c>
      <c r="E50" s="3"/>
      <c r="F50" s="7">
        <v>10</v>
      </c>
      <c r="G50" s="23">
        <f t="shared" si="1"/>
        <v>120</v>
      </c>
      <c r="H50" s="3"/>
      <c r="I50" s="3"/>
      <c r="J50" s="1"/>
      <c r="K50" s="2"/>
    </row>
    <row r="51" spans="1:11" s="14" customFormat="1" ht="24.95" customHeight="1" x14ac:dyDescent="0.2">
      <c r="A51" s="22" t="s">
        <v>20</v>
      </c>
      <c r="B51" s="26" t="s">
        <v>46</v>
      </c>
      <c r="C51" s="23">
        <v>50</v>
      </c>
      <c r="D51" s="23">
        <f t="shared" si="0"/>
        <v>600</v>
      </c>
      <c r="E51" s="3"/>
      <c r="F51" s="7">
        <v>50</v>
      </c>
      <c r="G51" s="23">
        <f t="shared" si="1"/>
        <v>600</v>
      </c>
      <c r="H51" s="3"/>
      <c r="I51" s="3"/>
      <c r="J51" s="1"/>
      <c r="K51" s="2"/>
    </row>
    <row r="52" spans="1:11" s="14" customFormat="1" ht="24.95" customHeight="1" x14ac:dyDescent="0.2">
      <c r="A52" s="22" t="s">
        <v>21</v>
      </c>
      <c r="B52" s="26" t="s">
        <v>47</v>
      </c>
      <c r="C52" s="23">
        <v>30</v>
      </c>
      <c r="D52" s="23">
        <f t="shared" si="0"/>
        <v>360</v>
      </c>
      <c r="E52" s="3"/>
      <c r="F52" s="7">
        <v>30</v>
      </c>
      <c r="G52" s="23">
        <f t="shared" si="1"/>
        <v>360</v>
      </c>
      <c r="H52" s="3"/>
      <c r="I52" s="3"/>
      <c r="J52" s="1"/>
      <c r="K52" s="2"/>
    </row>
    <row r="53" spans="1:11" s="14" customFormat="1" ht="24.95" customHeight="1" x14ac:dyDescent="0.2">
      <c r="A53" s="22" t="s">
        <v>22</v>
      </c>
      <c r="B53" s="26" t="s">
        <v>123</v>
      </c>
      <c r="C53" s="23"/>
      <c r="D53" s="23">
        <v>1200</v>
      </c>
      <c r="E53" s="3"/>
      <c r="F53" s="27"/>
      <c r="G53" s="28">
        <f>D31</f>
        <v>1200</v>
      </c>
      <c r="H53" s="83" t="s">
        <v>74</v>
      </c>
      <c r="I53" s="63"/>
      <c r="J53" s="63"/>
      <c r="K53" s="2"/>
    </row>
    <row r="54" spans="1:11" s="14" customFormat="1" ht="24.95" customHeight="1" x14ac:dyDescent="0.2">
      <c r="A54" s="22" t="s">
        <v>23</v>
      </c>
      <c r="B54" s="26" t="s">
        <v>115</v>
      </c>
      <c r="C54" s="23"/>
      <c r="D54" s="23">
        <v>1000</v>
      </c>
      <c r="E54" s="3"/>
      <c r="F54" s="27"/>
      <c r="G54" s="28">
        <f>D32</f>
        <v>1000</v>
      </c>
      <c r="H54" s="91"/>
      <c r="I54" s="63"/>
      <c r="J54" s="63"/>
      <c r="K54" s="2"/>
    </row>
    <row r="55" spans="1:11" s="14" customFormat="1" ht="24.95" customHeight="1" x14ac:dyDescent="0.2">
      <c r="A55" s="22" t="s">
        <v>24</v>
      </c>
      <c r="B55" s="26" t="s">
        <v>116</v>
      </c>
      <c r="C55" s="23"/>
      <c r="D55" s="23">
        <v>500</v>
      </c>
      <c r="E55" s="3"/>
      <c r="F55" s="27"/>
      <c r="G55" s="28">
        <f>D33</f>
        <v>500</v>
      </c>
      <c r="H55" s="91"/>
      <c r="I55" s="63"/>
      <c r="J55" s="63"/>
      <c r="K55" s="2"/>
    </row>
    <row r="56" spans="1:11" s="9" customFormat="1" ht="18.95" customHeight="1" x14ac:dyDescent="0.2">
      <c r="B56" s="71" t="s">
        <v>79</v>
      </c>
      <c r="C56" s="71"/>
      <c r="D56" s="23">
        <f>SUM(D39:D55)</f>
        <v>35220</v>
      </c>
      <c r="E56" s="12"/>
      <c r="F56" s="24" t="s">
        <v>51</v>
      </c>
      <c r="G56" s="23">
        <f>SUM(G39:G55)</f>
        <v>35220</v>
      </c>
      <c r="H56" s="12"/>
      <c r="I56" s="12"/>
      <c r="J56" s="13"/>
      <c r="K56" s="21"/>
    </row>
    <row r="57" spans="1:11" s="14" customFormat="1" ht="14.1" customHeight="1" thickBot="1" x14ac:dyDescent="0.25">
      <c r="A57" s="43"/>
      <c r="B57" s="43"/>
      <c r="C57" s="43"/>
      <c r="D57" s="43"/>
      <c r="E57" s="43"/>
      <c r="F57" s="43"/>
      <c r="G57" s="43"/>
      <c r="H57" s="3"/>
      <c r="I57" s="3"/>
      <c r="J57" s="1"/>
      <c r="K57" s="2"/>
    </row>
    <row r="58" spans="1:11" s="9" customFormat="1" ht="18.95" customHeight="1" thickBot="1" x14ac:dyDescent="0.25">
      <c r="B58" s="68" t="s">
        <v>80</v>
      </c>
      <c r="C58" s="69"/>
      <c r="D58" s="29">
        <f>D22+D56</f>
        <v>71720</v>
      </c>
      <c r="E58" s="57"/>
      <c r="F58" s="58"/>
      <c r="G58" s="29">
        <f>G22+G56</f>
        <v>71720</v>
      </c>
      <c r="H58" s="12"/>
      <c r="I58" s="12"/>
      <c r="J58" s="13"/>
      <c r="K58" s="21"/>
    </row>
    <row r="59" spans="1:11" s="14" customFormat="1" ht="14.1" customHeight="1" x14ac:dyDescent="0.2">
      <c r="A59" s="43"/>
      <c r="B59" s="43"/>
      <c r="C59" s="43"/>
      <c r="D59" s="43"/>
      <c r="E59" s="43"/>
      <c r="F59" s="43"/>
      <c r="G59" s="43"/>
      <c r="H59" s="3"/>
      <c r="I59" s="3"/>
      <c r="J59" s="1"/>
      <c r="K59" s="2"/>
    </row>
    <row r="60" spans="1:11" s="14" customFormat="1" ht="14.1" customHeight="1" thickBot="1" x14ac:dyDescent="0.25">
      <c r="A60" s="75"/>
      <c r="B60" s="75"/>
      <c r="C60" s="75"/>
      <c r="D60" s="75"/>
      <c r="E60" s="43"/>
      <c r="F60" s="43"/>
      <c r="G60" s="43"/>
      <c r="H60" s="3"/>
      <c r="I60" s="3"/>
      <c r="J60" s="1"/>
      <c r="K60" s="2"/>
    </row>
    <row r="61" spans="1:11" s="14" customFormat="1" ht="15" customHeight="1" thickBot="1" x14ac:dyDescent="0.25">
      <c r="A61" s="92" t="s">
        <v>81</v>
      </c>
      <c r="B61" s="93"/>
      <c r="C61" s="93"/>
      <c r="D61" s="94"/>
      <c r="E61" s="3"/>
      <c r="F61" s="89" t="s">
        <v>4</v>
      </c>
      <c r="G61" s="90"/>
      <c r="H61" s="3"/>
      <c r="I61" s="3"/>
      <c r="J61" s="1"/>
      <c r="K61" s="2"/>
    </row>
    <row r="62" spans="1:11" s="14" customFormat="1" ht="13.15" customHeight="1" x14ac:dyDescent="0.2">
      <c r="A62" s="74"/>
      <c r="B62" s="74"/>
      <c r="C62" s="74"/>
      <c r="D62" s="74"/>
      <c r="E62" s="43"/>
      <c r="F62" s="43"/>
      <c r="G62" s="43"/>
      <c r="H62" s="3"/>
      <c r="I62" s="3"/>
      <c r="J62" s="1"/>
      <c r="K62" s="2"/>
    </row>
    <row r="63" spans="1:11" s="8" customFormat="1" ht="15" customHeight="1" x14ac:dyDescent="0.2">
      <c r="A63" s="18" t="s">
        <v>1</v>
      </c>
      <c r="B63" s="18" t="s">
        <v>0</v>
      </c>
      <c r="C63" s="19" t="s">
        <v>40</v>
      </c>
      <c r="D63" s="19" t="s">
        <v>6</v>
      </c>
      <c r="E63" s="12"/>
      <c r="F63" s="25" t="s">
        <v>40</v>
      </c>
      <c r="G63" s="20" t="s">
        <v>6</v>
      </c>
      <c r="H63" s="12"/>
      <c r="I63" s="12"/>
      <c r="J63" s="13"/>
      <c r="K63" s="21"/>
    </row>
    <row r="64" spans="1:11" s="14" customFormat="1" ht="26.45" customHeight="1" x14ac:dyDescent="0.2">
      <c r="A64" s="22" t="s">
        <v>2</v>
      </c>
      <c r="B64" s="26" t="s">
        <v>83</v>
      </c>
      <c r="C64" s="6">
        <v>0.05</v>
      </c>
      <c r="D64" s="23">
        <f>D58*C64</f>
        <v>3586</v>
      </c>
      <c r="E64" s="3"/>
      <c r="F64" s="42">
        <v>0.05</v>
      </c>
      <c r="G64" s="23">
        <f>G58*F64</f>
        <v>3586</v>
      </c>
      <c r="H64" s="83" t="s">
        <v>52</v>
      </c>
      <c r="I64" s="62"/>
      <c r="J64" s="62"/>
      <c r="K64" s="62"/>
    </row>
    <row r="65" spans="1:11" s="14" customFormat="1" ht="27.6" customHeight="1" x14ac:dyDescent="0.2">
      <c r="A65" s="22" t="s">
        <v>3</v>
      </c>
      <c r="B65" s="26" t="s">
        <v>84</v>
      </c>
      <c r="C65" s="6">
        <v>0.06</v>
      </c>
      <c r="D65" s="23">
        <f>D58*C65</f>
        <v>4303.2</v>
      </c>
      <c r="E65" s="3"/>
      <c r="F65" s="42">
        <v>0.06</v>
      </c>
      <c r="G65" s="23">
        <f>G58*F65</f>
        <v>4303.2</v>
      </c>
      <c r="H65" s="83" t="s">
        <v>53</v>
      </c>
      <c r="I65" s="62"/>
      <c r="J65" s="62"/>
      <c r="K65" s="62"/>
    </row>
    <row r="66" spans="1:11" s="14" customFormat="1" ht="15.6" customHeight="1" thickBot="1" x14ac:dyDescent="0.25">
      <c r="A66" s="9"/>
      <c r="B66" s="73"/>
      <c r="C66" s="73"/>
      <c r="D66" s="73"/>
      <c r="E66" s="3"/>
      <c r="F66" s="24" t="s">
        <v>39</v>
      </c>
      <c r="G66" s="13"/>
      <c r="H66" s="3"/>
      <c r="I66" s="3"/>
      <c r="J66" s="1"/>
      <c r="K66" s="2"/>
    </row>
    <row r="67" spans="1:11" s="9" customFormat="1" ht="18.95" customHeight="1" thickBot="1" x14ac:dyDescent="0.25">
      <c r="B67" s="68" t="s">
        <v>82</v>
      </c>
      <c r="C67" s="69"/>
      <c r="D67" s="29">
        <f>SUM(D64:D65)</f>
        <v>7889.2</v>
      </c>
      <c r="E67" s="57"/>
      <c r="F67" s="58"/>
      <c r="G67" s="29">
        <f>SUM(G64:G65)</f>
        <v>7889.2</v>
      </c>
      <c r="H67" s="12"/>
      <c r="I67" s="12"/>
      <c r="J67" s="13"/>
      <c r="K67" s="21"/>
    </row>
    <row r="68" spans="1:11" s="14" customFormat="1" ht="14.1" customHeight="1" x14ac:dyDescent="0.2">
      <c r="A68" s="43"/>
      <c r="B68" s="43"/>
      <c r="C68" s="43"/>
      <c r="D68" s="43"/>
      <c r="E68" s="43"/>
      <c r="F68" s="43"/>
      <c r="G68" s="43"/>
      <c r="H68" s="3"/>
      <c r="I68" s="3"/>
      <c r="J68" s="1"/>
      <c r="K68" s="2"/>
    </row>
    <row r="69" spans="1:11" s="14" customFormat="1" ht="15" customHeight="1" x14ac:dyDescent="0.2">
      <c r="A69" s="44" t="s">
        <v>85</v>
      </c>
      <c r="B69" s="44"/>
      <c r="C69" s="44"/>
      <c r="D69" s="44"/>
      <c r="E69" s="44"/>
      <c r="F69" s="44"/>
      <c r="G69" s="44"/>
      <c r="H69" s="3"/>
      <c r="I69" s="3"/>
      <c r="J69" s="1"/>
      <c r="K69" s="2"/>
    </row>
    <row r="70" spans="1:11" s="14" customFormat="1" ht="15" customHeight="1" x14ac:dyDescent="0.2">
      <c r="A70" s="44" t="s">
        <v>86</v>
      </c>
      <c r="B70" s="44"/>
      <c r="C70" s="44"/>
      <c r="D70" s="44"/>
      <c r="E70" s="44"/>
      <c r="F70" s="44"/>
      <c r="G70" s="44"/>
      <c r="H70" s="3"/>
      <c r="I70" s="3"/>
      <c r="J70" s="1"/>
      <c r="K70" s="2"/>
    </row>
    <row r="71" spans="1:11" s="14" customFormat="1" ht="14.1" customHeight="1" x14ac:dyDescent="0.2">
      <c r="A71" s="43"/>
      <c r="B71" s="43"/>
      <c r="C71" s="43"/>
      <c r="D71" s="43"/>
      <c r="E71" s="43"/>
      <c r="F71" s="43"/>
      <c r="G71" s="43"/>
      <c r="H71" s="3"/>
      <c r="I71" s="3"/>
      <c r="J71" s="1"/>
      <c r="K71" s="2"/>
    </row>
    <row r="72" spans="1:11" s="14" customFormat="1" ht="14.1" customHeight="1" thickBot="1" x14ac:dyDescent="0.25">
      <c r="A72" s="43"/>
      <c r="B72" s="43"/>
      <c r="C72" s="43"/>
      <c r="D72" s="43"/>
      <c r="E72" s="43"/>
      <c r="F72" s="43"/>
      <c r="G72" s="43"/>
      <c r="H72" s="3"/>
      <c r="I72" s="3"/>
      <c r="J72" s="1"/>
      <c r="K72" s="2"/>
    </row>
    <row r="73" spans="1:11" s="9" customFormat="1" ht="18.95" customHeight="1" thickBot="1" x14ac:dyDescent="0.25">
      <c r="B73" s="68" t="s">
        <v>88</v>
      </c>
      <c r="C73" s="69"/>
      <c r="D73" s="30">
        <f>D58+D67</f>
        <v>79609.2</v>
      </c>
      <c r="E73" s="57"/>
      <c r="F73" s="58"/>
      <c r="G73" s="31">
        <f>G58+G67</f>
        <v>79609.2</v>
      </c>
      <c r="H73" s="12"/>
      <c r="I73" s="12"/>
      <c r="J73" s="13"/>
      <c r="K73" s="21"/>
    </row>
    <row r="74" spans="1:11" s="14" customFormat="1" ht="14.1" customHeight="1" x14ac:dyDescent="0.2">
      <c r="B74" s="86"/>
      <c r="C74" s="86"/>
      <c r="D74" s="86"/>
      <c r="E74" s="43"/>
      <c r="F74" s="43"/>
      <c r="G74" s="43"/>
      <c r="H74" s="3"/>
      <c r="I74" s="3"/>
      <c r="J74" s="1"/>
      <c r="K74" s="2"/>
    </row>
    <row r="75" spans="1:11" s="8" customFormat="1" ht="15" customHeight="1" x14ac:dyDescent="0.2">
      <c r="B75" s="71" t="s">
        <v>101</v>
      </c>
      <c r="C75" s="71"/>
      <c r="D75" s="23">
        <f>D39*0.1</f>
        <v>2400</v>
      </c>
      <c r="E75" s="84"/>
      <c r="F75" s="85"/>
      <c r="G75" s="23">
        <f>G39*0.1</f>
        <v>2400</v>
      </c>
      <c r="H75" s="12"/>
      <c r="I75" s="12"/>
      <c r="J75" s="13"/>
      <c r="K75" s="21"/>
    </row>
    <row r="76" spans="1:11" s="9" customFormat="1" ht="15" customHeight="1" thickBot="1" x14ac:dyDescent="0.25">
      <c r="B76" s="71" t="s">
        <v>87</v>
      </c>
      <c r="C76" s="71"/>
      <c r="D76" s="32">
        <f>SUM(D40:D55)*0.21</f>
        <v>2356.1999999999998</v>
      </c>
      <c r="E76" s="84"/>
      <c r="F76" s="85"/>
      <c r="G76" s="32">
        <f>SUM(G40:G55)*0.21</f>
        <v>2356.1999999999998</v>
      </c>
      <c r="H76" s="12"/>
      <c r="I76" s="12"/>
      <c r="J76" s="13"/>
      <c r="K76" s="21"/>
    </row>
    <row r="77" spans="1:11" s="9" customFormat="1" ht="15" customHeight="1" thickBot="1" x14ac:dyDescent="0.25">
      <c r="B77" s="71" t="s">
        <v>89</v>
      </c>
      <c r="C77" s="72"/>
      <c r="D77" s="33">
        <f>SUM(D75:D76)</f>
        <v>4756.2</v>
      </c>
      <c r="E77" s="57"/>
      <c r="F77" s="58"/>
      <c r="G77" s="33">
        <f>SUM(G75:G76)</f>
        <v>4756.2</v>
      </c>
      <c r="H77" s="12"/>
      <c r="I77" s="12"/>
      <c r="J77" s="13"/>
      <c r="K77" s="21"/>
    </row>
    <row r="78" spans="1:11" s="14" customFormat="1" ht="15" customHeight="1" thickBot="1" x14ac:dyDescent="0.25">
      <c r="B78" s="43"/>
      <c r="C78" s="43"/>
      <c r="D78" s="43"/>
      <c r="E78" s="43"/>
      <c r="F78" s="43"/>
      <c r="G78" s="43"/>
      <c r="H78" s="3"/>
      <c r="I78" s="3"/>
      <c r="J78" s="1"/>
      <c r="K78" s="2"/>
    </row>
    <row r="79" spans="1:11" s="9" customFormat="1" ht="18.95" customHeight="1" thickBot="1" x14ac:dyDescent="0.25">
      <c r="B79" s="68" t="s">
        <v>90</v>
      </c>
      <c r="C79" s="69"/>
      <c r="D79" s="33">
        <f>D73+D77</f>
        <v>84365.4</v>
      </c>
      <c r="E79" s="57"/>
      <c r="F79" s="58"/>
      <c r="G79" s="33">
        <f>G73+G77</f>
        <v>84365.4</v>
      </c>
      <c r="H79" s="12"/>
      <c r="I79" s="12"/>
      <c r="J79" s="13"/>
      <c r="K79" s="21"/>
    </row>
    <row r="80" spans="1:11" s="14" customFormat="1" ht="15" customHeight="1" x14ac:dyDescent="0.2">
      <c r="A80" s="43"/>
      <c r="B80" s="43"/>
      <c r="C80" s="43"/>
      <c r="D80" s="43"/>
      <c r="E80" s="43"/>
      <c r="F80" s="43"/>
      <c r="G80" s="43"/>
      <c r="H80" s="3"/>
      <c r="I80" s="3"/>
      <c r="J80" s="1"/>
      <c r="K80" s="2"/>
    </row>
    <row r="81" spans="1:11" s="14" customFormat="1" ht="15" customHeight="1" thickBot="1" x14ac:dyDescent="0.25">
      <c r="A81" s="75"/>
      <c r="B81" s="75"/>
      <c r="C81" s="75"/>
      <c r="D81" s="75"/>
      <c r="E81" s="43"/>
      <c r="F81" s="43"/>
      <c r="G81" s="43"/>
      <c r="H81" s="3"/>
      <c r="I81" s="3"/>
      <c r="J81" s="1"/>
      <c r="K81" s="2"/>
    </row>
    <row r="82" spans="1:11" s="14" customFormat="1" ht="15" customHeight="1" thickBot="1" x14ac:dyDescent="0.25">
      <c r="A82" s="79" t="s">
        <v>104</v>
      </c>
      <c r="B82" s="80"/>
      <c r="C82" s="80"/>
      <c r="D82" s="81"/>
      <c r="E82" s="54"/>
      <c r="F82" s="55"/>
      <c r="G82" s="55"/>
      <c r="H82" s="3"/>
      <c r="I82" s="3"/>
      <c r="J82" s="1"/>
      <c r="K82" s="2"/>
    </row>
    <row r="83" spans="1:11" s="14" customFormat="1" ht="15" customHeight="1" thickBot="1" x14ac:dyDescent="0.25">
      <c r="A83" s="82"/>
      <c r="B83" s="82"/>
      <c r="C83" s="82"/>
      <c r="D83" s="82"/>
      <c r="E83" s="43"/>
      <c r="F83" s="43"/>
      <c r="G83" s="43"/>
      <c r="H83" s="3"/>
      <c r="I83" s="3"/>
      <c r="J83" s="1"/>
      <c r="K83" s="2"/>
    </row>
    <row r="84" spans="1:11" s="14" customFormat="1" ht="15" customHeight="1" thickBot="1" x14ac:dyDescent="0.25">
      <c r="A84" s="76" t="s">
        <v>105</v>
      </c>
      <c r="B84" s="77"/>
      <c r="C84" s="77"/>
      <c r="D84" s="78"/>
      <c r="E84" s="3"/>
      <c r="F84" s="89" t="s">
        <v>4</v>
      </c>
      <c r="G84" s="90"/>
      <c r="H84" s="3"/>
      <c r="I84" s="3"/>
      <c r="J84" s="1"/>
      <c r="K84" s="2"/>
    </row>
    <row r="85" spans="1:11" s="14" customFormat="1" ht="14.1" customHeight="1" x14ac:dyDescent="0.2">
      <c r="A85" s="74"/>
      <c r="B85" s="74"/>
      <c r="C85" s="74"/>
      <c r="D85" s="74"/>
      <c r="E85" s="43"/>
      <c r="F85" s="43"/>
      <c r="G85" s="43"/>
      <c r="H85" s="3"/>
      <c r="I85" s="3"/>
      <c r="J85" s="1"/>
      <c r="K85" s="2"/>
    </row>
    <row r="86" spans="1:11" s="8" customFormat="1" ht="15" customHeight="1" x14ac:dyDescent="0.2">
      <c r="A86" s="34" t="s">
        <v>1</v>
      </c>
      <c r="B86" s="34" t="s">
        <v>0</v>
      </c>
      <c r="C86" s="35" t="s">
        <v>5</v>
      </c>
      <c r="D86" s="35" t="s">
        <v>6</v>
      </c>
      <c r="E86" s="12"/>
      <c r="F86" s="25" t="s">
        <v>5</v>
      </c>
      <c r="G86" s="20" t="s">
        <v>6</v>
      </c>
      <c r="H86" s="12"/>
      <c r="I86" s="12"/>
      <c r="J86" s="13"/>
      <c r="K86" s="21"/>
    </row>
    <row r="87" spans="1:11" s="14" customFormat="1" ht="30" customHeight="1" x14ac:dyDescent="0.2">
      <c r="A87" s="22" t="s">
        <v>32</v>
      </c>
      <c r="B87" s="26" t="s">
        <v>54</v>
      </c>
      <c r="C87" s="23">
        <v>6650</v>
      </c>
      <c r="D87" s="23">
        <f>C87*12</f>
        <v>79800</v>
      </c>
      <c r="E87" s="3"/>
      <c r="F87" s="7">
        <v>6650</v>
      </c>
      <c r="G87" s="23">
        <f>F87*12</f>
        <v>79800</v>
      </c>
      <c r="H87" s="3"/>
      <c r="I87" s="3"/>
      <c r="J87" s="1"/>
      <c r="K87" s="2"/>
    </row>
    <row r="88" spans="1:11" s="14" customFormat="1" ht="14.25" customHeight="1" thickBot="1" x14ac:dyDescent="0.25">
      <c r="A88" s="52"/>
      <c r="B88" s="52"/>
      <c r="C88" s="52"/>
      <c r="D88" s="52"/>
      <c r="E88" s="3"/>
      <c r="F88" s="24" t="s">
        <v>41</v>
      </c>
      <c r="G88" s="13"/>
      <c r="H88" s="3"/>
      <c r="I88" s="3"/>
      <c r="J88" s="1"/>
      <c r="K88" s="2"/>
    </row>
    <row r="89" spans="1:11" s="9" customFormat="1" ht="18.95" customHeight="1" thickBot="1" x14ac:dyDescent="0.25">
      <c r="B89" s="68" t="s">
        <v>106</v>
      </c>
      <c r="C89" s="69"/>
      <c r="D89" s="36">
        <f>D87</f>
        <v>79800</v>
      </c>
      <c r="E89" s="57"/>
      <c r="F89" s="58"/>
      <c r="G89" s="31">
        <f>G87</f>
        <v>79800</v>
      </c>
      <c r="H89" s="12"/>
      <c r="I89" s="12"/>
      <c r="J89" s="13"/>
      <c r="K89" s="21"/>
    </row>
    <row r="90" spans="1:11" s="14" customFormat="1" ht="11.25" customHeight="1" x14ac:dyDescent="0.2">
      <c r="A90" s="43"/>
      <c r="B90" s="43"/>
      <c r="C90" s="43"/>
      <c r="D90" s="43"/>
      <c r="E90" s="43"/>
      <c r="F90" s="43"/>
      <c r="G90" s="43"/>
      <c r="H90" s="3"/>
      <c r="I90" s="3"/>
      <c r="J90" s="1"/>
      <c r="K90" s="2"/>
    </row>
    <row r="91" spans="1:11" s="8" customFormat="1" ht="15" customHeight="1" x14ac:dyDescent="0.2">
      <c r="B91" s="71" t="s">
        <v>34</v>
      </c>
      <c r="C91" s="71"/>
      <c r="D91" s="23">
        <f>D89*0.1</f>
        <v>7980</v>
      </c>
      <c r="E91" s="84"/>
      <c r="F91" s="85"/>
      <c r="G91" s="23">
        <f>G89*0.1</f>
        <v>7980</v>
      </c>
      <c r="H91" s="12"/>
      <c r="I91" s="12"/>
      <c r="J91" s="13"/>
      <c r="K91" s="21"/>
    </row>
    <row r="92" spans="1:11" s="14" customFormat="1" ht="12.75" customHeight="1" thickBot="1" x14ac:dyDescent="0.25">
      <c r="A92" s="43"/>
      <c r="B92" s="43"/>
      <c r="C92" s="43"/>
      <c r="D92" s="43"/>
      <c r="E92" s="43"/>
      <c r="F92" s="43"/>
      <c r="G92" s="43"/>
      <c r="H92" s="3"/>
      <c r="I92" s="3"/>
      <c r="J92" s="1"/>
      <c r="K92" s="2"/>
    </row>
    <row r="93" spans="1:11" s="9" customFormat="1" ht="18.95" customHeight="1" thickBot="1" x14ac:dyDescent="0.25">
      <c r="B93" s="68" t="s">
        <v>107</v>
      </c>
      <c r="C93" s="69"/>
      <c r="D93" s="33">
        <f>D89+D91</f>
        <v>87780</v>
      </c>
      <c r="E93" s="57"/>
      <c r="F93" s="58"/>
      <c r="G93" s="33">
        <f>G89+G91</f>
        <v>87780</v>
      </c>
      <c r="H93" s="12"/>
      <c r="I93" s="12"/>
      <c r="J93" s="13"/>
      <c r="K93" s="21"/>
    </row>
    <row r="94" spans="1:11" s="8" customFormat="1" ht="14.1" customHeight="1" x14ac:dyDescent="0.2">
      <c r="A94" s="59"/>
      <c r="B94" s="59"/>
      <c r="C94" s="59"/>
      <c r="D94" s="59"/>
      <c r="E94" s="56"/>
      <c r="F94" s="56"/>
      <c r="G94" s="56"/>
      <c r="H94" s="12"/>
      <c r="I94" s="12"/>
      <c r="J94" s="13"/>
      <c r="K94" s="21"/>
    </row>
    <row r="95" spans="1:11" s="8" customFormat="1" ht="14.1" customHeight="1" thickBot="1" x14ac:dyDescent="0.25">
      <c r="A95" s="59"/>
      <c r="B95" s="59"/>
      <c r="C95" s="59"/>
      <c r="D95" s="59"/>
      <c r="E95" s="56"/>
      <c r="F95" s="56"/>
      <c r="G95" s="56"/>
      <c r="H95" s="12"/>
      <c r="I95" s="12"/>
      <c r="J95" s="13"/>
      <c r="K95" s="21"/>
    </row>
    <row r="96" spans="1:11" s="9" customFormat="1" ht="18.95" customHeight="1" thickBot="1" x14ac:dyDescent="0.25">
      <c r="B96" s="68" t="s">
        <v>108</v>
      </c>
      <c r="C96" s="69"/>
      <c r="D96" s="37">
        <f>D89-D73</f>
        <v>190.80000000000291</v>
      </c>
      <c r="E96" s="60" t="s">
        <v>55</v>
      </c>
      <c r="F96" s="61"/>
      <c r="G96" s="37">
        <f>G89-G73</f>
        <v>190.80000000000291</v>
      </c>
      <c r="H96" s="46" t="s">
        <v>100</v>
      </c>
      <c r="I96" s="47"/>
      <c r="J96" s="47"/>
      <c r="K96" s="21"/>
    </row>
    <row r="97" spans="1:11" s="9" customFormat="1" ht="18.95" customHeight="1" thickBot="1" x14ac:dyDescent="0.25">
      <c r="B97" s="71" t="s">
        <v>35</v>
      </c>
      <c r="C97" s="72"/>
      <c r="D97" s="33">
        <f>D93-D79</f>
        <v>3414.6000000000058</v>
      </c>
      <c r="E97" s="57"/>
      <c r="F97" s="58"/>
      <c r="G97" s="33">
        <f>G93-G79</f>
        <v>3414.6000000000058</v>
      </c>
      <c r="H97" s="12"/>
      <c r="I97" s="12"/>
      <c r="J97" s="13"/>
      <c r="K97" s="21"/>
    </row>
    <row r="98" spans="1:11" s="38" customFormat="1" ht="14.1" customHeight="1" x14ac:dyDescent="0.2">
      <c r="A98" s="70"/>
      <c r="B98" s="70"/>
      <c r="C98" s="70"/>
      <c r="D98" s="70"/>
      <c r="E98" s="56"/>
      <c r="F98" s="56"/>
      <c r="G98" s="56"/>
      <c r="H98" s="12"/>
      <c r="I98" s="12"/>
      <c r="J98" s="13"/>
      <c r="K98" s="21"/>
    </row>
    <row r="99" spans="1:11" s="8" customFormat="1" ht="14.1" customHeight="1" x14ac:dyDescent="0.2">
      <c r="A99" s="44" t="s">
        <v>56</v>
      </c>
      <c r="B99" s="44"/>
      <c r="C99" s="44"/>
      <c r="D99" s="44"/>
      <c r="E99" s="44"/>
      <c r="F99" s="44"/>
      <c r="G99" s="44"/>
      <c r="H99" s="12"/>
      <c r="I99" s="12"/>
      <c r="J99" s="13"/>
      <c r="K99" s="21"/>
    </row>
    <row r="100" spans="1:11" s="8" customFormat="1" ht="14.1" customHeight="1" x14ac:dyDescent="0.2">
      <c r="A100" s="44" t="s">
        <v>37</v>
      </c>
      <c r="B100" s="44"/>
      <c r="C100" s="44"/>
      <c r="D100" s="44"/>
      <c r="E100" s="44"/>
      <c r="F100" s="44"/>
      <c r="G100" s="44"/>
      <c r="H100" s="12"/>
      <c r="I100" s="12"/>
      <c r="J100" s="13"/>
      <c r="K100" s="21"/>
    </row>
    <row r="101" spans="1:11" s="8" customFormat="1" ht="14.1" customHeight="1" x14ac:dyDescent="0.2">
      <c r="A101" s="44" t="s">
        <v>57</v>
      </c>
      <c r="B101" s="44"/>
      <c r="C101" s="44"/>
      <c r="D101" s="44"/>
      <c r="E101" s="44"/>
      <c r="F101" s="44"/>
      <c r="G101" s="44"/>
      <c r="H101" s="12"/>
      <c r="I101" s="12"/>
      <c r="J101" s="13"/>
      <c r="K101" s="21"/>
    </row>
    <row r="102" spans="1:11" s="8" customFormat="1" ht="14.1" customHeight="1" x14ac:dyDescent="0.2">
      <c r="A102" s="44" t="s">
        <v>91</v>
      </c>
      <c r="B102" s="44"/>
      <c r="C102" s="44"/>
      <c r="D102" s="44"/>
      <c r="E102" s="44"/>
      <c r="F102" s="44"/>
      <c r="G102" s="44"/>
      <c r="H102" s="12"/>
      <c r="I102" s="12"/>
      <c r="J102" s="13"/>
      <c r="K102" s="21"/>
    </row>
    <row r="103" spans="1:11" s="8" customFormat="1" ht="14.1" customHeight="1" x14ac:dyDescent="0.2">
      <c r="A103" s="44" t="s">
        <v>36</v>
      </c>
      <c r="B103" s="44"/>
      <c r="C103" s="44"/>
      <c r="D103" s="44"/>
      <c r="E103" s="44"/>
      <c r="F103" s="44"/>
      <c r="G103" s="44"/>
      <c r="H103" s="12"/>
      <c r="I103" s="12"/>
      <c r="J103" s="13"/>
      <c r="K103" s="21"/>
    </row>
    <row r="104" spans="1:11" s="8" customFormat="1" ht="14.1" customHeight="1" x14ac:dyDescent="0.2">
      <c r="A104" s="59"/>
      <c r="B104" s="59"/>
      <c r="C104" s="59"/>
      <c r="D104" s="59"/>
      <c r="E104" s="59"/>
      <c r="F104" s="59"/>
      <c r="G104" s="59"/>
      <c r="H104" s="12"/>
      <c r="I104" s="12"/>
      <c r="J104" s="13"/>
      <c r="K104" s="21"/>
    </row>
    <row r="105" spans="1:11" s="8" customFormat="1" ht="14.1" customHeight="1" thickBot="1" x14ac:dyDescent="0.25">
      <c r="A105" s="59"/>
      <c r="B105" s="59"/>
      <c r="C105" s="59"/>
      <c r="D105" s="59"/>
      <c r="E105" s="59"/>
      <c r="F105" s="59"/>
      <c r="G105" s="59"/>
      <c r="H105" s="12"/>
      <c r="I105" s="12"/>
      <c r="J105" s="13"/>
      <c r="K105" s="21"/>
    </row>
    <row r="106" spans="1:11" s="14" customFormat="1" ht="15" customHeight="1" thickBot="1" x14ac:dyDescent="0.25">
      <c r="A106" s="64" t="s">
        <v>92</v>
      </c>
      <c r="B106" s="65"/>
      <c r="C106" s="65"/>
      <c r="D106" s="66"/>
      <c r="E106" s="54"/>
      <c r="F106" s="55"/>
      <c r="G106" s="55"/>
      <c r="H106" s="3"/>
      <c r="I106" s="3"/>
      <c r="J106" s="1"/>
      <c r="K106" s="2"/>
    </row>
    <row r="107" spans="1:11" s="8" customFormat="1" ht="14.1" customHeight="1" x14ac:dyDescent="0.2">
      <c r="A107" s="59"/>
      <c r="B107" s="59"/>
      <c r="C107" s="59"/>
      <c r="D107" s="59"/>
      <c r="E107" s="59"/>
      <c r="F107" s="59"/>
      <c r="G107" s="59"/>
      <c r="H107" s="12"/>
      <c r="I107" s="12"/>
      <c r="J107" s="13"/>
      <c r="K107" s="21"/>
    </row>
    <row r="108" spans="1:11" s="8" customFormat="1" ht="14.1" customHeight="1" x14ac:dyDescent="0.2">
      <c r="B108" s="67"/>
      <c r="C108" s="67"/>
      <c r="D108" s="15" t="s">
        <v>96</v>
      </c>
      <c r="E108" s="48" t="s">
        <v>97</v>
      </c>
      <c r="F108" s="48"/>
      <c r="G108" s="15" t="s">
        <v>102</v>
      </c>
      <c r="H108" s="39" t="s">
        <v>103</v>
      </c>
      <c r="I108" s="12"/>
      <c r="J108" s="13"/>
      <c r="K108" s="21"/>
    </row>
    <row r="109" spans="1:11" s="8" customFormat="1" ht="20.100000000000001" customHeight="1" x14ac:dyDescent="0.2">
      <c r="B109" s="50" t="s">
        <v>94</v>
      </c>
      <c r="C109" s="51"/>
      <c r="D109" s="28">
        <f>E109/12</f>
        <v>100</v>
      </c>
      <c r="E109" s="49">
        <f>D31</f>
        <v>1200</v>
      </c>
      <c r="F109" s="49"/>
      <c r="G109" s="28">
        <f>E109*3</f>
        <v>3600</v>
      </c>
      <c r="H109" s="28">
        <f>E109*4</f>
        <v>4800</v>
      </c>
      <c r="I109" s="12"/>
      <c r="J109" s="13"/>
      <c r="K109" s="21"/>
    </row>
    <row r="110" spans="1:11" s="8" customFormat="1" ht="20.100000000000001" customHeight="1" x14ac:dyDescent="0.2">
      <c r="B110" s="50" t="s">
        <v>98</v>
      </c>
      <c r="C110" s="51"/>
      <c r="D110" s="28"/>
      <c r="E110" s="49">
        <f>D32</f>
        <v>1000</v>
      </c>
      <c r="F110" s="49"/>
      <c r="G110" s="28">
        <f t="shared" ref="G110:G111" si="2">E110*3</f>
        <v>3000</v>
      </c>
      <c r="H110" s="28">
        <f t="shared" ref="H110:H111" si="3">E110*4</f>
        <v>4000</v>
      </c>
      <c r="I110" s="12"/>
      <c r="J110" s="13"/>
      <c r="K110" s="21"/>
    </row>
    <row r="111" spans="1:11" s="8" customFormat="1" ht="20.100000000000001" customHeight="1" x14ac:dyDescent="0.2">
      <c r="B111" s="50" t="s">
        <v>99</v>
      </c>
      <c r="C111" s="51"/>
      <c r="D111" s="28"/>
      <c r="E111" s="49">
        <f>D33</f>
        <v>500</v>
      </c>
      <c r="F111" s="49"/>
      <c r="G111" s="28">
        <f t="shared" si="2"/>
        <v>1500</v>
      </c>
      <c r="H111" s="28">
        <f t="shared" si="3"/>
        <v>2000</v>
      </c>
      <c r="I111" s="12"/>
      <c r="J111" s="13"/>
      <c r="K111" s="21"/>
    </row>
    <row r="112" spans="1:11" s="8" customFormat="1" ht="13.15" customHeight="1" x14ac:dyDescent="0.2">
      <c r="B112" s="9"/>
      <c r="C112" s="12"/>
      <c r="D112" s="12"/>
      <c r="E112" s="45" t="s">
        <v>109</v>
      </c>
      <c r="F112" s="45"/>
      <c r="G112" s="13"/>
      <c r="H112" s="12"/>
      <c r="I112" s="12"/>
      <c r="J112" s="13"/>
      <c r="K112" s="21"/>
    </row>
    <row r="113" spans="2:11" s="8" customFormat="1" thickBot="1" x14ac:dyDescent="0.25">
      <c r="B113" s="9"/>
      <c r="C113" s="12"/>
      <c r="D113" s="12"/>
      <c r="E113" s="12"/>
      <c r="F113" s="13"/>
      <c r="G113" s="13"/>
      <c r="H113" s="12"/>
      <c r="I113" s="12"/>
      <c r="J113" s="13"/>
      <c r="K113" s="21"/>
    </row>
    <row r="114" spans="2:11" s="8" customFormat="1" ht="20.100000000000001" customHeight="1" thickBot="1" x14ac:dyDescent="0.25">
      <c r="B114" s="51" t="s">
        <v>58</v>
      </c>
      <c r="C114" s="53"/>
      <c r="D114" s="40">
        <f>(G109+G110+G111)*0.05</f>
        <v>405</v>
      </c>
      <c r="E114" s="46" t="s">
        <v>95</v>
      </c>
      <c r="F114" s="47"/>
      <c r="G114" s="47"/>
      <c r="H114" s="47"/>
      <c r="I114" s="47"/>
      <c r="J114" s="13"/>
      <c r="K114" s="21"/>
    </row>
    <row r="115" spans="2:11" s="8" customFormat="1" ht="12" x14ac:dyDescent="0.2">
      <c r="B115" s="9"/>
      <c r="C115" s="12"/>
      <c r="D115" s="12"/>
      <c r="E115" s="12"/>
      <c r="F115" s="13"/>
      <c r="G115" s="13"/>
      <c r="H115" s="12"/>
      <c r="I115" s="12"/>
      <c r="J115" s="13"/>
      <c r="K115" s="21"/>
    </row>
    <row r="116" spans="2:11" s="8" customFormat="1" ht="12" x14ac:dyDescent="0.2">
      <c r="B116" s="9"/>
      <c r="C116" s="12"/>
      <c r="D116" s="12"/>
      <c r="E116" s="12"/>
      <c r="F116" s="13"/>
      <c r="G116" s="13"/>
      <c r="H116" s="12"/>
      <c r="I116" s="12"/>
      <c r="J116" s="13"/>
      <c r="K116" s="21"/>
    </row>
    <row r="117" spans="2:11" s="8" customFormat="1" ht="12" x14ac:dyDescent="0.2">
      <c r="B117" s="9"/>
      <c r="C117" s="12"/>
      <c r="D117" s="12"/>
      <c r="E117" s="12"/>
      <c r="F117" s="13"/>
      <c r="G117" s="13"/>
      <c r="H117" s="12"/>
      <c r="I117" s="12"/>
      <c r="J117" s="13"/>
      <c r="K117" s="21"/>
    </row>
    <row r="118" spans="2:11" s="38" customFormat="1" x14ac:dyDescent="0.2">
      <c r="B118" s="5"/>
      <c r="C118" s="12"/>
      <c r="D118" s="12"/>
      <c r="E118" s="12"/>
      <c r="F118" s="4"/>
      <c r="G118" s="13"/>
      <c r="H118" s="12"/>
      <c r="I118" s="12"/>
      <c r="J118" s="13"/>
      <c r="K118" s="21"/>
    </row>
    <row r="119" spans="2:11" s="38" customFormat="1" x14ac:dyDescent="0.2">
      <c r="B119" s="5"/>
      <c r="C119" s="12"/>
      <c r="D119" s="12"/>
      <c r="E119" s="12"/>
      <c r="F119" s="4"/>
      <c r="G119" s="13"/>
      <c r="H119" s="12"/>
      <c r="I119" s="12"/>
      <c r="J119" s="13"/>
      <c r="K119" s="21"/>
    </row>
    <row r="120" spans="2:11" s="38" customFormat="1" x14ac:dyDescent="0.2">
      <c r="B120" s="5"/>
      <c r="C120" s="12"/>
      <c r="D120" s="12"/>
      <c r="E120" s="12"/>
      <c r="F120" s="4"/>
      <c r="G120" s="13"/>
      <c r="H120" s="12"/>
      <c r="I120" s="12"/>
      <c r="J120" s="13"/>
      <c r="K120" s="21"/>
    </row>
    <row r="121" spans="2:11" s="38" customFormat="1" x14ac:dyDescent="0.2">
      <c r="B121" s="5"/>
      <c r="C121" s="12"/>
      <c r="D121" s="12"/>
      <c r="E121" s="12"/>
      <c r="F121" s="4"/>
      <c r="G121" s="13"/>
      <c r="H121" s="12"/>
      <c r="I121" s="12"/>
      <c r="J121" s="13"/>
      <c r="K121" s="21"/>
    </row>
    <row r="122" spans="2:11" s="38" customFormat="1" x14ac:dyDescent="0.2">
      <c r="B122" s="5"/>
      <c r="C122" s="12"/>
      <c r="D122" s="12"/>
      <c r="E122" s="12"/>
      <c r="F122" s="4"/>
      <c r="G122" s="13"/>
      <c r="H122" s="12"/>
      <c r="I122" s="12"/>
      <c r="J122" s="13"/>
      <c r="K122" s="21"/>
    </row>
    <row r="123" spans="2:11" s="38" customFormat="1" x14ac:dyDescent="0.2">
      <c r="B123" s="5"/>
      <c r="C123" s="12"/>
      <c r="D123" s="12"/>
      <c r="E123" s="12"/>
      <c r="F123" s="4"/>
      <c r="G123" s="13"/>
      <c r="H123" s="12"/>
      <c r="I123" s="12"/>
      <c r="J123" s="13"/>
      <c r="K123" s="21"/>
    </row>
    <row r="124" spans="2:11" s="38" customFormat="1" x14ac:dyDescent="0.2">
      <c r="B124" s="5"/>
      <c r="C124" s="12"/>
      <c r="D124" s="12"/>
      <c r="E124" s="12"/>
      <c r="F124" s="4"/>
      <c r="G124" s="13"/>
      <c r="H124" s="12"/>
      <c r="I124" s="12"/>
      <c r="J124" s="13"/>
      <c r="K124" s="21"/>
    </row>
    <row r="125" spans="2:11" s="38" customFormat="1" x14ac:dyDescent="0.2">
      <c r="B125" s="5"/>
      <c r="C125" s="12"/>
      <c r="D125" s="12"/>
      <c r="E125" s="12"/>
      <c r="F125" s="4"/>
      <c r="G125" s="13"/>
      <c r="H125" s="12"/>
      <c r="I125" s="12"/>
      <c r="J125" s="13"/>
      <c r="K125" s="21"/>
    </row>
    <row r="126" spans="2:11" s="38" customFormat="1" x14ac:dyDescent="0.2">
      <c r="B126" s="5"/>
      <c r="C126" s="12"/>
      <c r="D126" s="12"/>
      <c r="E126" s="12"/>
      <c r="F126" s="4"/>
      <c r="G126" s="13"/>
      <c r="H126" s="12"/>
      <c r="I126" s="12"/>
      <c r="J126" s="13"/>
      <c r="K126" s="21"/>
    </row>
    <row r="127" spans="2:11" s="38" customFormat="1" x14ac:dyDescent="0.2">
      <c r="B127" s="5"/>
      <c r="C127" s="12"/>
      <c r="D127" s="12"/>
      <c r="E127" s="12"/>
      <c r="F127" s="4"/>
      <c r="G127" s="13"/>
      <c r="H127" s="12"/>
      <c r="I127" s="12"/>
      <c r="J127" s="13"/>
      <c r="K127" s="21"/>
    </row>
    <row r="128" spans="2:11" s="38" customFormat="1" x14ac:dyDescent="0.2">
      <c r="B128" s="5"/>
      <c r="C128" s="12"/>
      <c r="D128" s="12"/>
      <c r="E128" s="12"/>
      <c r="F128" s="4"/>
      <c r="G128" s="13"/>
      <c r="H128" s="12"/>
      <c r="I128" s="12"/>
      <c r="J128" s="13"/>
      <c r="K128" s="21"/>
    </row>
    <row r="129" spans="2:11" s="38" customFormat="1" x14ac:dyDescent="0.2">
      <c r="B129" s="5"/>
      <c r="C129" s="12"/>
      <c r="D129" s="12"/>
      <c r="E129" s="12"/>
      <c r="F129" s="4"/>
      <c r="G129" s="13"/>
      <c r="H129" s="12"/>
      <c r="I129" s="12"/>
      <c r="J129" s="13"/>
      <c r="K129" s="21"/>
    </row>
    <row r="130" spans="2:11" s="38" customFormat="1" x14ac:dyDescent="0.2">
      <c r="B130" s="5"/>
      <c r="C130" s="12"/>
      <c r="D130" s="12"/>
      <c r="E130" s="12"/>
      <c r="F130" s="4"/>
      <c r="G130" s="13"/>
      <c r="H130" s="12"/>
      <c r="I130" s="12"/>
      <c r="J130" s="13"/>
      <c r="K130" s="21"/>
    </row>
    <row r="131" spans="2:11" s="38" customFormat="1" x14ac:dyDescent="0.2">
      <c r="B131" s="5"/>
      <c r="C131" s="12"/>
      <c r="D131" s="12"/>
      <c r="E131" s="12"/>
      <c r="F131" s="4"/>
      <c r="G131" s="13"/>
      <c r="H131" s="12"/>
      <c r="I131" s="12"/>
      <c r="J131" s="13"/>
      <c r="K131" s="21"/>
    </row>
    <row r="132" spans="2:11" s="38" customFormat="1" x14ac:dyDescent="0.2">
      <c r="B132" s="5"/>
      <c r="C132" s="12"/>
      <c r="D132" s="12"/>
      <c r="E132" s="12"/>
      <c r="F132" s="4"/>
      <c r="G132" s="13"/>
      <c r="H132" s="12"/>
      <c r="I132" s="12"/>
      <c r="J132" s="13"/>
      <c r="K132" s="21"/>
    </row>
    <row r="133" spans="2:11" s="38" customFormat="1" x14ac:dyDescent="0.2">
      <c r="B133" s="5"/>
      <c r="C133" s="12"/>
      <c r="D133" s="12"/>
      <c r="E133" s="12"/>
      <c r="F133" s="4"/>
      <c r="G133" s="13"/>
      <c r="H133" s="12"/>
      <c r="I133" s="12"/>
      <c r="J133" s="13"/>
      <c r="K133" s="21"/>
    </row>
    <row r="134" spans="2:11" s="38" customFormat="1" x14ac:dyDescent="0.2">
      <c r="B134" s="5"/>
      <c r="C134" s="12"/>
      <c r="D134" s="12"/>
      <c r="E134" s="12"/>
      <c r="F134" s="4"/>
      <c r="G134" s="13"/>
      <c r="H134" s="12"/>
      <c r="I134" s="12"/>
      <c r="J134" s="13"/>
      <c r="K134" s="21"/>
    </row>
  </sheetData>
  <sheetProtection algorithmName="SHA-512" hashValue="go1VTboK8XFuIhVpcJWR6EmOPmGTdBMqkJt4awlu7+q/VhJ7LeAJky5kFJSpHnI+8Y4GSXF60fgzNBLMl/IjJQ==" saltValue="P6anafRHSTq7pSsBr4kr1g==" spinCount="100000" sheet="1" objects="1" scenarios="1"/>
  <mergeCells count="155">
    <mergeCell ref="B22:C22"/>
    <mergeCell ref="A23:D23"/>
    <mergeCell ref="E23:G23"/>
    <mergeCell ref="A24:G24"/>
    <mergeCell ref="A25:G25"/>
    <mergeCell ref="A26:G26"/>
    <mergeCell ref="A14:D14"/>
    <mergeCell ref="E14:G14"/>
    <mergeCell ref="H17:J17"/>
    <mergeCell ref="B18:C18"/>
    <mergeCell ref="H18:J18"/>
    <mergeCell ref="B19:C19"/>
    <mergeCell ref="H19:J19"/>
    <mergeCell ref="A15:D15"/>
    <mergeCell ref="A16:D16"/>
    <mergeCell ref="E16:G16"/>
    <mergeCell ref="B17:C17"/>
    <mergeCell ref="B20:C20"/>
    <mergeCell ref="H20:J20"/>
    <mergeCell ref="B21:C21"/>
    <mergeCell ref="H21:J22"/>
    <mergeCell ref="A1:G1"/>
    <mergeCell ref="A7:G7"/>
    <mergeCell ref="A8:G8"/>
    <mergeCell ref="A9:G9"/>
    <mergeCell ref="A11:D11"/>
    <mergeCell ref="E11:G11"/>
    <mergeCell ref="A12:D12"/>
    <mergeCell ref="E12:G12"/>
    <mergeCell ref="A13:D13"/>
    <mergeCell ref="E13:G13"/>
    <mergeCell ref="E5:F5"/>
    <mergeCell ref="A5:C5"/>
    <mergeCell ref="A2:G2"/>
    <mergeCell ref="A3:G3"/>
    <mergeCell ref="F84:G84"/>
    <mergeCell ref="E89:F89"/>
    <mergeCell ref="E91:F91"/>
    <mergeCell ref="E93:F93"/>
    <mergeCell ref="A27:G27"/>
    <mergeCell ref="A28:G28"/>
    <mergeCell ref="H53:J55"/>
    <mergeCell ref="H64:K64"/>
    <mergeCell ref="F36:G36"/>
    <mergeCell ref="A36:D36"/>
    <mergeCell ref="E32:G32"/>
    <mergeCell ref="B31:C31"/>
    <mergeCell ref="E31:G31"/>
    <mergeCell ref="B32:C32"/>
    <mergeCell ref="B33:C33"/>
    <mergeCell ref="A29:D29"/>
    <mergeCell ref="A30:D30"/>
    <mergeCell ref="E30:G30"/>
    <mergeCell ref="F61:G61"/>
    <mergeCell ref="E62:G62"/>
    <mergeCell ref="E58:F58"/>
    <mergeCell ref="A61:D61"/>
    <mergeCell ref="E60:G60"/>
    <mergeCell ref="E59:G59"/>
    <mergeCell ref="H65:K65"/>
    <mergeCell ref="A6:G6"/>
    <mergeCell ref="A4:G4"/>
    <mergeCell ref="E78:G78"/>
    <mergeCell ref="B78:D78"/>
    <mergeCell ref="A10:G10"/>
    <mergeCell ref="E37:G37"/>
    <mergeCell ref="A37:D37"/>
    <mergeCell ref="A59:D59"/>
    <mergeCell ref="A60:D60"/>
    <mergeCell ref="E74:G74"/>
    <mergeCell ref="E73:F73"/>
    <mergeCell ref="E75:F75"/>
    <mergeCell ref="E76:F76"/>
    <mergeCell ref="E77:F77"/>
    <mergeCell ref="A35:D35"/>
    <mergeCell ref="E29:G29"/>
    <mergeCell ref="E35:G35"/>
    <mergeCell ref="A57:D57"/>
    <mergeCell ref="E57:G57"/>
    <mergeCell ref="B74:D74"/>
    <mergeCell ref="A34:D34"/>
    <mergeCell ref="E34:G34"/>
    <mergeCell ref="E33:G33"/>
    <mergeCell ref="B66:D66"/>
    <mergeCell ref="A100:G100"/>
    <mergeCell ref="A101:G101"/>
    <mergeCell ref="B110:C110"/>
    <mergeCell ref="B79:C79"/>
    <mergeCell ref="A85:D85"/>
    <mergeCell ref="E71:G71"/>
    <mergeCell ref="B67:C67"/>
    <mergeCell ref="A62:D62"/>
    <mergeCell ref="E67:F67"/>
    <mergeCell ref="B93:C93"/>
    <mergeCell ref="B96:C96"/>
    <mergeCell ref="E81:G81"/>
    <mergeCell ref="E92:G92"/>
    <mergeCell ref="E85:G85"/>
    <mergeCell ref="A81:D81"/>
    <mergeCell ref="A84:D84"/>
    <mergeCell ref="E80:G80"/>
    <mergeCell ref="A82:D82"/>
    <mergeCell ref="A107:G107"/>
    <mergeCell ref="E95:G95"/>
    <mergeCell ref="A94:D94"/>
    <mergeCell ref="A83:D83"/>
    <mergeCell ref="E83:G83"/>
    <mergeCell ref="H31:J33"/>
    <mergeCell ref="A105:G105"/>
    <mergeCell ref="A106:D106"/>
    <mergeCell ref="E106:G106"/>
    <mergeCell ref="B108:C108"/>
    <mergeCell ref="E90:G90"/>
    <mergeCell ref="A92:D92"/>
    <mergeCell ref="B89:C89"/>
    <mergeCell ref="A98:D98"/>
    <mergeCell ref="E94:G94"/>
    <mergeCell ref="B91:C91"/>
    <mergeCell ref="A71:D71"/>
    <mergeCell ref="E68:G68"/>
    <mergeCell ref="A95:D95"/>
    <mergeCell ref="A69:G69"/>
    <mergeCell ref="A72:D72"/>
    <mergeCell ref="E72:G72"/>
    <mergeCell ref="B56:C56"/>
    <mergeCell ref="B77:C77"/>
    <mergeCell ref="B75:C75"/>
    <mergeCell ref="B76:C76"/>
    <mergeCell ref="B58:C58"/>
    <mergeCell ref="B97:C97"/>
    <mergeCell ref="B73:C73"/>
    <mergeCell ref="A68:D68"/>
    <mergeCell ref="A70:G70"/>
    <mergeCell ref="E112:F112"/>
    <mergeCell ref="E114:I114"/>
    <mergeCell ref="E108:F108"/>
    <mergeCell ref="E109:F109"/>
    <mergeCell ref="E110:F110"/>
    <mergeCell ref="E111:F111"/>
    <mergeCell ref="H96:J96"/>
    <mergeCell ref="B111:C111"/>
    <mergeCell ref="A80:D80"/>
    <mergeCell ref="A88:D88"/>
    <mergeCell ref="B109:C109"/>
    <mergeCell ref="B114:C114"/>
    <mergeCell ref="E82:G82"/>
    <mergeCell ref="E98:G98"/>
    <mergeCell ref="E79:F79"/>
    <mergeCell ref="A90:D90"/>
    <mergeCell ref="A104:G104"/>
    <mergeCell ref="A103:G103"/>
    <mergeCell ref="A102:G102"/>
    <mergeCell ref="A99:G99"/>
    <mergeCell ref="E96:F96"/>
    <mergeCell ref="E97:F97"/>
  </mergeCells>
  <phoneticPr fontId="0" type="noConversion"/>
  <pageMargins left="0.59055118110236227" right="0.59055118110236227" top="0.78740157480314965" bottom="0.78740157480314965" header="0.31496062992125984" footer="0.31496062992125984"/>
  <pageSetup paperSize="9" scale="85" fitToWidth="0" fitToHeight="0" orientation="portrait" horizontalDpi="360" verticalDpi="360" r:id="rId1"/>
  <headerFooter alignWithMargins="0"/>
  <ignoredErrors>
    <ignoredError sqref="G53:G55" unlockedFormula="1"/>
    <ignoredError sqref="D64:D65"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16</vt:i4>
      </vt:variant>
    </vt:vector>
  </HeadingPairs>
  <TitlesOfParts>
    <vt:vector size="16" baseType="lpstr">
      <vt:lpstr>Model oferta licitadores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Manel</dc:creator>
  <cp:lastModifiedBy>Administrador</cp:lastModifiedBy>
  <cp:lastPrinted>2016-12-26T10:07:15Z</cp:lastPrinted>
  <dcterms:created xsi:type="dcterms:W3CDTF">2005-02-04T09:30:14Z</dcterms:created>
  <dcterms:modified xsi:type="dcterms:W3CDTF">2025-05-19T05:10:12Z</dcterms:modified>
</cp:coreProperties>
</file>