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Q:\coord_lab\Licitacions\2025\2025 Manteniment intregral VHIR\"/>
    </mc:Choice>
  </mc:AlternateContent>
  <xr:revisionPtr revIDLastSave="0" documentId="8_{8A28ECD0-9487-4616-A444-5639033B6C91}" xr6:coauthVersionLast="36" xr6:coauthVersionMax="36" xr10:uidLastSave="{00000000-0000-0000-0000-000000000000}"/>
  <bookViews>
    <workbookView xWindow="0" yWindow="0" windowWidth="23040" windowHeight="8940" activeTab="3" xr2:uid="{C8FDBDB8-5214-41DD-A07C-D6F41DEDCB19}"/>
  </bookViews>
  <sheets>
    <sheet name="BAJA TENSIÓN" sheetId="6" r:id="rId1"/>
    <sheet name="Telecomunicaciones" sheetId="7" r:id="rId2"/>
    <sheet name="Llamada paciente-enfermera" sheetId="3" r:id="rId3"/>
    <sheet name="SCADA" sheetId="9"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6" l="1"/>
  <c r="C58" i="6"/>
  <c r="C68" i="6"/>
  <c r="C71" i="6"/>
  <c r="C73" i="6"/>
  <c r="C134" i="6"/>
  <c r="C137" i="6"/>
  <c r="C156" i="6"/>
  <c r="C152" i="6"/>
  <c r="C139" i="6"/>
  <c r="C144" i="6"/>
  <c r="C145" i="6" l="1"/>
  <c r="C131" i="6"/>
  <c r="C154" i="6"/>
  <c r="C147" i="6"/>
  <c r="C136" i="6"/>
  <c r="C129" i="6"/>
  <c r="C128" i="6"/>
  <c r="C82" i="6"/>
  <c r="C81" i="6"/>
  <c r="C80" i="6"/>
  <c r="C70" i="6"/>
  <c r="C51" i="6" l="1"/>
  <c r="C102" i="6"/>
  <c r="C101" i="6"/>
  <c r="C132" i="6" l="1"/>
</calcChain>
</file>

<file path=xl/sharedStrings.xml><?xml version="1.0" encoding="utf-8"?>
<sst xmlns="http://schemas.openxmlformats.org/spreadsheetml/2006/main" count="194" uniqueCount="160">
  <si>
    <t>LLAMADA PACIENTE-ENFERMERA</t>
  </si>
  <si>
    <t>KIT SEÑALIZACIÓN BAÑOS ACCESIBLES  MODELO KB-10F de OPTIMUS</t>
  </si>
  <si>
    <t>CENTRAL MINI SEÑALIZACION LLAM. 4 BAÑOS MODELO CC-40F de OPTIMUS</t>
  </si>
  <si>
    <t>ALIMENTADOR 24V 1,044 Ma 25W  (GST25E24-P1) I-924K25 de OPTIMUS</t>
  </si>
  <si>
    <t>INTERRUPTOR 1P 16A SERIE MAGIC LEGR 5001</t>
  </si>
  <si>
    <t>CONMUTAOR BASC 1P 16A 1M SERIE MAGIC LEGR5003</t>
  </si>
  <si>
    <t>Base de enchufe schuko 16A REF 20000432-094 cava Simon 270</t>
  </si>
  <si>
    <t>Base de enchufe schuko clean 16A REF 20000434-094 cava Simon 270</t>
  </si>
  <si>
    <t>Conector HDMI 2.0 4K hembra-hembra REF 20000094-094 cava Simon 270</t>
  </si>
  <si>
    <t>Interruptor regulable electrónico 230 V~ DALI Simon iO REF 21001316-094 cava Simon 270</t>
  </si>
  <si>
    <t>Interruptor de persianas Simon iO REF 21001333-094 cava Simon 270</t>
  </si>
  <si>
    <t>Interruptor unipolar pulsante 10AX 230V REF 20001101-094 cava
Simon 270</t>
  </si>
  <si>
    <t>Rack Servidor PS1 Environ ER800 Rack 42U 800x1000mm Ondulado y Ventilado (A) Doble (ventilado) (F), Ambos paneles Ref. 542-42810-WDBF-BK de EXCEL</t>
  </si>
  <si>
    <t>*1  Bandeja de 4 ventiladores</t>
  </si>
  <si>
    <t>*1  Bandeja 19" fibra óptica 24 SC/SL duplex vacia. Casete porta emplames hasta 24 fibras, con tapa. Adaptador LC duplex multimodo OM4 violeta.</t>
  </si>
  <si>
    <t>*12 Patch panel 24 ports</t>
  </si>
  <si>
    <t>Rack Servidor PS2 Environ ER800 Rack 42U 800x1000mm Ondulado y Ventilado (A) Doble (ventilado) (F), Ambos paneles Ref. 542-42810-WDBF-BK de EXCEL</t>
  </si>
  <si>
    <t>*2 Patch panel 24 ports</t>
  </si>
  <si>
    <t>*13 cable management</t>
  </si>
  <si>
    <t>*3 cable management</t>
  </si>
  <si>
    <t>Rack Servidor PS3 Environ ER800 Rack 42U 800x1000mm Ondulado y Ventilado (A) Doble (ventilado) (F), Ambos paneles Ref. 542-42810-WDBF-BK de EXCEL</t>
  </si>
  <si>
    <t>*5 Patch panel 24 ports</t>
  </si>
  <si>
    <t>*6 cable management</t>
  </si>
  <si>
    <t>Rack Servidor PB1 Environ ER800 Rack 42U 800x1000mm Ondulado y Ventilado (A) Doble (ventilado) (F), Ambos paneles Ref. 542-42810-WDBF-BK de EXCEL</t>
  </si>
  <si>
    <t>Rack Servidor PB2 Environ ER800 Rack 42U 800x1000mm Ondulado y Ventilado (A) Doble (ventilado) (F), Ambos paneles Ref. 542-42810-WDBF-BK de EXCEL</t>
  </si>
  <si>
    <t>*9 Patch panel 24 ports</t>
  </si>
  <si>
    <t>*10 cable management</t>
  </si>
  <si>
    <t>*1 Patch panel 24 ports</t>
  </si>
  <si>
    <t>*1 cable management</t>
  </si>
  <si>
    <t>Rack Servidor PB3 Environ ER800 Rack 42U 800x1000mm Ondulado y Ventilado (A) Doble (ventilado) (F), Ambos paneles Ref. 542-42810-WDBF-BK de EXCEL</t>
  </si>
  <si>
    <t>Rack Servidor PB4 Environ ER800 Rack 42U 800x1000mm Ondulado y Ventilado (A) Doble (ventilado) (F), Ambos paneles Ref. 542-42810-WDBF-BK de EXCEL</t>
  </si>
  <si>
    <t>*9  Bandeja 19" fibra óptica 24 SC/SL duplex vacia. Casete porta emplames hasta 24 fibras, con tapa. Adaptador LC duplex multimodo OM4 violeta.</t>
  </si>
  <si>
    <t>*9 cable management</t>
  </si>
  <si>
    <t>Rack Servidor P1.1 Environ ER800 Rack 42U 800x1000mm Ondulado y Ventilado (A) Doble (ventilado) (F), Ambos paneles Ref. 542-42810-WDBF-BK de EXCEL</t>
  </si>
  <si>
    <t>Rack Servidor P1.2 Environ ER800 Rack 42U 800x1000mm Ondulado y Ventilado (A) Doble (ventilado) (F), Ambos paneles Ref. 542-42810-WDBF-BK de EXCEL</t>
  </si>
  <si>
    <t>*13 Patch panel 24 ports</t>
  </si>
  <si>
    <t>*14 cable management</t>
  </si>
  <si>
    <t>Rack Servidor P2.1 Environ ER800 Rack 42U 800x1000mm Ondulado y Ventilado (A) Doble (ventilado) (F), Ambos paneles Ref. 542-42810-WDBF-BK de EXCEL</t>
  </si>
  <si>
    <t>TELECOMUNICACIONES</t>
  </si>
  <si>
    <t>Rack Servidor P2.2 Environ ER800 Rack 42U 800x1000mm Ondulado y Ventilado (A) Doble (ventilado) (F), Ambos paneles Ref. 542-42810-WDBF-BK de EXCEL</t>
  </si>
  <si>
    <t>ELECTRICIDAD BAJA TENSIÓN</t>
  </si>
  <si>
    <t xml:space="preserve">SUBQUADRE SQ. SB-S1.1 N+E+S MOLL VHIR </t>
  </si>
  <si>
    <t xml:space="preserve">SUBQUADRE SQ. SB-S1.2 E SALA BOMBES </t>
  </si>
  <si>
    <t xml:space="preserve">SUBQUADRE SQ. SB-S1.3 N+E+S QUIROFAN ESTABULARI </t>
  </si>
  <si>
    <t xml:space="preserve">SUBQUADRE SQ. SB-S1.4 N+E+S ALTA TECNOLOGIA </t>
  </si>
  <si>
    <t xml:space="preserve">SUBQUADRE SQ. SB-S1.6 N+E Z. VARIS_ADMINISTRACIÓ_BIOVANC </t>
  </si>
  <si>
    <t>SUBQUADRE SQ. SB-S1.7 N+E GALERIA INSTAL·LACIONS</t>
  </si>
  <si>
    <t>SUBQUADRE SQ. SB-S1.7.1 E VITRINES P-1</t>
  </si>
  <si>
    <t>SUBQUADRE SQ. SB-S1.5 TERAPIES AVANÇADES</t>
  </si>
  <si>
    <t>SUBQUADRE SB-P0.1 N+E+S SALES TÈCNIQUES</t>
  </si>
  <si>
    <t>SUBQUADRE SB-P0.2 N+E+S AREA DMIN SALES POLIVALENTS</t>
  </si>
  <si>
    <t>SUBQUADRE SB-P0.3 S SALA CPD</t>
  </si>
  <si>
    <t>SUBQUADRE SB-P0.4 N+E+S RRHH RECEPCIÓN HALL</t>
  </si>
  <si>
    <t>SUBQUADRE SB-P0.5 GALERIA INSTAL·LACIONS P0</t>
  </si>
  <si>
    <t xml:space="preserve">SUBQUADRE SB-P0.1.1 S ENLLUMENAT EMERG. ESCALES </t>
  </si>
  <si>
    <t>QUADRE GENERAL DISTRIBUCIÓ</t>
  </si>
  <si>
    <t>QUADRE GENERAL DISTRIBUCIÓ DE SAI</t>
  </si>
  <si>
    <t>SUBQUADRE SQ. SB-P1.1 N+E+S OFIC. LAB. ESQUERRA</t>
  </si>
  <si>
    <t>SUBQUADRE SQ. SB-P1.2 N+E+S OFIC. LAB. DRETA</t>
  </si>
  <si>
    <t xml:space="preserve">SUBQUADRE SQ SB-P1.2.1 E LAB. RL02+SALA CULTIUS </t>
  </si>
  <si>
    <t xml:space="preserve">SUBQUADRE SQ. SB-P1.3 N+E GALERIA INSTAL·LACIONS </t>
  </si>
  <si>
    <t>SUBQUADRE SQ. SB-P1.3.1 N VITRINES P1</t>
  </si>
  <si>
    <t>QUADRE DE PROTECCIÓ DE TRAFO 1</t>
  </si>
  <si>
    <t>QUADRE DE PROTECCIÓ DE TRAFO 2</t>
  </si>
  <si>
    <t>SUBQUADRE SERVEIS CT</t>
  </si>
  <si>
    <t xml:space="preserve">SUBCUADRO SC GE EXTERIOR </t>
  </si>
  <si>
    <t xml:space="preserve">SUBQUADRE SQ. SB-P2.1 N+E OFIC. ESQUERRA </t>
  </si>
  <si>
    <t>SUBQUADRE SQ. SB-P2.2 N+E OFIC. DRETA</t>
  </si>
  <si>
    <t>SUBQUADRE SQ. SB-P2.2.1 LABORATORIS RL10+08</t>
  </si>
  <si>
    <t xml:space="preserve"> SUBQUADRE SQ. SB-P2.3 N+E GALERIA INSTAL·LACIONS</t>
  </si>
  <si>
    <t xml:space="preserve">SUBQUADRE SQ. SB-P2.3.1 N VITRINES P2 </t>
  </si>
  <si>
    <t>SQ. CAMBRA FREDA RSF01</t>
  </si>
  <si>
    <t>SQ. CAMBRA FREDA RSF02</t>
  </si>
  <si>
    <t>SQ. CAMBRA FREDA RESIDUS</t>
  </si>
  <si>
    <t>CUADROS ELÉCTRICOS</t>
  </si>
  <si>
    <t>LUMINARIAS</t>
  </si>
  <si>
    <t>CONTROL ILUMINACIÓN</t>
  </si>
  <si>
    <t>LiveLink Basic TK 10160052 TOC 7219200 DE TRILUX</t>
  </si>
  <si>
    <t>LiveLink Basic ZDDS TK 10182835 TOC 7219300 de trilux</t>
  </si>
  <si>
    <t>LiveLink DALI LS/PD LI TK 10132138 TOC 6565300 de TRILUX</t>
  </si>
  <si>
    <t>LiveLink DALI LS/PD AP Kit TK 10132600 TOC 6566000 de TRILUX</t>
  </si>
  <si>
    <t>LMS DALI Repeater TK 50078557 TOC 5890500 de TRILUX</t>
  </si>
  <si>
    <t>BLANCO BRILLO G-90 C-95/40 (cazoleta diámetro 95</t>
  </si>
  <si>
    <t>mm con altura 40 mm, chapa de hierro en crudo, con</t>
  </si>
  <si>
    <t>barniz transparente antioxidante, entrada de cable en el</t>
  </si>
  <si>
    <t>centro de 1cm de diámetro, soporte para portalámparas</t>
  </si>
  <si>
    <t>e-27 (lámpara no incluida) a través de un accesorio en</t>
  </si>
  <si>
    <t>forma de “zeta”, soldado a la base. 2 agujeros de 5 mm</t>
  </si>
  <si>
    <t>de diámetro situados en ambos extremos del eje vertical.</t>
  </si>
  <si>
    <t>2 tornillos avellanados de seguridad, color blanco.)</t>
  </si>
  <si>
    <t>MECANISMOS</t>
  </si>
  <si>
    <t>JDOS-ESFERICA 1B-200mm diámetro IP-65, acabado
BLANCO BRILLO G-90 C-95/30 (cazoleta diámetro 95
mm con altura 30 mm, chapa de hierro en crudo con
barniz transparente antioxidante, entrada de cable en el
centro de 1cm de diámetro, soporte para portalámparas
e-27 (lámpara no incluida) a través de un accesorio en
forma de “zeta”, soldado a la base. 2 agujeros de 5 mm
de diámetro situados en ambos extremos del eje vertical.
2 tornillos avellanados de seguridad, color blanco.)</t>
  </si>
  <si>
    <t>JDOS-ESFERICA 1B-200mm diámetro IP-65, acabado
BLANCO BRILLO G-90 C-95/30 (cazoleta diámetro 95
mm con altura 30 mm, chapa de hierro en color COBRE,
con barniz transparente antioxidante, entrada de cable
en el centro de 1cm de diámetro, soporte para
portalámparas e-27 (lámpara no incluida) a través de un
accesorio en forma de “zeta”, soldado a la base. 2
agujeros de 5 mm de diámetro situados en ambos
extremos del eje vertical. 2 tornillos avellanados de
seguridad, color blanco.)</t>
  </si>
  <si>
    <t>JDOS-ESFERICA 1B-120MM D. IP20 BLC BRILLO G70 C-80/3
DOS 6,1495
(CAZOLETA DIAMETRO 80MM CON ALTURA 30MM, CHAPA
DE HIERRO EN CRUDO, CON BARNIZ TRANSPARENTE
ANTIOXIDANTE, ENTRADA DE CABLE EN EL CENTRO DE 10MM
DE DIAMETRO, SOPORTE EN FORMA DE ""ZETA""SOLDADO A
LA BASE, PARA PORTALAMPARAS TIPO G9 BIPIN DE HASTA 4W
MAXIMO) LAMPARA NO INCLUIDA.CONTENIENDO 2
AGUJEROS EN EXTREMOS DEL EJE HORIZONTAL DE 5 MM DE
DIAMETRO, ADEMAS DE 4 TETONES SITUADO EN CARA
EXTERIOR DISPUESTOS DE FORMA SIMETRICA EN LOS 4
LADOS, 2 AGUJEROS DE 7MM DE DIAMETRO EN LOS
EXTREMOS DE SU EJE VERTICAL.)</t>
  </si>
  <si>
    <t>JDOS-ESFERICA 1B-220mm diámetro IP-20, acabado</t>
  </si>
  <si>
    <t>Subm. i col. de làmpara de suspensió FLOS mod. GLO-BALL SUSPENSION 2 ref. F3010061 o equivalent, de llum difusa. Difusor de cristall bufat, tractat exteriorment a l'àcid. Suport del difusor en policarbonat transparent estampat per injecció. Floró en poliamida carregada amb el 30% de fibra de vidre estampat per injecció i base de connexió plafó en acer estampat i galvanitzat. Cable de suspensió en acer. Pes 5.6kg. Tensió 240V. Potència màx: 250W. S'inclou material auxiliar de muntatge. (LI.06)</t>
  </si>
  <si>
    <t>LLUMINARIA FLOS WALKSTICK 2700K 220-240V EU BLK F010B31A030</t>
  </si>
  <si>
    <t>CONTROL MOTORES CORTINAS</t>
  </si>
  <si>
    <t>ELEMENTO DE CONTROL CORTINAS E INTEGRACIÓN Suministro e Integración de Actuador de persianas solar KNX 4-CH. Incluye fucionamiento de para control: -Gestión individual de producto. -Funciones Generales por Sector y planta. -Funciones de Bloqueo de producto.</t>
  </si>
  <si>
    <t>ESTACIÓN METEOROLÓGICA E INTEGRACIÓN Suministro e Integración de Estación metereológica para protección solar de 8 zonas según definición con la propiedad. Incluye: -Activación y desactivación de protección solar por sector. -Monitorización de datos de: Temperatura exterior, Radiación Solar, Luminosidad, Viento y Lluvia. -Integración de alarmas de seguridad por sector y gestionables por parámateros en BMS (Activación/Desactivación) -Ajustes de posicionamiento GPS y test de funcionamiento.</t>
  </si>
  <si>
    <t>CARRIL ELECTRIFICADO TRACK 220/230V SUR 3M DALI/ONOFF BK. Ref. TKSUPR3000DNB de LAMP</t>
  </si>
  <si>
    <t>CARRIL ELECTRIFICADO TRACK 220/230V SUR 2M DALI/ONOFF BK. Ref. TKSUPR2000DNB de LAMP</t>
  </si>
  <si>
    <t>PROYECTOR HANCE G2 TRACK 220 1000 WW FL DALI BK Ref. HS2TK10FL830DB de LAMP</t>
  </si>
  <si>
    <t>Conmutador pulsante 10 Ax estrecho REF. 20001201-094 cava Simon 270</t>
  </si>
  <si>
    <t>Pulsador Neutro 10A Estrecho REF.20001150-094 cava Simon 270</t>
  </si>
  <si>
    <t>Base schuko en color rojo PAM 2362 Simon 270</t>
  </si>
  <si>
    <t>PULSADOR 10AX IP55 SUPERFICIE Ref. 4490150-030 de SMON</t>
  </si>
  <si>
    <t>Base schuko en color gris 37 PAM 2852 Simon 270</t>
  </si>
  <si>
    <t>Base enchufe Schuko emb.rápido rojo K11/6 de SIMON</t>
  </si>
  <si>
    <t>Cuadros industriales MECANIZADA CON BASES Y PROTECCIONES Ref. 1311P-C193 de SOLERA</t>
  </si>
  <si>
    <t xml:space="preserve">Ciclo circadinadiano de TRILUX  compuesto por </t>
  </si>
  <si>
    <t>2 Trafo Wago 787-712 24V Ref. TK 10091113</t>
  </si>
  <si>
    <t>2  LMS LS485 ETH-MASTER LSLuz  Ref.TK 10166296</t>
  </si>
  <si>
    <t>2  LMS LS-SH-DALI Lsluz Ref. TK 10166297</t>
  </si>
  <si>
    <t>1 Industrial ECO Swich 5port 100BAse TX 85 Ref. TK 10148691</t>
  </si>
  <si>
    <t>1 Schaltschrank 500X400X175 Ref. TK 10257436</t>
  </si>
  <si>
    <t>8 Zwischenk de 1 pulsadores DALI (LSLUZ) Ref. TK 10186159</t>
  </si>
  <si>
    <t>EMERG. DAISALUX HYDRA LD N6 + KES HYDRA (IP66)</t>
  </si>
  <si>
    <t>EMERG. DAISALUX HYDRA LD N6, DAIS HYA1200000</t>
  </si>
  <si>
    <t>EMERG. DAISALUX IZAR N30 (N) DAIS IZA0120000</t>
  </si>
  <si>
    <t>LL. LAMP LED STRIP 9600900+PERFIL 9600423+DIFUSOR+9600400 de LAMP</t>
  </si>
  <si>
    <t>ARAGF 6 Act 15 PWP 64-8 ETDD TWW en color negro de TRILUX</t>
  </si>
  <si>
    <t>Araxeon 1200 XB 4000-830 ETDD PC 05 blancas TK 410891 de TRILUX</t>
  </si>
  <si>
    <t>Araxeon 1200 XB 40-830 ETDD PC 8947288  negras TK 410891 de TRILUX</t>
  </si>
  <si>
    <t>luminarias OLEVEONF 12 B 4000-830 ET PC para cámaras frigoríficas Ref. 50213476 de TRILUX</t>
  </si>
  <si>
    <t>PD2-M-2C-SU BASICO - 2CH (HVAC) TECHO SUPERFI. 360  REF. BEG 92150 de LUXOMAT</t>
  </si>
  <si>
    <t>TOMA CETAC P17 B.SUP 16A 3P+N+T 415V IP44 LEGR 555159</t>
  </si>
  <si>
    <t>Portalámparas E-27 de superficie. 4A 250V.Zócalo recto Ref. 6511 de SOLERA</t>
  </si>
  <si>
    <t>DETECTOR MOVIMIENTO B.E.G LUXOMAT BL2-FT BEG 93317 de LUXOMAT</t>
  </si>
  <si>
    <t>LUM.ESTC.CORELINE WT120C LED60S/840 PSU Ref. PHIL 84049700 PHILIPS</t>
  </si>
  <si>
    <t>TOMA CETAC P17 B.SUP 32A 2P+T 250V IP44 LEGR 555254</t>
  </si>
  <si>
    <t>TOMA CETAC P17 B.SUP 16A 2P+T 250V IP44 LEGR 555154</t>
  </si>
  <si>
    <t>PL-COMP E/S 2P+T TORN BLANCO Ref. LEGR 069639L</t>
  </si>
  <si>
    <t>EMERG. DAISALUX HYDRA LD N7 AEX AUTOTEST  HYJ1400000</t>
  </si>
  <si>
    <t>TOMA CETAC BASE MURAL 3P+T, 63A, IP67 SCHN 81182</t>
  </si>
  <si>
    <t>CAJA DE DISTRIBUCIÓN  COMPUESTA POR  1TC + 1TC SAI (185X45X55) de CABO ELECTRIC</t>
  </si>
  <si>
    <t>CAJA DE DISTRIBUCIÓN COMPUESTA POR 8 RJ (183X45X55) de CABO ELECTRIC</t>
  </si>
  <si>
    <t>CAJA DE DISTRIBUCIÓN COMPUESTA POR 1TC + 1HDMI (183X45X55) de CABO ELECTRIC</t>
  </si>
  <si>
    <t>CAJA DE DISTRIBUCIÓN COMPUESTA POR 3RJ + 1HDMI (183X45X55) de CABO ELECTRIC</t>
  </si>
  <si>
    <t>SUBQUADRE SB-ENLLUMENAT PUBLIC URBANITZACIO VHIR</t>
  </si>
  <si>
    <t>SUBQUADRE SQ-NITROGEN</t>
  </si>
  <si>
    <t>UND</t>
  </si>
  <si>
    <t>KIT PUESTO DE TRABAJO COMPLETO 4 MÓDULOS 4tc+2SAI+2RJ45 SIMO 51000401-030</t>
  </si>
  <si>
    <t>BASE SCHUKO K45 EMBORNAMIEN RAPIDO NIEVE SIMO K11/9</t>
  </si>
  <si>
    <t>Conmutador MG-CONM ILUM BASC 1P 16A 1M LEGR 5003</t>
  </si>
  <si>
    <t xml:space="preserve">Setas emergencia superficie Schneider Electric Harmony XALK178 </t>
  </si>
  <si>
    <t xml:space="preserve">TUMBLER Columna TUMBLER de 5,6m 1Sec 3H 3L 2P Ref ESP00  de URBIDERMIS compuesta por: </t>
  </si>
  <si>
    <t>* 3 TUMBLER Luminaria 24LED, TIII, 2700K,350mA, 25W Aluminio pintado Negro RAL9004 Ref. TML24A3TIII</t>
  </si>
  <si>
    <t>* 3 TUMBLER Accesorio Soporte columna Brida individual Aluminio Pintado Negro RAL9004 Ref. TML01</t>
  </si>
  <si>
    <t>* 2 TUMBLER Luminaria 24LED, TIII, 2700K,350mA, 25W Aluminio pintado Negro RAL9004 Ref. TML24A3TIII</t>
  </si>
  <si>
    <t>* 2 TUMBLER Accesorio Soporte columna Brida individual Aluminio Pintado Negro RAL9004 Ref. TML01</t>
  </si>
  <si>
    <t xml:space="preserve">TUMBLER Columna TUMBLER de 4m1Sec 1H 1L 1P Ref ESP00  de URBIDERMIS compuesta por: </t>
  </si>
  <si>
    <t>* 1 TUMBLER Accesorio Soporte columna Brida individual Aluminio Pintado Negro RAL9004 Ref. TML01</t>
  </si>
  <si>
    <t>TUMBLER Luminaria CoB, WF, 2700K, 700mA, 39W Catenaria, Aluminio Pintado Negro RAL9004 Ref. TMLCC3WFC + TUMBLER Accesorio Soporte catenaria Aluminio Pintado Negro RAL9004 Ref. TML03 de URBIDERMIS</t>
  </si>
  <si>
    <t>ARNE S Proyector 12LED, TII, 2700K, 350mA, 15W Aluminio pintado Gris RAL9006 + TUMBLER Accesorio Soporte pared circular Aluminio Pintado Negro RAL9004 DE urbidermis</t>
  </si>
  <si>
    <t>TUMBLER Luminaria 16LED, TII+III, 2700K, 350mA, 19W Aluminio pintado Negro RAL9004 + TUMBLER Accesorio Soporte pared circular Aluminio Pintado Negro RAL9004 de URBIDERMIS</t>
  </si>
  <si>
    <t>ARNE S Proyector 8LED, TII+III, 2700K, 350mA, 11W Aluminio Pintado Gris RAL9006 + ARNE S Accesorio Mural Aluminio Pintado Gris RAL9006 de URBIDERMIS</t>
  </si>
  <si>
    <t>*1 TUMBLER Luminaria 16LED, TII, 2700K, 425mA, 22W Aluminio pintado Negro RAL9004 Ref.</t>
  </si>
  <si>
    <t>BMS - PX View</t>
  </si>
  <si>
    <t>SCADA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</si>
</sst>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u/>
      <sz val="11"/>
      <color theme="1"/>
      <name val="Calibri"/>
      <family val="2"/>
      <scheme val="minor"/>
    </font>
    <font>
      <sz val="10"/>
      <name val="Arial"/>
      <family val="2"/>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s>
  <cellStyleXfs count="2">
    <xf numFmtId="0" fontId="0" fillId="0" borderId="0"/>
    <xf numFmtId="0" fontId="2" fillId="0" borderId="0"/>
  </cellStyleXfs>
  <cellXfs count="40">
    <xf numFmtId="0" fontId="0" fillId="0" borderId="0" xfId="0"/>
    <xf numFmtId="0" fontId="1" fillId="0" borderId="0" xfId="0" applyFont="1"/>
    <xf numFmtId="0" fontId="3" fillId="2" borderId="0" xfId="0" applyFont="1" applyFill="1"/>
    <xf numFmtId="0" fontId="3" fillId="2" borderId="0" xfId="0" applyFont="1" applyFill="1" applyAlignment="1">
      <alignment horizontal="center" vertical="center"/>
    </xf>
    <xf numFmtId="0" fontId="3" fillId="2" borderId="2" xfId="0" applyFont="1" applyFill="1" applyBorder="1"/>
    <xf numFmtId="0" fontId="3" fillId="2" borderId="2" xfId="0" applyFont="1" applyFill="1" applyBorder="1" applyAlignment="1">
      <alignment horizontal="center" vertical="center"/>
    </xf>
    <xf numFmtId="0" fontId="0" fillId="0" borderId="3" xfId="0" applyBorder="1"/>
    <xf numFmtId="0" fontId="0" fillId="0" borderId="3" xfId="0" applyBorder="1" applyAlignment="1">
      <alignment wrapText="1"/>
    </xf>
    <xf numFmtId="0" fontId="0" fillId="0" borderId="3" xfId="0" applyBorder="1" applyAlignment="1">
      <alignment vertical="top"/>
    </xf>
    <xf numFmtId="0" fontId="0" fillId="0" borderId="4" xfId="0" applyBorder="1"/>
    <xf numFmtId="0" fontId="0" fillId="0" borderId="3" xfId="0" applyBorder="1" applyAlignment="1">
      <alignment vertical="top" wrapText="1"/>
    </xf>
    <xf numFmtId="0" fontId="0" fillId="0" borderId="3" xfId="0" applyFont="1" applyBorder="1"/>
    <xf numFmtId="0" fontId="0" fillId="0" borderId="4" xfId="0" applyFont="1" applyBorder="1"/>
    <xf numFmtId="0" fontId="0" fillId="0" borderId="5" xfId="0" applyFont="1" applyBorder="1"/>
    <xf numFmtId="0" fontId="0" fillId="0" borderId="5" xfId="0" applyBorder="1"/>
    <xf numFmtId="0" fontId="0" fillId="0" borderId="6" xfId="0" applyFont="1" applyBorder="1"/>
    <xf numFmtId="0" fontId="0" fillId="0" borderId="6" xfId="0" applyBorder="1"/>
    <xf numFmtId="0" fontId="0" fillId="0" borderId="7" xfId="0" applyFont="1" applyBorder="1"/>
    <xf numFmtId="0" fontId="0" fillId="0" borderId="7" xfId="0" applyBorder="1"/>
    <xf numFmtId="0" fontId="3" fillId="0" borderId="1" xfId="0" applyFont="1" applyBorder="1"/>
    <xf numFmtId="0" fontId="0" fillId="0" borderId="1" xfId="0" applyBorder="1"/>
    <xf numFmtId="0" fontId="0" fillId="0" borderId="3" xfId="0" applyFont="1" applyBorder="1" applyAlignment="1">
      <alignment wrapText="1"/>
    </xf>
    <xf numFmtId="0" fontId="0" fillId="0" borderId="3" xfId="0" applyFont="1" applyBorder="1" applyAlignment="1">
      <alignment vertical="top" wrapText="1"/>
    </xf>
    <xf numFmtId="0" fontId="3" fillId="0" borderId="4" xfId="0" applyFont="1" applyBorder="1"/>
    <xf numFmtId="0" fontId="0" fillId="0" borderId="2" xfId="0" applyFont="1" applyBorder="1" applyAlignment="1">
      <alignment wrapText="1"/>
    </xf>
    <xf numFmtId="0" fontId="0" fillId="0" borderId="2" xfId="0" applyBorder="1" applyAlignment="1">
      <alignment vertical="top"/>
    </xf>
    <xf numFmtId="0" fontId="0" fillId="0" borderId="3" xfId="0" applyBorder="1" applyAlignment="1"/>
    <xf numFmtId="0" fontId="0" fillId="0" borderId="8" xfId="0" applyBorder="1" applyAlignment="1">
      <alignment wrapText="1"/>
    </xf>
    <xf numFmtId="0" fontId="0" fillId="0" borderId="8" xfId="0" applyBorder="1" applyAlignment="1">
      <alignment vertical="top"/>
    </xf>
    <xf numFmtId="0" fontId="0" fillId="0" borderId="6" xfId="0" applyBorder="1" applyAlignment="1">
      <alignment wrapText="1"/>
    </xf>
    <xf numFmtId="0" fontId="0" fillId="0" borderId="9" xfId="0" applyBorder="1" applyAlignment="1">
      <alignment wrapText="1"/>
    </xf>
    <xf numFmtId="0" fontId="0" fillId="0" borderId="9" xfId="0" applyBorder="1"/>
    <xf numFmtId="0" fontId="0" fillId="0" borderId="2" xfId="0" applyBorder="1"/>
    <xf numFmtId="0" fontId="3" fillId="2" borderId="1" xfId="0" applyFont="1" applyFill="1" applyBorder="1" applyAlignment="1">
      <alignment horizontal="center" vertical="center"/>
    </xf>
    <xf numFmtId="0" fontId="3" fillId="2" borderId="1" xfId="0" applyFont="1" applyFill="1" applyBorder="1"/>
    <xf numFmtId="0" fontId="0" fillId="0" borderId="5" xfId="0" applyBorder="1" applyAlignment="1">
      <alignment wrapText="1"/>
    </xf>
    <xf numFmtId="0" fontId="0" fillId="0" borderId="7" xfId="0" applyBorder="1" applyAlignment="1">
      <alignment wrapText="1"/>
    </xf>
    <xf numFmtId="0" fontId="0" fillId="0" borderId="5" xfId="0" applyBorder="1" applyAlignment="1">
      <alignment vertical="top"/>
    </xf>
    <xf numFmtId="0" fontId="0" fillId="0" borderId="6" xfId="0" applyBorder="1" applyAlignment="1">
      <alignment vertical="top" wrapText="1"/>
    </xf>
    <xf numFmtId="0" fontId="3" fillId="2" borderId="5" xfId="0" applyFont="1" applyFill="1" applyBorder="1" applyAlignment="1">
      <alignment horizontal="center" vertical="center"/>
    </xf>
  </cellXfs>
  <cellStyles count="2">
    <cellStyle name="Normal" xfId="0" builtinId="0"/>
    <cellStyle name="Normal 2" xfId="1" xr:uid="{24192C5B-FF03-43A8-B19D-043DA1A205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17D5-37E7-450C-B102-88375256724F}">
  <dimension ref="B3:C160"/>
  <sheetViews>
    <sheetView topLeftCell="A151" workbookViewId="0">
      <selection activeCell="F51" sqref="F51"/>
    </sheetView>
  </sheetViews>
  <sheetFormatPr baseColWidth="10" defaultRowHeight="14.4" x14ac:dyDescent="0.3"/>
  <cols>
    <col min="1" max="1" width="5.6640625" customWidth="1"/>
    <col min="2" max="2" width="68.44140625" customWidth="1"/>
    <col min="3" max="3" width="7.6640625" customWidth="1"/>
  </cols>
  <sheetData>
    <row r="3" spans="2:3" x14ac:dyDescent="0.3">
      <c r="B3" s="1" t="s">
        <v>40</v>
      </c>
    </row>
    <row r="4" spans="2:3" x14ac:dyDescent="0.3">
      <c r="B4" s="1"/>
    </row>
    <row r="5" spans="2:3" x14ac:dyDescent="0.3">
      <c r="B5" s="9"/>
      <c r="C5" s="9"/>
    </row>
    <row r="6" spans="2:3" x14ac:dyDescent="0.3">
      <c r="B6" s="4" t="s">
        <v>74</v>
      </c>
      <c r="C6" s="5" t="s">
        <v>141</v>
      </c>
    </row>
    <row r="7" spans="2:3" x14ac:dyDescent="0.3">
      <c r="B7" s="6" t="s">
        <v>41</v>
      </c>
      <c r="C7" s="6">
        <v>1</v>
      </c>
    </row>
    <row r="8" spans="2:3" x14ac:dyDescent="0.3">
      <c r="B8" s="6" t="s">
        <v>42</v>
      </c>
      <c r="C8" s="6">
        <v>1</v>
      </c>
    </row>
    <row r="9" spans="2:3" x14ac:dyDescent="0.3">
      <c r="B9" s="6" t="s">
        <v>43</v>
      </c>
      <c r="C9" s="6">
        <v>1</v>
      </c>
    </row>
    <row r="10" spans="2:3" x14ac:dyDescent="0.3">
      <c r="B10" s="6" t="s">
        <v>44</v>
      </c>
      <c r="C10" s="6">
        <v>1</v>
      </c>
    </row>
    <row r="11" spans="2:3" x14ac:dyDescent="0.3">
      <c r="B11" s="6" t="s">
        <v>48</v>
      </c>
      <c r="C11" s="6">
        <v>1</v>
      </c>
    </row>
    <row r="12" spans="2:3" x14ac:dyDescent="0.3">
      <c r="B12" s="6" t="s">
        <v>45</v>
      </c>
      <c r="C12" s="6">
        <v>1</v>
      </c>
    </row>
    <row r="13" spans="2:3" x14ac:dyDescent="0.3">
      <c r="B13" s="6" t="s">
        <v>46</v>
      </c>
      <c r="C13" s="6">
        <v>1</v>
      </c>
    </row>
    <row r="14" spans="2:3" x14ac:dyDescent="0.3">
      <c r="B14" s="6" t="s">
        <v>47</v>
      </c>
      <c r="C14" s="6">
        <v>1</v>
      </c>
    </row>
    <row r="15" spans="2:3" x14ac:dyDescent="0.3">
      <c r="B15" s="6"/>
      <c r="C15" s="6"/>
    </row>
    <row r="16" spans="2:3" x14ac:dyDescent="0.3">
      <c r="B16" s="6" t="s">
        <v>49</v>
      </c>
      <c r="C16" s="6">
        <v>1</v>
      </c>
    </row>
    <row r="17" spans="2:3" x14ac:dyDescent="0.3">
      <c r="B17" s="6" t="s">
        <v>50</v>
      </c>
      <c r="C17" s="6">
        <v>1</v>
      </c>
    </row>
    <row r="18" spans="2:3" x14ac:dyDescent="0.3">
      <c r="B18" s="6" t="s">
        <v>51</v>
      </c>
      <c r="C18" s="6">
        <v>1</v>
      </c>
    </row>
    <row r="19" spans="2:3" x14ac:dyDescent="0.3">
      <c r="B19" s="6" t="s">
        <v>52</v>
      </c>
      <c r="C19" s="6">
        <v>1</v>
      </c>
    </row>
    <row r="20" spans="2:3" x14ac:dyDescent="0.3">
      <c r="B20" s="6" t="s">
        <v>53</v>
      </c>
      <c r="C20" s="6">
        <v>1</v>
      </c>
    </row>
    <row r="21" spans="2:3" x14ac:dyDescent="0.3">
      <c r="B21" s="6" t="s">
        <v>54</v>
      </c>
      <c r="C21" s="6">
        <v>1</v>
      </c>
    </row>
    <row r="22" spans="2:3" x14ac:dyDescent="0.3">
      <c r="B22" s="6" t="s">
        <v>55</v>
      </c>
      <c r="C22" s="6">
        <v>1</v>
      </c>
    </row>
    <row r="23" spans="2:3" x14ac:dyDescent="0.3">
      <c r="B23" s="6" t="s">
        <v>56</v>
      </c>
      <c r="C23" s="6">
        <v>1</v>
      </c>
    </row>
    <row r="24" spans="2:3" x14ac:dyDescent="0.3">
      <c r="B24" s="6"/>
      <c r="C24" s="6"/>
    </row>
    <row r="25" spans="2:3" x14ac:dyDescent="0.3">
      <c r="B25" s="6" t="s">
        <v>57</v>
      </c>
      <c r="C25" s="6">
        <v>1</v>
      </c>
    </row>
    <row r="26" spans="2:3" x14ac:dyDescent="0.3">
      <c r="B26" s="6" t="s">
        <v>58</v>
      </c>
      <c r="C26" s="6">
        <v>1</v>
      </c>
    </row>
    <row r="27" spans="2:3" x14ac:dyDescent="0.3">
      <c r="B27" s="6" t="s">
        <v>59</v>
      </c>
      <c r="C27" s="6">
        <v>1</v>
      </c>
    </row>
    <row r="28" spans="2:3" x14ac:dyDescent="0.3">
      <c r="B28" s="6" t="s">
        <v>60</v>
      </c>
      <c r="C28" s="6">
        <v>1</v>
      </c>
    </row>
    <row r="29" spans="2:3" x14ac:dyDescent="0.3">
      <c r="B29" s="6" t="s">
        <v>61</v>
      </c>
      <c r="C29" s="6">
        <v>1</v>
      </c>
    </row>
    <row r="30" spans="2:3" x14ac:dyDescent="0.3">
      <c r="B30" s="6" t="s">
        <v>62</v>
      </c>
      <c r="C30" s="6">
        <v>1</v>
      </c>
    </row>
    <row r="31" spans="2:3" x14ac:dyDescent="0.3">
      <c r="B31" s="6" t="s">
        <v>63</v>
      </c>
      <c r="C31" s="6">
        <v>1</v>
      </c>
    </row>
    <row r="32" spans="2:3" x14ac:dyDescent="0.3">
      <c r="B32" s="6" t="s">
        <v>64</v>
      </c>
      <c r="C32" s="6">
        <v>1</v>
      </c>
    </row>
    <row r="33" spans="2:3" x14ac:dyDescent="0.3">
      <c r="B33" s="6" t="s">
        <v>65</v>
      </c>
      <c r="C33" s="6">
        <v>1</v>
      </c>
    </row>
    <row r="34" spans="2:3" x14ac:dyDescent="0.3">
      <c r="B34" s="6"/>
      <c r="C34" s="6"/>
    </row>
    <row r="35" spans="2:3" x14ac:dyDescent="0.3">
      <c r="B35" s="6" t="s">
        <v>66</v>
      </c>
      <c r="C35" s="6">
        <v>1</v>
      </c>
    </row>
    <row r="36" spans="2:3" x14ac:dyDescent="0.3">
      <c r="B36" s="6" t="s">
        <v>67</v>
      </c>
      <c r="C36" s="6">
        <v>1</v>
      </c>
    </row>
    <row r="37" spans="2:3" x14ac:dyDescent="0.3">
      <c r="B37" s="6" t="s">
        <v>68</v>
      </c>
      <c r="C37" s="6">
        <v>1</v>
      </c>
    </row>
    <row r="38" spans="2:3" x14ac:dyDescent="0.3">
      <c r="B38" s="6" t="s">
        <v>69</v>
      </c>
      <c r="C38" s="6">
        <v>1</v>
      </c>
    </row>
    <row r="39" spans="2:3" x14ac:dyDescent="0.3">
      <c r="B39" s="6" t="s">
        <v>70</v>
      </c>
      <c r="C39" s="6">
        <v>1</v>
      </c>
    </row>
    <row r="40" spans="2:3" x14ac:dyDescent="0.3">
      <c r="B40" s="6"/>
      <c r="C40" s="6"/>
    </row>
    <row r="41" spans="2:3" x14ac:dyDescent="0.3">
      <c r="B41" s="6" t="s">
        <v>71</v>
      </c>
      <c r="C41" s="6">
        <v>1</v>
      </c>
    </row>
    <row r="42" spans="2:3" x14ac:dyDescent="0.3">
      <c r="B42" s="6" t="s">
        <v>72</v>
      </c>
      <c r="C42" s="6">
        <v>1</v>
      </c>
    </row>
    <row r="43" spans="2:3" x14ac:dyDescent="0.3">
      <c r="B43" s="6" t="s">
        <v>73</v>
      </c>
      <c r="C43" s="6">
        <v>1</v>
      </c>
    </row>
    <row r="44" spans="2:3" x14ac:dyDescent="0.3">
      <c r="B44" s="6"/>
      <c r="C44" s="6"/>
    </row>
    <row r="45" spans="2:3" x14ac:dyDescent="0.3">
      <c r="B45" s="6" t="s">
        <v>139</v>
      </c>
      <c r="C45" s="6">
        <v>1</v>
      </c>
    </row>
    <row r="46" spans="2:3" x14ac:dyDescent="0.3">
      <c r="B46" s="6" t="s">
        <v>140</v>
      </c>
      <c r="C46" s="6">
        <v>1</v>
      </c>
    </row>
    <row r="47" spans="2:3" x14ac:dyDescent="0.3">
      <c r="B47" s="9"/>
      <c r="C47" s="9"/>
    </row>
    <row r="48" spans="2:3" x14ac:dyDescent="0.3">
      <c r="B48" s="9"/>
      <c r="C48" s="9"/>
    </row>
    <row r="49" spans="2:3" x14ac:dyDescent="0.3">
      <c r="B49" s="4" t="s">
        <v>75</v>
      </c>
      <c r="C49" s="5" t="s">
        <v>141</v>
      </c>
    </row>
    <row r="50" spans="2:3" x14ac:dyDescent="0.3">
      <c r="B50" s="6" t="s">
        <v>122</v>
      </c>
      <c r="C50" s="6">
        <v>121</v>
      </c>
    </row>
    <row r="51" spans="2:3" x14ac:dyDescent="0.3">
      <c r="B51" s="6" t="s">
        <v>123</v>
      </c>
      <c r="C51" s="6">
        <f>1436+32+32+7</f>
        <v>1507</v>
      </c>
    </row>
    <row r="52" spans="2:3" x14ac:dyDescent="0.3">
      <c r="B52" s="6" t="s">
        <v>121</v>
      </c>
      <c r="C52" s="6">
        <v>26</v>
      </c>
    </row>
    <row r="53" spans="2:3" ht="28.8" x14ac:dyDescent="0.3">
      <c r="B53" s="7" t="s">
        <v>124</v>
      </c>
      <c r="C53" s="8">
        <v>16</v>
      </c>
    </row>
    <row r="54" spans="2:3" x14ac:dyDescent="0.3">
      <c r="B54" s="6"/>
      <c r="C54" s="6"/>
    </row>
    <row r="55" spans="2:3" ht="129.6" x14ac:dyDescent="0.3">
      <c r="B55" s="7" t="s">
        <v>91</v>
      </c>
      <c r="C55" s="8">
        <v>106</v>
      </c>
    </row>
    <row r="56" spans="2:3" ht="144" x14ac:dyDescent="0.3">
      <c r="B56" s="7" t="s">
        <v>92</v>
      </c>
      <c r="C56" s="8">
        <v>20</v>
      </c>
    </row>
    <row r="57" spans="2:3" x14ac:dyDescent="0.3">
      <c r="B57" s="7"/>
      <c r="C57" s="6"/>
    </row>
    <row r="58" spans="2:3" x14ac:dyDescent="0.3">
      <c r="B58" s="7" t="s">
        <v>94</v>
      </c>
      <c r="C58" s="6">
        <f>353+10+16</f>
        <v>379</v>
      </c>
    </row>
    <row r="59" spans="2:3" x14ac:dyDescent="0.3">
      <c r="B59" s="7" t="s">
        <v>82</v>
      </c>
      <c r="C59" s="6"/>
    </row>
    <row r="60" spans="2:3" x14ac:dyDescent="0.3">
      <c r="B60" s="7" t="s">
        <v>83</v>
      </c>
      <c r="C60" s="6"/>
    </row>
    <row r="61" spans="2:3" x14ac:dyDescent="0.3">
      <c r="B61" s="7" t="s">
        <v>84</v>
      </c>
      <c r="C61" s="6"/>
    </row>
    <row r="62" spans="2:3" x14ac:dyDescent="0.3">
      <c r="B62" s="7" t="s">
        <v>85</v>
      </c>
      <c r="C62" s="6"/>
    </row>
    <row r="63" spans="2:3" x14ac:dyDescent="0.3">
      <c r="B63" s="7" t="s">
        <v>86</v>
      </c>
      <c r="C63" s="6"/>
    </row>
    <row r="64" spans="2:3" x14ac:dyDescent="0.3">
      <c r="B64" s="7" t="s">
        <v>87</v>
      </c>
      <c r="C64" s="6"/>
    </row>
    <row r="65" spans="2:3" x14ac:dyDescent="0.3">
      <c r="B65" s="7" t="s">
        <v>88</v>
      </c>
      <c r="C65" s="6"/>
    </row>
    <row r="66" spans="2:3" x14ac:dyDescent="0.3">
      <c r="B66" s="6" t="s">
        <v>89</v>
      </c>
      <c r="C66" s="6"/>
    </row>
    <row r="67" spans="2:3" x14ac:dyDescent="0.3">
      <c r="B67" s="6"/>
      <c r="C67" s="6"/>
    </row>
    <row r="68" spans="2:3" ht="187.2" x14ac:dyDescent="0.3">
      <c r="B68" s="7" t="s">
        <v>93</v>
      </c>
      <c r="C68" s="8">
        <f>20+28+18+18</f>
        <v>84</v>
      </c>
    </row>
    <row r="69" spans="2:3" x14ac:dyDescent="0.3">
      <c r="B69" s="6"/>
      <c r="C69" s="6"/>
    </row>
    <row r="70" spans="2:3" ht="28.8" x14ac:dyDescent="0.3">
      <c r="B70" s="7" t="s">
        <v>100</v>
      </c>
      <c r="C70" s="8">
        <f>14+22+16</f>
        <v>52</v>
      </c>
    </row>
    <row r="71" spans="2:3" ht="28.8" x14ac:dyDescent="0.3">
      <c r="B71" s="7" t="s">
        <v>101</v>
      </c>
      <c r="C71" s="8">
        <f>2+11+2+4</f>
        <v>19</v>
      </c>
    </row>
    <row r="72" spans="2:3" ht="28.8" x14ac:dyDescent="0.3">
      <c r="B72" s="7" t="s">
        <v>102</v>
      </c>
      <c r="C72" s="8">
        <v>68</v>
      </c>
    </row>
    <row r="73" spans="2:3" x14ac:dyDescent="0.3">
      <c r="B73" s="6" t="s">
        <v>120</v>
      </c>
      <c r="C73" s="6">
        <f>10+4</f>
        <v>14</v>
      </c>
    </row>
    <row r="74" spans="2:3" x14ac:dyDescent="0.3">
      <c r="B74" s="6"/>
      <c r="C74" s="6"/>
    </row>
    <row r="75" spans="2:3" ht="100.8" x14ac:dyDescent="0.3">
      <c r="B75" s="7" t="s">
        <v>95</v>
      </c>
      <c r="C75" s="8">
        <v>15</v>
      </c>
    </row>
    <row r="76" spans="2:3" x14ac:dyDescent="0.3">
      <c r="B76" s="6" t="s">
        <v>96</v>
      </c>
      <c r="C76" s="6">
        <v>75</v>
      </c>
    </row>
    <row r="77" spans="2:3" x14ac:dyDescent="0.3">
      <c r="B77" s="6"/>
      <c r="C77" s="6"/>
    </row>
    <row r="78" spans="2:3" x14ac:dyDescent="0.3">
      <c r="B78" s="6" t="s">
        <v>129</v>
      </c>
      <c r="C78" s="6">
        <v>11</v>
      </c>
    </row>
    <row r="79" spans="2:3" x14ac:dyDescent="0.3">
      <c r="B79" s="6"/>
      <c r="C79" s="6"/>
    </row>
    <row r="80" spans="2:3" x14ac:dyDescent="0.3">
      <c r="B80" s="6" t="s">
        <v>117</v>
      </c>
      <c r="C80" s="6">
        <f>71+12+5</f>
        <v>88</v>
      </c>
    </row>
    <row r="81" spans="2:3" x14ac:dyDescent="0.3">
      <c r="B81" s="6" t="s">
        <v>118</v>
      </c>
      <c r="C81" s="6">
        <f>438+20+25</f>
        <v>483</v>
      </c>
    </row>
    <row r="82" spans="2:3" x14ac:dyDescent="0.3">
      <c r="B82" s="6" t="s">
        <v>119</v>
      </c>
      <c r="C82" s="6">
        <f>73+4+4+2</f>
        <v>83</v>
      </c>
    </row>
    <row r="83" spans="2:3" x14ac:dyDescent="0.3">
      <c r="B83" s="6" t="s">
        <v>133</v>
      </c>
      <c r="C83" s="6">
        <v>3</v>
      </c>
    </row>
    <row r="84" spans="2:3" x14ac:dyDescent="0.3">
      <c r="B84" s="6"/>
      <c r="C84" s="6"/>
    </row>
    <row r="85" spans="2:3" x14ac:dyDescent="0.3">
      <c r="B85" s="6"/>
      <c r="C85" s="6"/>
    </row>
    <row r="86" spans="2:3" ht="28.8" x14ac:dyDescent="0.3">
      <c r="B86" s="27" t="s">
        <v>146</v>
      </c>
      <c r="C86" s="28">
        <v>1</v>
      </c>
    </row>
    <row r="87" spans="2:3" ht="28.8" x14ac:dyDescent="0.3">
      <c r="B87" s="29" t="s">
        <v>147</v>
      </c>
      <c r="C87" s="16"/>
    </row>
    <row r="88" spans="2:3" ht="28.8" x14ac:dyDescent="0.3">
      <c r="B88" s="30" t="s">
        <v>148</v>
      </c>
      <c r="C88" s="31"/>
    </row>
    <row r="89" spans="2:3" ht="28.8" x14ac:dyDescent="0.3">
      <c r="B89" s="27" t="s">
        <v>146</v>
      </c>
      <c r="C89" s="28">
        <v>7</v>
      </c>
    </row>
    <row r="90" spans="2:3" ht="28.8" x14ac:dyDescent="0.3">
      <c r="B90" s="29" t="s">
        <v>149</v>
      </c>
      <c r="C90" s="16"/>
    </row>
    <row r="91" spans="2:3" ht="28.8" x14ac:dyDescent="0.3">
      <c r="B91" s="30" t="s">
        <v>150</v>
      </c>
      <c r="C91" s="31"/>
    </row>
    <row r="92" spans="2:3" ht="28.8" x14ac:dyDescent="0.3">
      <c r="B92" s="27" t="s">
        <v>151</v>
      </c>
      <c r="C92" s="28">
        <f>14+1</f>
        <v>15</v>
      </c>
    </row>
    <row r="93" spans="2:3" ht="28.8" x14ac:dyDescent="0.3">
      <c r="B93" s="29" t="s">
        <v>157</v>
      </c>
      <c r="C93" s="16"/>
    </row>
    <row r="94" spans="2:3" ht="28.8" x14ac:dyDescent="0.3">
      <c r="B94" s="30" t="s">
        <v>152</v>
      </c>
      <c r="C94" s="31"/>
    </row>
    <row r="95" spans="2:3" ht="43.2" x14ac:dyDescent="0.3">
      <c r="B95" s="10" t="s">
        <v>153</v>
      </c>
      <c r="C95" s="8">
        <v>5</v>
      </c>
    </row>
    <row r="96" spans="2:3" ht="43.2" x14ac:dyDescent="0.3">
      <c r="B96" s="7" t="s">
        <v>154</v>
      </c>
      <c r="C96" s="8">
        <v>3</v>
      </c>
    </row>
    <row r="97" spans="2:3" ht="43.2" x14ac:dyDescent="0.3">
      <c r="B97" s="7" t="s">
        <v>155</v>
      </c>
      <c r="C97" s="8">
        <v>2</v>
      </c>
    </row>
    <row r="98" spans="2:3" ht="43.2" x14ac:dyDescent="0.3">
      <c r="B98" s="7" t="s">
        <v>156</v>
      </c>
      <c r="C98" s="8">
        <v>1</v>
      </c>
    </row>
    <row r="99" spans="2:3" x14ac:dyDescent="0.3">
      <c r="B99" s="9"/>
      <c r="C99" s="9"/>
    </row>
    <row r="100" spans="2:3" x14ac:dyDescent="0.3">
      <c r="B100" s="4" t="s">
        <v>76</v>
      </c>
      <c r="C100" s="5" t="s">
        <v>141</v>
      </c>
    </row>
    <row r="101" spans="2:3" x14ac:dyDescent="0.3">
      <c r="B101" s="11" t="s">
        <v>77</v>
      </c>
      <c r="C101" s="6">
        <f>70+20</f>
        <v>90</v>
      </c>
    </row>
    <row r="102" spans="2:3" x14ac:dyDescent="0.3">
      <c r="B102" s="11" t="s">
        <v>78</v>
      </c>
      <c r="C102" s="6">
        <f>70+20</f>
        <v>90</v>
      </c>
    </row>
    <row r="103" spans="2:3" x14ac:dyDescent="0.3">
      <c r="B103" s="11" t="s">
        <v>79</v>
      </c>
      <c r="C103" s="6">
        <v>99</v>
      </c>
    </row>
    <row r="104" spans="2:3" x14ac:dyDescent="0.3">
      <c r="B104" s="11" t="s">
        <v>80</v>
      </c>
      <c r="C104" s="6">
        <v>99</v>
      </c>
    </row>
    <row r="105" spans="2:3" x14ac:dyDescent="0.3">
      <c r="B105" s="11" t="s">
        <v>81</v>
      </c>
      <c r="C105" s="6">
        <v>32</v>
      </c>
    </row>
    <row r="106" spans="2:3" x14ac:dyDescent="0.3">
      <c r="B106" s="12"/>
      <c r="C106" s="9"/>
    </row>
    <row r="107" spans="2:3" x14ac:dyDescent="0.3">
      <c r="B107" s="13" t="s">
        <v>110</v>
      </c>
      <c r="C107" s="14">
        <v>1</v>
      </c>
    </row>
    <row r="108" spans="2:3" x14ac:dyDescent="0.3">
      <c r="B108" s="15" t="s">
        <v>112</v>
      </c>
      <c r="C108" s="16"/>
    </row>
    <row r="109" spans="2:3" x14ac:dyDescent="0.3">
      <c r="B109" s="15" t="s">
        <v>113</v>
      </c>
      <c r="C109" s="16"/>
    </row>
    <row r="110" spans="2:3" x14ac:dyDescent="0.3">
      <c r="B110" s="15" t="s">
        <v>111</v>
      </c>
      <c r="C110" s="16"/>
    </row>
    <row r="111" spans="2:3" x14ac:dyDescent="0.3">
      <c r="B111" s="15" t="s">
        <v>114</v>
      </c>
      <c r="C111" s="16"/>
    </row>
    <row r="112" spans="2:3" x14ac:dyDescent="0.3">
      <c r="B112" s="15" t="s">
        <v>115</v>
      </c>
      <c r="C112" s="16"/>
    </row>
    <row r="113" spans="2:3" x14ac:dyDescent="0.3">
      <c r="B113" s="17" t="s">
        <v>116</v>
      </c>
      <c r="C113" s="18"/>
    </row>
    <row r="114" spans="2:3" x14ac:dyDescent="0.3">
      <c r="B114" s="19"/>
      <c r="C114" s="20"/>
    </row>
    <row r="115" spans="2:3" x14ac:dyDescent="0.3">
      <c r="B115" s="4" t="s">
        <v>97</v>
      </c>
      <c r="C115" s="5" t="s">
        <v>141</v>
      </c>
    </row>
    <row r="116" spans="2:3" ht="57.6" x14ac:dyDescent="0.3">
      <c r="B116" s="22" t="s">
        <v>98</v>
      </c>
      <c r="C116" s="8">
        <v>16</v>
      </c>
    </row>
    <row r="117" spans="2:3" ht="100.8" x14ac:dyDescent="0.3">
      <c r="B117" s="22" t="s">
        <v>99</v>
      </c>
      <c r="C117" s="8">
        <v>1</v>
      </c>
    </row>
    <row r="118" spans="2:3" x14ac:dyDescent="0.3">
      <c r="B118" s="23"/>
      <c r="C118" s="9"/>
    </row>
    <row r="119" spans="2:3" x14ac:dyDescent="0.3">
      <c r="B119" s="2" t="s">
        <v>90</v>
      </c>
      <c r="C119" s="3" t="s">
        <v>141</v>
      </c>
    </row>
    <row r="120" spans="2:3" ht="28.8" x14ac:dyDescent="0.3">
      <c r="B120" s="24" t="s">
        <v>135</v>
      </c>
      <c r="C120" s="25">
        <v>115</v>
      </c>
    </row>
    <row r="121" spans="2:3" x14ac:dyDescent="0.3">
      <c r="B121" s="22" t="s">
        <v>136</v>
      </c>
      <c r="C121" s="8">
        <v>150</v>
      </c>
    </row>
    <row r="122" spans="2:3" ht="28.8" x14ac:dyDescent="0.3">
      <c r="B122" s="21" t="s">
        <v>138</v>
      </c>
      <c r="C122" s="8">
        <v>4</v>
      </c>
    </row>
    <row r="123" spans="2:3" ht="28.8" x14ac:dyDescent="0.3">
      <c r="B123" s="21" t="s">
        <v>137</v>
      </c>
      <c r="C123" s="8">
        <v>8</v>
      </c>
    </row>
    <row r="124" spans="2:3" x14ac:dyDescent="0.3">
      <c r="B124" s="6"/>
      <c r="C124" s="6"/>
    </row>
    <row r="125" spans="2:3" ht="28.8" x14ac:dyDescent="0.3">
      <c r="B125" s="21" t="s">
        <v>109</v>
      </c>
      <c r="C125" s="8">
        <v>14</v>
      </c>
    </row>
    <row r="126" spans="2:3" x14ac:dyDescent="0.3">
      <c r="B126" s="6"/>
      <c r="C126" s="6"/>
    </row>
    <row r="127" spans="2:3" x14ac:dyDescent="0.3">
      <c r="B127" s="6" t="s">
        <v>6</v>
      </c>
      <c r="C127" s="6">
        <v>428</v>
      </c>
    </row>
    <row r="128" spans="2:3" x14ac:dyDescent="0.3">
      <c r="B128" s="6" t="s">
        <v>7</v>
      </c>
      <c r="C128" s="6">
        <f>515+30</f>
        <v>545</v>
      </c>
    </row>
    <row r="129" spans="2:3" x14ac:dyDescent="0.3">
      <c r="B129" s="6" t="s">
        <v>8</v>
      </c>
      <c r="C129" s="6">
        <f>13+2</f>
        <v>15</v>
      </c>
    </row>
    <row r="130" spans="2:3" ht="28.8" x14ac:dyDescent="0.3">
      <c r="B130" s="7" t="s">
        <v>9</v>
      </c>
      <c r="C130" s="8">
        <v>21</v>
      </c>
    </row>
    <row r="131" spans="2:3" x14ac:dyDescent="0.3">
      <c r="B131" s="6" t="s">
        <v>10</v>
      </c>
      <c r="C131" s="6">
        <f>5+2+5</f>
        <v>12</v>
      </c>
    </row>
    <row r="132" spans="2:3" x14ac:dyDescent="0.3">
      <c r="B132" s="26" t="s">
        <v>11</v>
      </c>
      <c r="C132" s="6">
        <f>3+86</f>
        <v>89</v>
      </c>
    </row>
    <row r="133" spans="2:3" x14ac:dyDescent="0.3">
      <c r="B133" s="26" t="s">
        <v>104</v>
      </c>
      <c r="C133" s="6">
        <v>23</v>
      </c>
    </row>
    <row r="134" spans="2:3" x14ac:dyDescent="0.3">
      <c r="B134" s="26" t="s">
        <v>103</v>
      </c>
      <c r="C134" s="6">
        <f>11+10+2</f>
        <v>23</v>
      </c>
    </row>
    <row r="135" spans="2:3" x14ac:dyDescent="0.3">
      <c r="B135" s="26" t="s">
        <v>105</v>
      </c>
      <c r="C135" s="6">
        <v>43</v>
      </c>
    </row>
    <row r="136" spans="2:3" x14ac:dyDescent="0.3">
      <c r="B136" s="26" t="s">
        <v>107</v>
      </c>
      <c r="C136" s="6">
        <f>295+45</f>
        <v>340</v>
      </c>
    </row>
    <row r="137" spans="2:3" x14ac:dyDescent="0.3">
      <c r="B137" s="6" t="s">
        <v>108</v>
      </c>
      <c r="C137" s="6">
        <f>149+4</f>
        <v>153</v>
      </c>
    </row>
    <row r="138" spans="2:3" x14ac:dyDescent="0.3">
      <c r="B138" s="6" t="s">
        <v>143</v>
      </c>
      <c r="C138" s="6">
        <v>16</v>
      </c>
    </row>
    <row r="139" spans="2:3" x14ac:dyDescent="0.3">
      <c r="B139" s="26" t="s">
        <v>106</v>
      </c>
      <c r="C139" s="6">
        <f>186+10+50</f>
        <v>246</v>
      </c>
    </row>
    <row r="140" spans="2:3" x14ac:dyDescent="0.3">
      <c r="B140" s="6"/>
      <c r="C140" s="6"/>
    </row>
    <row r="141" spans="2:3" x14ac:dyDescent="0.3">
      <c r="B141" s="6" t="s">
        <v>4</v>
      </c>
      <c r="C141" s="6">
        <v>72</v>
      </c>
    </row>
    <row r="142" spans="2:3" x14ac:dyDescent="0.3">
      <c r="B142" s="6" t="s">
        <v>5</v>
      </c>
      <c r="C142" s="6">
        <v>40</v>
      </c>
    </row>
    <row r="143" spans="2:3" x14ac:dyDescent="0.3">
      <c r="B143" s="6"/>
      <c r="C143" s="6"/>
    </row>
    <row r="144" spans="2:3" ht="28.8" x14ac:dyDescent="0.3">
      <c r="B144" s="7" t="s">
        <v>125</v>
      </c>
      <c r="C144" s="8">
        <f>1+13</f>
        <v>14</v>
      </c>
    </row>
    <row r="145" spans="2:3" x14ac:dyDescent="0.3">
      <c r="B145" s="6" t="s">
        <v>128</v>
      </c>
      <c r="C145" s="6">
        <f>65+7+2</f>
        <v>74</v>
      </c>
    </row>
    <row r="146" spans="2:3" x14ac:dyDescent="0.3">
      <c r="B146" s="6"/>
      <c r="C146" s="6"/>
    </row>
    <row r="147" spans="2:3" x14ac:dyDescent="0.3">
      <c r="B147" s="6" t="s">
        <v>126</v>
      </c>
      <c r="C147" s="6">
        <f>1+10</f>
        <v>11</v>
      </c>
    </row>
    <row r="148" spans="2:3" x14ac:dyDescent="0.3">
      <c r="B148" s="6" t="s">
        <v>130</v>
      </c>
      <c r="C148" s="6">
        <v>5</v>
      </c>
    </row>
    <row r="149" spans="2:3" x14ac:dyDescent="0.3">
      <c r="B149" s="6" t="s">
        <v>131</v>
      </c>
      <c r="C149" s="6">
        <v>1</v>
      </c>
    </row>
    <row r="150" spans="2:3" x14ac:dyDescent="0.3">
      <c r="B150" s="6" t="s">
        <v>134</v>
      </c>
      <c r="C150" s="6">
        <v>1</v>
      </c>
    </row>
    <row r="151" spans="2:3" x14ac:dyDescent="0.3">
      <c r="B151" s="6"/>
      <c r="C151" s="6"/>
    </row>
    <row r="152" spans="2:3" ht="28.8" x14ac:dyDescent="0.3">
      <c r="B152" s="7" t="s">
        <v>142</v>
      </c>
      <c r="C152" s="8">
        <f>1+2+2</f>
        <v>5</v>
      </c>
    </row>
    <row r="153" spans="2:3" x14ac:dyDescent="0.3">
      <c r="B153" s="6"/>
      <c r="C153" s="6"/>
    </row>
    <row r="154" spans="2:3" x14ac:dyDescent="0.3">
      <c r="B154" s="6" t="s">
        <v>127</v>
      </c>
      <c r="C154" s="6">
        <f>2+18+8</f>
        <v>28</v>
      </c>
    </row>
    <row r="155" spans="2:3" x14ac:dyDescent="0.3">
      <c r="B155" s="6"/>
      <c r="C155" s="6"/>
    </row>
    <row r="156" spans="2:3" x14ac:dyDescent="0.3">
      <c r="B156" s="6" t="s">
        <v>132</v>
      </c>
      <c r="C156" s="6">
        <f>3+10+2</f>
        <v>15</v>
      </c>
    </row>
    <row r="157" spans="2:3" x14ac:dyDescent="0.3">
      <c r="B157" s="6" t="s">
        <v>144</v>
      </c>
      <c r="C157" s="6">
        <v>10</v>
      </c>
    </row>
    <row r="158" spans="2:3" x14ac:dyDescent="0.3">
      <c r="B158" s="6"/>
      <c r="C158" s="6"/>
    </row>
    <row r="159" spans="2:3" x14ac:dyDescent="0.3">
      <c r="B159" s="6" t="s">
        <v>145</v>
      </c>
      <c r="C159" s="6">
        <v>3</v>
      </c>
    </row>
    <row r="160" spans="2:3" x14ac:dyDescent="0.3">
      <c r="B160" s="9"/>
      <c r="C160"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756A-73F3-4E3B-85F3-28C56BCA7130}">
  <dimension ref="B3:C56"/>
  <sheetViews>
    <sheetView topLeftCell="A40" workbookViewId="0">
      <selection activeCell="D23" sqref="D23"/>
    </sheetView>
  </sheetViews>
  <sheetFormatPr baseColWidth="10" defaultRowHeight="14.4" x14ac:dyDescent="0.3"/>
  <cols>
    <col min="1" max="1" width="5.6640625" customWidth="1"/>
    <col min="2" max="2" width="68.44140625" customWidth="1"/>
    <col min="3" max="3" width="7.6640625" customWidth="1"/>
  </cols>
  <sheetData>
    <row r="3" spans="2:3" x14ac:dyDescent="0.3">
      <c r="B3" s="34" t="s">
        <v>38</v>
      </c>
      <c r="C3" s="33" t="s">
        <v>141</v>
      </c>
    </row>
    <row r="4" spans="2:3" ht="28.8" x14ac:dyDescent="0.3">
      <c r="B4" s="35" t="s">
        <v>12</v>
      </c>
      <c r="C4" s="37">
        <v>1</v>
      </c>
    </row>
    <row r="5" spans="2:3" x14ac:dyDescent="0.3">
      <c r="B5" s="29" t="s">
        <v>13</v>
      </c>
      <c r="C5" s="16"/>
    </row>
    <row r="6" spans="2:3" ht="28.8" x14ac:dyDescent="0.3">
      <c r="B6" s="38" t="s">
        <v>14</v>
      </c>
      <c r="C6" s="16"/>
    </row>
    <row r="7" spans="2:3" x14ac:dyDescent="0.3">
      <c r="B7" s="29" t="s">
        <v>15</v>
      </c>
      <c r="C7" s="16"/>
    </row>
    <row r="8" spans="2:3" x14ac:dyDescent="0.3">
      <c r="B8" s="36" t="s">
        <v>18</v>
      </c>
      <c r="C8" s="18"/>
    </row>
    <row r="9" spans="2:3" ht="28.8" x14ac:dyDescent="0.3">
      <c r="B9" s="35" t="s">
        <v>16</v>
      </c>
      <c r="C9" s="37">
        <v>1</v>
      </c>
    </row>
    <row r="10" spans="2:3" x14ac:dyDescent="0.3">
      <c r="B10" s="29" t="s">
        <v>13</v>
      </c>
      <c r="C10" s="16"/>
    </row>
    <row r="11" spans="2:3" ht="28.8" x14ac:dyDescent="0.3">
      <c r="B11" s="38" t="s">
        <v>14</v>
      </c>
      <c r="C11" s="16"/>
    </row>
    <row r="12" spans="2:3" x14ac:dyDescent="0.3">
      <c r="B12" s="29" t="s">
        <v>17</v>
      </c>
      <c r="C12" s="16"/>
    </row>
    <row r="13" spans="2:3" x14ac:dyDescent="0.3">
      <c r="B13" s="36" t="s">
        <v>19</v>
      </c>
      <c r="C13" s="18"/>
    </row>
    <row r="14" spans="2:3" ht="28.8" x14ac:dyDescent="0.3">
      <c r="B14" s="35" t="s">
        <v>20</v>
      </c>
      <c r="C14" s="37">
        <v>1</v>
      </c>
    </row>
    <row r="15" spans="2:3" x14ac:dyDescent="0.3">
      <c r="B15" s="29" t="s">
        <v>13</v>
      </c>
      <c r="C15" s="16"/>
    </row>
    <row r="16" spans="2:3" ht="28.8" x14ac:dyDescent="0.3">
      <c r="B16" s="38" t="s">
        <v>14</v>
      </c>
      <c r="C16" s="16"/>
    </row>
    <row r="17" spans="2:3" x14ac:dyDescent="0.3">
      <c r="B17" s="29" t="s">
        <v>21</v>
      </c>
      <c r="C17" s="16"/>
    </row>
    <row r="18" spans="2:3" x14ac:dyDescent="0.3">
      <c r="B18" s="36" t="s">
        <v>22</v>
      </c>
      <c r="C18" s="18"/>
    </row>
    <row r="19" spans="2:3" ht="28.8" x14ac:dyDescent="0.3">
      <c r="B19" s="35" t="s">
        <v>23</v>
      </c>
      <c r="C19" s="37">
        <v>1</v>
      </c>
    </row>
    <row r="20" spans="2:3" x14ac:dyDescent="0.3">
      <c r="B20" s="29" t="s">
        <v>13</v>
      </c>
      <c r="C20" s="16"/>
    </row>
    <row r="21" spans="2:3" ht="28.8" x14ac:dyDescent="0.3">
      <c r="B21" s="38" t="s">
        <v>14</v>
      </c>
      <c r="C21" s="16"/>
    </row>
    <row r="22" spans="2:3" x14ac:dyDescent="0.3">
      <c r="B22" s="29" t="s">
        <v>15</v>
      </c>
      <c r="C22" s="16"/>
    </row>
    <row r="23" spans="2:3" x14ac:dyDescent="0.3">
      <c r="B23" s="36" t="s">
        <v>18</v>
      </c>
      <c r="C23" s="18"/>
    </row>
    <row r="24" spans="2:3" ht="28.8" x14ac:dyDescent="0.3">
      <c r="B24" s="35" t="s">
        <v>24</v>
      </c>
      <c r="C24" s="37">
        <v>1</v>
      </c>
    </row>
    <row r="25" spans="2:3" x14ac:dyDescent="0.3">
      <c r="B25" s="29" t="s">
        <v>13</v>
      </c>
      <c r="C25" s="16"/>
    </row>
    <row r="26" spans="2:3" ht="28.8" x14ac:dyDescent="0.3">
      <c r="B26" s="38" t="s">
        <v>14</v>
      </c>
      <c r="C26" s="16"/>
    </row>
    <row r="27" spans="2:3" x14ac:dyDescent="0.3">
      <c r="B27" s="29" t="s">
        <v>25</v>
      </c>
      <c r="C27" s="16"/>
    </row>
    <row r="28" spans="2:3" x14ac:dyDescent="0.3">
      <c r="B28" s="36" t="s">
        <v>26</v>
      </c>
      <c r="C28" s="18"/>
    </row>
    <row r="29" spans="2:3" ht="28.8" x14ac:dyDescent="0.3">
      <c r="B29" s="35" t="s">
        <v>29</v>
      </c>
      <c r="C29" s="37">
        <v>1</v>
      </c>
    </row>
    <row r="30" spans="2:3" x14ac:dyDescent="0.3">
      <c r="B30" s="29" t="s">
        <v>13</v>
      </c>
      <c r="C30" s="16"/>
    </row>
    <row r="31" spans="2:3" x14ac:dyDescent="0.3">
      <c r="B31" s="29" t="s">
        <v>27</v>
      </c>
      <c r="C31" s="16"/>
    </row>
    <row r="32" spans="2:3" x14ac:dyDescent="0.3">
      <c r="B32" s="36" t="s">
        <v>28</v>
      </c>
      <c r="C32" s="18"/>
    </row>
    <row r="33" spans="2:3" ht="28.8" x14ac:dyDescent="0.3">
      <c r="B33" s="35" t="s">
        <v>30</v>
      </c>
      <c r="C33" s="37">
        <v>1</v>
      </c>
    </row>
    <row r="34" spans="2:3" x14ac:dyDescent="0.3">
      <c r="B34" s="29" t="s">
        <v>13</v>
      </c>
      <c r="C34" s="16"/>
    </row>
    <row r="35" spans="2:3" ht="28.8" x14ac:dyDescent="0.3">
      <c r="B35" s="38" t="s">
        <v>31</v>
      </c>
      <c r="C35" s="16"/>
    </row>
    <row r="36" spans="2:3" x14ac:dyDescent="0.3">
      <c r="B36" s="36" t="s">
        <v>32</v>
      </c>
      <c r="C36" s="18"/>
    </row>
    <row r="37" spans="2:3" ht="28.8" x14ac:dyDescent="0.3">
      <c r="B37" s="35" t="s">
        <v>33</v>
      </c>
      <c r="C37" s="37">
        <v>1</v>
      </c>
    </row>
    <row r="38" spans="2:3" x14ac:dyDescent="0.3">
      <c r="B38" s="29" t="s">
        <v>13</v>
      </c>
      <c r="C38" s="16"/>
    </row>
    <row r="39" spans="2:3" ht="28.8" x14ac:dyDescent="0.3">
      <c r="B39" s="38" t="s">
        <v>14</v>
      </c>
      <c r="C39" s="16"/>
    </row>
    <row r="40" spans="2:3" x14ac:dyDescent="0.3">
      <c r="B40" s="29" t="s">
        <v>15</v>
      </c>
      <c r="C40" s="16"/>
    </row>
    <row r="41" spans="2:3" x14ac:dyDescent="0.3">
      <c r="B41" s="36" t="s">
        <v>18</v>
      </c>
      <c r="C41" s="18"/>
    </row>
    <row r="42" spans="2:3" ht="28.8" x14ac:dyDescent="0.3">
      <c r="B42" s="35" t="s">
        <v>34</v>
      </c>
      <c r="C42" s="37">
        <v>1</v>
      </c>
    </row>
    <row r="43" spans="2:3" x14ac:dyDescent="0.3">
      <c r="B43" s="29" t="s">
        <v>13</v>
      </c>
      <c r="C43" s="16"/>
    </row>
    <row r="44" spans="2:3" ht="28.8" x14ac:dyDescent="0.3">
      <c r="B44" s="38" t="s">
        <v>14</v>
      </c>
      <c r="C44" s="16"/>
    </row>
    <row r="45" spans="2:3" x14ac:dyDescent="0.3">
      <c r="B45" s="29" t="s">
        <v>35</v>
      </c>
      <c r="C45" s="16"/>
    </row>
    <row r="46" spans="2:3" x14ac:dyDescent="0.3">
      <c r="B46" s="36" t="s">
        <v>36</v>
      </c>
      <c r="C46" s="18"/>
    </row>
    <row r="47" spans="2:3" ht="28.8" x14ac:dyDescent="0.3">
      <c r="B47" s="35" t="s">
        <v>37</v>
      </c>
      <c r="C47" s="37">
        <v>1</v>
      </c>
    </row>
    <row r="48" spans="2:3" x14ac:dyDescent="0.3">
      <c r="B48" s="29" t="s">
        <v>13</v>
      </c>
      <c r="C48" s="16"/>
    </row>
    <row r="49" spans="2:3" ht="28.8" x14ac:dyDescent="0.3">
      <c r="B49" s="38" t="s">
        <v>14</v>
      </c>
      <c r="C49" s="16"/>
    </row>
    <row r="50" spans="2:3" x14ac:dyDescent="0.3">
      <c r="B50" s="29" t="s">
        <v>15</v>
      </c>
      <c r="C50" s="16"/>
    </row>
    <row r="51" spans="2:3" x14ac:dyDescent="0.3">
      <c r="B51" s="36" t="s">
        <v>18</v>
      </c>
      <c r="C51" s="18"/>
    </row>
    <row r="52" spans="2:3" ht="28.8" x14ac:dyDescent="0.3">
      <c r="B52" s="35" t="s">
        <v>39</v>
      </c>
      <c r="C52" s="37">
        <v>1</v>
      </c>
    </row>
    <row r="53" spans="2:3" x14ac:dyDescent="0.3">
      <c r="B53" s="29" t="s">
        <v>13</v>
      </c>
      <c r="C53" s="16"/>
    </row>
    <row r="54" spans="2:3" ht="28.8" x14ac:dyDescent="0.3">
      <c r="B54" s="38" t="s">
        <v>14</v>
      </c>
      <c r="C54" s="16"/>
    </row>
    <row r="55" spans="2:3" x14ac:dyDescent="0.3">
      <c r="B55" s="29" t="s">
        <v>15</v>
      </c>
      <c r="C55" s="16"/>
    </row>
    <row r="56" spans="2:3" x14ac:dyDescent="0.3">
      <c r="B56" s="36" t="s">
        <v>18</v>
      </c>
      <c r="C56"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18C43-9958-4F77-9F07-5148D938B17F}">
  <dimension ref="B3:C7"/>
  <sheetViews>
    <sheetView workbookViewId="0">
      <selection activeCell="B3" sqref="B3:C7"/>
    </sheetView>
  </sheetViews>
  <sheetFormatPr baseColWidth="10" defaultRowHeight="14.4" x14ac:dyDescent="0.3"/>
  <cols>
    <col min="1" max="1" width="5.6640625" customWidth="1"/>
    <col min="2" max="2" width="68.44140625" customWidth="1"/>
  </cols>
  <sheetData>
    <row r="3" spans="2:3" x14ac:dyDescent="0.3">
      <c r="B3" s="34" t="s">
        <v>0</v>
      </c>
      <c r="C3" s="39" t="s">
        <v>141</v>
      </c>
    </row>
    <row r="4" spans="2:3" x14ac:dyDescent="0.3">
      <c r="B4" s="32" t="s">
        <v>1</v>
      </c>
      <c r="C4" s="32">
        <v>4</v>
      </c>
    </row>
    <row r="5" spans="2:3" x14ac:dyDescent="0.3">
      <c r="B5" s="6" t="s">
        <v>2</v>
      </c>
      <c r="C5" s="6">
        <v>1</v>
      </c>
    </row>
    <row r="6" spans="2:3" x14ac:dyDescent="0.3">
      <c r="B6" s="6" t="s">
        <v>3</v>
      </c>
      <c r="C6" s="6">
        <v>1</v>
      </c>
    </row>
    <row r="7" spans="2:3" x14ac:dyDescent="0.3">
      <c r="B7" s="9"/>
      <c r="C7"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29AA4-16EE-4633-9A8A-3436A75F4289}">
  <dimension ref="B3:C4"/>
  <sheetViews>
    <sheetView tabSelected="1" workbookViewId="0">
      <selection activeCell="E23" sqref="E23"/>
    </sheetView>
  </sheetViews>
  <sheetFormatPr baseColWidth="10" defaultRowHeight="14.4" x14ac:dyDescent="0.3"/>
  <cols>
    <col min="2" max="2" width="44.33203125" customWidth="1"/>
    <col min="3" max="3" width="26.6640625" customWidth="1"/>
  </cols>
  <sheetData>
    <row r="3" spans="2:3" x14ac:dyDescent="0.3">
      <c r="B3" s="34" t="s">
        <v>159</v>
      </c>
      <c r="C3" s="39" t="s">
        <v>141</v>
      </c>
    </row>
    <row r="4" spans="2:3" x14ac:dyDescent="0.3">
      <c r="B4" s="20" t="s">
        <v>158</v>
      </c>
      <c r="C4" s="2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d5aca7-b4af-41d0-9cdb-2065602025cf">
      <Terms xmlns="http://schemas.microsoft.com/office/infopath/2007/PartnerControls"/>
    </lcf76f155ced4ddcb4097134ff3c332f>
    <TaxCatchAll xmlns="ed71d8ba-33bd-402e-ab51-29e418c555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4C230FC6109C344B1A49D115CE60471" ma:contentTypeVersion="18" ma:contentTypeDescription="Crear nuevo documento." ma:contentTypeScope="" ma:versionID="18807d67c9a60d9f802c1313bd36b499">
  <xsd:schema xmlns:xsd="http://www.w3.org/2001/XMLSchema" xmlns:xs="http://www.w3.org/2001/XMLSchema" xmlns:p="http://schemas.microsoft.com/office/2006/metadata/properties" xmlns:ns2="ed71d8ba-33bd-402e-ab51-29e418c55537" xmlns:ns3="6ad5aca7-b4af-41d0-9cdb-2065602025cf" targetNamespace="http://schemas.microsoft.com/office/2006/metadata/properties" ma:root="true" ma:fieldsID="d3bc29cbf1e86d285ec855a57471e8e4" ns2:_="" ns3:_="">
    <xsd:import namespace="ed71d8ba-33bd-402e-ab51-29e418c55537"/>
    <xsd:import namespace="6ad5aca7-b4af-41d0-9cdb-206560202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1d8ba-33bd-402e-ab51-29e418c5553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dc500b4-fdbd-4cd4-b8e7-9a292fcd39d5}" ma:internalName="TaxCatchAll" ma:showField="CatchAllData" ma:web="ed71d8ba-33bd-402e-ab51-29e418c555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d5aca7-b4af-41d0-9cdb-206560202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f95e496-07fd-431e-a704-7a420b5580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7F9F6-C8F8-4843-BCD6-A673CD521FD9}">
  <ds:schemaRefs>
    <ds:schemaRef ds:uri="http://schemas.microsoft.com/office/2006/metadata/properties"/>
    <ds:schemaRef ds:uri="ed71d8ba-33bd-402e-ab51-29e418c55537"/>
    <ds:schemaRef ds:uri="http://purl.org/dc/terms/"/>
    <ds:schemaRef ds:uri="6ad5aca7-b4af-41d0-9cdb-2065602025cf"/>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71E5BD7-3F33-45B3-91C9-2D27FA62B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1d8ba-33bd-402e-ab51-29e418c55537"/>
    <ds:schemaRef ds:uri="6ad5aca7-b4af-41d0-9cdb-206560202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ABC91-E526-40EA-9550-96033A95F2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BAJA TENSIÓN</vt:lpstr>
      <vt:lpstr>Telecomunicaciones</vt:lpstr>
      <vt:lpstr>Llamada paciente-enfermera</vt:lpstr>
      <vt:lpstr>SCADA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Montes Martínez</dc:creator>
  <cp:lastModifiedBy>Colome Martin, Eric</cp:lastModifiedBy>
  <cp:lastPrinted>2024-11-13T08:30:49Z</cp:lastPrinted>
  <dcterms:created xsi:type="dcterms:W3CDTF">2024-11-08T09:58:32Z</dcterms:created>
  <dcterms:modified xsi:type="dcterms:W3CDTF">2025-07-21T11:05:38Z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0x010100A4C230FC6109C344B1A49D115CE60471</vt:lpwstr>
  </property>
</Properties>
</file>