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2 PCAP\007-2025-1428 Cabines sanitaries\"/>
    </mc:Choice>
  </mc:AlternateContent>
  <xr:revisionPtr revIDLastSave="0" documentId="8_{96B734E8-0EB5-478D-BA22-A79C39D9AC8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esentació 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11" i="1"/>
  <c r="K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/>
  <c r="I30" i="1" l="1"/>
  <c r="J30" i="1"/>
  <c r="C32" i="1" s="1"/>
  <c r="O30" i="1" l="1"/>
  <c r="N30" i="1"/>
  <c r="M30" i="1"/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1" i="1"/>
  <c r="G25" i="1" l="1"/>
  <c r="G17" i="1"/>
  <c r="E30" i="1" l="1"/>
  <c r="K30" i="1" l="1"/>
  <c r="F30" i="1"/>
  <c r="G12" i="1" l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11" i="1"/>
  <c r="G30" i="1" l="1"/>
  <c r="H25" i="1" s="1"/>
  <c r="C25" i="1" s="1"/>
  <c r="S25" i="1" l="1"/>
  <c r="T25" i="1"/>
  <c r="R25" i="1"/>
  <c r="H11" i="1"/>
  <c r="C11" i="1" s="1"/>
  <c r="H17" i="1"/>
  <c r="C17" i="1" s="1"/>
  <c r="H22" i="1"/>
  <c r="C22" i="1" s="1"/>
  <c r="H13" i="1"/>
  <c r="C13" i="1" s="1"/>
  <c r="H29" i="1"/>
  <c r="C29" i="1" s="1"/>
  <c r="H21" i="1"/>
  <c r="C21" i="1" s="1"/>
  <c r="H27" i="1"/>
  <c r="C27" i="1" s="1"/>
  <c r="H19" i="1"/>
  <c r="C19" i="1" s="1"/>
  <c r="H26" i="1"/>
  <c r="C26" i="1" s="1"/>
  <c r="H14" i="1"/>
  <c r="C14" i="1" s="1"/>
  <c r="H23" i="1"/>
  <c r="C23" i="1" s="1"/>
  <c r="H20" i="1"/>
  <c r="C20" i="1" s="1"/>
  <c r="H16" i="1"/>
  <c r="C16" i="1" s="1"/>
  <c r="H18" i="1"/>
  <c r="C18" i="1" s="1"/>
  <c r="H28" i="1"/>
  <c r="C28" i="1" s="1"/>
  <c r="H12" i="1"/>
  <c r="C12" i="1" s="1"/>
  <c r="H15" i="1"/>
  <c r="C15" i="1" s="1"/>
  <c r="H24" i="1"/>
  <c r="C24" i="1" s="1"/>
  <c r="R15" i="1" l="1"/>
  <c r="S15" i="1"/>
  <c r="T15" i="1"/>
  <c r="R29" i="1"/>
  <c r="T29" i="1"/>
  <c r="S29" i="1"/>
  <c r="R12" i="1"/>
  <c r="S12" i="1"/>
  <c r="T12" i="1"/>
  <c r="R23" i="1"/>
  <c r="S23" i="1"/>
  <c r="T23" i="1"/>
  <c r="R16" i="1"/>
  <c r="T16" i="1"/>
  <c r="S16" i="1"/>
  <c r="T26" i="1"/>
  <c r="R26" i="1"/>
  <c r="S26" i="1"/>
  <c r="R11" i="1"/>
  <c r="S11" i="1"/>
  <c r="T11" i="1"/>
  <c r="S20" i="1"/>
  <c r="R20" i="1"/>
  <c r="T20" i="1"/>
  <c r="S19" i="1"/>
  <c r="T19" i="1"/>
  <c r="R19" i="1"/>
  <c r="R13" i="1"/>
  <c r="T13" i="1"/>
  <c r="S13" i="1"/>
  <c r="T28" i="1"/>
  <c r="S28" i="1"/>
  <c r="R28" i="1"/>
  <c r="T27" i="1"/>
  <c r="R27" i="1"/>
  <c r="S27" i="1"/>
  <c r="S22" i="1"/>
  <c r="T22" i="1"/>
  <c r="R22" i="1"/>
  <c r="T24" i="1"/>
  <c r="S24" i="1"/>
  <c r="R24" i="1"/>
  <c r="R18" i="1"/>
  <c r="S18" i="1"/>
  <c r="T18" i="1"/>
  <c r="T14" i="1"/>
  <c r="R14" i="1"/>
  <c r="S14" i="1"/>
  <c r="T21" i="1"/>
  <c r="R21" i="1"/>
  <c r="S21" i="1"/>
  <c r="S17" i="1"/>
  <c r="R17" i="1"/>
  <c r="T17" i="1"/>
  <c r="H30" i="1"/>
  <c r="T30" i="1" l="1"/>
  <c r="R30" i="1"/>
  <c r="C30" i="1"/>
  <c r="S30" i="1"/>
</calcChain>
</file>

<file path=xl/sharedStrings.xml><?xml version="1.0" encoding="utf-8"?>
<sst xmlns="http://schemas.openxmlformats.org/spreadsheetml/2006/main" count="87" uniqueCount="65">
  <si>
    <t>Atenció: Cal complimentar TOTES les caselles ombrejades en groc</t>
  </si>
  <si>
    <t>Dades identificatives:</t>
  </si>
  <si>
    <t>Nom de l'empresa que presenta l'oferta:</t>
  </si>
  <si>
    <t>CIF:</t>
  </si>
  <si>
    <t>Tipus servei/subministrament</t>
  </si>
  <si>
    <t>Preu unitari Licitació 
(sense IVA)</t>
  </si>
  <si>
    <t>Import 
Total
(sense IVA)</t>
  </si>
  <si>
    <t>%</t>
  </si>
  <si>
    <t>Puntació 
Màxima</t>
  </si>
  <si>
    <t>TARIFA 2
(VIJAZZ I FIRES)</t>
  </si>
  <si>
    <t>TARIFA 3
(RESTA ACTES)</t>
  </si>
  <si>
    <t>TARIFA 1 
(FESTA MAJOR I ACTES PREVIS)</t>
  </si>
  <si>
    <r>
      <rPr>
        <b/>
        <sz val="11"/>
        <color theme="1"/>
        <rFont val="Calibri"/>
        <family val="2"/>
        <scheme val="minor"/>
      </rPr>
      <t>Reducció termini resoldre inidències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</si>
  <si>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Reducció termini substitució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</si>
  <si>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col·locació i retirada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</si>
  <si>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buidatge i neteja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</si>
  <si>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higienització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</si>
  <si>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Certificació protocol d'higienització i desinfecció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</si>
  <si>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t>Reducció &gt;= 1 hora</t>
  </si>
  <si>
    <t>Reducció &gt;= 1,5 hores</t>
  </si>
  <si>
    <t>Reducció &gt;= 2 hores</t>
  </si>
  <si>
    <t>ECO (Blau i verda)</t>
  </si>
  <si>
    <t>C (verda)</t>
  </si>
  <si>
    <t>Altres</t>
  </si>
  <si>
    <t>Zero emissions</t>
  </si>
  <si>
    <t>Disposa i presenta certificat</t>
  </si>
  <si>
    <t>No disposa o no presenta certificat</t>
  </si>
  <si>
    <t>CABINA SANITÀRIA BÀSICA AMB RENTAMANS</t>
  </si>
  <si>
    <t xml:space="preserve">CABINA SANITÀRIA ADAPTADA PER MOBILITAT REDUÏDA (PMR) </t>
  </si>
  <si>
    <t>URINARI MÚLTIPLE</t>
  </si>
  <si>
    <t xml:space="preserve">SERVEI DE NETEJA </t>
  </si>
  <si>
    <t>HIGIENITZACIÓ DIURNA</t>
  </si>
  <si>
    <t>HIGIENITZACIÓ NOCTURNA</t>
  </si>
  <si>
    <t>MODUL SANITARI MIXTE</t>
  </si>
  <si>
    <t>ANNEX 1 - PRESENTACIÓ OFERTA (7/2025/1428)</t>
  </si>
  <si>
    <t>OFERTA Licitador 1</t>
  </si>
  <si>
    <t>OFERTA Licitador 2</t>
  </si>
  <si>
    <t>Puntuació 
Licitador 1</t>
  </si>
  <si>
    <t>Puntuació 
Licitador 2</t>
  </si>
  <si>
    <t>OFERTA Licitador 3</t>
  </si>
  <si>
    <t>Po = ( Pm * ( 1 - ( Of / Pl )) / ( 1 - (Ome / Pl))</t>
  </si>
  <si>
    <t>Po és la puntuació obtinguda</t>
  </si>
  <si>
    <t>Pm la Puntuació màxima</t>
  </si>
  <si>
    <t>Of l’oferta realitzada</t>
  </si>
  <si>
    <t>Pl l’import de licitació</t>
  </si>
  <si>
    <t>Ome l’oferta més baixa</t>
  </si>
  <si>
    <t>El millor preu rebrà la màxima puntuació</t>
  </si>
  <si>
    <t>El mantigui o superi el preu sortida rebrà 0 punts</t>
  </si>
  <si>
    <t>OME
(Oferta més baixa)</t>
  </si>
  <si>
    <t>Preu unitari Oferta
(amb 21% IVA)</t>
  </si>
  <si>
    <t>Unitats
anuals previstes</t>
  </si>
  <si>
    <t>5.1</t>
  </si>
  <si>
    <t>5.2</t>
  </si>
  <si>
    <t>5.3</t>
  </si>
  <si>
    <t>3. Reducció termini resoldre inidències</t>
  </si>
  <si>
    <t>4. Reducció termini substitució cabines</t>
  </si>
  <si>
    <t>5.1 Qualitat ambiental vehicle col·locació i retirada cabines</t>
  </si>
  <si>
    <t>5.2 Qualitat ambiental vehicle buidatge i neteja</t>
  </si>
  <si>
    <t>5.3 Qualitat ambiental vehicle higienització</t>
  </si>
  <si>
    <t>6. Certificació protocol d'higienització i desinfecció cabines</t>
  </si>
  <si>
    <t>Tarifa de preus unitaris</t>
  </si>
  <si>
    <t>Preu Total
(sense IVA)</t>
  </si>
  <si>
    <t>Preu Total
(amb 21% IVA)</t>
  </si>
  <si>
    <t>Oferta econòmica (sense IVA)</t>
  </si>
  <si>
    <t>Preu unitari Oferta (€)
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</si>
</sst>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i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Protection="1"/>
    <xf numFmtId="0" fontId="0" fillId="0" borderId="0" xfId="0" applyAlignment="1" applyProtection="1">
      <alignment wrapText="1"/>
    </xf>
    <xf numFmtId="2" fontId="0" fillId="0" borderId="0" xfId="0" applyNumberFormat="1" applyProtection="1"/>
    <xf numFmtId="164" fontId="0" fillId="0" borderId="0" xfId="0" applyNumberForma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3" borderId="0" xfId="0" applyFont="1" applyFill="1" applyBorder="1" applyAlignment="1" applyProtection="1"/>
    <xf numFmtId="0" fontId="0" fillId="0" borderId="0" xfId="0" applyProtection="1"/>
    <xf numFmtId="2" fontId="0" fillId="0" borderId="1" xfId="0" applyNumberFormat="1" applyBorder="1" applyProtection="1"/>
    <xf numFmtId="44" fontId="0" fillId="0" borderId="0" xfId="0" applyNumberFormat="1" applyProtection="1"/>
    <xf numFmtId="0" fontId="0" fillId="0" borderId="0" xfId="0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6" fillId="0" borderId="0" xfId="0" applyFont="1" applyProtection="1"/>
    <xf numFmtId="10" fontId="0" fillId="0" borderId="0" xfId="0" applyNumberFormat="1" applyProtection="1"/>
    <xf numFmtId="164" fontId="6" fillId="2" borderId="7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44" fontId="7" fillId="0" borderId="0" xfId="0" applyNumberFormat="1" applyFont="1" applyProtection="1"/>
    <xf numFmtId="0" fontId="7" fillId="0" borderId="0" xfId="0" applyFont="1" applyProtection="1"/>
    <xf numFmtId="2" fontId="7" fillId="0" borderId="0" xfId="0" applyNumberFormat="1" applyFont="1" applyProtection="1"/>
    <xf numFmtId="44" fontId="13" fillId="3" borderId="0" xfId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4" fontId="13" fillId="5" borderId="1" xfId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2" fontId="0" fillId="0" borderId="0" xfId="0" applyNumberFormat="1" applyFont="1" applyProtection="1"/>
    <xf numFmtId="44" fontId="13" fillId="4" borderId="1" xfId="1" applyFont="1" applyFill="1" applyBorder="1" applyAlignment="1" applyProtection="1">
      <alignment vertical="center"/>
    </xf>
    <xf numFmtId="44" fontId="13" fillId="4" borderId="2" xfId="1" applyFont="1" applyFill="1" applyBorder="1" applyAlignment="1" applyProtection="1">
      <alignment vertical="center"/>
    </xf>
    <xf numFmtId="164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164" fontId="6" fillId="2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vertical="center"/>
    </xf>
    <xf numFmtId="0" fontId="16" fillId="7" borderId="1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left" vertical="center" wrapText="1"/>
    </xf>
    <xf numFmtId="0" fontId="16" fillId="7" borderId="5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1" fillId="3" borderId="9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11" fillId="3" borderId="11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2" fontId="0" fillId="0" borderId="9" xfId="0" applyNumberForma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44" fontId="0" fillId="4" borderId="9" xfId="1" applyFont="1" applyFill="1" applyBorder="1" applyAlignment="1" applyProtection="1">
      <alignment vertical="center"/>
      <protection locked="0"/>
    </xf>
    <xf numFmtId="44" fontId="0" fillId="6" borderId="9" xfId="1" applyFont="1" applyFill="1" applyBorder="1" applyAlignment="1" applyProtection="1">
      <alignment vertical="center"/>
    </xf>
    <xf numFmtId="44" fontId="0" fillId="6" borderId="9" xfId="0" applyNumberFormat="1" applyFill="1" applyBorder="1" applyAlignment="1" applyProtection="1">
      <alignment vertical="center"/>
    </xf>
    <xf numFmtId="10" fontId="0" fillId="6" borderId="9" xfId="2" applyNumberFormat="1" applyFont="1" applyFill="1" applyBorder="1" applyAlignment="1" applyProtection="1">
      <alignment vertical="center"/>
    </xf>
    <xf numFmtId="44" fontId="0" fillId="3" borderId="9" xfId="1" applyFont="1" applyFill="1" applyBorder="1" applyAlignment="1" applyProtection="1">
      <alignment vertical="center"/>
    </xf>
    <xf numFmtId="44" fontId="0" fillId="0" borderId="14" xfId="1" applyFont="1" applyBorder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44" fontId="0" fillId="4" borderId="1" xfId="1" applyFont="1" applyFill="1" applyBorder="1" applyAlignment="1" applyProtection="1">
      <alignment vertical="center"/>
      <protection locked="0"/>
    </xf>
    <xf numFmtId="44" fontId="0" fillId="6" borderId="1" xfId="1" applyFont="1" applyFill="1" applyBorder="1" applyAlignment="1" applyProtection="1">
      <alignment vertical="center"/>
    </xf>
    <xf numFmtId="44" fontId="0" fillId="6" borderId="1" xfId="0" applyNumberFormat="1" applyFill="1" applyBorder="1" applyAlignment="1" applyProtection="1">
      <alignment vertical="center"/>
    </xf>
    <xf numFmtId="10" fontId="0" fillId="6" borderId="1" xfId="2" applyNumberFormat="1" applyFont="1" applyFill="1" applyBorder="1" applyAlignment="1" applyProtection="1">
      <alignment vertical="center"/>
    </xf>
    <xf numFmtId="44" fontId="0" fillId="3" borderId="1" xfId="1" applyFont="1" applyFill="1" applyBorder="1" applyAlignment="1" applyProtection="1">
      <alignment vertical="center"/>
    </xf>
    <xf numFmtId="44" fontId="0" fillId="0" borderId="15" xfId="1" applyFont="1" applyBorder="1" applyAlignment="1" applyProtection="1">
      <alignment vertical="center"/>
    </xf>
    <xf numFmtId="2" fontId="0" fillId="0" borderId="11" xfId="0" applyNumberForma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vertical="center"/>
      <protection locked="0"/>
    </xf>
    <xf numFmtId="44" fontId="0" fillId="6" borderId="11" xfId="1" applyFont="1" applyFill="1" applyBorder="1" applyAlignment="1" applyProtection="1">
      <alignment vertical="center"/>
    </xf>
    <xf numFmtId="44" fontId="0" fillId="6" borderId="11" xfId="0" applyNumberFormat="1" applyFill="1" applyBorder="1" applyAlignment="1" applyProtection="1">
      <alignment vertical="center"/>
    </xf>
    <xf numFmtId="10" fontId="0" fillId="6" borderId="11" xfId="2" applyNumberFormat="1" applyFont="1" applyFill="1" applyBorder="1" applyAlignment="1" applyProtection="1">
      <alignment vertical="center"/>
    </xf>
    <xf numFmtId="44" fontId="0" fillId="3" borderId="11" xfId="1" applyFont="1" applyFill="1" applyBorder="1" applyAlignment="1" applyProtection="1">
      <alignment vertical="center"/>
    </xf>
    <xf numFmtId="44" fontId="0" fillId="0" borderId="17" xfId="1" applyFont="1" applyBorder="1" applyAlignment="1" applyProtection="1">
      <alignment vertical="center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4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/>
    <xf numFmtId="0" fontId="4" fillId="2" borderId="4" xfId="0" applyFont="1" applyFill="1" applyBorder="1" applyAlignment="1" applyProtection="1"/>
    <xf numFmtId="0" fontId="5" fillId="0" borderId="1" xfId="0" applyFont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 wrapText="1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tabSelected="1" zoomScale="85" zoomScaleNormal="85" workbookViewId="0">
      <selection activeCell="C6" sqref="C6:K6"/>
    </sheetView>
  </sheetViews>
  <sheetFormatPr defaultRowHeight="15" x14ac:dyDescent="0.25"/>
  <cols>
    <col min="1" max="1" width="15.28515625" style="8" customWidth="1"/>
    <col min="2" max="2" width="58.140625" style="8" customWidth="1"/>
    <col min="3" max="3" width="10.28515625" style="8" customWidth="1"/>
    <col min="4" max="4" width="11.5703125" style="8" customWidth="1"/>
    <col min="5" max="5" width="13.28515625" style="8" customWidth="1"/>
    <col min="6" max="6" width="15.28515625" style="8" hidden="1" customWidth="1"/>
    <col min="7" max="7" width="14.5703125" style="8" hidden="1" customWidth="1"/>
    <col min="8" max="8" width="9.140625" style="8" hidden="1" customWidth="1"/>
    <col min="9" max="9" width="15" style="8" customWidth="1"/>
    <col min="10" max="10" width="13.7109375" style="8" customWidth="1"/>
    <col min="11" max="11" width="15" style="8" customWidth="1"/>
    <col min="12" max="12" width="4.42578125" style="8" hidden="1" customWidth="1"/>
    <col min="13" max="13" width="12.85546875" style="8" hidden="1" customWidth="1"/>
    <col min="14" max="15" width="12.140625" style="8" hidden="1" customWidth="1"/>
    <col min="16" max="16" width="11" style="8" hidden="1" customWidth="1"/>
    <col min="17" max="17" width="4" style="8" hidden="1" customWidth="1"/>
    <col min="18" max="18" width="10.7109375" style="8" hidden="1" customWidth="1"/>
    <col min="19" max="20" width="12" style="8" hidden="1" customWidth="1"/>
    <col min="21" max="16384" width="9.140625" style="8"/>
  </cols>
  <sheetData>
    <row r="1" spans="1:22" ht="25.5" customHeight="1" x14ac:dyDescent="0.35">
      <c r="A1" s="1" t="s">
        <v>34</v>
      </c>
      <c r="B1" s="2"/>
      <c r="C1" s="2"/>
      <c r="D1" s="2"/>
      <c r="E1" s="2"/>
      <c r="F1" s="3"/>
      <c r="G1" s="3"/>
      <c r="H1" s="3"/>
      <c r="I1" s="4"/>
      <c r="J1" s="4"/>
      <c r="K1" s="4"/>
    </row>
    <row r="2" spans="1:22" ht="22.5" customHeight="1" x14ac:dyDescent="0.35">
      <c r="A2" s="1"/>
      <c r="B2" s="1"/>
      <c r="C2" s="1"/>
      <c r="D2" s="1"/>
      <c r="E2" s="1"/>
      <c r="F2" s="5"/>
      <c r="G2" s="3"/>
      <c r="H2" s="3"/>
      <c r="I2" s="4"/>
      <c r="J2" s="4"/>
      <c r="K2" s="4"/>
      <c r="Q2" s="25"/>
      <c r="R2" s="25"/>
      <c r="S2" s="25"/>
      <c r="T2" s="25"/>
      <c r="U2" s="25"/>
      <c r="V2" s="25"/>
    </row>
    <row r="3" spans="1:22" ht="21" customHeight="1" x14ac:dyDescent="0.35">
      <c r="A3" s="6" t="s">
        <v>0</v>
      </c>
      <c r="B3" s="6"/>
      <c r="C3" s="6"/>
      <c r="D3" s="6"/>
      <c r="E3" s="6"/>
      <c r="F3" s="5"/>
      <c r="G3" s="3"/>
      <c r="H3" s="3"/>
      <c r="I3" s="4"/>
      <c r="J3" s="4"/>
      <c r="K3" s="4"/>
      <c r="Q3" s="44"/>
      <c r="R3" s="44"/>
      <c r="S3" s="44"/>
      <c r="T3" s="44"/>
      <c r="U3" s="44"/>
      <c r="V3" s="44"/>
    </row>
    <row r="4" spans="1:22" ht="9.75" customHeight="1" x14ac:dyDescent="0.35">
      <c r="A4" s="6"/>
      <c r="B4" s="6"/>
      <c r="C4" s="6"/>
      <c r="D4" s="6"/>
      <c r="E4" s="6"/>
      <c r="F4" s="5"/>
      <c r="G4" s="3"/>
      <c r="H4" s="3"/>
      <c r="I4" s="4"/>
      <c r="J4" s="4"/>
      <c r="K4" s="4"/>
      <c r="Q4" s="25"/>
      <c r="R4" s="25"/>
      <c r="S4" s="25"/>
      <c r="T4" s="25"/>
      <c r="U4" s="25"/>
      <c r="V4" s="25"/>
    </row>
    <row r="5" spans="1:22" x14ac:dyDescent="0.25">
      <c r="A5" s="85" t="s">
        <v>1</v>
      </c>
      <c r="B5" s="86"/>
      <c r="C5" s="7"/>
      <c r="D5" s="7"/>
      <c r="E5" s="7"/>
      <c r="F5" s="7"/>
      <c r="G5" s="3"/>
      <c r="H5" s="3"/>
      <c r="I5" s="4"/>
      <c r="J5" s="4"/>
      <c r="K5" s="4"/>
      <c r="Q5" s="25"/>
      <c r="R5" s="25"/>
      <c r="S5" s="25"/>
      <c r="T5" s="25"/>
      <c r="U5" s="25"/>
      <c r="V5" s="25"/>
    </row>
    <row r="6" spans="1:22" ht="44.25" customHeight="1" x14ac:dyDescent="0.25">
      <c r="A6" s="87" t="s">
        <v>2</v>
      </c>
      <c r="B6" s="87"/>
      <c r="C6" s="88"/>
      <c r="D6" s="89"/>
      <c r="E6" s="89"/>
      <c r="F6" s="89"/>
      <c r="G6" s="89"/>
      <c r="H6" s="89"/>
      <c r="I6" s="89"/>
      <c r="J6" s="89"/>
      <c r="K6" s="90"/>
      <c r="Q6" s="11"/>
      <c r="R6" s="11"/>
      <c r="S6" s="11"/>
      <c r="T6" s="11"/>
      <c r="U6" s="11"/>
      <c r="V6" s="11"/>
    </row>
    <row r="7" spans="1:22" ht="31.5" customHeight="1" x14ac:dyDescent="0.25">
      <c r="A7" s="91" t="s">
        <v>3</v>
      </c>
      <c r="B7" s="91"/>
      <c r="C7" s="92"/>
      <c r="D7" s="93"/>
      <c r="E7" s="93"/>
      <c r="F7" s="93"/>
      <c r="G7" s="93"/>
      <c r="H7" s="93"/>
      <c r="I7" s="93"/>
      <c r="J7" s="93"/>
      <c r="K7" s="94"/>
      <c r="Q7" s="11"/>
      <c r="R7" s="11"/>
      <c r="S7" s="11"/>
      <c r="T7" s="11"/>
      <c r="U7" s="11"/>
      <c r="V7" s="11"/>
    </row>
    <row r="9" spans="1:22" ht="21.75" thickBot="1" x14ac:dyDescent="0.3">
      <c r="A9" s="38">
        <v>1</v>
      </c>
      <c r="B9" s="43" t="s">
        <v>60</v>
      </c>
    </row>
    <row r="10" spans="1:22" ht="54" customHeight="1" thickBot="1" x14ac:dyDescent="0.3">
      <c r="B10" s="37" t="s">
        <v>4</v>
      </c>
      <c r="C10" s="33" t="s">
        <v>8</v>
      </c>
      <c r="D10" s="34" t="s">
        <v>50</v>
      </c>
      <c r="E10" s="33" t="s">
        <v>64</v>
      </c>
      <c r="F10" s="34" t="s">
        <v>5</v>
      </c>
      <c r="G10" s="34" t="s">
        <v>6</v>
      </c>
      <c r="H10" s="34" t="s">
        <v>7</v>
      </c>
      <c r="I10" s="33" t="s">
        <v>49</v>
      </c>
      <c r="J10" s="33" t="s">
        <v>61</v>
      </c>
      <c r="K10" s="35" t="s">
        <v>62</v>
      </c>
      <c r="M10" s="24" t="s">
        <v>35</v>
      </c>
      <c r="N10" s="24" t="s">
        <v>36</v>
      </c>
      <c r="O10" s="24" t="s">
        <v>39</v>
      </c>
      <c r="P10" s="24" t="s">
        <v>48</v>
      </c>
      <c r="Q10" s="19"/>
      <c r="R10" s="18" t="s">
        <v>37</v>
      </c>
      <c r="S10" s="18" t="s">
        <v>38</v>
      </c>
      <c r="T10" s="18" t="s">
        <v>38</v>
      </c>
    </row>
    <row r="11" spans="1:22" x14ac:dyDescent="0.25">
      <c r="A11" s="82" t="s">
        <v>11</v>
      </c>
      <c r="B11" s="45" t="s">
        <v>27</v>
      </c>
      <c r="C11" s="50">
        <f>H11*40</f>
        <v>4.4773977517340349</v>
      </c>
      <c r="D11" s="51">
        <v>65</v>
      </c>
      <c r="E11" s="52"/>
      <c r="F11" s="53">
        <v>72</v>
      </c>
      <c r="G11" s="54">
        <f t="shared" ref="G11:G29" si="0">F11*D11</f>
        <v>4680</v>
      </c>
      <c r="H11" s="55">
        <f t="shared" ref="H11:H29" si="1">G11/$G$30</f>
        <v>0.11193494379335087</v>
      </c>
      <c r="I11" s="56">
        <f t="shared" ref="I11:I29" si="2">E11*1.21</f>
        <v>0</v>
      </c>
      <c r="J11" s="56">
        <f t="shared" ref="J11:J29" si="3">E11*D11</f>
        <v>0</v>
      </c>
      <c r="K11" s="57">
        <f>J11*1.21</f>
        <v>0</v>
      </c>
      <c r="M11" s="31"/>
      <c r="N11" s="32"/>
      <c r="O11" s="31"/>
      <c r="P11" s="26">
        <f>MIN(M11:O11)</f>
        <v>0</v>
      </c>
      <c r="Q11" s="23"/>
      <c r="R11" s="9">
        <f t="shared" ref="R11:R29" si="4">IF(M11&gt;=F11,0,IF(M11=P11,C11,C11*(1-(M11/F11))/(1-(P11/F11))))</f>
        <v>4.4773977517340349</v>
      </c>
      <c r="S11" s="9">
        <f t="shared" ref="S11:S29" si="5">IF(N11&gt;=F11,0,IF(N11=P11,C11,C11*(1-(N11/F11))/(1-(P11/F11))))</f>
        <v>4.4773977517340349</v>
      </c>
      <c r="T11" s="9">
        <f t="shared" ref="T11:T29" si="6">IF(O11&gt;=F11,0,IF(O11=P11,C11,C11*(1-(O11/F11))/(1-(P11/F11))))</f>
        <v>4.4773977517340349</v>
      </c>
    </row>
    <row r="12" spans="1:22" x14ac:dyDescent="0.25">
      <c r="A12" s="83"/>
      <c r="B12" s="46" t="s">
        <v>28</v>
      </c>
      <c r="C12" s="58">
        <f t="shared" ref="C12:C29" si="7">H12*40</f>
        <v>2.296101411145659</v>
      </c>
      <c r="D12" s="59">
        <v>20</v>
      </c>
      <c r="E12" s="60"/>
      <c r="F12" s="61">
        <v>120</v>
      </c>
      <c r="G12" s="62">
        <f t="shared" si="0"/>
        <v>2400</v>
      </c>
      <c r="H12" s="63">
        <f t="shared" si="1"/>
        <v>5.7402535278641476E-2</v>
      </c>
      <c r="I12" s="64">
        <f t="shared" si="2"/>
        <v>0</v>
      </c>
      <c r="J12" s="64">
        <f t="shared" si="3"/>
        <v>0</v>
      </c>
      <c r="K12" s="65">
        <f t="shared" ref="K12:K29" si="8">J12*1.21</f>
        <v>0</v>
      </c>
      <c r="M12" s="31"/>
      <c r="N12" s="32"/>
      <c r="O12" s="31"/>
      <c r="P12" s="26">
        <f t="shared" ref="P12:P29" si="9">MIN(M12:O12)</f>
        <v>0</v>
      </c>
      <c r="Q12" s="23"/>
      <c r="R12" s="9">
        <f t="shared" si="4"/>
        <v>2.296101411145659</v>
      </c>
      <c r="S12" s="9">
        <f t="shared" si="5"/>
        <v>2.296101411145659</v>
      </c>
      <c r="T12" s="9">
        <f t="shared" si="6"/>
        <v>2.296101411145659</v>
      </c>
    </row>
    <row r="13" spans="1:22" x14ac:dyDescent="0.25">
      <c r="A13" s="83"/>
      <c r="B13" s="46" t="s">
        <v>29</v>
      </c>
      <c r="C13" s="58">
        <f t="shared" si="7"/>
        <v>0.68883042334369771</v>
      </c>
      <c r="D13" s="59">
        <v>10</v>
      </c>
      <c r="E13" s="60"/>
      <c r="F13" s="61">
        <v>72</v>
      </c>
      <c r="G13" s="62">
        <f t="shared" si="0"/>
        <v>720</v>
      </c>
      <c r="H13" s="63">
        <f t="shared" si="1"/>
        <v>1.7220760583592443E-2</v>
      </c>
      <c r="I13" s="64">
        <f t="shared" si="2"/>
        <v>0</v>
      </c>
      <c r="J13" s="64">
        <f t="shared" si="3"/>
        <v>0</v>
      </c>
      <c r="K13" s="65">
        <f t="shared" si="8"/>
        <v>0</v>
      </c>
      <c r="M13" s="31"/>
      <c r="N13" s="32"/>
      <c r="O13" s="31"/>
      <c r="P13" s="26">
        <f t="shared" si="9"/>
        <v>0</v>
      </c>
      <c r="Q13" s="23"/>
      <c r="R13" s="9">
        <f t="shared" si="4"/>
        <v>0.68883042334369771</v>
      </c>
      <c r="S13" s="9">
        <f t="shared" si="5"/>
        <v>0.68883042334369771</v>
      </c>
      <c r="T13" s="9">
        <f t="shared" si="6"/>
        <v>0.68883042334369771</v>
      </c>
    </row>
    <row r="14" spans="1:22" x14ac:dyDescent="0.25">
      <c r="A14" s="83"/>
      <c r="B14" s="46" t="s">
        <v>30</v>
      </c>
      <c r="C14" s="58">
        <f t="shared" si="7"/>
        <v>10.50466395599139</v>
      </c>
      <c r="D14" s="59">
        <v>610</v>
      </c>
      <c r="E14" s="60"/>
      <c r="F14" s="61">
        <v>18</v>
      </c>
      <c r="G14" s="62">
        <f t="shared" si="0"/>
        <v>10980</v>
      </c>
      <c r="H14" s="63">
        <f t="shared" si="1"/>
        <v>0.26261659889978473</v>
      </c>
      <c r="I14" s="64">
        <f t="shared" si="2"/>
        <v>0</v>
      </c>
      <c r="J14" s="64">
        <f t="shared" si="3"/>
        <v>0</v>
      </c>
      <c r="K14" s="65">
        <f t="shared" si="8"/>
        <v>0</v>
      </c>
      <c r="M14" s="31"/>
      <c r="N14" s="32"/>
      <c r="O14" s="31"/>
      <c r="P14" s="26">
        <f t="shared" si="9"/>
        <v>0</v>
      </c>
      <c r="Q14" s="23"/>
      <c r="R14" s="9">
        <f t="shared" si="4"/>
        <v>10.50466395599139</v>
      </c>
      <c r="S14" s="9">
        <f t="shared" si="5"/>
        <v>10.50466395599139</v>
      </c>
      <c r="T14" s="9">
        <f t="shared" si="6"/>
        <v>10.50466395599139</v>
      </c>
    </row>
    <row r="15" spans="1:22" x14ac:dyDescent="0.25">
      <c r="A15" s="83"/>
      <c r="B15" s="46" t="s">
        <v>31</v>
      </c>
      <c r="C15" s="58">
        <f t="shared" si="7"/>
        <v>4.0181774695049036E-2</v>
      </c>
      <c r="D15" s="59">
        <v>1</v>
      </c>
      <c r="E15" s="60"/>
      <c r="F15" s="61">
        <v>42</v>
      </c>
      <c r="G15" s="62">
        <f t="shared" si="0"/>
        <v>42</v>
      </c>
      <c r="H15" s="63">
        <f t="shared" si="1"/>
        <v>1.0045443673762258E-3</v>
      </c>
      <c r="I15" s="64">
        <f t="shared" si="2"/>
        <v>0</v>
      </c>
      <c r="J15" s="64">
        <f t="shared" si="3"/>
        <v>0</v>
      </c>
      <c r="K15" s="65">
        <f t="shared" si="8"/>
        <v>0</v>
      </c>
      <c r="M15" s="31"/>
      <c r="N15" s="32"/>
      <c r="O15" s="31"/>
      <c r="P15" s="26">
        <f t="shared" si="9"/>
        <v>0</v>
      </c>
      <c r="Q15" s="23"/>
      <c r="R15" s="9">
        <f t="shared" si="4"/>
        <v>4.0181774695049036E-2</v>
      </c>
      <c r="S15" s="9">
        <f t="shared" si="5"/>
        <v>4.0181774695049036E-2</v>
      </c>
      <c r="T15" s="9">
        <f t="shared" si="6"/>
        <v>4.0181774695049036E-2</v>
      </c>
    </row>
    <row r="16" spans="1:22" ht="15.75" thickBot="1" x14ac:dyDescent="0.3">
      <c r="A16" s="84"/>
      <c r="B16" s="47" t="s">
        <v>32</v>
      </c>
      <c r="C16" s="66">
        <f t="shared" si="7"/>
        <v>5.1662281750777327E-2</v>
      </c>
      <c r="D16" s="67">
        <v>1</v>
      </c>
      <c r="E16" s="68"/>
      <c r="F16" s="69">
        <v>54</v>
      </c>
      <c r="G16" s="70">
        <f t="shared" si="0"/>
        <v>54</v>
      </c>
      <c r="H16" s="71">
        <f t="shared" si="1"/>
        <v>1.2915570437694332E-3</v>
      </c>
      <c r="I16" s="72">
        <f t="shared" si="2"/>
        <v>0</v>
      </c>
      <c r="J16" s="72">
        <f t="shared" si="3"/>
        <v>0</v>
      </c>
      <c r="K16" s="73">
        <f t="shared" si="8"/>
        <v>0</v>
      </c>
      <c r="M16" s="31"/>
      <c r="N16" s="32"/>
      <c r="O16" s="31"/>
      <c r="P16" s="26">
        <f t="shared" si="9"/>
        <v>0</v>
      </c>
      <c r="Q16" s="23"/>
      <c r="R16" s="9">
        <f t="shared" si="4"/>
        <v>5.1662281750777327E-2</v>
      </c>
      <c r="S16" s="9">
        <f t="shared" si="5"/>
        <v>5.1662281750777327E-2</v>
      </c>
      <c r="T16" s="9">
        <f t="shared" si="6"/>
        <v>5.1662281750777327E-2</v>
      </c>
    </row>
    <row r="17" spans="1:20" x14ac:dyDescent="0.25">
      <c r="A17" s="74" t="s">
        <v>9</v>
      </c>
      <c r="B17" s="45" t="s">
        <v>27</v>
      </c>
      <c r="C17" s="50">
        <f t="shared" si="7"/>
        <v>1.171011719684286</v>
      </c>
      <c r="D17" s="51">
        <v>12</v>
      </c>
      <c r="E17" s="52"/>
      <c r="F17" s="53">
        <v>102</v>
      </c>
      <c r="G17" s="54">
        <f t="shared" si="0"/>
        <v>1224</v>
      </c>
      <c r="H17" s="55">
        <f t="shared" si="1"/>
        <v>2.9275292992107151E-2</v>
      </c>
      <c r="I17" s="56">
        <f t="shared" si="2"/>
        <v>0</v>
      </c>
      <c r="J17" s="56">
        <f t="shared" si="3"/>
        <v>0</v>
      </c>
      <c r="K17" s="57">
        <f t="shared" si="8"/>
        <v>0</v>
      </c>
      <c r="M17" s="31"/>
      <c r="N17" s="32"/>
      <c r="O17" s="31"/>
      <c r="P17" s="26">
        <f t="shared" si="9"/>
        <v>0</v>
      </c>
      <c r="Q17" s="23"/>
      <c r="R17" s="9">
        <f t="shared" si="4"/>
        <v>1.171011719684286</v>
      </c>
      <c r="S17" s="9">
        <f t="shared" si="5"/>
        <v>1.171011719684286</v>
      </c>
      <c r="T17" s="9">
        <f t="shared" si="6"/>
        <v>1.171011719684286</v>
      </c>
    </row>
    <row r="18" spans="1:20" ht="15" customHeight="1" x14ac:dyDescent="0.25">
      <c r="A18" s="75"/>
      <c r="B18" s="46" t="s">
        <v>28</v>
      </c>
      <c r="C18" s="58">
        <f t="shared" si="7"/>
        <v>1.0102846209040899</v>
      </c>
      <c r="D18" s="59">
        <v>8</v>
      </c>
      <c r="E18" s="60"/>
      <c r="F18" s="61">
        <v>132</v>
      </c>
      <c r="G18" s="62">
        <f t="shared" si="0"/>
        <v>1056</v>
      </c>
      <c r="H18" s="63">
        <f t="shared" si="1"/>
        <v>2.525711552260225E-2</v>
      </c>
      <c r="I18" s="64">
        <f t="shared" si="2"/>
        <v>0</v>
      </c>
      <c r="J18" s="64">
        <f t="shared" si="3"/>
        <v>0</v>
      </c>
      <c r="K18" s="65">
        <f t="shared" si="8"/>
        <v>0</v>
      </c>
      <c r="M18" s="31"/>
      <c r="N18" s="32"/>
      <c r="O18" s="31"/>
      <c r="P18" s="26">
        <f t="shared" si="9"/>
        <v>0</v>
      </c>
      <c r="Q18" s="23"/>
      <c r="R18" s="9">
        <f t="shared" si="4"/>
        <v>1.0102846209040899</v>
      </c>
      <c r="S18" s="9">
        <f t="shared" si="5"/>
        <v>1.0102846209040899</v>
      </c>
      <c r="T18" s="9">
        <f t="shared" si="6"/>
        <v>1.0102846209040899</v>
      </c>
    </row>
    <row r="19" spans="1:20" x14ac:dyDescent="0.25">
      <c r="A19" s="75"/>
      <c r="B19" s="46" t="s">
        <v>29</v>
      </c>
      <c r="C19" s="58">
        <f t="shared" si="7"/>
        <v>9.7584309973690497E-2</v>
      </c>
      <c r="D19" s="59">
        <v>1</v>
      </c>
      <c r="E19" s="60"/>
      <c r="F19" s="61">
        <v>102</v>
      </c>
      <c r="G19" s="62">
        <f t="shared" si="0"/>
        <v>102</v>
      </c>
      <c r="H19" s="63">
        <f t="shared" si="1"/>
        <v>2.4396077493422626E-3</v>
      </c>
      <c r="I19" s="64">
        <f t="shared" si="2"/>
        <v>0</v>
      </c>
      <c r="J19" s="64">
        <f t="shared" si="3"/>
        <v>0</v>
      </c>
      <c r="K19" s="65">
        <f t="shared" si="8"/>
        <v>0</v>
      </c>
      <c r="M19" s="31"/>
      <c r="N19" s="32"/>
      <c r="O19" s="31"/>
      <c r="P19" s="26">
        <f t="shared" si="9"/>
        <v>0</v>
      </c>
      <c r="Q19" s="23"/>
      <c r="R19" s="9">
        <f t="shared" si="4"/>
        <v>9.7584309973690497E-2</v>
      </c>
      <c r="S19" s="9">
        <f t="shared" si="5"/>
        <v>9.7584309973690497E-2</v>
      </c>
      <c r="T19" s="9">
        <f t="shared" si="6"/>
        <v>9.7584309973690497E-2</v>
      </c>
    </row>
    <row r="20" spans="1:20" x14ac:dyDescent="0.25">
      <c r="A20" s="75"/>
      <c r="B20" s="46" t="s">
        <v>30</v>
      </c>
      <c r="C20" s="58">
        <f t="shared" si="7"/>
        <v>1.446543889021765</v>
      </c>
      <c r="D20" s="59">
        <v>70</v>
      </c>
      <c r="E20" s="60"/>
      <c r="F20" s="61">
        <v>21.599999999999998</v>
      </c>
      <c r="G20" s="62">
        <f t="shared" si="0"/>
        <v>1511.9999999999998</v>
      </c>
      <c r="H20" s="63">
        <f t="shared" si="1"/>
        <v>3.6163597225544124E-2</v>
      </c>
      <c r="I20" s="64">
        <f t="shared" si="2"/>
        <v>0</v>
      </c>
      <c r="J20" s="64">
        <f t="shared" si="3"/>
        <v>0</v>
      </c>
      <c r="K20" s="65">
        <f t="shared" si="8"/>
        <v>0</v>
      </c>
      <c r="M20" s="31"/>
      <c r="N20" s="32"/>
      <c r="O20" s="31"/>
      <c r="P20" s="26">
        <f t="shared" si="9"/>
        <v>0</v>
      </c>
      <c r="Q20" s="23"/>
      <c r="R20" s="9">
        <f t="shared" si="4"/>
        <v>1.446543889021765</v>
      </c>
      <c r="S20" s="9">
        <f t="shared" si="5"/>
        <v>1.446543889021765</v>
      </c>
      <c r="T20" s="9">
        <f t="shared" si="6"/>
        <v>1.446543889021765</v>
      </c>
    </row>
    <row r="21" spans="1:20" x14ac:dyDescent="0.25">
      <c r="A21" s="75"/>
      <c r="B21" s="46" t="s">
        <v>31</v>
      </c>
      <c r="C21" s="58">
        <f t="shared" si="7"/>
        <v>0.27553216933747909</v>
      </c>
      <c r="D21" s="59">
        <v>6</v>
      </c>
      <c r="E21" s="60"/>
      <c r="F21" s="61">
        <v>48</v>
      </c>
      <c r="G21" s="62">
        <f t="shared" si="0"/>
        <v>288</v>
      </c>
      <c r="H21" s="63">
        <f t="shared" si="1"/>
        <v>6.8883042334369768E-3</v>
      </c>
      <c r="I21" s="64">
        <f t="shared" si="2"/>
        <v>0</v>
      </c>
      <c r="J21" s="64">
        <f t="shared" si="3"/>
        <v>0</v>
      </c>
      <c r="K21" s="65">
        <f t="shared" si="8"/>
        <v>0</v>
      </c>
      <c r="M21" s="31"/>
      <c r="N21" s="32"/>
      <c r="O21" s="31"/>
      <c r="P21" s="26">
        <f t="shared" si="9"/>
        <v>0</v>
      </c>
      <c r="Q21" s="23"/>
      <c r="R21" s="9">
        <f t="shared" si="4"/>
        <v>0.27553216933747909</v>
      </c>
      <c r="S21" s="9">
        <f t="shared" si="5"/>
        <v>0.27553216933747909</v>
      </c>
      <c r="T21" s="9">
        <f t="shared" si="6"/>
        <v>0.27553216933747909</v>
      </c>
    </row>
    <row r="22" spans="1:20" x14ac:dyDescent="0.25">
      <c r="A22" s="75"/>
      <c r="B22" s="46" t="s">
        <v>32</v>
      </c>
      <c r="C22" s="58">
        <f t="shared" si="7"/>
        <v>0.11480507055728295</v>
      </c>
      <c r="D22" s="59">
        <v>2</v>
      </c>
      <c r="E22" s="60"/>
      <c r="F22" s="61">
        <v>60</v>
      </c>
      <c r="G22" s="62">
        <f t="shared" si="0"/>
        <v>120</v>
      </c>
      <c r="H22" s="63">
        <f t="shared" si="1"/>
        <v>2.8701267639320736E-3</v>
      </c>
      <c r="I22" s="64">
        <f t="shared" si="2"/>
        <v>0</v>
      </c>
      <c r="J22" s="64">
        <f t="shared" si="3"/>
        <v>0</v>
      </c>
      <c r="K22" s="65">
        <f t="shared" si="8"/>
        <v>0</v>
      </c>
      <c r="M22" s="31"/>
      <c r="N22" s="32"/>
      <c r="O22" s="31"/>
      <c r="P22" s="26">
        <f t="shared" si="9"/>
        <v>0</v>
      </c>
      <c r="Q22" s="23"/>
      <c r="R22" s="9">
        <f t="shared" si="4"/>
        <v>0.11480507055728295</v>
      </c>
      <c r="S22" s="9">
        <f t="shared" si="5"/>
        <v>0.11480507055728295</v>
      </c>
      <c r="T22" s="9">
        <f t="shared" si="6"/>
        <v>0.11480507055728295</v>
      </c>
    </row>
    <row r="23" spans="1:20" ht="15.75" thickBot="1" x14ac:dyDescent="0.3">
      <c r="A23" s="76"/>
      <c r="B23" s="47" t="s">
        <v>33</v>
      </c>
      <c r="C23" s="66">
        <f t="shared" si="7"/>
        <v>1.9134178426213824</v>
      </c>
      <c r="D23" s="67">
        <v>1</v>
      </c>
      <c r="E23" s="68"/>
      <c r="F23" s="69">
        <v>2000</v>
      </c>
      <c r="G23" s="70">
        <f t="shared" si="0"/>
        <v>2000</v>
      </c>
      <c r="H23" s="71">
        <f t="shared" si="1"/>
        <v>4.7835446065534561E-2</v>
      </c>
      <c r="I23" s="72">
        <f t="shared" si="2"/>
        <v>0</v>
      </c>
      <c r="J23" s="72">
        <f t="shared" si="3"/>
        <v>0</v>
      </c>
      <c r="K23" s="73">
        <f t="shared" si="8"/>
        <v>0</v>
      </c>
      <c r="M23" s="31"/>
      <c r="N23" s="32"/>
      <c r="O23" s="31"/>
      <c r="P23" s="26">
        <f t="shared" si="9"/>
        <v>0</v>
      </c>
      <c r="Q23" s="23"/>
      <c r="R23" s="9">
        <f t="shared" si="4"/>
        <v>1.9134178426213824</v>
      </c>
      <c r="S23" s="9">
        <f t="shared" si="5"/>
        <v>1.9134178426213824</v>
      </c>
      <c r="T23" s="9">
        <f t="shared" si="6"/>
        <v>1.9134178426213824</v>
      </c>
    </row>
    <row r="24" spans="1:20" x14ac:dyDescent="0.25">
      <c r="A24" s="74" t="s">
        <v>10</v>
      </c>
      <c r="B24" s="45" t="s">
        <v>27</v>
      </c>
      <c r="C24" s="50">
        <f t="shared" si="7"/>
        <v>9.5288208562544838</v>
      </c>
      <c r="D24" s="51">
        <v>83</v>
      </c>
      <c r="E24" s="52"/>
      <c r="F24" s="53">
        <v>120</v>
      </c>
      <c r="G24" s="54">
        <f t="shared" si="0"/>
        <v>9960</v>
      </c>
      <c r="H24" s="55">
        <f t="shared" si="1"/>
        <v>0.2382205214063621</v>
      </c>
      <c r="I24" s="56">
        <f t="shared" si="2"/>
        <v>0</v>
      </c>
      <c r="J24" s="56">
        <f t="shared" si="3"/>
        <v>0</v>
      </c>
      <c r="K24" s="57">
        <f t="shared" si="8"/>
        <v>0</v>
      </c>
      <c r="M24" s="31"/>
      <c r="N24" s="32"/>
      <c r="O24" s="31"/>
      <c r="P24" s="26">
        <f t="shared" si="9"/>
        <v>0</v>
      </c>
      <c r="Q24" s="21"/>
      <c r="R24" s="9">
        <f t="shared" si="4"/>
        <v>9.5288208562544838</v>
      </c>
      <c r="S24" s="9">
        <f t="shared" si="5"/>
        <v>9.5288208562544838</v>
      </c>
      <c r="T24" s="9">
        <f t="shared" si="6"/>
        <v>9.5288208562544838</v>
      </c>
    </row>
    <row r="25" spans="1:20" x14ac:dyDescent="0.25">
      <c r="A25" s="75"/>
      <c r="B25" s="46" t="s">
        <v>28</v>
      </c>
      <c r="C25" s="58">
        <f t="shared" si="7"/>
        <v>4.8218129634058835</v>
      </c>
      <c r="D25" s="59">
        <v>35</v>
      </c>
      <c r="E25" s="60"/>
      <c r="F25" s="61">
        <v>144</v>
      </c>
      <c r="G25" s="62">
        <f t="shared" si="0"/>
        <v>5040</v>
      </c>
      <c r="H25" s="63">
        <f t="shared" si="1"/>
        <v>0.12054532408514709</v>
      </c>
      <c r="I25" s="64">
        <f t="shared" si="2"/>
        <v>0</v>
      </c>
      <c r="J25" s="64">
        <f t="shared" si="3"/>
        <v>0</v>
      </c>
      <c r="K25" s="65">
        <f t="shared" si="8"/>
        <v>0</v>
      </c>
      <c r="M25" s="31"/>
      <c r="N25" s="32"/>
      <c r="O25" s="31"/>
      <c r="P25" s="26">
        <f t="shared" si="9"/>
        <v>0</v>
      </c>
      <c r="Q25" s="21"/>
      <c r="R25" s="9">
        <f t="shared" si="4"/>
        <v>4.8218129634058835</v>
      </c>
      <c r="S25" s="9">
        <f t="shared" si="5"/>
        <v>4.8218129634058835</v>
      </c>
      <c r="T25" s="9">
        <f t="shared" si="6"/>
        <v>4.8218129634058835</v>
      </c>
    </row>
    <row r="26" spans="1:20" ht="15" customHeight="1" x14ac:dyDescent="0.25">
      <c r="A26" s="75"/>
      <c r="B26" s="46" t="s">
        <v>29</v>
      </c>
      <c r="C26" s="58">
        <f t="shared" si="7"/>
        <v>0.11480507055728295</v>
      </c>
      <c r="D26" s="59">
        <v>1</v>
      </c>
      <c r="E26" s="60"/>
      <c r="F26" s="61">
        <v>120</v>
      </c>
      <c r="G26" s="62">
        <f t="shared" si="0"/>
        <v>120</v>
      </c>
      <c r="H26" s="63">
        <f t="shared" si="1"/>
        <v>2.8701267639320736E-3</v>
      </c>
      <c r="I26" s="64">
        <f t="shared" si="2"/>
        <v>0</v>
      </c>
      <c r="J26" s="64">
        <f t="shared" si="3"/>
        <v>0</v>
      </c>
      <c r="K26" s="65">
        <f t="shared" si="8"/>
        <v>0</v>
      </c>
      <c r="M26" s="31"/>
      <c r="N26" s="32"/>
      <c r="O26" s="31"/>
      <c r="P26" s="26">
        <f t="shared" si="9"/>
        <v>0</v>
      </c>
      <c r="Q26" s="21"/>
      <c r="R26" s="9">
        <f t="shared" si="4"/>
        <v>0.11480507055728295</v>
      </c>
      <c r="S26" s="9">
        <f t="shared" si="5"/>
        <v>0.11480507055728295</v>
      </c>
      <c r="T26" s="9">
        <f t="shared" si="6"/>
        <v>0.11480507055728295</v>
      </c>
    </row>
    <row r="27" spans="1:20" x14ac:dyDescent="0.25">
      <c r="A27" s="75"/>
      <c r="B27" s="46" t="s">
        <v>30</v>
      </c>
      <c r="C27" s="58">
        <f t="shared" si="7"/>
        <v>1.3432193255202103</v>
      </c>
      <c r="D27" s="59">
        <v>65</v>
      </c>
      <c r="E27" s="60"/>
      <c r="F27" s="61">
        <v>21.599999999999998</v>
      </c>
      <c r="G27" s="62">
        <f t="shared" si="0"/>
        <v>1403.9999999999998</v>
      </c>
      <c r="H27" s="63">
        <f t="shared" si="1"/>
        <v>3.3580483138005254E-2</v>
      </c>
      <c r="I27" s="64">
        <f t="shared" si="2"/>
        <v>0</v>
      </c>
      <c r="J27" s="64">
        <f t="shared" si="3"/>
        <v>0</v>
      </c>
      <c r="K27" s="65">
        <f t="shared" si="8"/>
        <v>0</v>
      </c>
      <c r="M27" s="31"/>
      <c r="N27" s="32"/>
      <c r="O27" s="31"/>
      <c r="P27" s="26">
        <f t="shared" si="9"/>
        <v>0</v>
      </c>
      <c r="Q27" s="21"/>
      <c r="R27" s="9">
        <f t="shared" si="4"/>
        <v>1.3432193255202103</v>
      </c>
      <c r="S27" s="9">
        <f t="shared" si="5"/>
        <v>1.3432193255202103</v>
      </c>
      <c r="T27" s="9">
        <f t="shared" si="6"/>
        <v>1.3432193255202103</v>
      </c>
    </row>
    <row r="28" spans="1:20" x14ac:dyDescent="0.25">
      <c r="A28" s="75"/>
      <c r="B28" s="46" t="s">
        <v>31</v>
      </c>
      <c r="C28" s="58">
        <f t="shared" si="7"/>
        <v>4.5922028222913178E-2</v>
      </c>
      <c r="D28" s="59">
        <v>1</v>
      </c>
      <c r="E28" s="60"/>
      <c r="F28" s="61">
        <v>48</v>
      </c>
      <c r="G28" s="62">
        <f t="shared" si="0"/>
        <v>48</v>
      </c>
      <c r="H28" s="63">
        <f t="shared" si="1"/>
        <v>1.1480507055728294E-3</v>
      </c>
      <c r="I28" s="64">
        <f t="shared" si="2"/>
        <v>0</v>
      </c>
      <c r="J28" s="64">
        <f t="shared" si="3"/>
        <v>0</v>
      </c>
      <c r="K28" s="65">
        <f t="shared" si="8"/>
        <v>0</v>
      </c>
      <c r="M28" s="31"/>
      <c r="N28" s="32"/>
      <c r="O28" s="31"/>
      <c r="P28" s="26">
        <f t="shared" si="9"/>
        <v>0</v>
      </c>
      <c r="Q28" s="21"/>
      <c r="R28" s="9">
        <f t="shared" si="4"/>
        <v>4.5922028222913178E-2</v>
      </c>
      <c r="S28" s="9">
        <f t="shared" si="5"/>
        <v>4.5922028222913178E-2</v>
      </c>
      <c r="T28" s="9">
        <f t="shared" si="6"/>
        <v>4.5922028222913178E-2</v>
      </c>
    </row>
    <row r="29" spans="1:20" ht="15.75" thickBot="1" x14ac:dyDescent="0.3">
      <c r="A29" s="76"/>
      <c r="B29" s="47" t="s">
        <v>32</v>
      </c>
      <c r="C29" s="66">
        <f t="shared" si="7"/>
        <v>5.7402535278641476E-2</v>
      </c>
      <c r="D29" s="67">
        <v>1</v>
      </c>
      <c r="E29" s="68"/>
      <c r="F29" s="69">
        <v>60</v>
      </c>
      <c r="G29" s="70">
        <f t="shared" si="0"/>
        <v>60</v>
      </c>
      <c r="H29" s="71">
        <f t="shared" si="1"/>
        <v>1.4350633819660368E-3</v>
      </c>
      <c r="I29" s="72">
        <f t="shared" si="2"/>
        <v>0</v>
      </c>
      <c r="J29" s="72">
        <f t="shared" si="3"/>
        <v>0</v>
      </c>
      <c r="K29" s="73">
        <f t="shared" si="8"/>
        <v>0</v>
      </c>
      <c r="M29" s="31"/>
      <c r="N29" s="32"/>
      <c r="O29" s="31"/>
      <c r="P29" s="26">
        <f t="shared" si="9"/>
        <v>0</v>
      </c>
      <c r="Q29" s="21"/>
      <c r="R29" s="9">
        <f t="shared" si="4"/>
        <v>5.7402535278641476E-2</v>
      </c>
      <c r="S29" s="9">
        <f t="shared" si="5"/>
        <v>5.7402535278641476E-2</v>
      </c>
      <c r="T29" s="9">
        <f t="shared" si="6"/>
        <v>5.7402535278641476E-2</v>
      </c>
    </row>
    <row r="30" spans="1:20" x14ac:dyDescent="0.25">
      <c r="C30" s="30">
        <f>SUM(C11:C29)</f>
        <v>39.999999999999986</v>
      </c>
      <c r="D30" s="30"/>
      <c r="E30" s="10">
        <f>SUM(E11:E29)</f>
        <v>0</v>
      </c>
      <c r="F30" s="10">
        <f>SUM(F11:F29)</f>
        <v>3357.2</v>
      </c>
      <c r="G30" s="10">
        <f t="shared" ref="G30:K30" si="10">SUM(G11:G29)</f>
        <v>41810</v>
      </c>
      <c r="H30" s="17">
        <f t="shared" si="10"/>
        <v>0.99999999999999989</v>
      </c>
      <c r="I30" s="10">
        <f t="shared" si="10"/>
        <v>0</v>
      </c>
      <c r="J30" s="10">
        <f t="shared" si="10"/>
        <v>0</v>
      </c>
      <c r="K30" s="10">
        <f t="shared" si="10"/>
        <v>0</v>
      </c>
      <c r="M30" s="20">
        <f>SUM(M11:M29)</f>
        <v>0</v>
      </c>
      <c r="N30" s="20">
        <f>SUM(N11:N29)</f>
        <v>0</v>
      </c>
      <c r="O30" s="20">
        <f>SUM(O11:O29)</f>
        <v>0</v>
      </c>
      <c r="P30" s="20"/>
      <c r="Q30" s="21"/>
      <c r="R30" s="22">
        <f>SUM(R11:R29)</f>
        <v>39.999999999999986</v>
      </c>
      <c r="S30" s="22">
        <f>SUM(S11:S29)</f>
        <v>39.999999999999986</v>
      </c>
      <c r="T30" s="22">
        <f>SUM(T11:T29)</f>
        <v>39.999999999999986</v>
      </c>
    </row>
    <row r="32" spans="1:20" ht="21" x14ac:dyDescent="0.25">
      <c r="A32" s="38">
        <v>2</v>
      </c>
      <c r="B32" s="42" t="s">
        <v>63</v>
      </c>
      <c r="C32" s="77">
        <f>J30</f>
        <v>0</v>
      </c>
      <c r="D32" s="78"/>
      <c r="E32" s="78"/>
    </row>
    <row r="34" spans="1:13" ht="33" customHeight="1" x14ac:dyDescent="0.25">
      <c r="A34" s="38">
        <v>3</v>
      </c>
      <c r="B34" s="39" t="s">
        <v>12</v>
      </c>
      <c r="C34" s="79"/>
      <c r="D34" s="80"/>
      <c r="E34" s="81"/>
      <c r="F34" s="49"/>
      <c r="G34" s="11"/>
      <c r="H34" s="11"/>
      <c r="M34" s="29" t="s">
        <v>40</v>
      </c>
    </row>
    <row r="35" spans="1:13" x14ac:dyDescent="0.25">
      <c r="A35" s="12"/>
      <c r="B35" s="13"/>
      <c r="C35" s="14"/>
      <c r="D35" s="14"/>
      <c r="E35" s="14"/>
      <c r="F35" s="36"/>
      <c r="G35" s="11"/>
      <c r="H35" s="11"/>
      <c r="M35" s="48" t="s">
        <v>41</v>
      </c>
    </row>
    <row r="36" spans="1:13" ht="34.5" customHeight="1" x14ac:dyDescent="0.25">
      <c r="A36" s="40">
        <v>4</v>
      </c>
      <c r="B36" s="41" t="s">
        <v>13</v>
      </c>
      <c r="C36" s="79"/>
      <c r="D36" s="80"/>
      <c r="E36" s="81"/>
      <c r="F36" s="49"/>
      <c r="G36" s="15"/>
      <c r="H36" s="15"/>
      <c r="M36" s="27" t="s">
        <v>42</v>
      </c>
    </row>
    <row r="37" spans="1:13" x14ac:dyDescent="0.25">
      <c r="A37" s="12"/>
      <c r="B37" s="13"/>
      <c r="C37" s="14"/>
      <c r="D37" s="14"/>
      <c r="E37" s="14"/>
      <c r="F37" s="36"/>
      <c r="G37" s="15"/>
      <c r="H37" s="15"/>
      <c r="M37" s="27" t="s">
        <v>43</v>
      </c>
    </row>
    <row r="38" spans="1:13" ht="34.5" customHeight="1" x14ac:dyDescent="0.25">
      <c r="A38" s="38" t="s">
        <v>51</v>
      </c>
      <c r="B38" s="39" t="s">
        <v>14</v>
      </c>
      <c r="C38" s="79"/>
      <c r="D38" s="80"/>
      <c r="E38" s="81"/>
      <c r="F38" s="49"/>
      <c r="G38" s="15"/>
      <c r="H38" s="15"/>
      <c r="M38" s="28" t="s">
        <v>44</v>
      </c>
    </row>
    <row r="39" spans="1:13" ht="34.5" customHeight="1" x14ac:dyDescent="0.25">
      <c r="A39" s="38" t="s">
        <v>52</v>
      </c>
      <c r="B39" s="39" t="s">
        <v>15</v>
      </c>
      <c r="C39" s="79"/>
      <c r="D39" s="80"/>
      <c r="E39" s="81"/>
      <c r="F39" s="49"/>
      <c r="G39" s="15"/>
      <c r="H39" s="15"/>
      <c r="M39" s="28" t="s">
        <v>45</v>
      </c>
    </row>
    <row r="40" spans="1:13" ht="30.75" customHeight="1" x14ac:dyDescent="0.25">
      <c r="A40" s="38" t="s">
        <v>53</v>
      </c>
      <c r="B40" s="39" t="s">
        <v>16</v>
      </c>
      <c r="C40" s="79"/>
      <c r="D40" s="80"/>
      <c r="E40" s="81"/>
      <c r="F40" s="49"/>
      <c r="G40" s="15"/>
      <c r="H40" s="15"/>
      <c r="M40" s="28" t="s">
        <v>46</v>
      </c>
    </row>
    <row r="41" spans="1:13" x14ac:dyDescent="0.25">
      <c r="A41" s="12"/>
      <c r="B41" s="13"/>
      <c r="C41" s="14"/>
      <c r="D41" s="14"/>
      <c r="E41" s="14"/>
      <c r="F41" s="36"/>
      <c r="G41" s="15"/>
      <c r="H41" s="15"/>
      <c r="M41" s="28" t="s">
        <v>47</v>
      </c>
    </row>
    <row r="42" spans="1:13" ht="41.25" customHeight="1" x14ac:dyDescent="0.25">
      <c r="A42" s="38">
        <v>6</v>
      </c>
      <c r="B42" s="39" t="s">
        <v>17</v>
      </c>
      <c r="C42" s="79"/>
      <c r="D42" s="80"/>
      <c r="E42" s="81"/>
      <c r="F42" s="49"/>
      <c r="G42" s="15"/>
      <c r="H42" s="15"/>
    </row>
    <row r="45" spans="1:13" hidden="1" x14ac:dyDescent="0.25">
      <c r="A45" s="16" t="s">
        <v>54</v>
      </c>
    </row>
    <row r="46" spans="1:13" hidden="1" x14ac:dyDescent="0.25">
      <c r="A46" s="8" t="s">
        <v>18</v>
      </c>
    </row>
    <row r="47" spans="1:13" hidden="1" x14ac:dyDescent="0.25">
      <c r="A47" s="8" t="s">
        <v>19</v>
      </c>
    </row>
    <row r="48" spans="1:13" hidden="1" x14ac:dyDescent="0.25">
      <c r="A48" s="8" t="s">
        <v>20</v>
      </c>
    </row>
    <row r="49" spans="1:1" hidden="1" x14ac:dyDescent="0.25"/>
    <row r="50" spans="1:1" hidden="1" x14ac:dyDescent="0.25">
      <c r="A50" s="16" t="s">
        <v>55</v>
      </c>
    </row>
    <row r="51" spans="1:1" hidden="1" x14ac:dyDescent="0.25">
      <c r="A51" s="8" t="s">
        <v>18</v>
      </c>
    </row>
    <row r="52" spans="1:1" hidden="1" x14ac:dyDescent="0.25">
      <c r="A52" s="8" t="s">
        <v>19</v>
      </c>
    </row>
    <row r="53" spans="1:1" hidden="1" x14ac:dyDescent="0.25">
      <c r="A53" s="8" t="s">
        <v>20</v>
      </c>
    </row>
    <row r="54" spans="1:1" hidden="1" x14ac:dyDescent="0.25"/>
    <row r="55" spans="1:1" hidden="1" x14ac:dyDescent="0.25">
      <c r="A55" s="16" t="s">
        <v>56</v>
      </c>
    </row>
    <row r="56" spans="1:1" hidden="1" x14ac:dyDescent="0.25">
      <c r="A56" s="8" t="s">
        <v>21</v>
      </c>
    </row>
    <row r="57" spans="1:1" hidden="1" x14ac:dyDescent="0.25">
      <c r="A57" s="8" t="s">
        <v>22</v>
      </c>
    </row>
    <row r="58" spans="1:1" hidden="1" x14ac:dyDescent="0.25">
      <c r="A58" s="8" t="s">
        <v>23</v>
      </c>
    </row>
    <row r="59" spans="1:1" hidden="1" x14ac:dyDescent="0.25"/>
    <row r="60" spans="1:1" hidden="1" x14ac:dyDescent="0.25">
      <c r="A60" s="16" t="s">
        <v>57</v>
      </c>
    </row>
    <row r="61" spans="1:1" hidden="1" x14ac:dyDescent="0.25">
      <c r="A61" s="8" t="s">
        <v>21</v>
      </c>
    </row>
    <row r="62" spans="1:1" hidden="1" x14ac:dyDescent="0.25">
      <c r="A62" s="8" t="s">
        <v>22</v>
      </c>
    </row>
    <row r="63" spans="1:1" hidden="1" x14ac:dyDescent="0.25">
      <c r="A63" s="8" t="s">
        <v>23</v>
      </c>
    </row>
    <row r="64" spans="1:1" hidden="1" x14ac:dyDescent="0.25"/>
    <row r="65" spans="1:1" hidden="1" x14ac:dyDescent="0.25">
      <c r="A65" s="16" t="s">
        <v>58</v>
      </c>
    </row>
    <row r="66" spans="1:1" hidden="1" x14ac:dyDescent="0.25">
      <c r="A66" s="8" t="s">
        <v>24</v>
      </c>
    </row>
    <row r="67" spans="1:1" hidden="1" x14ac:dyDescent="0.25">
      <c r="A67" s="8" t="s">
        <v>21</v>
      </c>
    </row>
    <row r="68" spans="1:1" hidden="1" x14ac:dyDescent="0.25">
      <c r="A68" s="8" t="s">
        <v>22</v>
      </c>
    </row>
    <row r="69" spans="1:1" hidden="1" x14ac:dyDescent="0.25">
      <c r="A69" s="8" t="s">
        <v>23</v>
      </c>
    </row>
    <row r="70" spans="1:1" hidden="1" x14ac:dyDescent="0.25"/>
    <row r="71" spans="1:1" hidden="1" x14ac:dyDescent="0.25">
      <c r="A71" s="16" t="s">
        <v>59</v>
      </c>
    </row>
    <row r="72" spans="1:1" hidden="1" x14ac:dyDescent="0.25">
      <c r="A72" s="8" t="s">
        <v>25</v>
      </c>
    </row>
    <row r="73" spans="1:1" hidden="1" x14ac:dyDescent="0.25">
      <c r="A73" s="8" t="s">
        <v>26</v>
      </c>
    </row>
    <row r="74" spans="1:1" hidden="1" x14ac:dyDescent="0.25"/>
  </sheetData>
  <sheetProtection algorithmName="SHA-512" hashValue="mSBFemanMr6Fp6VOfgORVyLiAm8G02iu5Rdp2E55kU1ZWZIVWGUsz7nL/Vl9cxRAo1WRffObM2V/3jz6FPBtFw==" saltValue="PNdtM3pbY33ZcTR3O5nd4Q==" spinCount="100000" sheet="1" objects="1" scenarios="1" selectLockedCells="1"/>
  <mergeCells count="15">
    <mergeCell ref="A5:B5"/>
    <mergeCell ref="A6:B6"/>
    <mergeCell ref="C6:K6"/>
    <mergeCell ref="A7:B7"/>
    <mergeCell ref="C7:K7"/>
    <mergeCell ref="C40:E40"/>
    <mergeCell ref="C36:E36"/>
    <mergeCell ref="C34:E34"/>
    <mergeCell ref="C42:E42"/>
    <mergeCell ref="A11:A16"/>
    <mergeCell ref="A17:A23"/>
    <mergeCell ref="A24:A29"/>
    <mergeCell ref="C32:E32"/>
    <mergeCell ref="C38:E38"/>
    <mergeCell ref="C39:E39"/>
  </mergeCells>
  <dataValidations count="11">
    <dataValidation type="list" allowBlank="1" showInputMessage="1" showErrorMessage="1" sqref="H38" xr:uid="{F7EC78D5-D204-4F14-8520-107F20C1E599}">
      <formula1>$B$58:$B$60</formula1>
    </dataValidation>
    <dataValidation type="list" allowBlank="1" showInputMessage="1" showErrorMessage="1" sqref="C34:E34" xr:uid="{991D45DB-28F0-4FAF-BFFE-11FD433C940E}">
      <formula1>$A$46:$A$48</formula1>
    </dataValidation>
    <dataValidation type="list" allowBlank="1" showInputMessage="1" showErrorMessage="1" sqref="H36:H37" xr:uid="{43FC3D12-A060-47BE-9EAF-0A29961F2A77}">
      <formula1>$B$53:$B$55</formula1>
    </dataValidation>
    <dataValidation type="list" allowBlank="1" showInputMessage="1" showErrorMessage="1" sqref="H39" xr:uid="{5A13D5F8-CF47-4EDC-AE00-DCDBD776B4D2}">
      <formula1>$B$63:$B$65</formula1>
    </dataValidation>
    <dataValidation type="list" allowBlank="1" showInputMessage="1" showErrorMessage="1" sqref="H40:H41" xr:uid="{CFB0594A-4E0B-47E7-941C-504A230B6663}">
      <formula1>$B$68:$B$71</formula1>
    </dataValidation>
    <dataValidation type="list" allowBlank="1" showInputMessage="1" showErrorMessage="1" sqref="C36:E36" xr:uid="{70BB9C89-3F28-4175-8522-29B704FE3781}">
      <formula1>$A$51:$A$53</formula1>
    </dataValidation>
    <dataValidation type="list" allowBlank="1" showInputMessage="1" showErrorMessage="1" sqref="C38:E38" xr:uid="{955C0D2F-5301-4A74-9522-81B2D06BD766}">
      <formula1>$A$56:$A$58</formula1>
    </dataValidation>
    <dataValidation type="list" allowBlank="1" showInputMessage="1" showErrorMessage="1" sqref="C39:E39" xr:uid="{9BFF8F58-55D0-4AE3-90A1-12EA676ABDCD}">
      <formula1>$A$61:$A$63</formula1>
    </dataValidation>
    <dataValidation type="list" allowBlank="1" showInputMessage="1" showErrorMessage="1" sqref="C40:E40" xr:uid="{0E648156-2C8C-4954-9078-6B6B5FC78392}">
      <formula1>$A$66:$A$69</formula1>
    </dataValidation>
    <dataValidation type="list" allowBlank="1" showInputMessage="1" showErrorMessage="1" sqref="C42:E42" xr:uid="{EE039F2A-FDA1-4022-A2F4-DBFA2F48F1D9}">
      <formula1>$A$72:$A$73</formula1>
    </dataValidation>
    <dataValidation type="list" allowBlank="1" showInputMessage="1" showErrorMessage="1" sqref="H42" xr:uid="{7A41829E-376D-440A-8D7D-6CE592968238}">
      <formula1>$B$74:$B$74</formula1>
    </dataValidation>
  </dataValidations>
  <pageMargins left="0.7" right="0.7" top="0.75" bottom="0.75" header="0.3" footer="0.3"/>
  <pageSetup paperSize="9" scale="64" orientation="portrait" r:id="rId1"/>
  <ignoredErrors>
    <ignoredError sqref="I11:I29" unlockedFormula="1"/>
    <ignoredError sqref="J11:J2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VIVO, Xavier</dc:creator>
  <cp:lastModifiedBy>Domingo Chicote, Carme</cp:lastModifiedBy>
  <cp:lastPrinted>2024-06-21T08:15:30Z</cp:lastPrinted>
  <dcterms:created xsi:type="dcterms:W3CDTF">2015-06-05T18:17:20Z</dcterms:created>
  <dcterms:modified xsi:type="dcterms:W3CDTF">2025-07-03T11:45:51Z</dcterms:modified>
</cp:coreProperties>
</file>