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IRSSPPITR\Comu AIDA\H100 FINANCES\H134 DESPESES\H139 Contractacio administrativa\H163 Contractes serveis\Centres cívics\CC Tomasa Cuevas\2026-2029\Annexes\"/>
    </mc:Choice>
  </mc:AlternateContent>
  <xr:revisionPtr revIDLastSave="0" documentId="13_ncr:1_{7C58CAD1-8E0C-4737-BAC3-DC1D1D532DFC}" xr6:coauthVersionLast="47" xr6:coauthVersionMax="47" xr10:uidLastSave="{00000000-0000-0000-0000-000000000000}"/>
  <bookViews>
    <workbookView xWindow="-60" yWindow="-60" windowWidth="28920" windowHeight="15720" tabRatio="487" activeTab="2" xr2:uid="{00000000-000D-0000-FFFF-FFFF00000000}"/>
  </bookViews>
  <sheets>
    <sheet name="CESSIÓ ESPAIS" sheetId="1" r:id="rId1"/>
    <sheet name="GRÀFICS cessió espais" sheetId="2" r:id="rId2"/>
    <sheet name="SUBVENCIÓ INDIRECTA" sheetId="3" r:id="rId3"/>
    <sheet name="ACT. VIRTUAL" sheetId="14" r:id="rId4"/>
    <sheet name="ACTIVITATS" sheetId="4" r:id="rId5"/>
    <sheet name="GRÀFIC ACTIVITATS" sheetId="6" r:id="rId6"/>
    <sheet name="TALLERS" sheetId="5" r:id="rId7"/>
    <sheet name="GRÀFIC TALLERS" sheetId="10" r:id="rId8"/>
    <sheet name="GRAU COMPLIMENT" sheetId="11" r:id="rId9"/>
    <sheet name="RRHH" sheetId="15" r:id="rId10"/>
  </sheets>
  <definedNames>
    <definedName name="_xlnm._FilterDatabase" localSheetId="3" hidden="1">'ACT. VIRTUAL'!$B$4:$H$53</definedName>
    <definedName name="_xlnm._FilterDatabase" localSheetId="4" hidden="1">ACTIVITATS!$B$3:$N$143</definedName>
    <definedName name="_xlnm._FilterDatabase" localSheetId="0" hidden="1">'CESSIÓ ESPAIS'!$A$9:$A$63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J10" i="3"/>
  <c r="L10" i="3"/>
  <c r="N10" i="3"/>
  <c r="P10" i="3"/>
  <c r="R10" i="3"/>
  <c r="T10" i="3"/>
  <c r="V10" i="3"/>
  <c r="X10" i="3"/>
  <c r="H11" i="3"/>
  <c r="J11" i="3"/>
  <c r="L11" i="3"/>
  <c r="N11" i="3"/>
  <c r="P11" i="3"/>
  <c r="R11" i="3"/>
  <c r="T11" i="3"/>
  <c r="V11" i="3"/>
  <c r="X11" i="3"/>
  <c r="Z11" i="3"/>
  <c r="AB11" i="3"/>
  <c r="H12" i="3"/>
  <c r="J12" i="3"/>
  <c r="L12" i="3"/>
  <c r="N12" i="3"/>
  <c r="P12" i="3"/>
  <c r="R12" i="3"/>
  <c r="T12" i="3"/>
  <c r="V12" i="3"/>
  <c r="X12" i="3"/>
  <c r="Z12" i="3"/>
  <c r="AB12" i="3"/>
  <c r="H13" i="3"/>
  <c r="J13" i="3"/>
  <c r="L13" i="3"/>
  <c r="N13" i="3"/>
  <c r="P13" i="3"/>
  <c r="R13" i="3"/>
  <c r="T13" i="3"/>
  <c r="V13" i="3"/>
  <c r="X13" i="3"/>
  <c r="Z13" i="3"/>
  <c r="AB13" i="3"/>
  <c r="H14" i="3"/>
  <c r="J14" i="3"/>
  <c r="L14" i="3"/>
  <c r="N14" i="3"/>
  <c r="P14" i="3"/>
  <c r="R14" i="3"/>
  <c r="T14" i="3"/>
  <c r="V14" i="3"/>
  <c r="X14" i="3"/>
  <c r="Z14" i="3"/>
  <c r="AB14" i="3"/>
  <c r="H15" i="3"/>
  <c r="J15" i="3"/>
  <c r="N15" i="3"/>
  <c r="P15" i="3"/>
  <c r="R15" i="3"/>
  <c r="T15" i="3"/>
  <c r="AB15" i="3"/>
  <c r="H16" i="3"/>
  <c r="J16" i="3"/>
  <c r="L16" i="3"/>
  <c r="N16" i="3"/>
  <c r="P16" i="3"/>
  <c r="R16" i="3"/>
  <c r="T16" i="3"/>
  <c r="V16" i="3"/>
  <c r="X16" i="3"/>
  <c r="Z16" i="3"/>
  <c r="AB16" i="3"/>
  <c r="H17" i="3"/>
  <c r="J17" i="3"/>
  <c r="L17" i="3"/>
  <c r="N17" i="3"/>
  <c r="P17" i="3"/>
  <c r="R17" i="3"/>
  <c r="T17" i="3"/>
  <c r="V17" i="3"/>
  <c r="X17" i="3"/>
  <c r="Z17" i="3"/>
  <c r="AB17" i="3"/>
  <c r="H18" i="3"/>
  <c r="J18" i="3"/>
  <c r="L18" i="3"/>
  <c r="N18" i="3"/>
  <c r="P18" i="3"/>
  <c r="R18" i="3"/>
  <c r="T18" i="3"/>
  <c r="V18" i="3"/>
  <c r="X18" i="3"/>
  <c r="Z18" i="3"/>
  <c r="AB18" i="3"/>
  <c r="L19" i="3"/>
  <c r="P19" i="3"/>
  <c r="R19" i="3"/>
  <c r="H20" i="3"/>
  <c r="J20" i="3"/>
  <c r="L20" i="3"/>
  <c r="N20" i="3"/>
  <c r="P20" i="3"/>
  <c r="R20" i="3"/>
  <c r="T20" i="3"/>
  <c r="V20" i="3"/>
  <c r="X20" i="3"/>
  <c r="Z20" i="3"/>
  <c r="AB20" i="3"/>
  <c r="H21" i="3"/>
  <c r="J21" i="3"/>
  <c r="L21" i="3"/>
  <c r="N21" i="3"/>
  <c r="P21" i="3"/>
  <c r="R21" i="3"/>
  <c r="T21" i="3"/>
  <c r="V21" i="3"/>
  <c r="X21" i="3"/>
  <c r="Z21" i="3"/>
  <c r="AB21" i="3"/>
  <c r="H22" i="3"/>
  <c r="J22" i="3"/>
  <c r="L22" i="3"/>
  <c r="N22" i="3"/>
  <c r="P22" i="3"/>
  <c r="R22" i="3"/>
  <c r="T22" i="3"/>
  <c r="V22" i="3"/>
  <c r="X22" i="3"/>
  <c r="Z22" i="3"/>
  <c r="AB22" i="3"/>
  <c r="H23" i="3"/>
  <c r="J23" i="3"/>
  <c r="L23" i="3"/>
  <c r="N23" i="3"/>
  <c r="P23" i="3"/>
  <c r="R23" i="3"/>
  <c r="T23" i="3"/>
  <c r="V23" i="3"/>
  <c r="X23" i="3"/>
  <c r="Z23" i="3"/>
  <c r="AB23" i="3"/>
  <c r="H24" i="3"/>
  <c r="J24" i="3"/>
  <c r="L24" i="3"/>
  <c r="N24" i="3"/>
  <c r="P24" i="3"/>
  <c r="R24" i="3"/>
  <c r="T24" i="3"/>
  <c r="V24" i="3"/>
  <c r="X24" i="3"/>
  <c r="Z24" i="3"/>
  <c r="AB24" i="3"/>
  <c r="H25" i="3"/>
  <c r="J25" i="3"/>
  <c r="L25" i="3"/>
  <c r="N25" i="3"/>
  <c r="P25" i="3"/>
  <c r="R25" i="3"/>
  <c r="T25" i="3"/>
  <c r="V25" i="3"/>
  <c r="X25" i="3"/>
  <c r="Z25" i="3"/>
  <c r="AB25" i="3"/>
  <c r="H26" i="3"/>
  <c r="J26" i="3"/>
  <c r="N26" i="3"/>
  <c r="P26" i="3"/>
  <c r="R26" i="3"/>
  <c r="H27" i="3"/>
  <c r="J27" i="3"/>
  <c r="L27" i="3"/>
  <c r="N27" i="3"/>
  <c r="P27" i="3"/>
  <c r="R27" i="3"/>
  <c r="T27" i="3"/>
  <c r="V27" i="3"/>
  <c r="X27" i="3"/>
  <c r="Z27" i="3"/>
  <c r="AB27" i="3"/>
  <c r="N28" i="3"/>
  <c r="R28" i="3"/>
  <c r="H29" i="3"/>
  <c r="J29" i="3"/>
  <c r="L29" i="3"/>
  <c r="N29" i="3"/>
  <c r="P29" i="3"/>
  <c r="R29" i="3"/>
  <c r="T29" i="3"/>
  <c r="V29" i="3"/>
  <c r="X29" i="3"/>
  <c r="Z29" i="3"/>
  <c r="AB29" i="3"/>
  <c r="H30" i="3"/>
  <c r="J30" i="3"/>
  <c r="L30" i="3"/>
  <c r="N30" i="3"/>
  <c r="P30" i="3"/>
  <c r="R30" i="3"/>
  <c r="T30" i="3"/>
  <c r="V30" i="3"/>
  <c r="X30" i="3"/>
  <c r="Z30" i="3"/>
  <c r="AB30" i="3"/>
  <c r="H31" i="3"/>
  <c r="J31" i="3"/>
  <c r="L31" i="3"/>
  <c r="N31" i="3"/>
  <c r="P31" i="3"/>
  <c r="R31" i="3"/>
  <c r="T31" i="3"/>
  <c r="V31" i="3"/>
  <c r="X31" i="3"/>
  <c r="Z31" i="3"/>
  <c r="AB31" i="3"/>
  <c r="H32" i="3"/>
  <c r="J32" i="3"/>
  <c r="L32" i="3"/>
  <c r="N32" i="3"/>
  <c r="P32" i="3"/>
  <c r="R32" i="3"/>
  <c r="T32" i="3"/>
  <c r="V32" i="3"/>
  <c r="X32" i="3"/>
  <c r="Z32" i="3"/>
  <c r="AB32" i="3"/>
  <c r="H33" i="3"/>
  <c r="J33" i="3"/>
  <c r="L33" i="3"/>
  <c r="N33" i="3"/>
  <c r="P33" i="3"/>
  <c r="R33" i="3"/>
  <c r="T33" i="3"/>
  <c r="V33" i="3"/>
  <c r="X33" i="3"/>
  <c r="Z33" i="3"/>
  <c r="AB33" i="3"/>
  <c r="H34" i="3"/>
  <c r="J34" i="3"/>
  <c r="N34" i="3"/>
  <c r="P34" i="3"/>
  <c r="R34" i="3"/>
  <c r="AB34" i="3"/>
  <c r="H35" i="3"/>
  <c r="J35" i="3"/>
  <c r="L35" i="3"/>
  <c r="N35" i="3"/>
  <c r="P35" i="3"/>
  <c r="R35" i="3"/>
  <c r="T35" i="3"/>
  <c r="V35" i="3"/>
  <c r="X35" i="3"/>
  <c r="Z35" i="3"/>
  <c r="AB35" i="3"/>
  <c r="H36" i="3"/>
  <c r="J36" i="3"/>
  <c r="L36" i="3"/>
  <c r="N36" i="3"/>
  <c r="P36" i="3"/>
  <c r="R36" i="3"/>
  <c r="T36" i="3"/>
  <c r="V36" i="3"/>
  <c r="X36" i="3"/>
  <c r="Z36" i="3"/>
  <c r="AB36" i="3"/>
  <c r="H37" i="3"/>
  <c r="J37" i="3"/>
  <c r="L37" i="3"/>
  <c r="N37" i="3"/>
  <c r="P37" i="3"/>
  <c r="R37" i="3"/>
  <c r="T37" i="3"/>
  <c r="V37" i="3"/>
  <c r="X37" i="3"/>
  <c r="Z37" i="3"/>
  <c r="AB37" i="3"/>
  <c r="H38" i="3"/>
  <c r="J38" i="3"/>
  <c r="L38" i="3"/>
  <c r="N38" i="3"/>
  <c r="P38" i="3"/>
  <c r="R38" i="3"/>
  <c r="T38" i="3"/>
  <c r="V38" i="3"/>
  <c r="X38" i="3"/>
  <c r="Z38" i="3"/>
  <c r="AB38" i="3"/>
  <c r="H39" i="3"/>
  <c r="J39" i="3"/>
  <c r="L39" i="3"/>
  <c r="N39" i="3"/>
  <c r="P39" i="3"/>
  <c r="R39" i="3"/>
  <c r="T39" i="3"/>
  <c r="V39" i="3"/>
  <c r="X39" i="3"/>
  <c r="Z39" i="3"/>
  <c r="AB39" i="3"/>
  <c r="H40" i="3"/>
  <c r="J40" i="3"/>
  <c r="L40" i="3"/>
  <c r="N40" i="3"/>
  <c r="P40" i="3"/>
  <c r="R40" i="3"/>
  <c r="T40" i="3"/>
  <c r="V40" i="3"/>
  <c r="X40" i="3"/>
  <c r="Z40" i="3"/>
  <c r="AB40" i="3"/>
  <c r="H41" i="3"/>
  <c r="J41" i="3"/>
  <c r="L41" i="3"/>
  <c r="N41" i="3"/>
  <c r="P41" i="3"/>
  <c r="R41" i="3"/>
  <c r="T41" i="3"/>
  <c r="V41" i="3"/>
  <c r="X41" i="3"/>
  <c r="Z41" i="3"/>
  <c r="AB41" i="3"/>
  <c r="H42" i="3"/>
  <c r="J42" i="3"/>
  <c r="L42" i="3"/>
  <c r="N42" i="3"/>
  <c r="P42" i="3"/>
  <c r="R42" i="3"/>
  <c r="T42" i="3"/>
  <c r="V42" i="3"/>
  <c r="X42" i="3"/>
  <c r="Z42" i="3"/>
  <c r="AB42" i="3"/>
  <c r="H43" i="3"/>
  <c r="J43" i="3"/>
  <c r="L43" i="3"/>
  <c r="N43" i="3"/>
  <c r="P43" i="3"/>
  <c r="R43" i="3"/>
  <c r="T43" i="3"/>
  <c r="V43" i="3"/>
  <c r="X43" i="3"/>
  <c r="Z43" i="3"/>
  <c r="AB43" i="3"/>
  <c r="H44" i="3"/>
  <c r="J44" i="3"/>
  <c r="L44" i="3"/>
  <c r="N44" i="3"/>
  <c r="P44" i="3"/>
  <c r="R44" i="3"/>
  <c r="T44" i="3"/>
  <c r="V44" i="3"/>
  <c r="X44" i="3"/>
  <c r="Z44" i="3"/>
  <c r="AB44" i="3"/>
  <c r="H45" i="3"/>
  <c r="J45" i="3"/>
  <c r="L45" i="3"/>
  <c r="N45" i="3"/>
  <c r="P45" i="3"/>
  <c r="R45" i="3"/>
  <c r="T45" i="3"/>
  <c r="V45" i="3"/>
  <c r="X45" i="3"/>
  <c r="Z45" i="3"/>
  <c r="AB45" i="3"/>
  <c r="H46" i="3"/>
  <c r="J46" i="3"/>
  <c r="L46" i="3"/>
  <c r="N46" i="3"/>
  <c r="P46" i="3"/>
  <c r="R46" i="3"/>
  <c r="T46" i="3"/>
  <c r="V46" i="3"/>
  <c r="X46" i="3"/>
  <c r="Z46" i="3"/>
  <c r="AB46" i="3"/>
  <c r="H47" i="3"/>
  <c r="J47" i="3"/>
  <c r="L47" i="3"/>
  <c r="N47" i="3"/>
  <c r="P47" i="3"/>
  <c r="R47" i="3"/>
  <c r="T47" i="3"/>
  <c r="V47" i="3"/>
  <c r="X47" i="3"/>
  <c r="Z47" i="3"/>
  <c r="AB47" i="3"/>
  <c r="H48" i="3"/>
  <c r="J48" i="3"/>
  <c r="L48" i="3"/>
  <c r="N48" i="3"/>
  <c r="P48" i="3"/>
  <c r="R48" i="3"/>
  <c r="T48" i="3"/>
  <c r="V48" i="3"/>
  <c r="X48" i="3"/>
  <c r="Z48" i="3"/>
  <c r="AB48" i="3"/>
  <c r="H49" i="3"/>
  <c r="J49" i="3"/>
  <c r="L49" i="3"/>
  <c r="N49" i="3"/>
  <c r="P49" i="3"/>
  <c r="R49" i="3"/>
  <c r="T49" i="3"/>
  <c r="V49" i="3"/>
  <c r="X49" i="3"/>
  <c r="Z49" i="3"/>
  <c r="AB49" i="3"/>
  <c r="H50" i="3"/>
  <c r="J50" i="3"/>
  <c r="L50" i="3"/>
  <c r="N50" i="3"/>
  <c r="P50" i="3"/>
  <c r="R50" i="3"/>
  <c r="T50" i="3"/>
  <c r="V50" i="3"/>
  <c r="X50" i="3"/>
  <c r="Z50" i="3"/>
  <c r="AB50" i="3"/>
  <c r="H51" i="3"/>
  <c r="J51" i="3"/>
  <c r="L51" i="3"/>
  <c r="N51" i="3"/>
  <c r="P51" i="3"/>
  <c r="R51" i="3"/>
  <c r="T51" i="3"/>
  <c r="V51" i="3"/>
  <c r="X51" i="3"/>
  <c r="Z51" i="3"/>
  <c r="AB51" i="3"/>
  <c r="H52" i="3"/>
  <c r="J52" i="3"/>
  <c r="L52" i="3"/>
  <c r="N52" i="3"/>
  <c r="P52" i="3"/>
  <c r="R52" i="3"/>
  <c r="T52" i="3"/>
  <c r="V52" i="3"/>
  <c r="X52" i="3"/>
  <c r="Z52" i="3"/>
  <c r="AB52" i="3"/>
  <c r="H53" i="3"/>
  <c r="J53" i="3"/>
  <c r="L53" i="3"/>
  <c r="N53" i="3"/>
  <c r="P53" i="3"/>
  <c r="R53" i="3"/>
  <c r="T53" i="3"/>
  <c r="V53" i="3"/>
  <c r="X53" i="3"/>
  <c r="Z53" i="3"/>
  <c r="AB53" i="3"/>
  <c r="H54" i="3"/>
  <c r="J54" i="3"/>
  <c r="L54" i="3"/>
  <c r="N54" i="3"/>
  <c r="P54" i="3"/>
  <c r="R54" i="3"/>
  <c r="T54" i="3"/>
  <c r="V54" i="3"/>
  <c r="X54" i="3"/>
  <c r="Z54" i="3"/>
  <c r="AB54" i="3"/>
  <c r="H55" i="3"/>
  <c r="J55" i="3"/>
  <c r="L55" i="3"/>
  <c r="N55" i="3"/>
  <c r="P55" i="3"/>
  <c r="R55" i="3"/>
  <c r="T55" i="3"/>
  <c r="V55" i="3"/>
  <c r="X55" i="3"/>
  <c r="Z55" i="3"/>
  <c r="AB55" i="3"/>
  <c r="H56" i="3"/>
  <c r="J56" i="3"/>
  <c r="L56" i="3"/>
  <c r="N56" i="3"/>
  <c r="P56" i="3"/>
  <c r="R56" i="3"/>
  <c r="T56" i="3"/>
  <c r="V56" i="3"/>
  <c r="X56" i="3"/>
  <c r="Z56" i="3"/>
  <c r="AB56" i="3"/>
  <c r="H57" i="3"/>
  <c r="J57" i="3"/>
  <c r="L57" i="3"/>
  <c r="N57" i="3"/>
  <c r="P57" i="3"/>
  <c r="R57" i="3"/>
  <c r="T57" i="3"/>
  <c r="V57" i="3"/>
  <c r="X57" i="3"/>
  <c r="Z57" i="3"/>
  <c r="AB57" i="3"/>
  <c r="H58" i="3"/>
  <c r="J58" i="3"/>
  <c r="L58" i="3"/>
  <c r="N58" i="3"/>
  <c r="P58" i="3"/>
  <c r="R58" i="3"/>
  <c r="T58" i="3"/>
  <c r="V58" i="3"/>
  <c r="X58" i="3"/>
  <c r="Z58" i="3"/>
  <c r="AB58" i="3"/>
  <c r="H59" i="3"/>
  <c r="J59" i="3"/>
  <c r="L59" i="3"/>
  <c r="N59" i="3"/>
  <c r="P59" i="3"/>
  <c r="R59" i="3"/>
  <c r="T59" i="3"/>
  <c r="V59" i="3"/>
  <c r="X59" i="3"/>
  <c r="Z59" i="3"/>
  <c r="AB59" i="3"/>
  <c r="H60" i="3"/>
  <c r="J60" i="3"/>
  <c r="L60" i="3"/>
  <c r="N60" i="3"/>
  <c r="P60" i="3"/>
  <c r="R60" i="3"/>
  <c r="T60" i="3"/>
  <c r="V60" i="3"/>
  <c r="X60" i="3"/>
  <c r="Z60" i="3"/>
  <c r="AB60" i="3"/>
  <c r="H61" i="3"/>
  <c r="J61" i="3"/>
  <c r="N61" i="3"/>
  <c r="P61" i="3"/>
  <c r="R61" i="3"/>
  <c r="T61" i="3"/>
  <c r="V61" i="3"/>
  <c r="X61" i="3"/>
  <c r="Z61" i="3"/>
  <c r="AB61" i="3"/>
  <c r="H64" i="1" l="1"/>
  <c r="G64" i="1"/>
  <c r="AC24" i="3" l="1"/>
  <c r="T7" i="15"/>
  <c r="T8" i="15"/>
  <c r="T9" i="15"/>
  <c r="T10" i="15"/>
  <c r="T11" i="15"/>
  <c r="T12" i="15"/>
  <c r="T13" i="15"/>
  <c r="T14" i="15"/>
  <c r="T15" i="15"/>
  <c r="T16" i="15"/>
  <c r="T17" i="15"/>
  <c r="T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T46" i="15"/>
  <c r="T47" i="15"/>
  <c r="T48" i="15"/>
  <c r="T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AD24" i="3" l="1"/>
  <c r="P52" i="15"/>
  <c r="J52" i="15"/>
  <c r="M52" i="15"/>
  <c r="G52" i="15"/>
  <c r="T19" i="15"/>
  <c r="T50" i="15"/>
  <c r="P54" i="15" l="1"/>
  <c r="G62" i="3"/>
  <c r="F62" i="3"/>
  <c r="D62" i="3"/>
  <c r="C62" i="3"/>
  <c r="AC61" i="3"/>
  <c r="AC55" i="1"/>
  <c r="AC52" i="1"/>
  <c r="J17" i="14"/>
  <c r="J14" i="14"/>
  <c r="AD61" i="3" l="1"/>
  <c r="AD56" i="1"/>
  <c r="G32" i="11"/>
  <c r="H32" i="11" s="1"/>
  <c r="G31" i="11"/>
  <c r="H31" i="11" s="1"/>
  <c r="G29" i="11"/>
  <c r="H29" i="11" s="1"/>
  <c r="G28" i="11"/>
  <c r="H28" i="11" s="1"/>
  <c r="G26" i="11"/>
  <c r="H26" i="11" s="1"/>
  <c r="G25" i="11"/>
  <c r="H25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H16" i="11"/>
  <c r="G15" i="11"/>
  <c r="H15" i="11" s="1"/>
  <c r="G14" i="11"/>
  <c r="H14" i="11" s="1"/>
  <c r="G13" i="11"/>
  <c r="H13" i="11" s="1"/>
  <c r="G12" i="11"/>
  <c r="H12" i="11" s="1"/>
  <c r="G11" i="11"/>
  <c r="H11" i="11" s="1"/>
  <c r="H10" i="11"/>
  <c r="H9" i="11"/>
  <c r="G8" i="11"/>
  <c r="G7" i="11"/>
  <c r="H7" i="11" s="1"/>
  <c r="H6" i="11"/>
  <c r="H8" i="11" l="1"/>
  <c r="AD52" i="1" l="1"/>
  <c r="AD38" i="1"/>
  <c r="AC38" i="1"/>
  <c r="AD51" i="1"/>
  <c r="AC51" i="1"/>
  <c r="AD49" i="1"/>
  <c r="AC49" i="1"/>
  <c r="AC54" i="1"/>
  <c r="AD55" i="1"/>
  <c r="AD48" i="1"/>
  <c r="AC48" i="1"/>
  <c r="AD54" i="1"/>
  <c r="AD50" i="1"/>
  <c r="AC50" i="1"/>
  <c r="AD24" i="1" l="1"/>
  <c r="B125" i="6" l="1"/>
  <c r="B78" i="6"/>
  <c r="B103" i="6"/>
  <c r="E103" i="6"/>
  <c r="D104" i="6"/>
  <c r="C125" i="6" l="1"/>
  <c r="D125" i="6" s="1"/>
  <c r="E125" i="6" s="1"/>
  <c r="F125" i="6" s="1"/>
  <c r="G125" i="6" s="1"/>
  <c r="H125" i="6" s="1"/>
  <c r="I125" i="6" s="1"/>
  <c r="J125" i="6" s="1"/>
  <c r="K125" i="6" s="1"/>
  <c r="L125" i="6" s="1"/>
  <c r="M125" i="6" l="1"/>
  <c r="K10" i="5" l="1"/>
  <c r="L10" i="5"/>
  <c r="M10" i="5"/>
  <c r="J10" i="5"/>
  <c r="C19" i="5"/>
  <c r="D19" i="5"/>
  <c r="E19" i="5"/>
  <c r="B19" i="5"/>
  <c r="U24" i="14" l="1"/>
  <c r="U25" i="14"/>
  <c r="U26" i="14"/>
  <c r="U27" i="14"/>
  <c r="U23" i="14"/>
  <c r="H156" i="6" l="1"/>
  <c r="I156" i="6"/>
  <c r="J156" i="6"/>
  <c r="K156" i="6"/>
  <c r="L156" i="6"/>
  <c r="H157" i="6"/>
  <c r="I157" i="6"/>
  <c r="J157" i="6"/>
  <c r="K157" i="6"/>
  <c r="L157" i="6"/>
  <c r="H158" i="6"/>
  <c r="I158" i="6"/>
  <c r="J158" i="6"/>
  <c r="K158" i="6"/>
  <c r="L158" i="6"/>
  <c r="H159" i="6"/>
  <c r="I159" i="6"/>
  <c r="J159" i="6"/>
  <c r="K159" i="6"/>
  <c r="L159" i="6"/>
  <c r="H155" i="6"/>
  <c r="I155" i="6"/>
  <c r="J155" i="6"/>
  <c r="K155" i="6"/>
  <c r="L155" i="6"/>
  <c r="B156" i="6"/>
  <c r="C156" i="6"/>
  <c r="D156" i="6"/>
  <c r="E156" i="6"/>
  <c r="F156" i="6"/>
  <c r="B157" i="6"/>
  <c r="C157" i="6"/>
  <c r="D157" i="6"/>
  <c r="E157" i="6"/>
  <c r="F157" i="6"/>
  <c r="B158" i="6"/>
  <c r="C158" i="6"/>
  <c r="D158" i="6"/>
  <c r="E158" i="6"/>
  <c r="F158" i="6"/>
  <c r="B159" i="6"/>
  <c r="C159" i="6"/>
  <c r="D159" i="6"/>
  <c r="E159" i="6"/>
  <c r="F159" i="6"/>
  <c r="B155" i="6"/>
  <c r="C155" i="6"/>
  <c r="D155" i="6"/>
  <c r="E155" i="6"/>
  <c r="F155" i="6"/>
  <c r="G156" i="6"/>
  <c r="G157" i="6"/>
  <c r="G158" i="6"/>
  <c r="G159" i="6"/>
  <c r="M159" i="6" s="1"/>
  <c r="G155" i="6"/>
  <c r="G36" i="5"/>
  <c r="L28" i="5"/>
  <c r="M33" i="5"/>
  <c r="AC20" i="1"/>
  <c r="AD20" i="1"/>
  <c r="D131" i="6"/>
  <c r="D129" i="6"/>
  <c r="L14" i="14"/>
  <c r="K7" i="14"/>
  <c r="N14" i="14"/>
  <c r="M14" i="14"/>
  <c r="K14" i="14"/>
  <c r="G44" i="6"/>
  <c r="H44" i="6"/>
  <c r="J44" i="6"/>
  <c r="K44" i="6"/>
  <c r="L44" i="6"/>
  <c r="I44" i="6"/>
  <c r="F44" i="6"/>
  <c r="E44" i="6"/>
  <c r="D44" i="6"/>
  <c r="B44" i="6"/>
  <c r="C44" i="6"/>
  <c r="J73" i="1"/>
  <c r="C14" i="2" s="1"/>
  <c r="L73" i="1"/>
  <c r="D14" i="2" s="1"/>
  <c r="N73" i="1"/>
  <c r="E14" i="2" s="1"/>
  <c r="P73" i="1"/>
  <c r="F14" i="2" s="1"/>
  <c r="R73" i="1"/>
  <c r="G14" i="2" s="1"/>
  <c r="T73" i="1"/>
  <c r="H14" i="2" s="1"/>
  <c r="V73" i="1"/>
  <c r="I14" i="2" s="1"/>
  <c r="X73" i="1"/>
  <c r="J14" i="2" s="1"/>
  <c r="Z73" i="1"/>
  <c r="K14" i="2" s="1"/>
  <c r="AB73" i="1"/>
  <c r="L14" i="2" s="1"/>
  <c r="H73" i="1"/>
  <c r="B14" i="2" s="1"/>
  <c r="H74" i="1"/>
  <c r="B15" i="2" s="1"/>
  <c r="F14" i="5"/>
  <c r="T15" i="14"/>
  <c r="T16" i="14"/>
  <c r="T17" i="14"/>
  <c r="T18" i="14"/>
  <c r="T14" i="14"/>
  <c r="T5" i="14"/>
  <c r="T6" i="14"/>
  <c r="T8" i="14"/>
  <c r="T9" i="14"/>
  <c r="T7" i="14"/>
  <c r="S5" i="14"/>
  <c r="S6" i="14"/>
  <c r="S8" i="14"/>
  <c r="S9" i="14"/>
  <c r="S7" i="14"/>
  <c r="R5" i="14"/>
  <c r="R6" i="14"/>
  <c r="R8" i="14"/>
  <c r="R9" i="14"/>
  <c r="R7" i="14"/>
  <c r="P5" i="14"/>
  <c r="P6" i="14"/>
  <c r="P8" i="14"/>
  <c r="P9" i="14"/>
  <c r="Q5" i="14"/>
  <c r="Q6" i="14"/>
  <c r="Q8" i="14"/>
  <c r="Q9" i="14"/>
  <c r="Q7" i="14"/>
  <c r="P7" i="14"/>
  <c r="O7" i="14"/>
  <c r="O5" i="14"/>
  <c r="O6" i="14"/>
  <c r="O8" i="14"/>
  <c r="O9" i="14"/>
  <c r="N7" i="14"/>
  <c r="N5" i="14"/>
  <c r="N6" i="14"/>
  <c r="N8" i="14"/>
  <c r="N9" i="14"/>
  <c r="M5" i="14"/>
  <c r="M6" i="14"/>
  <c r="M8" i="14"/>
  <c r="M9" i="14"/>
  <c r="L5" i="14"/>
  <c r="L6" i="14"/>
  <c r="L8" i="14"/>
  <c r="L9" i="14"/>
  <c r="K5" i="14"/>
  <c r="K6" i="14"/>
  <c r="K8" i="14"/>
  <c r="K9" i="14"/>
  <c r="J5" i="14"/>
  <c r="J6" i="14"/>
  <c r="J8" i="14"/>
  <c r="J9" i="14"/>
  <c r="M7" i="14"/>
  <c r="L7" i="14"/>
  <c r="J7" i="14"/>
  <c r="O14" i="14"/>
  <c r="P14" i="14"/>
  <c r="Q14" i="14"/>
  <c r="R14" i="14"/>
  <c r="S14" i="14"/>
  <c r="J15" i="14"/>
  <c r="K15" i="14"/>
  <c r="L15" i="14"/>
  <c r="M15" i="14"/>
  <c r="N15" i="14"/>
  <c r="O15" i="14"/>
  <c r="P15" i="14"/>
  <c r="Q15" i="14"/>
  <c r="R15" i="14"/>
  <c r="S15" i="14"/>
  <c r="J16" i="14"/>
  <c r="K16" i="14"/>
  <c r="L16" i="14"/>
  <c r="M16" i="14"/>
  <c r="N16" i="14"/>
  <c r="O16" i="14"/>
  <c r="P16" i="14"/>
  <c r="Q16" i="14"/>
  <c r="R16" i="14"/>
  <c r="S16" i="14"/>
  <c r="K17" i="14"/>
  <c r="L17" i="14"/>
  <c r="M17" i="14"/>
  <c r="N17" i="14"/>
  <c r="O17" i="14"/>
  <c r="P17" i="14"/>
  <c r="Q17" i="14"/>
  <c r="R17" i="14"/>
  <c r="S17" i="14"/>
  <c r="J18" i="14"/>
  <c r="K18" i="14"/>
  <c r="L18" i="14"/>
  <c r="M18" i="14"/>
  <c r="N18" i="14"/>
  <c r="O18" i="14"/>
  <c r="P18" i="14"/>
  <c r="Q18" i="14"/>
  <c r="R18" i="14"/>
  <c r="S18" i="14"/>
  <c r="J28" i="14"/>
  <c r="K28" i="14"/>
  <c r="L28" i="14"/>
  <c r="M28" i="14"/>
  <c r="N28" i="14"/>
  <c r="O28" i="14"/>
  <c r="P28" i="14"/>
  <c r="Q28" i="14"/>
  <c r="R28" i="14"/>
  <c r="S28" i="14"/>
  <c r="B41" i="6"/>
  <c r="AB63" i="1"/>
  <c r="AA63" i="1"/>
  <c r="L52" i="2" s="1"/>
  <c r="Z63" i="1"/>
  <c r="K53" i="2" s="1"/>
  <c r="Y63" i="1"/>
  <c r="K52" i="2" s="1"/>
  <c r="X63" i="1"/>
  <c r="J53" i="2" s="1"/>
  <c r="W63" i="1"/>
  <c r="J52" i="2" s="1"/>
  <c r="V63" i="1"/>
  <c r="I53" i="2" s="1"/>
  <c r="U63" i="1"/>
  <c r="I52" i="2" s="1"/>
  <c r="T63" i="1"/>
  <c r="H53" i="2" s="1"/>
  <c r="S63" i="1"/>
  <c r="H52" i="2" s="1"/>
  <c r="R63" i="1"/>
  <c r="G53" i="2" s="1"/>
  <c r="Q63" i="1"/>
  <c r="G52" i="2" s="1"/>
  <c r="P63" i="1"/>
  <c r="F53" i="2" s="1"/>
  <c r="O63" i="1"/>
  <c r="F52" i="2" s="1"/>
  <c r="N63" i="1"/>
  <c r="E53" i="2" s="1"/>
  <c r="M63" i="1"/>
  <c r="E52" i="2" s="1"/>
  <c r="L63" i="1"/>
  <c r="D53" i="2" s="1"/>
  <c r="K63" i="1"/>
  <c r="D52" i="2" s="1"/>
  <c r="J63" i="1"/>
  <c r="C53" i="2" s="1"/>
  <c r="I63" i="1"/>
  <c r="C52" i="2" s="1"/>
  <c r="H63" i="1"/>
  <c r="B53" i="2" s="1"/>
  <c r="G63" i="1"/>
  <c r="B52" i="2" s="1"/>
  <c r="AD11" i="3"/>
  <c r="AD12" i="3"/>
  <c r="AD13" i="3"/>
  <c r="AD14" i="3"/>
  <c r="AD15" i="3"/>
  <c r="AD16" i="3"/>
  <c r="AD17" i="3"/>
  <c r="AD18" i="3"/>
  <c r="AD20" i="3"/>
  <c r="AD21" i="3"/>
  <c r="AD22" i="3"/>
  <c r="AD23" i="3"/>
  <c r="AD25" i="3"/>
  <c r="AD27" i="3"/>
  <c r="AD31" i="3"/>
  <c r="AD32" i="3"/>
  <c r="AD33" i="3"/>
  <c r="AD34" i="3"/>
  <c r="AD35" i="3"/>
  <c r="AD36" i="3"/>
  <c r="AD37" i="3"/>
  <c r="AD38" i="3"/>
  <c r="AC46" i="1"/>
  <c r="AC47" i="1"/>
  <c r="AC53" i="1"/>
  <c r="AC57" i="1"/>
  <c r="AC58" i="1"/>
  <c r="AC59" i="1"/>
  <c r="AC60" i="1"/>
  <c r="AC61" i="1"/>
  <c r="AC62" i="1"/>
  <c r="AD47" i="1"/>
  <c r="AD53" i="1"/>
  <c r="AD57" i="1"/>
  <c r="AD58" i="1"/>
  <c r="AD59" i="1"/>
  <c r="AD60" i="1"/>
  <c r="AD61" i="1"/>
  <c r="AD62" i="1"/>
  <c r="AD46" i="1"/>
  <c r="AB75" i="1"/>
  <c r="L16" i="2" s="1"/>
  <c r="AB74" i="1"/>
  <c r="L15" i="2" s="1"/>
  <c r="AB72" i="1"/>
  <c r="L12" i="2" s="1"/>
  <c r="AB71" i="1"/>
  <c r="L11" i="2" s="1"/>
  <c r="AB70" i="1"/>
  <c r="L9" i="2" s="1"/>
  <c r="AB69" i="1"/>
  <c r="L8" i="2" s="1"/>
  <c r="AB68" i="1"/>
  <c r="L7" i="2" s="1"/>
  <c r="AB67" i="1"/>
  <c r="L6" i="2" s="1"/>
  <c r="Z75" i="1"/>
  <c r="K16" i="2" s="1"/>
  <c r="Z74" i="1"/>
  <c r="K15" i="2" s="1"/>
  <c r="Z72" i="1"/>
  <c r="K12" i="2" s="1"/>
  <c r="Z71" i="1"/>
  <c r="K11" i="2" s="1"/>
  <c r="Z70" i="1"/>
  <c r="K9" i="2" s="1"/>
  <c r="Z69" i="1"/>
  <c r="K8" i="2" s="1"/>
  <c r="Z68" i="1"/>
  <c r="K7" i="2" s="1"/>
  <c r="Z67" i="1"/>
  <c r="K6" i="2" s="1"/>
  <c r="X75" i="1"/>
  <c r="J16" i="2" s="1"/>
  <c r="X74" i="1"/>
  <c r="J15" i="2" s="1"/>
  <c r="X72" i="1"/>
  <c r="J12" i="2" s="1"/>
  <c r="X71" i="1"/>
  <c r="J11" i="2" s="1"/>
  <c r="X70" i="1"/>
  <c r="J9" i="2" s="1"/>
  <c r="X69" i="1"/>
  <c r="J8" i="2" s="1"/>
  <c r="X68" i="1"/>
  <c r="J7" i="2" s="1"/>
  <c r="X67" i="1"/>
  <c r="J6" i="2" s="1"/>
  <c r="V75" i="1"/>
  <c r="I16" i="2" s="1"/>
  <c r="V74" i="1"/>
  <c r="I15" i="2" s="1"/>
  <c r="V72" i="1"/>
  <c r="I12" i="2" s="1"/>
  <c r="V71" i="1"/>
  <c r="I11" i="2" s="1"/>
  <c r="V70" i="1"/>
  <c r="I9" i="2" s="1"/>
  <c r="V69" i="1"/>
  <c r="I8" i="2" s="1"/>
  <c r="V68" i="1"/>
  <c r="I7" i="2" s="1"/>
  <c r="V67" i="1"/>
  <c r="I6" i="2" s="1"/>
  <c r="T75" i="1"/>
  <c r="T74" i="1"/>
  <c r="H15" i="2" s="1"/>
  <c r="T72" i="1"/>
  <c r="H12" i="2" s="1"/>
  <c r="T71" i="1"/>
  <c r="H11" i="2" s="1"/>
  <c r="T70" i="1"/>
  <c r="H9" i="2" s="1"/>
  <c r="T69" i="1"/>
  <c r="H8" i="2" s="1"/>
  <c r="T68" i="1"/>
  <c r="H7" i="2" s="1"/>
  <c r="T67" i="1"/>
  <c r="H6" i="2" s="1"/>
  <c r="R75" i="1"/>
  <c r="G16" i="2" s="1"/>
  <c r="R74" i="1"/>
  <c r="G15" i="2" s="1"/>
  <c r="R72" i="1"/>
  <c r="G12" i="2" s="1"/>
  <c r="R71" i="1"/>
  <c r="G11" i="2" s="1"/>
  <c r="R70" i="1"/>
  <c r="G9" i="2" s="1"/>
  <c r="R69" i="1"/>
  <c r="G8" i="2" s="1"/>
  <c r="R68" i="1"/>
  <c r="G7" i="2" s="1"/>
  <c r="R67" i="1"/>
  <c r="G6" i="2" s="1"/>
  <c r="P75" i="1"/>
  <c r="F16" i="2" s="1"/>
  <c r="P74" i="1"/>
  <c r="F15" i="2" s="1"/>
  <c r="P72" i="1"/>
  <c r="F12" i="2" s="1"/>
  <c r="P71" i="1"/>
  <c r="F11" i="2" s="1"/>
  <c r="P70" i="1"/>
  <c r="F9" i="2" s="1"/>
  <c r="P68" i="1"/>
  <c r="F7" i="2" s="1"/>
  <c r="P67" i="1"/>
  <c r="F6" i="2" s="1"/>
  <c r="N75" i="1"/>
  <c r="E16" i="2" s="1"/>
  <c r="N74" i="1"/>
  <c r="E15" i="2" s="1"/>
  <c r="N72" i="1"/>
  <c r="E12" i="2" s="1"/>
  <c r="N71" i="1"/>
  <c r="E11" i="2" s="1"/>
  <c r="N70" i="1"/>
  <c r="E9" i="2" s="1"/>
  <c r="N69" i="1"/>
  <c r="E8" i="2" s="1"/>
  <c r="N68" i="1"/>
  <c r="E7" i="2" s="1"/>
  <c r="N67" i="1"/>
  <c r="E6" i="2" s="1"/>
  <c r="L75" i="1"/>
  <c r="D16" i="2" s="1"/>
  <c r="L74" i="1"/>
  <c r="D15" i="2" s="1"/>
  <c r="L72" i="1"/>
  <c r="D12" i="2" s="1"/>
  <c r="L71" i="1"/>
  <c r="D11" i="2" s="1"/>
  <c r="L70" i="1"/>
  <c r="D9" i="2" s="1"/>
  <c r="L69" i="1"/>
  <c r="D8" i="2" s="1"/>
  <c r="L68" i="1"/>
  <c r="D7" i="2" s="1"/>
  <c r="L67" i="1"/>
  <c r="D6" i="2" s="1"/>
  <c r="J75" i="1"/>
  <c r="C16" i="2" s="1"/>
  <c r="J74" i="1"/>
  <c r="C15" i="2" s="1"/>
  <c r="J72" i="1"/>
  <c r="C12" i="2" s="1"/>
  <c r="J71" i="1"/>
  <c r="C11" i="2" s="1"/>
  <c r="J70" i="1"/>
  <c r="C9" i="2" s="1"/>
  <c r="J69" i="1"/>
  <c r="C8" i="2" s="1"/>
  <c r="J68" i="1"/>
  <c r="C7" i="2" s="1"/>
  <c r="J67" i="1"/>
  <c r="C6" i="2" s="1"/>
  <c r="H75" i="1"/>
  <c r="B16" i="2" s="1"/>
  <c r="H72" i="1"/>
  <c r="B12" i="2" s="1"/>
  <c r="H71" i="1"/>
  <c r="B11" i="2" s="1"/>
  <c r="H70" i="1"/>
  <c r="B9" i="2" s="1"/>
  <c r="H69" i="1"/>
  <c r="B8" i="2" s="1"/>
  <c r="H68" i="1"/>
  <c r="B7" i="2" s="1"/>
  <c r="H67" i="1"/>
  <c r="B6" i="2" s="1"/>
  <c r="P69" i="1"/>
  <c r="F8" i="2" s="1"/>
  <c r="L129" i="6"/>
  <c r="L130" i="6"/>
  <c r="L131" i="6"/>
  <c r="L132" i="6"/>
  <c r="L128" i="6"/>
  <c r="K129" i="6"/>
  <c r="K130" i="6"/>
  <c r="K131" i="6"/>
  <c r="K132" i="6"/>
  <c r="K128" i="6"/>
  <c r="J129" i="6"/>
  <c r="J130" i="6"/>
  <c r="J131" i="6"/>
  <c r="J132" i="6"/>
  <c r="J128" i="6"/>
  <c r="I129" i="6"/>
  <c r="I130" i="6"/>
  <c r="I131" i="6"/>
  <c r="I132" i="6"/>
  <c r="I128" i="6"/>
  <c r="H129" i="6"/>
  <c r="H130" i="6"/>
  <c r="H131" i="6"/>
  <c r="H132" i="6"/>
  <c r="H128" i="6"/>
  <c r="G129" i="6"/>
  <c r="G130" i="6"/>
  <c r="G131" i="6"/>
  <c r="G132" i="6"/>
  <c r="G128" i="6"/>
  <c r="F129" i="6"/>
  <c r="F130" i="6"/>
  <c r="F131" i="6"/>
  <c r="F132" i="6"/>
  <c r="F128" i="6"/>
  <c r="E129" i="6"/>
  <c r="E130" i="6"/>
  <c r="E131" i="6"/>
  <c r="E132" i="6"/>
  <c r="E128" i="6"/>
  <c r="D128" i="6"/>
  <c r="D130" i="6"/>
  <c r="D132" i="6"/>
  <c r="C129" i="6"/>
  <c r="C130" i="6"/>
  <c r="C131" i="6"/>
  <c r="C132" i="6"/>
  <c r="C128" i="6"/>
  <c r="B128" i="6"/>
  <c r="B129" i="6"/>
  <c r="B130" i="6"/>
  <c r="B131" i="6"/>
  <c r="B132" i="6"/>
  <c r="AD41" i="1"/>
  <c r="AC41" i="1"/>
  <c r="AC45" i="1"/>
  <c r="AD45" i="1"/>
  <c r="AD44" i="1"/>
  <c r="AC44" i="1"/>
  <c r="K34" i="5"/>
  <c r="T28" i="14"/>
  <c r="L36" i="6"/>
  <c r="L37" i="6"/>
  <c r="L38" i="6"/>
  <c r="L39" i="6"/>
  <c r="L40" i="6"/>
  <c r="L41" i="6"/>
  <c r="L42" i="6"/>
  <c r="L43" i="6"/>
  <c r="L45" i="6"/>
  <c r="K36" i="6"/>
  <c r="K37" i="6"/>
  <c r="K38" i="6"/>
  <c r="K39" i="6"/>
  <c r="K40" i="6"/>
  <c r="K41" i="6"/>
  <c r="K42" i="6"/>
  <c r="K43" i="6"/>
  <c r="K45" i="6"/>
  <c r="J36" i="6"/>
  <c r="J37" i="6"/>
  <c r="J38" i="6"/>
  <c r="J39" i="6"/>
  <c r="J40" i="6"/>
  <c r="J41" i="6"/>
  <c r="J42" i="6"/>
  <c r="J43" i="6"/>
  <c r="J45" i="6"/>
  <c r="I36" i="6"/>
  <c r="I37" i="6"/>
  <c r="I38" i="6"/>
  <c r="I39" i="6"/>
  <c r="I40" i="6"/>
  <c r="I41" i="6"/>
  <c r="I42" i="6"/>
  <c r="I43" i="6"/>
  <c r="I45" i="6"/>
  <c r="H36" i="6"/>
  <c r="H37" i="6"/>
  <c r="H38" i="6"/>
  <c r="H39" i="6"/>
  <c r="H40" i="6"/>
  <c r="H41" i="6"/>
  <c r="H42" i="6"/>
  <c r="H43" i="6"/>
  <c r="H45" i="6"/>
  <c r="G36" i="6"/>
  <c r="G37" i="6"/>
  <c r="G38" i="6"/>
  <c r="G39" i="6"/>
  <c r="G40" i="6"/>
  <c r="G41" i="6"/>
  <c r="G42" i="6"/>
  <c r="G43" i="6"/>
  <c r="G45" i="6"/>
  <c r="G35" i="6"/>
  <c r="L7" i="6"/>
  <c r="L8" i="6"/>
  <c r="L9" i="6"/>
  <c r="L10" i="6"/>
  <c r="L11" i="6"/>
  <c r="L12" i="6"/>
  <c r="K7" i="6"/>
  <c r="K8" i="6"/>
  <c r="K9" i="6"/>
  <c r="K10" i="6"/>
  <c r="K11" i="6"/>
  <c r="K12" i="6"/>
  <c r="J7" i="6"/>
  <c r="J8" i="6"/>
  <c r="J9" i="6"/>
  <c r="J10" i="6"/>
  <c r="J11" i="6"/>
  <c r="J12" i="6"/>
  <c r="I7" i="6"/>
  <c r="I8" i="6"/>
  <c r="I9" i="6"/>
  <c r="I10" i="6"/>
  <c r="I11" i="6"/>
  <c r="I12" i="6"/>
  <c r="H7" i="6"/>
  <c r="H8" i="6"/>
  <c r="H9" i="6"/>
  <c r="H10" i="6"/>
  <c r="H11" i="6"/>
  <c r="H12" i="6"/>
  <c r="L35" i="6"/>
  <c r="K35" i="6"/>
  <c r="J35" i="6"/>
  <c r="I35" i="6"/>
  <c r="H35" i="6"/>
  <c r="F36" i="6"/>
  <c r="F37" i="6"/>
  <c r="F38" i="6"/>
  <c r="F39" i="6"/>
  <c r="F40" i="6"/>
  <c r="F41" i="6"/>
  <c r="F42" i="6"/>
  <c r="F43" i="6"/>
  <c r="F45" i="6"/>
  <c r="F35" i="6"/>
  <c r="E36" i="6"/>
  <c r="E37" i="6"/>
  <c r="E38" i="6"/>
  <c r="E39" i="6"/>
  <c r="E40" i="6"/>
  <c r="E41" i="6"/>
  <c r="E42" i="6"/>
  <c r="E43" i="6"/>
  <c r="E45" i="6"/>
  <c r="E35" i="6"/>
  <c r="D36" i="6"/>
  <c r="D37" i="6"/>
  <c r="D38" i="6"/>
  <c r="D39" i="6"/>
  <c r="D40" i="6"/>
  <c r="D41" i="6"/>
  <c r="D42" i="6"/>
  <c r="D43" i="6"/>
  <c r="D45" i="6"/>
  <c r="D35" i="6"/>
  <c r="C36" i="6"/>
  <c r="C37" i="6"/>
  <c r="C38" i="6"/>
  <c r="C39" i="6"/>
  <c r="C40" i="6"/>
  <c r="C41" i="6"/>
  <c r="C42" i="6"/>
  <c r="C43" i="6"/>
  <c r="C45" i="6"/>
  <c r="C35" i="6"/>
  <c r="B36" i="6"/>
  <c r="B37" i="6"/>
  <c r="B38" i="6"/>
  <c r="B39" i="6"/>
  <c r="B40" i="6"/>
  <c r="B42" i="6"/>
  <c r="B43" i="6"/>
  <c r="B45" i="6"/>
  <c r="AD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10" i="3"/>
  <c r="AD42" i="1"/>
  <c r="AD43" i="1"/>
  <c r="AC42" i="1"/>
  <c r="AC43" i="1"/>
  <c r="AC40" i="1"/>
  <c r="O62" i="3"/>
  <c r="G7" i="6"/>
  <c r="G8" i="6"/>
  <c r="G9" i="6"/>
  <c r="G10" i="6"/>
  <c r="G11" i="6"/>
  <c r="G12" i="6"/>
  <c r="F7" i="6"/>
  <c r="F8" i="6"/>
  <c r="F9" i="6"/>
  <c r="F10" i="6"/>
  <c r="F11" i="6"/>
  <c r="F12" i="6"/>
  <c r="E7" i="6"/>
  <c r="E8" i="6"/>
  <c r="E9" i="6"/>
  <c r="E10" i="6"/>
  <c r="E11" i="6"/>
  <c r="E12" i="6"/>
  <c r="D7" i="6"/>
  <c r="D8" i="6"/>
  <c r="D9" i="6"/>
  <c r="D10" i="6"/>
  <c r="D11" i="6"/>
  <c r="D12" i="6"/>
  <c r="C7" i="6"/>
  <c r="C8" i="6"/>
  <c r="C9" i="6"/>
  <c r="C10" i="6"/>
  <c r="C11" i="6"/>
  <c r="C12" i="6"/>
  <c r="B7" i="6"/>
  <c r="B8" i="6"/>
  <c r="B9" i="6"/>
  <c r="B10" i="6"/>
  <c r="B11" i="6"/>
  <c r="B12" i="6"/>
  <c r="K33" i="5"/>
  <c r="F7" i="5"/>
  <c r="F8" i="5"/>
  <c r="F9" i="5"/>
  <c r="F10" i="5"/>
  <c r="F11" i="5"/>
  <c r="F12" i="5"/>
  <c r="F13" i="5"/>
  <c r="F15" i="5"/>
  <c r="F16" i="5"/>
  <c r="F17" i="5"/>
  <c r="F18" i="5"/>
  <c r="AD40" i="1"/>
  <c r="L6" i="6"/>
  <c r="K6" i="6"/>
  <c r="J6" i="6"/>
  <c r="I6" i="6"/>
  <c r="H6" i="6"/>
  <c r="G6" i="6"/>
  <c r="F6" i="6"/>
  <c r="E6" i="6"/>
  <c r="D6" i="6"/>
  <c r="C6" i="6"/>
  <c r="B6" i="6"/>
  <c r="N6" i="5"/>
  <c r="N7" i="5"/>
  <c r="N8" i="5"/>
  <c r="N9" i="5"/>
  <c r="F6" i="5"/>
  <c r="B35" i="6"/>
  <c r="L53" i="2"/>
  <c r="L104" i="6"/>
  <c r="L105" i="6"/>
  <c r="K104" i="6"/>
  <c r="K105" i="6"/>
  <c r="J104" i="6"/>
  <c r="J105" i="6"/>
  <c r="I104" i="6"/>
  <c r="I105" i="6"/>
  <c r="H104" i="6"/>
  <c r="H105" i="6"/>
  <c r="G104" i="6"/>
  <c r="G105" i="6"/>
  <c r="F104" i="6"/>
  <c r="F105" i="6"/>
  <c r="E104" i="6"/>
  <c r="E105" i="6"/>
  <c r="D105" i="6"/>
  <c r="C104" i="6"/>
  <c r="C105" i="6"/>
  <c r="B104" i="6"/>
  <c r="B105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B69" i="6"/>
  <c r="B70" i="6"/>
  <c r="B71" i="6"/>
  <c r="B72" i="6"/>
  <c r="B73" i="6"/>
  <c r="B74" i="6"/>
  <c r="B75" i="6"/>
  <c r="B76" i="6"/>
  <c r="B77" i="6"/>
  <c r="B79" i="6"/>
  <c r="B80" i="6"/>
  <c r="B81" i="6"/>
  <c r="B68" i="6"/>
  <c r="L103" i="6"/>
  <c r="K103" i="6"/>
  <c r="J103" i="6"/>
  <c r="I103" i="6"/>
  <c r="H103" i="6"/>
  <c r="G103" i="6"/>
  <c r="F103" i="6"/>
  <c r="D103" i="6"/>
  <c r="C103" i="6"/>
  <c r="J36" i="5"/>
  <c r="M34" i="5"/>
  <c r="M35" i="5"/>
  <c r="I33" i="5"/>
  <c r="I34" i="5"/>
  <c r="I35" i="5"/>
  <c r="I32" i="5"/>
  <c r="K32" i="5"/>
  <c r="M25" i="5"/>
  <c r="M26" i="5"/>
  <c r="M27" i="5"/>
  <c r="M24" i="5"/>
  <c r="H36" i="5"/>
  <c r="F36" i="5"/>
  <c r="E36" i="5"/>
  <c r="C36" i="5"/>
  <c r="B36" i="5"/>
  <c r="D35" i="5"/>
  <c r="D34" i="5"/>
  <c r="D33" i="5"/>
  <c r="D32" i="5"/>
  <c r="C28" i="5"/>
  <c r="E28" i="5"/>
  <c r="F28" i="5"/>
  <c r="H28" i="5"/>
  <c r="I28" i="5"/>
  <c r="B28" i="5"/>
  <c r="K25" i="5"/>
  <c r="K26" i="5"/>
  <c r="K27" i="5"/>
  <c r="J25" i="5"/>
  <c r="J26" i="5"/>
  <c r="J27" i="5"/>
  <c r="G25" i="5"/>
  <c r="G26" i="5"/>
  <c r="G27" i="5"/>
  <c r="D25" i="5"/>
  <c r="D26" i="5"/>
  <c r="D27" i="5"/>
  <c r="K24" i="5"/>
  <c r="J24" i="5"/>
  <c r="G24" i="5"/>
  <c r="D24" i="5"/>
  <c r="L36" i="5"/>
  <c r="M32" i="5"/>
  <c r="L68" i="6"/>
  <c r="K68" i="6"/>
  <c r="J68" i="6"/>
  <c r="I68" i="6"/>
  <c r="H68" i="6"/>
  <c r="G68" i="6"/>
  <c r="F68" i="6"/>
  <c r="E68" i="6"/>
  <c r="D68" i="6"/>
  <c r="C68" i="6"/>
  <c r="AD26" i="3"/>
  <c r="AD28" i="3"/>
  <c r="AD19" i="3"/>
  <c r="I62" i="3"/>
  <c r="K62" i="3"/>
  <c r="M62" i="3"/>
  <c r="Q62" i="3"/>
  <c r="S62" i="3"/>
  <c r="U62" i="3"/>
  <c r="W62" i="3"/>
  <c r="Y62" i="3"/>
  <c r="AA62" i="3"/>
  <c r="AD30" i="1"/>
  <c r="AD31" i="1"/>
  <c r="AD32" i="1"/>
  <c r="AD33" i="1"/>
  <c r="AD34" i="1"/>
  <c r="AD35" i="1"/>
  <c r="AD36" i="1"/>
  <c r="AC30" i="1"/>
  <c r="AC31" i="1"/>
  <c r="AC32" i="1"/>
  <c r="AC33" i="1"/>
  <c r="AC34" i="1"/>
  <c r="AC35" i="1"/>
  <c r="AC36" i="1"/>
  <c r="AC11" i="1"/>
  <c r="AD11" i="1"/>
  <c r="AC15" i="1"/>
  <c r="AD15" i="1"/>
  <c r="AC19" i="1"/>
  <c r="AD19" i="1"/>
  <c r="AC21" i="1"/>
  <c r="AD21" i="1"/>
  <c r="AC25" i="1"/>
  <c r="AD25" i="1"/>
  <c r="AC27" i="1"/>
  <c r="AD27" i="1"/>
  <c r="AC29" i="1"/>
  <c r="AD29" i="1"/>
  <c r="AC37" i="1"/>
  <c r="AD37" i="1"/>
  <c r="AC39" i="1"/>
  <c r="AD39" i="1"/>
  <c r="AD10" i="1"/>
  <c r="AC10" i="1"/>
  <c r="I160" i="6" l="1"/>
  <c r="C160" i="6"/>
  <c r="P62" i="3"/>
  <c r="X62" i="3"/>
  <c r="AD59" i="3"/>
  <c r="AD58" i="3"/>
  <c r="G28" i="5"/>
  <c r="AD55" i="3"/>
  <c r="AD45" i="3"/>
  <c r="J62" i="3"/>
  <c r="S10" i="14"/>
  <c r="R62" i="3"/>
  <c r="F160" i="6"/>
  <c r="AD56" i="3"/>
  <c r="AD40" i="3"/>
  <c r="AD50" i="3"/>
  <c r="AD42" i="3"/>
  <c r="AD54" i="3"/>
  <c r="AD46" i="3"/>
  <c r="AD60" i="3"/>
  <c r="AD52" i="3"/>
  <c r="AD44" i="3"/>
  <c r="AD57" i="3"/>
  <c r="AD49" i="3"/>
  <c r="AD41" i="3"/>
  <c r="AD53" i="3"/>
  <c r="AD51" i="3"/>
  <c r="AD43" i="3"/>
  <c r="N62" i="3"/>
  <c r="Z62" i="3"/>
  <c r="AD48" i="3"/>
  <c r="AD39" i="3"/>
  <c r="AD47" i="3"/>
  <c r="V62" i="3"/>
  <c r="D28" i="5"/>
  <c r="H80" i="1"/>
  <c r="G84" i="1"/>
  <c r="H84" i="1"/>
  <c r="H81" i="1"/>
  <c r="G80" i="1"/>
  <c r="G86" i="1"/>
  <c r="G81" i="1"/>
  <c r="H82" i="1"/>
  <c r="G85" i="1"/>
  <c r="G82" i="1"/>
  <c r="G79" i="1"/>
  <c r="G87" i="1"/>
  <c r="G83" i="1"/>
  <c r="H83" i="1"/>
  <c r="H79" i="1"/>
  <c r="F19" i="5"/>
  <c r="G6" i="5" s="1"/>
  <c r="M155" i="6"/>
  <c r="K160" i="6"/>
  <c r="N10" i="5"/>
  <c r="L62" i="3"/>
  <c r="M156" i="6"/>
  <c r="J160" i="6"/>
  <c r="L160" i="6"/>
  <c r="M42" i="6"/>
  <c r="D160" i="6"/>
  <c r="G160" i="6"/>
  <c r="E160" i="6"/>
  <c r="M157" i="6"/>
  <c r="M158" i="6"/>
  <c r="B160" i="6"/>
  <c r="U14" i="14"/>
  <c r="U5" i="14"/>
  <c r="AB62" i="3"/>
  <c r="E13" i="2"/>
  <c r="AC62" i="3"/>
  <c r="T62" i="3"/>
  <c r="AD30" i="3"/>
  <c r="H62" i="3"/>
  <c r="AD29" i="3"/>
  <c r="F10" i="2"/>
  <c r="I10" i="2"/>
  <c r="J10" i="2"/>
  <c r="K10" i="2"/>
  <c r="J13" i="2"/>
  <c r="D13" i="2"/>
  <c r="B17" i="2"/>
  <c r="L17" i="2"/>
  <c r="F17" i="2"/>
  <c r="K17" i="2"/>
  <c r="D17" i="2"/>
  <c r="AC74" i="1"/>
  <c r="H86" i="1" s="1"/>
  <c r="I17" i="2"/>
  <c r="C17" i="2"/>
  <c r="E17" i="2"/>
  <c r="J17" i="2"/>
  <c r="M15" i="2"/>
  <c r="B13" i="2"/>
  <c r="I13" i="2"/>
  <c r="K13" i="2"/>
  <c r="L13" i="2"/>
  <c r="C13" i="2"/>
  <c r="B10" i="2"/>
  <c r="L10" i="2"/>
  <c r="E10" i="2"/>
  <c r="C10" i="2"/>
  <c r="AC69" i="1"/>
  <c r="D10" i="2"/>
  <c r="G17" i="2"/>
  <c r="M53" i="2"/>
  <c r="G10" i="2"/>
  <c r="M14" i="2"/>
  <c r="AC75" i="1"/>
  <c r="H87" i="1" s="1"/>
  <c r="F13" i="2"/>
  <c r="G13" i="2"/>
  <c r="M12" i="2"/>
  <c r="AC72" i="1"/>
  <c r="M6" i="2"/>
  <c r="M7" i="2"/>
  <c r="M8" i="2"/>
  <c r="M9" i="2"/>
  <c r="AC68" i="1"/>
  <c r="AC73" i="1"/>
  <c r="H85" i="1" s="1"/>
  <c r="AD63" i="1"/>
  <c r="M52" i="2"/>
  <c r="AC63" i="1"/>
  <c r="AC71" i="1"/>
  <c r="H16" i="2"/>
  <c r="M16" i="2" s="1"/>
  <c r="AC67" i="1"/>
  <c r="H13" i="2"/>
  <c r="M11" i="2"/>
  <c r="H10" i="2"/>
  <c r="AC70" i="1"/>
  <c r="G106" i="6"/>
  <c r="F106" i="6"/>
  <c r="J106" i="6"/>
  <c r="M105" i="6"/>
  <c r="H46" i="6"/>
  <c r="K46" i="6"/>
  <c r="J82" i="6"/>
  <c r="H106" i="6"/>
  <c r="L106" i="6"/>
  <c r="M75" i="6"/>
  <c r="B46" i="6"/>
  <c r="M10" i="6"/>
  <c r="M12" i="6"/>
  <c r="K106" i="6"/>
  <c r="K13" i="6"/>
  <c r="M39" i="6"/>
  <c r="M41" i="6"/>
  <c r="M37" i="6"/>
  <c r="L46" i="6"/>
  <c r="M104" i="6"/>
  <c r="E106" i="6"/>
  <c r="H160" i="6"/>
  <c r="N10" i="14"/>
  <c r="P10" i="14"/>
  <c r="L10" i="14"/>
  <c r="D133" i="6"/>
  <c r="J10" i="14"/>
  <c r="U7" i="14"/>
  <c r="K10" i="14"/>
  <c r="U9" i="14"/>
  <c r="F133" i="6"/>
  <c r="H133" i="6"/>
  <c r="K133" i="6"/>
  <c r="O19" i="14"/>
  <c r="U16" i="14"/>
  <c r="U6" i="14"/>
  <c r="M10" i="14"/>
  <c r="U8" i="14"/>
  <c r="Q10" i="14"/>
  <c r="R10" i="14"/>
  <c r="T10" i="14"/>
  <c r="T19" i="14"/>
  <c r="P19" i="14"/>
  <c r="U18" i="14"/>
  <c r="U15" i="14"/>
  <c r="U17" i="14"/>
  <c r="S19" i="14"/>
  <c r="K19" i="14"/>
  <c r="M132" i="6"/>
  <c r="B133" i="6"/>
  <c r="C133" i="6"/>
  <c r="E133" i="6"/>
  <c r="G133" i="6"/>
  <c r="I133" i="6"/>
  <c r="M130" i="6"/>
  <c r="L133" i="6"/>
  <c r="M19" i="14"/>
  <c r="Q19" i="14"/>
  <c r="O10" i="14"/>
  <c r="R19" i="14"/>
  <c r="J19" i="14"/>
  <c r="N19" i="14"/>
  <c r="M129" i="6"/>
  <c r="L19" i="14"/>
  <c r="M131" i="6"/>
  <c r="M128" i="6"/>
  <c r="J133" i="6"/>
  <c r="M80" i="6"/>
  <c r="M76" i="6"/>
  <c r="M73" i="6"/>
  <c r="I106" i="6"/>
  <c r="M45" i="6"/>
  <c r="C46" i="6"/>
  <c r="M43" i="6"/>
  <c r="D46" i="6"/>
  <c r="E46" i="6"/>
  <c r="F46" i="6"/>
  <c r="M40" i="6"/>
  <c r="G46" i="6"/>
  <c r="M38" i="6"/>
  <c r="J46" i="6"/>
  <c r="F82" i="6"/>
  <c r="C13" i="6"/>
  <c r="G13" i="6"/>
  <c r="M103" i="6"/>
  <c r="C106" i="6"/>
  <c r="D106" i="6"/>
  <c r="K82" i="6"/>
  <c r="M70" i="6"/>
  <c r="M71" i="6"/>
  <c r="M72" i="6"/>
  <c r="M68" i="6"/>
  <c r="G82" i="6"/>
  <c r="M74" i="6"/>
  <c r="M77" i="6"/>
  <c r="C82" i="6"/>
  <c r="M78" i="6"/>
  <c r="M79" i="6"/>
  <c r="M69" i="6"/>
  <c r="D82" i="6"/>
  <c r="H82" i="6"/>
  <c r="L82" i="6"/>
  <c r="M81" i="6"/>
  <c r="E82" i="6"/>
  <c r="I82" i="6"/>
  <c r="I46" i="6"/>
  <c r="M44" i="6"/>
  <c r="M36" i="6"/>
  <c r="M35" i="6"/>
  <c r="D13" i="6"/>
  <c r="H13" i="6"/>
  <c r="L13" i="6"/>
  <c r="M9" i="6"/>
  <c r="M11" i="6"/>
  <c r="M7" i="6"/>
  <c r="E13" i="6"/>
  <c r="I13" i="6"/>
  <c r="M8" i="6"/>
  <c r="M6" i="6"/>
  <c r="B13" i="6"/>
  <c r="F13" i="6"/>
  <c r="J13" i="6"/>
  <c r="B106" i="6"/>
  <c r="B82" i="6"/>
  <c r="G13" i="5" l="1"/>
  <c r="G16" i="5"/>
  <c r="O6" i="5"/>
  <c r="G12" i="5"/>
  <c r="O9" i="5"/>
  <c r="G11" i="5"/>
  <c r="G14" i="5"/>
  <c r="G18" i="5"/>
  <c r="G9" i="5"/>
  <c r="G10" i="5"/>
  <c r="G17" i="5"/>
  <c r="G8" i="5"/>
  <c r="G7" i="5"/>
  <c r="O8" i="5"/>
  <c r="O10" i="5"/>
  <c r="O7" i="5"/>
  <c r="G15" i="5"/>
  <c r="AD62" i="3"/>
  <c r="M17" i="2"/>
  <c r="N15" i="2" s="1"/>
  <c r="M10" i="2"/>
  <c r="N8" i="2" s="1"/>
  <c r="H17" i="2"/>
  <c r="M13" i="2"/>
  <c r="N12" i="2" s="1"/>
  <c r="U10" i="14"/>
  <c r="M133" i="6"/>
  <c r="N129" i="6" s="1"/>
  <c r="U19" i="14"/>
  <c r="M13" i="6"/>
  <c r="N8" i="6" s="1"/>
  <c r="M46" i="6"/>
  <c r="N45" i="6" s="1"/>
  <c r="M106" i="6"/>
  <c r="N103" i="6" s="1"/>
  <c r="M82" i="6"/>
  <c r="N73" i="6" s="1"/>
  <c r="G19" i="5" l="1"/>
  <c r="N41" i="6"/>
  <c r="N43" i="6"/>
  <c r="N35" i="6"/>
  <c r="N40" i="6"/>
  <c r="N39" i="6"/>
  <c r="N14" i="2"/>
  <c r="N16" i="2"/>
  <c r="N9" i="2"/>
  <c r="N6" i="2"/>
  <c r="N7" i="2"/>
  <c r="N11" i="2"/>
  <c r="N13" i="2" s="1"/>
  <c r="N105" i="6"/>
  <c r="N68" i="6"/>
  <c r="N70" i="6"/>
  <c r="N72" i="6"/>
  <c r="N104" i="6"/>
  <c r="N42" i="6"/>
  <c r="N36" i="6"/>
  <c r="N44" i="6"/>
  <c r="N38" i="6"/>
  <c r="N37" i="6"/>
  <c r="N12" i="6"/>
  <c r="N132" i="6"/>
  <c r="N131" i="6"/>
  <c r="N128" i="6"/>
  <c r="N130" i="6"/>
  <c r="N78" i="6"/>
  <c r="N77" i="6"/>
  <c r="N6" i="6"/>
  <c r="N9" i="6"/>
  <c r="N75" i="6"/>
  <c r="N79" i="6"/>
  <c r="N81" i="6"/>
  <c r="N7" i="6"/>
  <c r="N10" i="6"/>
  <c r="N69" i="6"/>
  <c r="N71" i="6"/>
  <c r="N80" i="6"/>
  <c r="N11" i="6"/>
  <c r="N74" i="6"/>
  <c r="N76" i="6"/>
  <c r="N106" i="6" l="1"/>
  <c r="N10" i="2"/>
  <c r="N17" i="2"/>
  <c r="N13" i="6"/>
  <c r="N46" i="6"/>
  <c r="N82" i="6"/>
  <c r="N133" i="6"/>
</calcChain>
</file>

<file path=xl/sharedStrings.xml><?xml version="1.0" encoding="utf-8"?>
<sst xmlns="http://schemas.openxmlformats.org/spreadsheetml/2006/main" count="678" uniqueCount="257">
  <si>
    <t>CESSIÓ D'ESPAIS</t>
  </si>
  <si>
    <t>ENTITAT</t>
  </si>
  <si>
    <t>ACTIVITAT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</si>
  <si>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</si>
  <si>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</si>
  <si>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</si>
  <si>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</si>
  <si>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</si>
  <si>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</si>
  <si>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</si>
  <si>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</si>
  <si>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>Octubre</t>
  </si>
  <si>
    <t>Novembre</t>
  </si>
  <si>
    <t>Desembre</t>
  </si>
  <si>
    <t>TOTAL</t>
  </si>
  <si>
    <t>Entitat estable</t>
  </si>
  <si>
    <t>Activitat</t>
  </si>
  <si>
    <t>Entitat puntual</t>
  </si>
  <si>
    <t>Ciutat</t>
  </si>
  <si>
    <t>USOS CESSIÓ ESPAIS</t>
  </si>
  <si>
    <t>Pers.</t>
  </si>
  <si>
    <t>Hores</t>
  </si>
  <si>
    <t>Territori</t>
  </si>
  <si>
    <t>Entitat territori</t>
  </si>
  <si>
    <t>Entitat ciutat</t>
  </si>
  <si>
    <t>USOS HORES</t>
  </si>
  <si>
    <t>USOS PERSONES</t>
  </si>
  <si>
    <t>TOTALS</t>
  </si>
  <si>
    <t>%</t>
  </si>
  <si>
    <t>TIPUS CESSIÓ ESPAIS</t>
  </si>
  <si>
    <t>Econòmica</t>
  </si>
  <si>
    <t>Total</t>
  </si>
  <si>
    <t>TIPUS</t>
  </si>
  <si>
    <t>E. Estable</t>
  </si>
  <si>
    <t>E. Puntual</t>
  </si>
  <si>
    <t>SC. Estable</t>
  </si>
  <si>
    <t>SC. Puntual</t>
  </si>
  <si>
    <t>CONTRA</t>
  </si>
  <si>
    <t>PRESTACIÓ</t>
  </si>
  <si>
    <t>ÀMBIT</t>
  </si>
  <si>
    <t>Preu/hora de</t>
  </si>
  <si>
    <t>conserge</t>
  </si>
  <si>
    <t>tècnics</t>
  </si>
  <si>
    <t>material</t>
  </si>
  <si>
    <t>SUPORT CREACIÓ</t>
  </si>
  <si>
    <t xml:space="preserve"> </t>
  </si>
  <si>
    <t>CLASSIFICACIÓ PLEC</t>
  </si>
  <si>
    <t>DURADA</t>
  </si>
  <si>
    <t>ASSISTÈNCIA</t>
  </si>
  <si>
    <t>OBSERVACIONS</t>
  </si>
  <si>
    <t>MES</t>
  </si>
  <si>
    <t>COST</t>
  </si>
  <si>
    <t>ACTIVITATS CULTURALS</t>
  </si>
  <si>
    <t>TEMÀTICA</t>
  </si>
  <si>
    <t>Espectacle</t>
  </si>
  <si>
    <t>gent gran</t>
  </si>
  <si>
    <t>Exposició</t>
  </si>
  <si>
    <t>ESPAI</t>
  </si>
  <si>
    <t>medi ambient</t>
  </si>
  <si>
    <t>TIPOLOGIA</t>
  </si>
  <si>
    <t>joves</t>
  </si>
  <si>
    <t>comunitària</t>
  </si>
  <si>
    <t>inclusió</t>
  </si>
  <si>
    <t>esport</t>
  </si>
  <si>
    <t>educació</t>
  </si>
  <si>
    <t>memòria històrica</t>
  </si>
  <si>
    <t>infància</t>
  </si>
  <si>
    <t>CURSOS</t>
  </si>
  <si>
    <t>INSCRIPCIONS</t>
  </si>
  <si>
    <t>Balls i danses</t>
  </si>
  <si>
    <t>INCL.</t>
  </si>
  <si>
    <t>ACTIVITATS VIRTUALS</t>
  </si>
  <si>
    <t>PLATAFORMA</t>
  </si>
  <si>
    <t>LIVE</t>
  </si>
  <si>
    <t>VISUALITZACIÓ</t>
  </si>
  <si>
    <t>facebook</t>
  </si>
  <si>
    <t>twitter</t>
  </si>
  <si>
    <t>youtube</t>
  </si>
  <si>
    <t>instagram</t>
  </si>
  <si>
    <t>zoom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</si>
  <si>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</si>
  <si>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</si>
  <si>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</si>
  <si>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</si>
  <si>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</si>
  <si>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</si>
  <si>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</si>
  <si>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</si>
  <si>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>OCTUBRE</t>
  </si>
  <si>
    <t xml:space="preserve">NOVEMBRE </t>
  </si>
  <si>
    <t>DESEMBRE</t>
  </si>
  <si>
    <t>Ofert</t>
  </si>
  <si>
    <t>Realitzat</t>
  </si>
  <si>
    <t>Encert</t>
  </si>
  <si>
    <t>HORES</t>
  </si>
  <si>
    <t>NOVETAT</t>
  </si>
  <si>
    <t>Novetat</t>
  </si>
  <si>
    <t>1r trimestre</t>
  </si>
  <si>
    <t>2n trimestre</t>
  </si>
  <si>
    <t>3r trimestre</t>
  </si>
  <si>
    <t>4t trimestre</t>
  </si>
  <si>
    <t>FORMACIÓ</t>
  </si>
  <si>
    <t>PLACES</t>
  </si>
  <si>
    <t>Ofertes</t>
  </si>
  <si>
    <t>Cobertes</t>
  </si>
  <si>
    <t>Ocupació</t>
  </si>
  <si>
    <t>Dones</t>
  </si>
  <si>
    <t>Homes</t>
  </si>
  <si>
    <t>Online</t>
  </si>
  <si>
    <t>Preinscr.</t>
  </si>
  <si>
    <t>DESPESA</t>
  </si>
  <si>
    <t>€/hora</t>
  </si>
  <si>
    <t>INGRÉS</t>
  </si>
  <si>
    <t>Pax/taller</t>
  </si>
  <si>
    <t>RECUP. DESPESA</t>
  </si>
  <si>
    <t>Arts escèniques (teatre i circ)</t>
  </si>
  <si>
    <t>Creativitat (dibuix, pintura, ceràmica)</t>
  </si>
  <si>
    <t>Música i veu</t>
  </si>
  <si>
    <t>Salut física</t>
  </si>
  <si>
    <t>Benestar emocional</t>
  </si>
  <si>
    <t>Humanístiques i ciències socials</t>
  </si>
  <si>
    <t>Idiomes</t>
  </si>
  <si>
    <t>Digital</t>
  </si>
  <si>
    <t>Recursos (costura, cuina)</t>
  </si>
  <si>
    <t>Gent Gran</t>
  </si>
  <si>
    <t>ACTIVITAT VIRTUAL</t>
  </si>
  <si>
    <t>1r trim.</t>
  </si>
  <si>
    <t>2n trim.</t>
  </si>
  <si>
    <t>3r trim.</t>
  </si>
  <si>
    <t>4rt trim.</t>
  </si>
  <si>
    <t>Seminaris, debats i conferències</t>
  </si>
  <si>
    <t>4t trim.</t>
  </si>
  <si>
    <t>PLEC</t>
  </si>
  <si>
    <t>Programació d'Espectacles, Mostres i Cicles Culturals</t>
  </si>
  <si>
    <t>Activitats Complementàries Programació d'Espectacles, Mostres i Cicles Culturals</t>
  </si>
  <si>
    <t>Suport a la Creació</t>
  </si>
  <si>
    <t xml:space="preserve">Activitats Complementàries Línia Específica - Música Clàssica </t>
  </si>
  <si>
    <t>Nº</t>
  </si>
  <si>
    <t>PÚBLIC</t>
  </si>
  <si>
    <t>Familiar</t>
  </si>
  <si>
    <t>Infància</t>
  </si>
  <si>
    <t>Adult</t>
  </si>
  <si>
    <t>Activitats Complementàrias a les Exposicions</t>
  </si>
  <si>
    <t xml:space="preserve">Exposicions </t>
  </si>
  <si>
    <t>Concerts - Línia Específica Música Clàssica</t>
  </si>
  <si>
    <t>Participació a esdeveniments d'iniciatives d'entitats i amb el teixit Associatiu</t>
  </si>
  <si>
    <t>Activitats de Calendari Festiu Tradicional o Diades</t>
  </si>
  <si>
    <t>Infantils</t>
  </si>
  <si>
    <t>Familiars</t>
  </si>
  <si>
    <t>Ludoteca: La Tardor - Activitats Extraordinàries</t>
  </si>
  <si>
    <t>Música</t>
  </si>
  <si>
    <t>Teatre</t>
  </si>
  <si>
    <t>Literatura</t>
  </si>
  <si>
    <t>Dansa</t>
  </si>
  <si>
    <t>Circ</t>
  </si>
  <si>
    <t>Ciència</t>
  </si>
  <si>
    <t>gènere</t>
  </si>
  <si>
    <t>sanitat/salut</t>
  </si>
  <si>
    <t>comerç/turisme</t>
  </si>
  <si>
    <t>Audiovisual</t>
  </si>
  <si>
    <t>interculturalitat</t>
  </si>
  <si>
    <t>SEGUIT</t>
  </si>
  <si>
    <t>DIFERÈNCIA</t>
  </si>
  <si>
    <t>SUBVENCIÓ INDIRECTA</t>
  </si>
  <si>
    <t>divulgació</t>
  </si>
  <si>
    <t>SC Estable</t>
  </si>
  <si>
    <t>SC Puntual</t>
  </si>
  <si>
    <t>Sortida</t>
  </si>
  <si>
    <t>varis</t>
  </si>
  <si>
    <t>Gratuït</t>
  </si>
  <si>
    <t>SALA</t>
  </si>
  <si>
    <t>Calendari Festiu</t>
  </si>
  <si>
    <t>Associacions</t>
  </si>
  <si>
    <t>Conferència</t>
  </si>
  <si>
    <t>Activitat Creativa</t>
  </si>
  <si>
    <t>Art Urbà</t>
  </si>
  <si>
    <t>Medi Ambient</t>
  </si>
  <si>
    <t>Benestar Emocional</t>
  </si>
  <si>
    <t>Altres</t>
  </si>
  <si>
    <t>CENTRE</t>
  </si>
  <si>
    <t>CARRER</t>
  </si>
  <si>
    <t>En Línia</t>
  </si>
  <si>
    <t>ABAST</t>
  </si>
  <si>
    <t>TOTAL HORES PER TIPUS D'ENTITAT</t>
  </si>
  <si>
    <t>TOTAL PERSONES PER TIPUS D'ENTITAT</t>
  </si>
  <si>
    <t>ÀMBIT DE DISTRICTE</t>
  </si>
  <si>
    <t>ANUL·LADA</t>
  </si>
  <si>
    <t>ANUL·LADES</t>
  </si>
  <si>
    <t>Set.</t>
  </si>
  <si>
    <t>Oct.</t>
  </si>
  <si>
    <t>Nov.</t>
  </si>
  <si>
    <t>Des.</t>
  </si>
  <si>
    <t>SI</t>
  </si>
  <si>
    <t>GRÀFIC CESSIÓ D'ESPAIS</t>
  </si>
  <si>
    <t>GRÀFIC ACTIVITATS CULTURALS</t>
  </si>
  <si>
    <t>TALLERS</t>
  </si>
  <si>
    <t>GRÀFIC TALLERS</t>
  </si>
  <si>
    <t>GRAU COMPLIMENT</t>
  </si>
  <si>
    <t>ÀMBIT DISTRICTE</t>
  </si>
  <si>
    <t>EN LÍNIA</t>
  </si>
  <si>
    <t>CENTRE CÍVIC TOMASA CUEVAS</t>
  </si>
  <si>
    <t>COL·LOQUI TEATRE: GLORIA</t>
  </si>
  <si>
    <t>TEATRE: GLORIA</t>
  </si>
  <si>
    <t>VISITA: TRAZOS DE COLOR</t>
  </si>
  <si>
    <t>EXPOSICIÓ: TRAZOS DE COLOR</t>
  </si>
  <si>
    <t>XERRADA: EL COS HUMÀ PER A ADULTS: SANG I COAGULACIÓ</t>
  </si>
  <si>
    <t>Cursos i Tallers</t>
  </si>
  <si>
    <t>Tallers Arts Escèniques / teles i aeris</t>
  </si>
  <si>
    <t>Altres Disciplines</t>
  </si>
  <si>
    <t>Activitats formatives complementàries a les actuacions i espectacles</t>
  </si>
  <si>
    <t>Actuacions i Espectacles</t>
  </si>
  <si>
    <t>Actuacions i Espectacles Inclusives</t>
  </si>
  <si>
    <t>d'Exposicions</t>
  </si>
  <si>
    <t>d'Exposicions Inclussives</t>
  </si>
  <si>
    <t xml:space="preserve">2 activitats inclusives </t>
  </si>
  <si>
    <t>Proposta Progess. 20 hores complementàries als punts 4.2.2. a partir de les 10 activitats i 4.2.3. a partir de les 40 activitats</t>
  </si>
  <si>
    <t>Espectacles, mostres i cicles culturals</t>
  </si>
  <si>
    <t>Projeccions de Cinema per a Gent Gran</t>
  </si>
  <si>
    <t>Actuacions de diferents disciplines artístiques per a públic adult</t>
  </si>
  <si>
    <t>Actuacions de diferents disciplines artístiques per a públic adult. 3 inclusives</t>
  </si>
  <si>
    <t>Espectacles Infantils</t>
  </si>
  <si>
    <t>Espectacles Infantils. 3 inclusius</t>
  </si>
  <si>
    <t>Actuacions adaptades (per adults o per infants)</t>
  </si>
  <si>
    <t>Programació d'exposicions</t>
  </si>
  <si>
    <t>Exposicions d'especial interès pel territori</t>
  </si>
  <si>
    <t>Feminismes, gènere o LGTBI</t>
  </si>
  <si>
    <t>Suport a Iniciatives Culturals de proximitat i dinamització comunitària</t>
  </si>
  <si>
    <t>Esdeveniments d'iniciatives d'entitats / associacions</t>
  </si>
  <si>
    <t>Esdeveniments del calendari festiu tradicional o diades assenyalades</t>
  </si>
  <si>
    <t>Programació de Suport a la Creació</t>
  </si>
  <si>
    <t>Projectes Anuals d'Arts Escèniques d'artistes emergents (1 al trimestre)</t>
  </si>
  <si>
    <t>Residència creativa vinculada a la dansa o al Circ</t>
  </si>
  <si>
    <t>Espais</t>
  </si>
  <si>
    <t xml:space="preserve">Exposició </t>
  </si>
  <si>
    <t>Formació</t>
  </si>
  <si>
    <t>Xerrada</t>
  </si>
  <si>
    <t>CLASSIFICACIÓ DEL PLEC</t>
  </si>
  <si>
    <t>complementària</t>
  </si>
  <si>
    <t>Complementària d'Exposició</t>
  </si>
  <si>
    <t>Exposicions</t>
  </si>
  <si>
    <t>Projectes Anuals d'Arts Escèniques d'artistes emergents</t>
  </si>
  <si>
    <t>Comunitaris</t>
  </si>
  <si>
    <t>TOMASA CUEVAS</t>
  </si>
  <si>
    <t>Preu sala</t>
  </si>
  <si>
    <t>FORMADORS/ES DE SERVEI SUBCONTRATAT</t>
  </si>
  <si>
    <t>AUTÒNOMS</t>
  </si>
  <si>
    <t>Agost</t>
  </si>
  <si>
    <t>(hores setmana)</t>
  </si>
  <si>
    <t>CONTRACTE</t>
  </si>
  <si>
    <t xml:space="preserve">COST </t>
  </si>
  <si>
    <t>JORNADA</t>
  </si>
  <si>
    <t>TALLER</t>
  </si>
  <si>
    <t>PERSONAL FORMACIÓ</t>
  </si>
  <si>
    <t>COST EMPRESA: Sou brut + SS empresa</t>
  </si>
  <si>
    <t>CÀRREC</t>
  </si>
  <si>
    <t>PERSONAL CENTRE CÍVIC</t>
  </si>
  <si>
    <t>RECURSOS HUMANS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</si>
</sst>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C0A]_-;\-* #,##0.00\ [$€-C0A]_-;_-* &quot;-&quot;??\ [$€-C0A]_-;_-@_-"/>
    <numFmt numFmtId="167" formatCode="#,###,##0.00;\-#,###,##0.00;"/>
    <numFmt numFmtId="168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1E2C0"/>
        <bgColor rgb="FF92D050"/>
      </patternFill>
    </fill>
    <fill>
      <patternFill patternType="solid">
        <fgColor rgb="FFE1E2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7C80"/>
        <bgColor indexed="64"/>
      </patternFill>
    </fill>
    <fill>
      <patternFill patternType="solid">
        <fgColor rgb="FFFF7C80"/>
        <bgColor rgb="FF92D05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D8DB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B6D7A8"/>
        <bgColor rgb="FFB6D7A8"/>
      </patternFill>
    </fill>
    <fill>
      <patternFill patternType="solid">
        <fgColor rgb="FFF2F2F2"/>
        <bgColor rgb="FFF2F2F2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36C09"/>
        <bgColor rgb="FFE36C09"/>
      </patternFill>
    </fill>
  </fills>
  <borders count="8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</borders>
  <cellStyleXfs count="3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4" fillId="7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3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3" fillId="0" borderId="0" xfId="1" applyFont="1"/>
    <xf numFmtId="0" fontId="3" fillId="2" borderId="3" xfId="1" applyFont="1" applyFill="1" applyBorder="1"/>
    <xf numFmtId="0" fontId="3" fillId="0" borderId="3" xfId="1" applyFont="1" applyBorder="1"/>
    <xf numFmtId="0" fontId="3" fillId="2" borderId="3" xfId="1" applyFont="1" applyFill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2" borderId="5" xfId="1" applyFont="1" applyFill="1" applyBorder="1"/>
    <xf numFmtId="0" fontId="3" fillId="2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3" fillId="3" borderId="0" xfId="1" applyFont="1" applyFill="1"/>
    <xf numFmtId="0" fontId="3" fillId="0" borderId="2" xfId="1" applyFont="1" applyBorder="1"/>
    <xf numFmtId="0" fontId="9" fillId="0" borderId="0" xfId="0" applyFont="1"/>
    <xf numFmtId="2" fontId="0" fillId="0" borderId="0" xfId="0" applyNumberFormat="1"/>
    <xf numFmtId="0" fontId="3" fillId="0" borderId="3" xfId="1" applyFont="1" applyBorder="1" applyAlignment="1">
      <alignment horizontal="right"/>
    </xf>
    <xf numFmtId="0" fontId="3" fillId="2" borderId="3" xfId="1" applyFont="1" applyFill="1" applyBorder="1" applyAlignment="1">
      <alignment horizontal="right"/>
    </xf>
    <xf numFmtId="0" fontId="8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right"/>
    </xf>
    <xf numFmtId="2" fontId="3" fillId="0" borderId="12" xfId="1" applyNumberFormat="1" applyFont="1" applyBorder="1"/>
    <xf numFmtId="2" fontId="3" fillId="2" borderId="12" xfId="1" applyNumberFormat="1" applyFont="1" applyFill="1" applyBorder="1"/>
    <xf numFmtId="2" fontId="3" fillId="0" borderId="12" xfId="1" applyNumberFormat="1" applyFont="1" applyBorder="1" applyAlignment="1">
      <alignment horizontal="right"/>
    </xf>
    <xf numFmtId="2" fontId="3" fillId="2" borderId="12" xfId="1" applyNumberFormat="1" applyFont="1" applyFill="1" applyBorder="1" applyAlignment="1">
      <alignment horizontal="right"/>
    </xf>
    <xf numFmtId="2" fontId="8" fillId="0" borderId="12" xfId="1" applyNumberFormat="1" applyFont="1" applyBorder="1" applyAlignment="1">
      <alignment horizontal="right"/>
    </xf>
    <xf numFmtId="2" fontId="8" fillId="2" borderId="12" xfId="1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3" fillId="2" borderId="2" xfId="1" applyFont="1" applyFill="1" applyBorder="1"/>
    <xf numFmtId="0" fontId="2" fillId="0" borderId="14" xfId="0" applyFont="1" applyBorder="1"/>
    <xf numFmtId="0" fontId="0" fillId="0" borderId="14" xfId="0" applyBorder="1"/>
    <xf numFmtId="0" fontId="0" fillId="0" borderId="16" xfId="0" applyBorder="1"/>
    <xf numFmtId="0" fontId="5" fillId="4" borderId="17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2" fillId="0" borderId="21" xfId="0" applyFont="1" applyBorder="1"/>
    <xf numFmtId="0" fontId="0" fillId="0" borderId="22" xfId="0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0" fontId="12" fillId="0" borderId="0" xfId="0" applyFont="1" applyAlignment="1">
      <alignment horizontal="right"/>
    </xf>
    <xf numFmtId="0" fontId="10" fillId="2" borderId="0" xfId="1" applyFont="1" applyFill="1" applyAlignment="1">
      <alignment vertical="center"/>
    </xf>
    <xf numFmtId="0" fontId="5" fillId="4" borderId="8" xfId="1" applyFont="1" applyFill="1" applyBorder="1"/>
    <xf numFmtId="4" fontId="0" fillId="0" borderId="0" xfId="0" applyNumberFormat="1"/>
    <xf numFmtId="0" fontId="5" fillId="4" borderId="8" xfId="1" applyFont="1" applyFill="1" applyBorder="1" applyAlignment="1">
      <alignment horizontal="center"/>
    </xf>
    <xf numFmtId="0" fontId="5" fillId="4" borderId="32" xfId="1" applyFont="1" applyFill="1" applyBorder="1" applyAlignment="1">
      <alignment horizontal="center"/>
    </xf>
    <xf numFmtId="4" fontId="0" fillId="0" borderId="5" xfId="0" applyNumberFormat="1" applyBorder="1"/>
    <xf numFmtId="0" fontId="5" fillId="4" borderId="31" xfId="1" applyFont="1" applyFill="1" applyBorder="1" applyAlignment="1">
      <alignment horizontal="center"/>
    </xf>
    <xf numFmtId="4" fontId="0" fillId="0" borderId="35" xfId="0" applyNumberFormat="1" applyBorder="1"/>
    <xf numFmtId="4" fontId="0" fillId="0" borderId="34" xfId="0" applyNumberFormat="1" applyBorder="1"/>
    <xf numFmtId="4" fontId="2" fillId="0" borderId="36" xfId="0" applyNumberFormat="1" applyFont="1" applyBorder="1"/>
    <xf numFmtId="0" fontId="5" fillId="4" borderId="16" xfId="1" applyFont="1" applyFill="1" applyBorder="1" applyAlignment="1">
      <alignment vertical="center"/>
    </xf>
    <xf numFmtId="0" fontId="5" fillId="4" borderId="37" xfId="1" applyFont="1" applyFill="1" applyBorder="1" applyAlignment="1">
      <alignment horizontal="center"/>
    </xf>
    <xf numFmtId="4" fontId="0" fillId="0" borderId="38" xfId="0" applyNumberFormat="1" applyBorder="1"/>
    <xf numFmtId="4" fontId="2" fillId="0" borderId="39" xfId="0" applyNumberFormat="1" applyFont="1" applyBorder="1"/>
    <xf numFmtId="0" fontId="5" fillId="4" borderId="21" xfId="1" applyFont="1" applyFill="1" applyBorder="1"/>
    <xf numFmtId="0" fontId="0" fillId="6" borderId="0" xfId="0" applyFill="1"/>
    <xf numFmtId="0" fontId="0" fillId="6" borderId="0" xfId="0" applyFill="1" applyAlignment="1">
      <alignment horizontal="left" vertical="top" wrapText="1"/>
    </xf>
    <xf numFmtId="1" fontId="0" fillId="0" borderId="0" xfId="0" applyNumberFormat="1"/>
    <xf numFmtId="10" fontId="0" fillId="0" borderId="0" xfId="0" applyNumberFormat="1"/>
    <xf numFmtId="1" fontId="0" fillId="0" borderId="0" xfId="2" applyNumberFormat="1" applyFont="1" applyBorder="1"/>
    <xf numFmtId="0" fontId="15" fillId="6" borderId="0" xfId="4" applyFill="1"/>
    <xf numFmtId="0" fontId="0" fillId="0" borderId="5" xfId="0" applyBorder="1" applyAlignment="1">
      <alignment horizontal="right" indent="1"/>
    </xf>
    <xf numFmtId="0" fontId="0" fillId="0" borderId="5" xfId="0" applyBorder="1"/>
    <xf numFmtId="0" fontId="17" fillId="0" borderId="5" xfId="0" applyFont="1" applyBorder="1"/>
    <xf numFmtId="3" fontId="0" fillId="0" borderId="5" xfId="0" applyNumberFormat="1" applyBorder="1" applyAlignment="1">
      <alignment horizontal="right"/>
    </xf>
    <xf numFmtId="3" fontId="0" fillId="6" borderId="5" xfId="0" applyNumberFormat="1" applyFill="1" applyBorder="1" applyAlignment="1">
      <alignment horizontal="right"/>
    </xf>
    <xf numFmtId="0" fontId="0" fillId="9" borderId="5" xfId="0" applyFill="1" applyBorder="1"/>
    <xf numFmtId="0" fontId="2" fillId="9" borderId="5" xfId="0" applyFont="1" applyFill="1" applyBorder="1"/>
    <xf numFmtId="0" fontId="5" fillId="10" borderId="41" xfId="1" applyFont="1" applyFill="1" applyBorder="1" applyAlignment="1">
      <alignment horizontal="center"/>
    </xf>
    <xf numFmtId="0" fontId="5" fillId="10" borderId="42" xfId="1" applyFont="1" applyFill="1" applyBorder="1" applyAlignment="1">
      <alignment horizontal="center"/>
    </xf>
    <xf numFmtId="0" fontId="2" fillId="0" borderId="5" xfId="0" applyFont="1" applyBorder="1"/>
    <xf numFmtId="3" fontId="0" fillId="0" borderId="5" xfId="0" applyNumberFormat="1" applyBorder="1"/>
    <xf numFmtId="3" fontId="2" fillId="0" borderId="5" xfId="0" applyNumberFormat="1" applyFont="1" applyBorder="1" applyAlignment="1">
      <alignment horizontal="right" indent="2"/>
    </xf>
    <xf numFmtId="3" fontId="2" fillId="0" borderId="5" xfId="0" applyNumberFormat="1" applyFont="1" applyBorder="1"/>
    <xf numFmtId="10" fontId="0" fillId="0" borderId="5" xfId="0" applyNumberFormat="1" applyBorder="1"/>
    <xf numFmtId="0" fontId="20" fillId="6" borderId="0" xfId="4" applyFont="1" applyFill="1" applyAlignment="1">
      <alignment horizontal="center"/>
    </xf>
    <xf numFmtId="0" fontId="2" fillId="6" borderId="0" xfId="4" applyFont="1" applyFill="1" applyAlignment="1">
      <alignment horizontal="center" vertical="center"/>
    </xf>
    <xf numFmtId="0" fontId="2" fillId="12" borderId="5" xfId="0" applyFont="1" applyFill="1" applyBorder="1" applyAlignment="1">
      <alignment horizontal="center" vertical="top"/>
    </xf>
    <xf numFmtId="0" fontId="2" fillId="12" borderId="33" xfId="0" applyFont="1" applyFill="1" applyBorder="1" applyAlignment="1">
      <alignment horizontal="center" vertical="top"/>
    </xf>
    <xf numFmtId="0" fontId="11" fillId="12" borderId="5" xfId="0" applyFont="1" applyFill="1" applyBorder="1" applyAlignment="1">
      <alignment horizontal="center" vertical="top" wrapText="1"/>
    </xf>
    <xf numFmtId="164" fontId="2" fillId="12" borderId="5" xfId="0" applyNumberFormat="1" applyFont="1" applyFill="1" applyBorder="1" applyAlignment="1">
      <alignment horizontal="center" vertical="top"/>
    </xf>
    <xf numFmtId="0" fontId="2" fillId="12" borderId="38" xfId="0" applyFont="1" applyFill="1" applyBorder="1" applyAlignment="1">
      <alignment horizontal="center" vertical="top"/>
    </xf>
    <xf numFmtId="4" fontId="2" fillId="0" borderId="5" xfId="0" applyNumberFormat="1" applyFont="1" applyBorder="1"/>
    <xf numFmtId="3" fontId="16" fillId="6" borderId="9" xfId="0" applyNumberFormat="1" applyFont="1" applyFill="1" applyBorder="1" applyAlignment="1">
      <alignment horizontal="right" indent="1"/>
    </xf>
    <xf numFmtId="3" fontId="16" fillId="6" borderId="9" xfId="4" applyNumberFormat="1" applyFont="1" applyFill="1" applyBorder="1" applyAlignment="1">
      <alignment horizontal="right" indent="1"/>
    </xf>
    <xf numFmtId="3" fontId="20" fillId="6" borderId="9" xfId="4" applyNumberFormat="1" applyFont="1" applyFill="1" applyBorder="1" applyAlignment="1">
      <alignment horizontal="right" indent="1"/>
    </xf>
    <xf numFmtId="3" fontId="16" fillId="6" borderId="5" xfId="0" applyNumberFormat="1" applyFont="1" applyFill="1" applyBorder="1" applyAlignment="1">
      <alignment horizontal="right" indent="1"/>
    </xf>
    <xf numFmtId="3" fontId="16" fillId="6" borderId="5" xfId="4" applyNumberFormat="1" applyFont="1" applyFill="1" applyBorder="1" applyAlignment="1">
      <alignment horizontal="right" indent="1"/>
    </xf>
    <xf numFmtId="3" fontId="20" fillId="6" borderId="5" xfId="4" applyNumberFormat="1" applyFont="1" applyFill="1" applyBorder="1" applyAlignment="1">
      <alignment horizontal="right" indent="1"/>
    </xf>
    <xf numFmtId="3" fontId="20" fillId="6" borderId="5" xfId="0" applyNumberFormat="1" applyFont="1" applyFill="1" applyBorder="1" applyAlignment="1">
      <alignment horizontal="right" indent="1"/>
    </xf>
    <xf numFmtId="0" fontId="0" fillId="0" borderId="38" xfId="0" applyBorder="1"/>
    <xf numFmtId="4" fontId="2" fillId="0" borderId="34" xfId="0" applyNumberFormat="1" applyFont="1" applyBorder="1"/>
    <xf numFmtId="4" fontId="2" fillId="0" borderId="35" xfId="0" applyNumberFormat="1" applyFont="1" applyBorder="1"/>
    <xf numFmtId="0" fontId="22" fillId="0" borderId="0" xfId="0" applyFont="1" applyAlignment="1">
      <alignment horizontal="right"/>
    </xf>
    <xf numFmtId="0" fontId="22" fillId="0" borderId="0" xfId="0" applyFont="1"/>
    <xf numFmtId="0" fontId="0" fillId="11" borderId="5" xfId="0" applyFill="1" applyBorder="1" applyAlignment="1">
      <alignment vertical="center" wrapText="1"/>
    </xf>
    <xf numFmtId="0" fontId="0" fillId="14" borderId="5" xfId="0" applyFill="1" applyBorder="1" applyAlignment="1">
      <alignment vertical="center" wrapText="1"/>
    </xf>
    <xf numFmtId="0" fontId="21" fillId="0" borderId="0" xfId="0" applyFont="1" applyAlignment="1">
      <alignment horizontal="right"/>
    </xf>
    <xf numFmtId="0" fontId="0" fillId="0" borderId="5" xfId="0" applyBorder="1" applyAlignment="1">
      <alignment horizontal="center" vertical="center"/>
    </xf>
    <xf numFmtId="0" fontId="3" fillId="3" borderId="3" xfId="1" applyFont="1" applyFill="1" applyBorder="1"/>
    <xf numFmtId="0" fontId="3" fillId="3" borderId="3" xfId="1" applyFont="1" applyFill="1" applyBorder="1" applyAlignment="1">
      <alignment horizontal="right"/>
    </xf>
    <xf numFmtId="0" fontId="8" fillId="0" borderId="3" xfId="1" applyFont="1" applyBorder="1"/>
    <xf numFmtId="0" fontId="8" fillId="3" borderId="3" xfId="1" applyFont="1" applyFill="1" applyBorder="1"/>
    <xf numFmtId="0" fontId="3" fillId="2" borderId="12" xfId="1" applyFont="1" applyFill="1" applyBorder="1"/>
    <xf numFmtId="0" fontId="3" fillId="0" borderId="12" xfId="1" applyFont="1" applyBorder="1"/>
    <xf numFmtId="0" fontId="3" fillId="0" borderId="12" xfId="1" applyFont="1" applyBorder="1" applyAlignment="1">
      <alignment horizontal="right"/>
    </xf>
    <xf numFmtId="0" fontId="3" fillId="2" borderId="12" xfId="1" applyFont="1" applyFill="1" applyBorder="1" applyAlignment="1">
      <alignment horizontal="right"/>
    </xf>
    <xf numFmtId="0" fontId="8" fillId="0" borderId="12" xfId="1" applyFont="1" applyBorder="1" applyAlignment="1">
      <alignment horizontal="right"/>
    </xf>
    <xf numFmtId="0" fontId="3" fillId="3" borderId="12" xfId="1" applyFont="1" applyFill="1" applyBorder="1"/>
    <xf numFmtId="0" fontId="8" fillId="2" borderId="12" xfId="1" applyFont="1" applyFill="1" applyBorder="1" applyAlignment="1">
      <alignment horizontal="right"/>
    </xf>
    <xf numFmtId="0" fontId="3" fillId="3" borderId="12" xfId="1" applyFont="1" applyFill="1" applyBorder="1" applyAlignment="1">
      <alignment horizontal="right"/>
    </xf>
    <xf numFmtId="0" fontId="3" fillId="0" borderId="12" xfId="1" applyFont="1" applyBorder="1" applyAlignment="1">
      <alignment horizontal="right" wrapText="1"/>
    </xf>
    <xf numFmtId="0" fontId="3" fillId="2" borderId="12" xfId="1" applyFont="1" applyFill="1" applyBorder="1" applyAlignment="1">
      <alignment horizontal="right" wrapText="1"/>
    </xf>
    <xf numFmtId="0" fontId="7" fillId="0" borderId="12" xfId="1" applyFont="1" applyBorder="1" applyAlignment="1">
      <alignment horizontal="right"/>
    </xf>
    <xf numFmtId="0" fontId="7" fillId="2" borderId="12" xfId="1" applyFont="1" applyFill="1" applyBorder="1" applyAlignment="1">
      <alignment horizontal="right"/>
    </xf>
    <xf numFmtId="0" fontId="8" fillId="3" borderId="12" xfId="1" applyFont="1" applyFill="1" applyBorder="1" applyAlignment="1">
      <alignment horizontal="right"/>
    </xf>
    <xf numFmtId="0" fontId="3" fillId="2" borderId="15" xfId="1" applyFont="1" applyFill="1" applyBorder="1"/>
    <xf numFmtId="0" fontId="0" fillId="0" borderId="7" xfId="0" applyBorder="1" applyAlignment="1">
      <alignment wrapText="1"/>
    </xf>
    <xf numFmtId="0" fontId="3" fillId="2" borderId="42" xfId="1" applyFont="1" applyFill="1" applyBorder="1"/>
    <xf numFmtId="2" fontId="8" fillId="2" borderId="48" xfId="1" applyNumberFormat="1" applyFont="1" applyFill="1" applyBorder="1" applyAlignment="1">
      <alignment horizontal="right"/>
    </xf>
    <xf numFmtId="0" fontId="8" fillId="2" borderId="42" xfId="1" applyFont="1" applyFill="1" applyBorder="1" applyAlignment="1">
      <alignment horizontal="right"/>
    </xf>
    <xf numFmtId="2" fontId="3" fillId="2" borderId="48" xfId="1" applyNumberFormat="1" applyFont="1" applyFill="1" applyBorder="1" applyAlignment="1">
      <alignment horizontal="right"/>
    </xf>
    <xf numFmtId="0" fontId="3" fillId="2" borderId="42" xfId="1" applyFont="1" applyFill="1" applyBorder="1" applyAlignment="1">
      <alignment horizontal="right"/>
    </xf>
    <xf numFmtId="0" fontId="3" fillId="2" borderId="48" xfId="1" applyFont="1" applyFill="1" applyBorder="1"/>
    <xf numFmtId="0" fontId="8" fillId="2" borderId="48" xfId="1" applyFont="1" applyFill="1" applyBorder="1" applyAlignment="1">
      <alignment horizontal="right"/>
    </xf>
    <xf numFmtId="0" fontId="7" fillId="2" borderId="48" xfId="1" applyFont="1" applyFill="1" applyBorder="1" applyAlignment="1">
      <alignment horizontal="right"/>
    </xf>
    <xf numFmtId="0" fontId="8" fillId="2" borderId="42" xfId="1" applyFont="1" applyFill="1" applyBorder="1"/>
    <xf numFmtId="0" fontId="5" fillId="4" borderId="6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0" borderId="2" xfId="1" applyFont="1" applyBorder="1"/>
    <xf numFmtId="2" fontId="5" fillId="0" borderId="12" xfId="1" applyNumberFormat="1" applyFont="1" applyBorder="1"/>
    <xf numFmtId="0" fontId="5" fillId="0" borderId="15" xfId="1" applyFont="1" applyBorder="1"/>
    <xf numFmtId="2" fontId="5" fillId="0" borderId="48" xfId="1" applyNumberFormat="1" applyFont="1" applyBorder="1"/>
    <xf numFmtId="0" fontId="5" fillId="4" borderId="7" xfId="1" applyFont="1" applyFill="1" applyBorder="1" applyAlignment="1">
      <alignment vertical="center"/>
    </xf>
    <xf numFmtId="0" fontId="5" fillId="4" borderId="45" xfId="1" applyFont="1" applyFill="1" applyBorder="1" applyAlignment="1">
      <alignment horizontal="center" vertical="center" wrapText="1"/>
    </xf>
    <xf numFmtId="0" fontId="24" fillId="4" borderId="32" xfId="1" applyFont="1" applyFill="1" applyBorder="1" applyAlignment="1">
      <alignment horizontal="center" vertical="top" wrapText="1"/>
    </xf>
    <xf numFmtId="0" fontId="5" fillId="4" borderId="9" xfId="1" applyFont="1" applyFill="1" applyBorder="1"/>
    <xf numFmtId="0" fontId="5" fillId="4" borderId="46" xfId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16" borderId="5" xfId="0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5" borderId="5" xfId="0" applyFill="1" applyBorder="1" applyAlignment="1">
      <alignment vertical="center" wrapText="1"/>
    </xf>
    <xf numFmtId="0" fontId="0" fillId="18" borderId="5" xfId="0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6" borderId="5" xfId="0" applyFill="1" applyBorder="1" applyAlignment="1">
      <alignment horizontal="left" vertical="top" wrapText="1"/>
    </xf>
    <xf numFmtId="165" fontId="6" fillId="6" borderId="5" xfId="0" applyNumberFormat="1" applyFont="1" applyFill="1" applyBorder="1" applyAlignment="1">
      <alignment horizontal="right" vertical="top" wrapText="1"/>
    </xf>
    <xf numFmtId="0" fontId="0" fillId="0" borderId="5" xfId="0" applyBorder="1" applyAlignment="1">
      <alignment horizontal="right" vertical="center"/>
    </xf>
    <xf numFmtId="2" fontId="0" fillId="6" borderId="5" xfId="0" applyNumberFormat="1" applyFill="1" applyBorder="1" applyAlignment="1">
      <alignment horizontal="right" vertical="top"/>
    </xf>
    <xf numFmtId="0" fontId="0" fillId="6" borderId="0" xfId="0" applyFill="1" applyAlignment="1">
      <alignment horizontal="right" vertical="top" wrapText="1"/>
    </xf>
    <xf numFmtId="14" fontId="2" fillId="12" borderId="5" xfId="0" applyNumberFormat="1" applyFont="1" applyFill="1" applyBorder="1" applyAlignment="1">
      <alignment horizontal="right" vertical="top"/>
    </xf>
    <xf numFmtId="14" fontId="0" fillId="6" borderId="5" xfId="0" applyNumberFormat="1" applyFill="1" applyBorder="1" applyAlignment="1">
      <alignment horizontal="right" vertical="top"/>
    </xf>
    <xf numFmtId="0" fontId="2" fillId="12" borderId="5" xfId="0" applyFont="1" applyFill="1" applyBorder="1" applyAlignment="1">
      <alignment horizontal="right" vertical="top"/>
    </xf>
    <xf numFmtId="0" fontId="0" fillId="6" borderId="5" xfId="0" applyFill="1" applyBorder="1" applyAlignment="1">
      <alignment horizontal="right" vertical="top"/>
    </xf>
    <xf numFmtId="0" fontId="0" fillId="6" borderId="0" xfId="0" applyFill="1" applyAlignment="1">
      <alignment horizontal="right" wrapText="1"/>
    </xf>
    <xf numFmtId="0" fontId="2" fillId="12" borderId="33" xfId="0" applyFont="1" applyFill="1" applyBorder="1" applyAlignment="1">
      <alignment horizontal="left" vertical="top" wrapText="1"/>
    </xf>
    <xf numFmtId="0" fontId="2" fillId="0" borderId="9" xfId="0" applyFont="1" applyBorder="1"/>
    <xf numFmtId="0" fontId="0" fillId="0" borderId="9" xfId="0" applyBorder="1"/>
    <xf numFmtId="10" fontId="0" fillId="0" borderId="9" xfId="0" applyNumberFormat="1" applyBorder="1"/>
    <xf numFmtId="0" fontId="2" fillId="9" borderId="54" xfId="0" applyFont="1" applyFill="1" applyBorder="1"/>
    <xf numFmtId="0" fontId="5" fillId="10" borderId="55" xfId="1" applyFont="1" applyFill="1" applyBorder="1" applyAlignment="1">
      <alignment horizontal="center"/>
    </xf>
    <xf numFmtId="0" fontId="5" fillId="10" borderId="56" xfId="1" applyFont="1" applyFill="1" applyBorder="1" applyAlignment="1">
      <alignment horizontal="center"/>
    </xf>
    <xf numFmtId="0" fontId="2" fillId="9" borderId="49" xfId="0" applyFont="1" applyFill="1" applyBorder="1"/>
    <xf numFmtId="0" fontId="5" fillId="10" borderId="57" xfId="1" applyFont="1" applyFill="1" applyBorder="1" applyAlignment="1">
      <alignment horizontal="center"/>
    </xf>
    <xf numFmtId="0" fontId="5" fillId="10" borderId="50" xfId="1" applyFont="1" applyFill="1" applyBorder="1" applyAlignment="1">
      <alignment horizontal="center"/>
    </xf>
    <xf numFmtId="1" fontId="2" fillId="0" borderId="9" xfId="2" applyNumberFormat="1" applyFont="1" applyBorder="1"/>
    <xf numFmtId="1" fontId="2" fillId="0" borderId="5" xfId="0" applyNumberFormat="1" applyFont="1" applyBorder="1"/>
    <xf numFmtId="0" fontId="23" fillId="0" borderId="5" xfId="0" applyFont="1" applyBorder="1" applyAlignment="1">
      <alignment horizontal="right" vertical="center"/>
    </xf>
    <xf numFmtId="0" fontId="5" fillId="4" borderId="58" xfId="1" applyFont="1" applyFill="1" applyBorder="1" applyAlignment="1">
      <alignment horizontal="center"/>
    </xf>
    <xf numFmtId="0" fontId="5" fillId="4" borderId="59" xfId="1" applyFont="1" applyFill="1" applyBorder="1" applyAlignment="1">
      <alignment horizontal="center"/>
    </xf>
    <xf numFmtId="0" fontId="5" fillId="4" borderId="43" xfId="1" applyFont="1" applyFill="1" applyBorder="1" applyAlignment="1">
      <alignment horizontal="center"/>
    </xf>
    <xf numFmtId="9" fontId="0" fillId="0" borderId="5" xfId="2" applyFont="1" applyBorder="1"/>
    <xf numFmtId="0" fontId="12" fillId="19" borderId="5" xfId="0" applyFont="1" applyFill="1" applyBorder="1" applyAlignment="1">
      <alignment horizontal="right"/>
    </xf>
    <xf numFmtId="0" fontId="2" fillId="19" borderId="5" xfId="0" applyFont="1" applyFill="1" applyBorder="1"/>
    <xf numFmtId="9" fontId="2" fillId="19" borderId="5" xfId="2" applyFont="1" applyFill="1" applyBorder="1"/>
    <xf numFmtId="9" fontId="2" fillId="19" borderId="5" xfId="0" applyNumberFormat="1" applyFont="1" applyFill="1" applyBorder="1"/>
    <xf numFmtId="0" fontId="0" fillId="0" borderId="5" xfId="0" applyBorder="1" applyAlignment="1">
      <alignment vertical="center"/>
    </xf>
    <xf numFmtId="0" fontId="0" fillId="20" borderId="5" xfId="0" applyFill="1" applyBorder="1" applyAlignment="1">
      <alignment vertical="center" wrapText="1"/>
    </xf>
    <xf numFmtId="0" fontId="0" fillId="6" borderId="5" xfId="0" applyFill="1" applyBorder="1" applyAlignment="1">
      <alignment horizontal="right" indent="1"/>
    </xf>
    <xf numFmtId="0" fontId="0" fillId="6" borderId="5" xfId="0" applyFill="1" applyBorder="1"/>
    <xf numFmtId="3" fontId="2" fillId="0" borderId="0" xfId="0" applyNumberFormat="1" applyFont="1" applyAlignment="1">
      <alignment horizontal="right" indent="2"/>
    </xf>
    <xf numFmtId="0" fontId="5" fillId="10" borderId="5" xfId="1" applyFont="1" applyFill="1" applyBorder="1" applyAlignment="1">
      <alignment horizontal="center"/>
    </xf>
    <xf numFmtId="0" fontId="5" fillId="10" borderId="63" xfId="1" applyFont="1" applyFill="1" applyBorder="1" applyAlignment="1">
      <alignment horizontal="center"/>
    </xf>
    <xf numFmtId="0" fontId="2" fillId="9" borderId="62" xfId="0" applyFont="1" applyFill="1" applyBorder="1"/>
    <xf numFmtId="1" fontId="2" fillId="0" borderId="64" xfId="2" applyNumberFormat="1" applyFont="1" applyBorder="1"/>
    <xf numFmtId="1" fontId="2" fillId="0" borderId="33" xfId="2" applyNumberFormat="1" applyFont="1" applyBorder="1"/>
    <xf numFmtId="10" fontId="0" fillId="0" borderId="65" xfId="0" applyNumberFormat="1" applyBorder="1"/>
    <xf numFmtId="10" fontId="0" fillId="0" borderId="66" xfId="0" applyNumberFormat="1" applyBorder="1"/>
    <xf numFmtId="10" fontId="0" fillId="0" borderId="40" xfId="0" applyNumberFormat="1" applyBorder="1"/>
    <xf numFmtId="10" fontId="0" fillId="0" borderId="67" xfId="0" applyNumberFormat="1" applyBorder="1"/>
    <xf numFmtId="0" fontId="5" fillId="10" borderId="68" xfId="1" applyFont="1" applyFill="1" applyBorder="1" applyAlignment="1">
      <alignment horizontal="center"/>
    </xf>
    <xf numFmtId="0" fontId="5" fillId="10" borderId="62" xfId="1" applyFont="1" applyFill="1" applyBorder="1" applyAlignment="1">
      <alignment horizontal="center"/>
    </xf>
    <xf numFmtId="3" fontId="2" fillId="0" borderId="67" xfId="0" applyNumberFormat="1" applyFont="1" applyBorder="1" applyAlignment="1">
      <alignment horizontal="right" indent="2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8" xfId="0" applyBorder="1"/>
    <xf numFmtId="0" fontId="10" fillId="2" borderId="0" xfId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0" fillId="6" borderId="8" xfId="0" applyFill="1" applyBorder="1"/>
    <xf numFmtId="0" fontId="5" fillId="10" borderId="49" xfId="1" applyFont="1" applyFill="1" applyBorder="1" applyAlignment="1">
      <alignment horizontal="center"/>
    </xf>
    <xf numFmtId="0" fontId="5" fillId="0" borderId="5" xfId="1" applyFont="1" applyBorder="1"/>
    <xf numFmtId="2" fontId="5" fillId="0" borderId="5" xfId="1" applyNumberFormat="1" applyFont="1" applyBorder="1"/>
    <xf numFmtId="0" fontId="3" fillId="2" borderId="7" xfId="1" applyFont="1" applyFill="1" applyBorder="1"/>
    <xf numFmtId="0" fontId="0" fillId="0" borderId="62" xfId="0" applyBorder="1" applyAlignment="1">
      <alignment wrapText="1"/>
    </xf>
    <xf numFmtId="0" fontId="2" fillId="0" borderId="62" xfId="0" applyFont="1" applyBorder="1"/>
    <xf numFmtId="0" fontId="2" fillId="0" borderId="62" xfId="0" applyFont="1" applyBorder="1" applyAlignment="1">
      <alignment horizontal="right"/>
    </xf>
    <xf numFmtId="2" fontId="2" fillId="0" borderId="62" xfId="0" applyNumberFormat="1" applyFont="1" applyBorder="1"/>
    <xf numFmtId="4" fontId="25" fillId="0" borderId="5" xfId="0" applyNumberFormat="1" applyFont="1" applyBorder="1"/>
    <xf numFmtId="0" fontId="0" fillId="0" borderId="5" xfId="0" applyBorder="1" applyAlignment="1">
      <alignment vertical="top"/>
    </xf>
    <xf numFmtId="0" fontId="0" fillId="0" borderId="5" xfId="0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 wrapText="1"/>
    </xf>
    <xf numFmtId="2" fontId="0" fillId="0" borderId="5" xfId="0" applyNumberFormat="1" applyBorder="1" applyAlignment="1">
      <alignment horizontal="right" vertical="top"/>
    </xf>
    <xf numFmtId="0" fontId="0" fillId="0" borderId="38" xfId="0" applyBorder="1" applyAlignment="1">
      <alignment horizontal="left" vertical="top"/>
    </xf>
    <xf numFmtId="0" fontId="0" fillId="0" borderId="5" xfId="0" applyBorder="1" applyAlignment="1">
      <alignment horizontal="left" wrapText="1"/>
    </xf>
    <xf numFmtId="3" fontId="0" fillId="0" borderId="5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 wrapText="1"/>
    </xf>
    <xf numFmtId="166" fontId="0" fillId="0" borderId="5" xfId="0" applyNumberFormat="1" applyBorder="1"/>
    <xf numFmtId="0" fontId="6" fillId="2" borderId="0" xfId="1" applyFont="1" applyFill="1"/>
    <xf numFmtId="0" fontId="3" fillId="0" borderId="5" xfId="1" applyFont="1" applyBorder="1" applyAlignment="1">
      <alignment wrapText="1"/>
    </xf>
    <xf numFmtId="0" fontId="5" fillId="4" borderId="7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0" fillId="6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5" xfId="0" applyBorder="1" applyProtection="1">
      <protection locked="0"/>
    </xf>
    <xf numFmtId="0" fontId="0" fillId="6" borderId="5" xfId="0" applyFill="1" applyBorder="1" applyAlignment="1">
      <alignment horizontal="center"/>
    </xf>
    <xf numFmtId="0" fontId="0" fillId="6" borderId="5" xfId="0" applyFill="1" applyBorder="1" applyAlignment="1">
      <alignment horizontal="right" vertical="center"/>
    </xf>
    <xf numFmtId="166" fontId="0" fillId="0" borderId="35" xfId="0" applyNumberFormat="1" applyBorder="1"/>
    <xf numFmtId="166" fontId="0" fillId="0" borderId="33" xfId="0" applyNumberFormat="1" applyBorder="1"/>
    <xf numFmtId="166" fontId="2" fillId="0" borderId="36" xfId="0" applyNumberFormat="1" applyFont="1" applyBorder="1"/>
    <xf numFmtId="166" fontId="2" fillId="0" borderId="61" xfId="0" applyNumberFormat="1" applyFont="1" applyBorder="1"/>
    <xf numFmtId="166" fontId="2" fillId="0" borderId="40" xfId="0" applyNumberFormat="1" applyFont="1" applyBorder="1"/>
    <xf numFmtId="0" fontId="9" fillId="0" borderId="0" xfId="0" applyFont="1" applyAlignment="1">
      <alignment wrapText="1"/>
    </xf>
    <xf numFmtId="0" fontId="10" fillId="2" borderId="0" xfId="1" applyFont="1" applyFill="1" applyAlignment="1">
      <alignment vertical="center" wrapText="1"/>
    </xf>
    <xf numFmtId="0" fontId="3" fillId="2" borderId="0" xfId="1" applyFont="1" applyFill="1" applyAlignment="1">
      <alignment wrapText="1"/>
    </xf>
    <xf numFmtId="0" fontId="5" fillId="4" borderId="60" xfId="1" applyFont="1" applyFill="1" applyBorder="1" applyAlignment="1">
      <alignment horizontal="center"/>
    </xf>
    <xf numFmtId="165" fontId="6" fillId="0" borderId="8" xfId="0" applyNumberFormat="1" applyFont="1" applyBorder="1" applyAlignment="1">
      <alignment horizontal="right" vertical="top" wrapText="1"/>
    </xf>
    <xf numFmtId="0" fontId="0" fillId="0" borderId="5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3" fontId="0" fillId="6" borderId="5" xfId="0" applyNumberFormat="1" applyFill="1" applyBorder="1" applyAlignment="1">
      <alignment horizontal="right" vertical="center"/>
    </xf>
    <xf numFmtId="0" fontId="0" fillId="6" borderId="38" xfId="0" applyFill="1" applyBorder="1" applyAlignment="1">
      <alignment horizontal="left" vertical="top"/>
    </xf>
    <xf numFmtId="0" fontId="2" fillId="21" borderId="5" xfId="0" applyFont="1" applyFill="1" applyBorder="1"/>
    <xf numFmtId="0" fontId="2" fillId="21" borderId="5" xfId="0" applyFont="1" applyFill="1" applyBorder="1" applyAlignment="1">
      <alignment horizontal="center" vertical="center" wrapText="1"/>
    </xf>
    <xf numFmtId="2" fontId="2" fillId="21" borderId="5" xfId="0" applyNumberFormat="1" applyFont="1" applyFill="1" applyBorder="1" applyAlignment="1">
      <alignment horizontal="center" vertical="center" wrapText="1"/>
    </xf>
    <xf numFmtId="164" fontId="2" fillId="12" borderId="38" xfId="0" applyNumberFormat="1" applyFont="1" applyFill="1" applyBorder="1" applyAlignment="1">
      <alignment horizontal="center" vertical="top"/>
    </xf>
    <xf numFmtId="0" fontId="0" fillId="0" borderId="38" xfId="0" applyBorder="1" applyAlignment="1">
      <alignment vertical="center"/>
    </xf>
    <xf numFmtId="3" fontId="0" fillId="0" borderId="38" xfId="0" applyNumberFormat="1" applyBorder="1" applyAlignment="1">
      <alignment vertical="top"/>
    </xf>
    <xf numFmtId="3" fontId="0" fillId="0" borderId="38" xfId="0" applyNumberFormat="1" applyBorder="1" applyAlignment="1">
      <alignment vertical="center"/>
    </xf>
    <xf numFmtId="3" fontId="0" fillId="0" borderId="38" xfId="0" applyNumberFormat="1" applyBorder="1" applyAlignment="1">
      <alignment horizontal="right" vertical="center"/>
    </xf>
    <xf numFmtId="2" fontId="0" fillId="0" borderId="38" xfId="0" applyNumberFormat="1" applyBorder="1" applyAlignment="1">
      <alignment horizontal="right" vertical="center"/>
    </xf>
    <xf numFmtId="3" fontId="0" fillId="6" borderId="38" xfId="0" applyNumberForma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6" fillId="6" borderId="0" xfId="0" applyFont="1" applyFill="1"/>
    <xf numFmtId="0" fontId="2" fillId="9" borderId="58" xfId="0" applyFont="1" applyFill="1" applyBorder="1"/>
    <xf numFmtId="0" fontId="5" fillId="10" borderId="59" xfId="1" applyFont="1" applyFill="1" applyBorder="1" applyAlignment="1">
      <alignment horizontal="center"/>
    </xf>
    <xf numFmtId="4" fontId="15" fillId="6" borderId="0" xfId="4" applyNumberFormat="1" applyFill="1"/>
    <xf numFmtId="4" fontId="13" fillId="0" borderId="0" xfId="0" applyNumberFormat="1" applyFont="1" applyAlignment="1">
      <alignment horizontal="left"/>
    </xf>
    <xf numFmtId="4" fontId="18" fillId="13" borderId="5" xfId="4" applyNumberFormat="1" applyFont="1" applyFill="1" applyBorder="1"/>
    <xf numFmtId="4" fontId="20" fillId="13" borderId="5" xfId="4" applyNumberFormat="1" applyFont="1" applyFill="1" applyBorder="1" applyAlignment="1">
      <alignment horizontal="center"/>
    </xf>
    <xf numFmtId="4" fontId="2" fillId="13" borderId="5" xfId="4" applyNumberFormat="1" applyFont="1" applyFill="1" applyBorder="1" applyAlignment="1">
      <alignment horizontal="center" vertical="center"/>
    </xf>
    <xf numFmtId="4" fontId="6" fillId="8" borderId="9" xfId="0" applyNumberFormat="1" applyFont="1" applyFill="1" applyBorder="1" applyAlignment="1">
      <alignment horizontal="left"/>
    </xf>
    <xf numFmtId="4" fontId="6" fillId="8" borderId="5" xfId="0" applyNumberFormat="1" applyFont="1" applyFill="1" applyBorder="1" applyAlignment="1">
      <alignment horizontal="left"/>
    </xf>
    <xf numFmtId="4" fontId="11" fillId="8" borderId="5" xfId="0" applyNumberFormat="1" applyFont="1" applyFill="1" applyBorder="1" applyAlignment="1">
      <alignment horizontal="left"/>
    </xf>
    <xf numFmtId="4" fontId="19" fillId="8" borderId="5" xfId="0" applyNumberFormat="1" applyFont="1" applyFill="1" applyBorder="1" applyAlignment="1">
      <alignment horizontal="left"/>
    </xf>
    <xf numFmtId="4" fontId="16" fillId="6" borderId="5" xfId="0" applyNumberFormat="1" applyFont="1" applyFill="1" applyBorder="1" applyAlignment="1">
      <alignment horizontal="left"/>
    </xf>
    <xf numFmtId="4" fontId="20" fillId="6" borderId="5" xfId="4" applyNumberFormat="1" applyFont="1" applyFill="1" applyBorder="1"/>
    <xf numFmtId="4" fontId="20" fillId="6" borderId="0" xfId="4" applyNumberFormat="1" applyFont="1" applyFill="1"/>
    <xf numFmtId="4" fontId="20" fillId="6" borderId="0" xfId="0" applyNumberFormat="1" applyFont="1" applyFill="1" applyAlignment="1">
      <alignment horizontal="right" indent="1"/>
    </xf>
    <xf numFmtId="4" fontId="20" fillId="6" borderId="0" xfId="4" applyNumberFormat="1" applyFont="1" applyFill="1" applyAlignment="1">
      <alignment horizontal="right" indent="1"/>
    </xf>
    <xf numFmtId="4" fontId="2" fillId="13" borderId="35" xfId="0" applyNumberFormat="1" applyFont="1" applyFill="1" applyBorder="1"/>
    <xf numFmtId="4" fontId="2" fillId="0" borderId="38" xfId="0" applyNumberFormat="1" applyFont="1" applyBorder="1"/>
    <xf numFmtId="3" fontId="0" fillId="0" borderId="38" xfId="0" applyNumberFormat="1" applyBorder="1"/>
    <xf numFmtId="0" fontId="0" fillId="0" borderId="0" xfId="0" applyAlignment="1" applyProtection="1">
      <alignment horizontal="right"/>
      <protection locked="0"/>
    </xf>
    <xf numFmtId="0" fontId="0" fillId="6" borderId="0" xfId="0" applyFill="1" applyAlignment="1" applyProtection="1">
      <alignment horizontal="right" vertical="top" wrapText="1"/>
      <protection locked="0"/>
    </xf>
    <xf numFmtId="0" fontId="2" fillId="12" borderId="5" xfId="0" applyFont="1" applyFill="1" applyBorder="1" applyAlignment="1" applyProtection="1">
      <alignment horizontal="right" vertical="top"/>
      <protection locked="0"/>
    </xf>
    <xf numFmtId="0" fontId="0" fillId="6" borderId="5" xfId="0" applyFill="1" applyBorder="1" applyAlignment="1" applyProtection="1">
      <alignment horizontal="right" vertical="top"/>
      <protection locked="0"/>
    </xf>
    <xf numFmtId="0" fontId="0" fillId="0" borderId="5" xfId="0" applyBorder="1" applyAlignment="1" applyProtection="1">
      <alignment horizontal="right"/>
      <protection locked="0"/>
    </xf>
    <xf numFmtId="0" fontId="27" fillId="8" borderId="5" xfId="0" applyFont="1" applyFill="1" applyBorder="1"/>
    <xf numFmtId="0" fontId="27" fillId="8" borderId="5" xfId="0" applyFont="1" applyFill="1" applyBorder="1" applyAlignment="1">
      <alignment wrapText="1"/>
    </xf>
    <xf numFmtId="0" fontId="27" fillId="0" borderId="5" xfId="0" applyFont="1" applyBorder="1" applyAlignment="1">
      <alignment wrapText="1"/>
    </xf>
    <xf numFmtId="0" fontId="3" fillId="0" borderId="5" xfId="0" applyFont="1" applyBorder="1"/>
    <xf numFmtId="0" fontId="3" fillId="0" borderId="35" xfId="0" applyFont="1" applyBorder="1"/>
    <xf numFmtId="0" fontId="3" fillId="0" borderId="35" xfId="1" applyFont="1" applyBorder="1"/>
    <xf numFmtId="0" fontId="23" fillId="8" borderId="6" xfId="0" applyFont="1" applyFill="1" applyBorder="1"/>
    <xf numFmtId="0" fontId="23" fillId="0" borderId="5" xfId="0" applyFont="1" applyBorder="1" applyAlignment="1">
      <alignment wrapText="1"/>
    </xf>
    <xf numFmtId="0" fontId="3" fillId="2" borderId="5" xfId="0" applyFont="1" applyFill="1" applyBorder="1"/>
    <xf numFmtId="0" fontId="3" fillId="2" borderId="35" xfId="1" applyFont="1" applyFill="1" applyBorder="1"/>
    <xf numFmtId="0" fontId="5" fillId="2" borderId="5" xfId="1" applyFont="1" applyFill="1" applyBorder="1"/>
    <xf numFmtId="0" fontId="23" fillId="8" borderId="38" xfId="0" applyFont="1" applyFill="1" applyBorder="1"/>
    <xf numFmtId="0" fontId="23" fillId="8" borderId="5" xfId="0" applyFont="1" applyFill="1" applyBorder="1"/>
    <xf numFmtId="0" fontId="23" fillId="8" borderId="69" xfId="0" applyFont="1" applyFill="1" applyBorder="1"/>
    <xf numFmtId="0" fontId="5" fillId="2" borderId="9" xfId="1" applyFont="1" applyFill="1" applyBorder="1"/>
    <xf numFmtId="0" fontId="23" fillId="0" borderId="9" xfId="0" applyFont="1" applyBorder="1" applyAlignment="1">
      <alignment wrapText="1"/>
    </xf>
    <xf numFmtId="0" fontId="3" fillId="2" borderId="9" xfId="0" applyFont="1" applyFill="1" applyBorder="1"/>
    <xf numFmtId="0" fontId="3" fillId="2" borderId="46" xfId="1" applyFont="1" applyFill="1" applyBorder="1"/>
    <xf numFmtId="0" fontId="23" fillId="0" borderId="5" xfId="0" applyFont="1" applyBorder="1"/>
    <xf numFmtId="0" fontId="3" fillId="2" borderId="5" xfId="0" applyFont="1" applyFill="1" applyBorder="1" applyAlignment="1">
      <alignment wrapText="1"/>
    </xf>
    <xf numFmtId="0" fontId="23" fillId="8" borderId="38" xfId="0" applyFont="1" applyFill="1" applyBorder="1" applyAlignment="1">
      <alignment wrapText="1"/>
    </xf>
    <xf numFmtId="9" fontId="20" fillId="6" borderId="5" xfId="2" applyFont="1" applyFill="1" applyBorder="1" applyAlignment="1">
      <alignment horizontal="right" indent="1"/>
    </xf>
    <xf numFmtId="0" fontId="23" fillId="0" borderId="6" xfId="0" applyFont="1" applyBorder="1"/>
    <xf numFmtId="0" fontId="23" fillId="0" borderId="34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3" fillId="0" borderId="7" xfId="0" applyFont="1" applyBorder="1"/>
    <xf numFmtId="0" fontId="3" fillId="0" borderId="45" xfId="0" applyFont="1" applyBorder="1"/>
    <xf numFmtId="0" fontId="3" fillId="2" borderId="9" xfId="1" applyFont="1" applyFill="1" applyBorder="1"/>
    <xf numFmtId="0" fontId="0" fillId="0" borderId="8" xfId="0" applyBorder="1" applyAlignment="1">
      <alignment wrapText="1"/>
    </xf>
    <xf numFmtId="0" fontId="3" fillId="2" borderId="8" xfId="1" applyFont="1" applyFill="1" applyBorder="1"/>
    <xf numFmtId="0" fontId="3" fillId="2" borderId="70" xfId="1" applyFont="1" applyFill="1" applyBorder="1"/>
    <xf numFmtId="0" fontId="3" fillId="2" borderId="52" xfId="1" applyFont="1" applyFill="1" applyBorder="1"/>
    <xf numFmtId="0" fontId="3" fillId="8" borderId="5" xfId="0" applyFont="1" applyFill="1" applyBorder="1"/>
    <xf numFmtId="0" fontId="3" fillId="8" borderId="35" xfId="0" applyFont="1" applyFill="1" applyBorder="1"/>
    <xf numFmtId="0" fontId="3" fillId="2" borderId="38" xfId="1" applyFont="1" applyFill="1" applyBorder="1"/>
    <xf numFmtId="0" fontId="3" fillId="0" borderId="38" xfId="1" applyFont="1" applyBorder="1"/>
    <xf numFmtId="0" fontId="23" fillId="0" borderId="38" xfId="0" applyFont="1" applyBorder="1" applyAlignment="1">
      <alignment wrapText="1"/>
    </xf>
    <xf numFmtId="0" fontId="23" fillId="0" borderId="71" xfId="0" applyFont="1" applyBorder="1" applyAlignment="1">
      <alignment wrapText="1"/>
    </xf>
    <xf numFmtId="0" fontId="23" fillId="0" borderId="38" xfId="0" applyFont="1" applyBorder="1"/>
    <xf numFmtId="0" fontId="2" fillId="0" borderId="72" xfId="0" applyFont="1" applyBorder="1"/>
    <xf numFmtId="0" fontId="3" fillId="0" borderId="5" xfId="1" applyFont="1" applyBorder="1"/>
    <xf numFmtId="0" fontId="3" fillId="0" borderId="7" xfId="1" applyFont="1" applyBorder="1" applyAlignment="1">
      <alignment wrapText="1"/>
    </xf>
    <xf numFmtId="0" fontId="3" fillId="2" borderId="45" xfId="1" applyFont="1" applyFill="1" applyBorder="1"/>
    <xf numFmtId="0" fontId="27" fillId="0" borderId="5" xfId="0" applyFont="1" applyBorder="1"/>
    <xf numFmtId="0" fontId="5" fillId="2" borderId="7" xfId="1" applyFont="1" applyFill="1" applyBorder="1"/>
    <xf numFmtId="0" fontId="3" fillId="0" borderId="42" xfId="1" applyFont="1" applyBorder="1" applyAlignment="1">
      <alignment horizontal="right"/>
    </xf>
    <xf numFmtId="0" fontId="3" fillId="0" borderId="48" xfId="1" applyFont="1" applyBorder="1" applyAlignment="1">
      <alignment horizontal="right"/>
    </xf>
    <xf numFmtId="0" fontId="23" fillId="8" borderId="5" xfId="0" applyFont="1" applyFill="1" applyBorder="1" applyAlignment="1">
      <alignment wrapText="1"/>
    </xf>
    <xf numFmtId="0" fontId="3" fillId="0" borderId="33" xfId="1" applyFont="1" applyBorder="1"/>
    <xf numFmtId="0" fontId="3" fillId="0" borderId="73" xfId="1" applyFont="1" applyBorder="1" applyAlignment="1">
      <alignment wrapText="1"/>
    </xf>
    <xf numFmtId="0" fontId="3" fillId="0" borderId="33" xfId="0" applyFont="1" applyBorder="1"/>
    <xf numFmtId="0" fontId="3" fillId="2" borderId="73" xfId="1" applyFont="1" applyFill="1" applyBorder="1"/>
    <xf numFmtId="0" fontId="3" fillId="0" borderId="5" xfId="0" applyFont="1" applyBorder="1" applyAlignment="1">
      <alignment wrapText="1"/>
    </xf>
    <xf numFmtId="0" fontId="27" fillId="8" borderId="38" xfId="0" applyFont="1" applyFill="1" applyBorder="1"/>
    <xf numFmtId="0" fontId="23" fillId="8" borderId="7" xfId="0" applyFont="1" applyFill="1" applyBorder="1" applyAlignment="1">
      <alignment wrapText="1"/>
    </xf>
    <xf numFmtId="0" fontId="23" fillId="8" borderId="9" xfId="0" applyFont="1" applyFill="1" applyBorder="1" applyAlignment="1">
      <alignment wrapText="1"/>
    </xf>
    <xf numFmtId="165" fontId="23" fillId="8" borderId="44" xfId="0" applyNumberFormat="1" applyFont="1" applyFill="1" applyBorder="1" applyAlignment="1">
      <alignment horizontal="right" vertical="top" wrapText="1"/>
    </xf>
    <xf numFmtId="0" fontId="27" fillId="22" borderId="4" xfId="13" applyFont="1" applyFill="1" applyBorder="1"/>
    <xf numFmtId="0" fontId="27" fillId="22" borderId="4" xfId="13" applyFont="1" applyFill="1" applyBorder="1" applyAlignment="1">
      <alignment horizontal="center"/>
    </xf>
    <xf numFmtId="0" fontId="23" fillId="23" borderId="4" xfId="13" applyFont="1" applyFill="1" applyBorder="1" applyAlignment="1">
      <alignment vertical="center" wrapText="1"/>
    </xf>
    <xf numFmtId="0" fontId="27" fillId="23" borderId="4" xfId="13" applyFont="1" applyFill="1" applyBorder="1" applyAlignment="1">
      <alignment horizontal="center" vertical="center"/>
    </xf>
    <xf numFmtId="0" fontId="23" fillId="23" borderId="4" xfId="13" applyFont="1" applyFill="1" applyBorder="1" applyAlignment="1">
      <alignment horizontal="center" vertical="center"/>
    </xf>
    <xf numFmtId="0" fontId="23" fillId="23" borderId="44" xfId="13" applyFont="1" applyFill="1" applyBorder="1" applyAlignment="1">
      <alignment horizontal="center" vertical="center"/>
    </xf>
    <xf numFmtId="9" fontId="29" fillId="23" borderId="4" xfId="13" applyNumberFormat="1" applyFont="1" applyFill="1" applyBorder="1" applyAlignment="1">
      <alignment horizontal="center" vertical="center"/>
    </xf>
    <xf numFmtId="0" fontId="23" fillId="8" borderId="4" xfId="13" applyFont="1" applyFill="1" applyBorder="1" applyAlignment="1">
      <alignment vertical="center" wrapText="1"/>
    </xf>
    <xf numFmtId="0" fontId="27" fillId="8" borderId="4" xfId="13" applyFont="1" applyFill="1" applyBorder="1" applyAlignment="1">
      <alignment horizontal="center" vertical="center"/>
    </xf>
    <xf numFmtId="0" fontId="23" fillId="0" borderId="4" xfId="13" applyFont="1" applyBorder="1" applyAlignment="1">
      <alignment horizontal="center" vertical="center"/>
    </xf>
    <xf numFmtId="0" fontId="23" fillId="8" borderId="1" xfId="13" applyFont="1" applyFill="1" applyBorder="1" applyAlignment="1">
      <alignment horizontal="center" vertical="center"/>
    </xf>
    <xf numFmtId="0" fontId="23" fillId="8" borderId="4" xfId="13" applyFont="1" applyFill="1" applyBorder="1" applyAlignment="1">
      <alignment horizontal="center" vertical="center"/>
    </xf>
    <xf numFmtId="0" fontId="23" fillId="8" borderId="3" xfId="13" applyFont="1" applyFill="1" applyBorder="1" applyAlignment="1">
      <alignment horizontal="center" vertical="center"/>
    </xf>
    <xf numFmtId="9" fontId="29" fillId="24" borderId="4" xfId="13" applyNumberFormat="1" applyFont="1" applyFill="1" applyBorder="1" applyAlignment="1">
      <alignment horizontal="center" vertical="center"/>
    </xf>
    <xf numFmtId="0" fontId="23" fillId="23" borderId="1" xfId="13" applyFont="1" applyFill="1" applyBorder="1" applyAlignment="1">
      <alignment horizontal="center" vertical="center"/>
    </xf>
    <xf numFmtId="0" fontId="23" fillId="23" borderId="3" xfId="13" applyFont="1" applyFill="1" applyBorder="1" applyAlignment="1">
      <alignment horizontal="center" vertical="center"/>
    </xf>
    <xf numFmtId="0" fontId="27" fillId="23" borderId="1" xfId="13" applyFont="1" applyFill="1" applyBorder="1" applyAlignment="1">
      <alignment horizontal="center" vertical="center"/>
    </xf>
    <xf numFmtId="0" fontId="27" fillId="23" borderId="3" xfId="13" applyFont="1" applyFill="1" applyBorder="1" applyAlignment="1">
      <alignment horizontal="center" vertical="center"/>
    </xf>
    <xf numFmtId="0" fontId="23" fillId="0" borderId="4" xfId="13" applyFont="1" applyBorder="1" applyAlignment="1">
      <alignment vertical="center"/>
    </xf>
    <xf numFmtId="0" fontId="27" fillId="24" borderId="4" xfId="13" applyFont="1" applyFill="1" applyBorder="1" applyAlignment="1">
      <alignment horizontal="center" vertical="center"/>
    </xf>
    <xf numFmtId="0" fontId="23" fillId="0" borderId="1" xfId="13" applyFont="1" applyBorder="1" applyAlignment="1">
      <alignment horizontal="center" vertical="center"/>
    </xf>
    <xf numFmtId="0" fontId="23" fillId="0" borderId="3" xfId="13" applyFont="1" applyBorder="1" applyAlignment="1">
      <alignment horizontal="center" vertical="center"/>
    </xf>
    <xf numFmtId="9" fontId="29" fillId="8" borderId="4" xfId="13" applyNumberFormat="1" applyFont="1" applyFill="1" applyBorder="1" applyAlignment="1">
      <alignment horizontal="center" vertical="center"/>
    </xf>
    <xf numFmtId="0" fontId="23" fillId="2" borderId="4" xfId="13" applyFont="1" applyFill="1" applyBorder="1" applyAlignment="1">
      <alignment vertical="center" wrapText="1"/>
    </xf>
    <xf numFmtId="0" fontId="27" fillId="25" borderId="4" xfId="13" applyFont="1" applyFill="1" applyBorder="1" applyAlignment="1">
      <alignment horizontal="center" vertical="center"/>
    </xf>
    <xf numFmtId="0" fontId="23" fillId="2" borderId="4" xfId="13" applyFont="1" applyFill="1" applyBorder="1" applyAlignment="1">
      <alignment horizontal="center" vertical="center"/>
    </xf>
    <xf numFmtId="0" fontId="23" fillId="2" borderId="1" xfId="13" applyFont="1" applyFill="1" applyBorder="1" applyAlignment="1">
      <alignment horizontal="center" vertical="center"/>
    </xf>
    <xf numFmtId="0" fontId="23" fillId="2" borderId="3" xfId="13" applyFont="1" applyFill="1" applyBorder="1" applyAlignment="1">
      <alignment horizontal="center" vertical="center"/>
    </xf>
    <xf numFmtId="9" fontId="30" fillId="25" borderId="4" xfId="13" applyNumberFormat="1" applyFont="1" applyFill="1" applyBorder="1" applyAlignment="1">
      <alignment horizontal="center" vertical="center"/>
    </xf>
    <xf numFmtId="0" fontId="23" fillId="0" borderId="4" xfId="13" applyFont="1" applyBorder="1" applyAlignment="1">
      <alignment vertical="center" wrapText="1"/>
    </xf>
    <xf numFmtId="0" fontId="23" fillId="23" borderId="1" xfId="13" applyFont="1" applyFill="1" applyBorder="1" applyAlignment="1">
      <alignment vertical="center" wrapText="1"/>
    </xf>
    <xf numFmtId="0" fontId="27" fillId="23" borderId="2" xfId="13" applyFont="1" applyFill="1" applyBorder="1" applyAlignment="1">
      <alignment horizontal="center" vertical="center"/>
    </xf>
    <xf numFmtId="0" fontId="23" fillId="23" borderId="2" xfId="13" applyFont="1" applyFill="1" applyBorder="1" applyAlignment="1">
      <alignment horizontal="center" vertical="center"/>
    </xf>
    <xf numFmtId="9" fontId="29" fillId="23" borderId="3" xfId="13" applyNumberFormat="1" applyFont="1" applyFill="1" applyBorder="1" applyAlignment="1">
      <alignment horizontal="center" vertical="center"/>
    </xf>
    <xf numFmtId="0" fontId="23" fillId="0" borderId="74" xfId="13" applyFont="1" applyBorder="1" applyAlignment="1">
      <alignment horizontal="center" vertical="center"/>
    </xf>
    <xf numFmtId="0" fontId="23" fillId="23" borderId="2" xfId="13" applyFont="1" applyFill="1" applyBorder="1" applyAlignment="1">
      <alignment vertical="center"/>
    </xf>
    <xf numFmtId="0" fontId="3" fillId="0" borderId="0" xfId="1" applyFont="1" applyAlignment="1">
      <alignment horizontal="left"/>
    </xf>
    <xf numFmtId="0" fontId="3" fillId="26" borderId="3" xfId="1" applyFont="1" applyFill="1" applyBorder="1"/>
    <xf numFmtId="0" fontId="0" fillId="6" borderId="5" xfId="0" applyFill="1" applyBorder="1" applyAlignment="1">
      <alignment wrapText="1"/>
    </xf>
    <xf numFmtId="0" fontId="3" fillId="6" borderId="5" xfId="1" applyFont="1" applyFill="1" applyBorder="1" applyAlignment="1">
      <alignment wrapText="1"/>
    </xf>
    <xf numFmtId="0" fontId="3" fillId="26" borderId="35" xfId="1" applyFont="1" applyFill="1" applyBorder="1"/>
    <xf numFmtId="0" fontId="3" fillId="26" borderId="0" xfId="1" applyFont="1" applyFill="1"/>
    <xf numFmtId="0" fontId="3" fillId="26" borderId="2" xfId="1" applyFont="1" applyFill="1" applyBorder="1"/>
    <xf numFmtId="0" fontId="3" fillId="26" borderId="47" xfId="1" applyFont="1" applyFill="1" applyBorder="1"/>
    <xf numFmtId="0" fontId="23" fillId="6" borderId="5" xfId="0" applyFont="1" applyFill="1" applyBorder="1" applyAlignment="1">
      <alignment wrapText="1"/>
    </xf>
    <xf numFmtId="0" fontId="3" fillId="26" borderId="5" xfId="0" applyFont="1" applyFill="1" applyBorder="1"/>
    <xf numFmtId="0" fontId="3" fillId="26" borderId="35" xfId="0" applyFont="1" applyFill="1" applyBorder="1"/>
    <xf numFmtId="0" fontId="3" fillId="26" borderId="42" xfId="1" applyFont="1" applyFill="1" applyBorder="1"/>
    <xf numFmtId="0" fontId="5" fillId="26" borderId="5" xfId="1" applyFont="1" applyFill="1" applyBorder="1"/>
    <xf numFmtId="0" fontId="23" fillId="6" borderId="38" xfId="0" applyFont="1" applyFill="1" applyBorder="1" applyAlignment="1">
      <alignment wrapText="1"/>
    </xf>
    <xf numFmtId="0" fontId="3" fillId="6" borderId="35" xfId="0" applyFont="1" applyFill="1" applyBorder="1"/>
    <xf numFmtId="0" fontId="23" fillId="6" borderId="38" xfId="0" applyFont="1" applyFill="1" applyBorder="1"/>
    <xf numFmtId="0" fontId="3" fillId="6" borderId="38" xfId="1" applyFont="1" applyFill="1" applyBorder="1"/>
    <xf numFmtId="0" fontId="27" fillId="6" borderId="5" xfId="0" applyFont="1" applyFill="1" applyBorder="1" applyAlignment="1">
      <alignment wrapText="1"/>
    </xf>
    <xf numFmtId="0" fontId="3" fillId="6" borderId="5" xfId="0" applyFont="1" applyFill="1" applyBorder="1"/>
    <xf numFmtId="0" fontId="5" fillId="4" borderId="0" xfId="1" applyFont="1" applyFill="1"/>
    <xf numFmtId="0" fontId="5" fillId="4" borderId="37" xfId="1" applyFont="1" applyFill="1" applyBorder="1" applyAlignment="1">
      <alignment horizontal="center" vertical="center" wrapText="1"/>
    </xf>
    <xf numFmtId="0" fontId="5" fillId="4" borderId="69" xfId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/>
    <xf numFmtId="165" fontId="0" fillId="0" borderId="0" xfId="0" applyNumberFormat="1"/>
    <xf numFmtId="7" fontId="0" fillId="0" borderId="0" xfId="0" applyNumberFormat="1"/>
    <xf numFmtId="7" fontId="2" fillId="0" borderId="4" xfId="0" applyNumberFormat="1" applyFont="1" applyBorder="1" applyAlignment="1">
      <alignment horizontal="center"/>
    </xf>
    <xf numFmtId="0" fontId="0" fillId="8" borderId="0" xfId="0" applyFill="1"/>
    <xf numFmtId="165" fontId="2" fillId="8" borderId="4" xfId="0" applyNumberFormat="1" applyFont="1" applyFill="1" applyBorder="1" applyAlignment="1">
      <alignment horizontal="center"/>
    </xf>
    <xf numFmtId="7" fontId="0" fillId="8" borderId="74" xfId="0" applyNumberFormat="1" applyFill="1" applyBorder="1" applyAlignment="1">
      <alignment horizontal="center" vertical="center"/>
    </xf>
    <xf numFmtId="165" fontId="0" fillId="8" borderId="74" xfId="0" applyNumberFormat="1" applyFill="1" applyBorder="1" applyAlignment="1">
      <alignment horizontal="center" vertical="center"/>
    </xf>
    <xf numFmtId="7" fontId="0" fillId="8" borderId="4" xfId="0" applyNumberFormat="1" applyFill="1" applyBorder="1" applyAlignment="1">
      <alignment horizontal="center"/>
    </xf>
    <xf numFmtId="0" fontId="17" fillId="2" borderId="4" xfId="0" applyFont="1" applyFill="1" applyBorder="1" applyAlignment="1">
      <alignment horizontal="right" vertical="center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0" borderId="4" xfId="0" applyBorder="1"/>
    <xf numFmtId="167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7" fontId="0" fillId="0" borderId="1" xfId="0" applyNumberFormat="1" applyBorder="1" applyAlignment="1">
      <alignment horizontal="center"/>
    </xf>
    <xf numFmtId="7" fontId="0" fillId="0" borderId="4" xfId="0" applyNumberFormat="1" applyBorder="1" applyAlignment="1">
      <alignment horizontal="center"/>
    </xf>
    <xf numFmtId="7" fontId="0" fillId="0" borderId="3" xfId="0" applyNumberFormat="1" applyBorder="1" applyAlignment="1">
      <alignment horizontal="center"/>
    </xf>
    <xf numFmtId="4" fontId="17" fillId="0" borderId="4" xfId="0" applyNumberFormat="1" applyFont="1" applyBorder="1" applyAlignment="1">
      <alignment horizontal="right" vertical="center"/>
    </xf>
    <xf numFmtId="4" fontId="17" fillId="2" borderId="74" xfId="0" applyNumberFormat="1" applyFont="1" applyFill="1" applyBorder="1" applyAlignment="1">
      <alignment horizontal="right" vertical="center"/>
    </xf>
    <xf numFmtId="4" fontId="17" fillId="2" borderId="4" xfId="0" applyNumberFormat="1" applyFont="1" applyFill="1" applyBorder="1" applyAlignment="1">
      <alignment horizontal="right" vertical="center"/>
    </xf>
    <xf numFmtId="0" fontId="17" fillId="2" borderId="75" xfId="0" applyFont="1" applyFill="1" applyBorder="1"/>
    <xf numFmtId="0" fontId="17" fillId="0" borderId="74" xfId="0" applyFont="1" applyBorder="1"/>
    <xf numFmtId="7" fontId="0" fillId="0" borderId="75" xfId="0" applyNumberFormat="1" applyBorder="1" applyAlignment="1">
      <alignment horizontal="center"/>
    </xf>
    <xf numFmtId="7" fontId="0" fillId="0" borderId="5" xfId="0" applyNumberFormat="1" applyBorder="1" applyAlignment="1">
      <alignment horizontal="center" vertical="center"/>
    </xf>
    <xf numFmtId="2" fontId="17" fillId="0" borderId="6" xfId="0" applyNumberFormat="1" applyFont="1" applyBorder="1" applyAlignment="1">
      <alignment horizontal="right"/>
    </xf>
    <xf numFmtId="2" fontId="17" fillId="0" borderId="75" xfId="0" applyNumberFormat="1" applyFont="1" applyBorder="1" applyAlignment="1">
      <alignment horizontal="right"/>
    </xf>
    <xf numFmtId="4" fontId="17" fillId="2" borderId="75" xfId="0" applyNumberFormat="1" applyFont="1" applyFill="1" applyBorder="1" applyAlignment="1">
      <alignment horizontal="right"/>
    </xf>
    <xf numFmtId="2" fontId="17" fillId="2" borderId="6" xfId="0" applyNumberFormat="1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167" fontId="17" fillId="0" borderId="4" xfId="0" applyNumberFormat="1" applyFont="1" applyBorder="1"/>
    <xf numFmtId="2" fontId="17" fillId="2" borderId="76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/>
    </xf>
    <xf numFmtId="4" fontId="17" fillId="0" borderId="5" xfId="0" applyNumberFormat="1" applyFont="1" applyBorder="1" applyAlignment="1">
      <alignment horizontal="center" vertical="center"/>
    </xf>
    <xf numFmtId="4" fontId="17" fillId="2" borderId="5" xfId="0" applyNumberFormat="1" applyFont="1" applyFill="1" applyBorder="1" applyAlignment="1">
      <alignment horizontal="center" vertical="center"/>
    </xf>
    <xf numFmtId="165" fontId="17" fillId="2" borderId="5" xfId="0" applyNumberFormat="1" applyFont="1" applyFill="1" applyBorder="1" applyAlignment="1">
      <alignment horizontal="center" vertical="center"/>
    </xf>
    <xf numFmtId="7" fontId="0" fillId="0" borderId="74" xfId="0" applyNumberFormat="1" applyBorder="1" applyAlignment="1">
      <alignment horizontal="center"/>
    </xf>
    <xf numFmtId="167" fontId="15" fillId="0" borderId="0" xfId="0" applyNumberFormat="1" applyFont="1"/>
    <xf numFmtId="167" fontId="15" fillId="0" borderId="0" xfId="0" applyNumberFormat="1" applyFont="1" applyAlignment="1">
      <alignment horizontal="center" vertical="center"/>
    </xf>
    <xf numFmtId="167" fontId="0" fillId="0" borderId="0" xfId="0" applyNumberFormat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6" xfId="0" applyFont="1" applyFill="1" applyBorder="1"/>
    <xf numFmtId="7" fontId="0" fillId="0" borderId="5" xfId="0" applyNumberFormat="1" applyBorder="1" applyAlignment="1">
      <alignment horizontal="center"/>
    </xf>
    <xf numFmtId="167" fontId="15" fillId="0" borderId="5" xfId="0" applyNumberFormat="1" applyFont="1" applyBorder="1"/>
    <xf numFmtId="167" fontId="15" fillId="0" borderId="5" xfId="0" applyNumberFormat="1" applyFont="1" applyBorder="1" applyAlignment="1">
      <alignment horizontal="center" vertical="center"/>
    </xf>
    <xf numFmtId="167" fontId="0" fillId="0" borderId="5" xfId="0" applyNumberFormat="1" applyBorder="1"/>
    <xf numFmtId="0" fontId="17" fillId="2" borderId="5" xfId="0" applyFont="1" applyFill="1" applyBorder="1" applyAlignment="1">
      <alignment horizontal="center"/>
    </xf>
    <xf numFmtId="0" fontId="17" fillId="2" borderId="5" xfId="0" applyFont="1" applyFill="1" applyBorder="1"/>
    <xf numFmtId="0" fontId="16" fillId="0" borderId="74" xfId="0" applyFont="1" applyBorder="1"/>
    <xf numFmtId="167" fontId="15" fillId="0" borderId="77" xfId="0" applyNumberFormat="1" applyFont="1" applyBorder="1"/>
    <xf numFmtId="167" fontId="0" fillId="0" borderId="33" xfId="0" applyNumberFormat="1" applyBorder="1"/>
    <xf numFmtId="167" fontId="0" fillId="0" borderId="78" xfId="0" applyNumberFormat="1" applyBorder="1"/>
    <xf numFmtId="4" fontId="17" fillId="0" borderId="44" xfId="0" applyNumberFormat="1" applyFont="1" applyBorder="1" applyAlignment="1">
      <alignment horizontal="center" vertical="center"/>
    </xf>
    <xf numFmtId="4" fontId="17" fillId="2" borderId="44" xfId="0" applyNumberFormat="1" applyFont="1" applyFill="1" applyBorder="1" applyAlignment="1">
      <alignment horizontal="center" vertical="center"/>
    </xf>
    <xf numFmtId="165" fontId="17" fillId="2" borderId="44" xfId="0" applyNumberFormat="1" applyFont="1" applyFill="1" applyBorder="1" applyAlignment="1">
      <alignment horizontal="center" vertical="center"/>
    </xf>
    <xf numFmtId="167" fontId="0" fillId="0" borderId="1" xfId="0" applyNumberFormat="1" applyBorder="1"/>
    <xf numFmtId="4" fontId="17" fillId="0" borderId="4" xfId="0" applyNumberFormat="1" applyFont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165" fontId="17" fillId="2" borderId="4" xfId="0" applyNumberFormat="1" applyFont="1" applyFill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0" fontId="17" fillId="0" borderId="33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4" fontId="17" fillId="0" borderId="1" xfId="0" applyNumberFormat="1" applyFont="1" applyBorder="1"/>
    <xf numFmtId="167" fontId="15" fillId="0" borderId="79" xfId="0" applyNumberFormat="1" applyFont="1" applyBorder="1"/>
    <xf numFmtId="167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4" fontId="17" fillId="0" borderId="33" xfId="0" applyNumberFormat="1" applyFont="1" applyBorder="1" applyAlignment="1">
      <alignment horizontal="right"/>
    </xf>
    <xf numFmtId="167" fontId="15" fillId="0" borderId="79" xfId="0" applyNumberFormat="1" applyFont="1" applyBorder="1" applyAlignment="1">
      <alignment horizontal="center" vertical="center"/>
    </xf>
    <xf numFmtId="167" fontId="15" fillId="0" borderId="80" xfId="0" applyNumberFormat="1" applyFont="1" applyBorder="1"/>
    <xf numFmtId="167" fontId="15" fillId="0" borderId="81" xfId="0" applyNumberFormat="1" applyFont="1" applyBorder="1"/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/>
    <xf numFmtId="0" fontId="16" fillId="0" borderId="4" xfId="0" applyFont="1" applyBorder="1"/>
    <xf numFmtId="0" fontId="32" fillId="28" borderId="4" xfId="0" applyFont="1" applyFill="1" applyBorder="1" applyAlignment="1">
      <alignment horizontal="center" vertical="center"/>
    </xf>
    <xf numFmtId="0" fontId="32" fillId="28" borderId="44" xfId="0" applyFont="1" applyFill="1" applyBorder="1" applyAlignment="1">
      <alignment horizontal="center" vertical="center"/>
    </xf>
    <xf numFmtId="0" fontId="32" fillId="28" borderId="6" xfId="0" applyFont="1" applyFill="1" applyBorder="1" applyAlignment="1">
      <alignment horizontal="center" vertical="center"/>
    </xf>
    <xf numFmtId="0" fontId="33" fillId="28" borderId="74" xfId="0" applyFont="1" applyFill="1" applyBorder="1" applyAlignment="1">
      <alignment horizontal="center" vertical="center"/>
    </xf>
    <xf numFmtId="0" fontId="32" fillId="28" borderId="3" xfId="0" applyFont="1" applyFill="1" applyBorder="1" applyAlignment="1">
      <alignment vertical="center"/>
    </xf>
    <xf numFmtId="0" fontId="32" fillId="28" borderId="2" xfId="0" applyFont="1" applyFill="1" applyBorder="1" applyAlignment="1">
      <alignment horizontal="center" vertical="center"/>
    </xf>
    <xf numFmtId="0" fontId="32" fillId="28" borderId="2" xfId="0" applyFont="1" applyFill="1" applyBorder="1" applyAlignment="1">
      <alignment vertical="center"/>
    </xf>
    <xf numFmtId="0" fontId="32" fillId="28" borderId="1" xfId="0" applyFont="1" applyFill="1" applyBorder="1" applyAlignment="1">
      <alignment vertical="center"/>
    </xf>
    <xf numFmtId="0" fontId="32" fillId="28" borderId="15" xfId="0" applyFont="1" applyFill="1" applyBorder="1" applyAlignment="1">
      <alignment horizontal="center" vertical="center"/>
    </xf>
    <xf numFmtId="0" fontId="33" fillId="28" borderId="44" xfId="0" applyFont="1" applyFill="1" applyBorder="1" applyAlignment="1">
      <alignment horizontal="center" vertical="center"/>
    </xf>
    <xf numFmtId="0" fontId="34" fillId="8" borderId="0" xfId="0" applyFont="1" applyFill="1"/>
    <xf numFmtId="7" fontId="0" fillId="8" borderId="4" xfId="0" applyNumberFormat="1" applyFill="1" applyBorder="1" applyAlignment="1">
      <alignment horizontal="center" vertical="center"/>
    </xf>
    <xf numFmtId="165" fontId="0" fillId="8" borderId="4" xfId="0" applyNumberFormat="1" applyFill="1" applyBorder="1" applyAlignment="1">
      <alignment horizontal="center" vertical="center"/>
    </xf>
    <xf numFmtId="7" fontId="0" fillId="8" borderId="74" xfId="0" applyNumberFormat="1" applyFill="1" applyBorder="1" applyAlignment="1">
      <alignment horizontal="center"/>
    </xf>
    <xf numFmtId="0" fontId="34" fillId="8" borderId="4" xfId="0" applyFont="1" applyFill="1" applyBorder="1" applyAlignment="1">
      <alignment horizontal="center"/>
    </xf>
    <xf numFmtId="0" fontId="34" fillId="8" borderId="4" xfId="0" applyFont="1" applyFill="1" applyBorder="1"/>
    <xf numFmtId="0" fontId="34" fillId="0" borderId="4" xfId="0" applyFont="1" applyBorder="1"/>
    <xf numFmtId="4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23" fillId="8" borderId="4" xfId="0" applyFont="1" applyFill="1" applyBorder="1" applyAlignment="1">
      <alignment horizontal="center"/>
    </xf>
    <xf numFmtId="0" fontId="23" fillId="8" borderId="4" xfId="0" applyFont="1" applyFill="1" applyBorder="1"/>
    <xf numFmtId="0" fontId="23" fillId="0" borderId="4" xfId="0" applyFont="1" applyBorder="1"/>
    <xf numFmtId="0" fontId="3" fillId="2" borderId="4" xfId="0" applyFont="1" applyFill="1" applyBorder="1"/>
    <xf numFmtId="0" fontId="3" fillId="0" borderId="74" xfId="0" applyFont="1" applyBorder="1"/>
    <xf numFmtId="4" fontId="17" fillId="2" borderId="1" xfId="0" applyNumberFormat="1" applyFont="1" applyFill="1" applyBorder="1" applyAlignment="1">
      <alignment horizontal="right"/>
    </xf>
    <xf numFmtId="4" fontId="17" fillId="0" borderId="5" xfId="0" applyNumberFormat="1" applyFont="1" applyBorder="1" applyAlignment="1">
      <alignment horizontal="right"/>
    </xf>
    <xf numFmtId="0" fontId="3" fillId="2" borderId="82" xfId="0" applyFont="1" applyFill="1" applyBorder="1"/>
    <xf numFmtId="0" fontId="3" fillId="0" borderId="77" xfId="0" applyFont="1" applyBorder="1"/>
    <xf numFmtId="167" fontId="15" fillId="0" borderId="83" xfId="0" applyNumberFormat="1" applyFont="1" applyBorder="1"/>
    <xf numFmtId="0" fontId="3" fillId="2" borderId="75" xfId="0" applyFont="1" applyFill="1" applyBorder="1"/>
    <xf numFmtId="7" fontId="0" fillId="0" borderId="0" xfId="0" applyNumberFormat="1" applyAlignment="1">
      <alignment horizontal="center"/>
    </xf>
    <xf numFmtId="7" fontId="0" fillId="0" borderId="82" xfId="0" applyNumberFormat="1" applyBorder="1" applyAlignment="1">
      <alignment horizontal="center"/>
    </xf>
    <xf numFmtId="167" fontId="0" fillId="0" borderId="80" xfId="0" applyNumberFormat="1" applyBorder="1"/>
    <xf numFmtId="167" fontId="17" fillId="0" borderId="1" xfId="0" applyNumberFormat="1" applyFont="1" applyBorder="1" applyAlignment="1">
      <alignment horizontal="right"/>
    </xf>
    <xf numFmtId="0" fontId="3" fillId="2" borderId="3" xfId="0" applyFont="1" applyFill="1" applyBorder="1"/>
    <xf numFmtId="167" fontId="0" fillId="0" borderId="2" xfId="0" applyNumberFormat="1" applyBorder="1"/>
    <xf numFmtId="0" fontId="16" fillId="6" borderId="33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7" fontId="17" fillId="0" borderId="2" xfId="0" applyNumberFormat="1" applyFont="1" applyBorder="1"/>
    <xf numFmtId="167" fontId="17" fillId="0" borderId="2" xfId="0" applyNumberFormat="1" applyFont="1" applyBorder="1" applyAlignment="1">
      <alignment horizontal="right"/>
    </xf>
    <xf numFmtId="167" fontId="0" fillId="0" borderId="3" xfId="0" applyNumberFormat="1" applyBorder="1"/>
    <xf numFmtId="0" fontId="17" fillId="2" borderId="5" xfId="0" applyFont="1" applyFill="1" applyBorder="1" applyAlignment="1">
      <alignment horizontal="right" vertical="center"/>
    </xf>
    <xf numFmtId="10" fontId="0" fillId="0" borderId="35" xfId="0" applyNumberFormat="1" applyBorder="1"/>
    <xf numFmtId="10" fontId="2" fillId="0" borderId="5" xfId="0" applyNumberFormat="1" applyFont="1" applyBorder="1"/>
    <xf numFmtId="10" fontId="2" fillId="0" borderId="35" xfId="0" applyNumberFormat="1" applyFont="1" applyBorder="1"/>
    <xf numFmtId="10" fontId="0" fillId="0" borderId="33" xfId="0" applyNumberFormat="1" applyBorder="1"/>
    <xf numFmtId="0" fontId="23" fillId="6" borderId="5" xfId="0" applyFont="1" applyFill="1" applyBorder="1"/>
    <xf numFmtId="0" fontId="3" fillId="6" borderId="35" xfId="1" applyFont="1" applyFill="1" applyBorder="1"/>
    <xf numFmtId="2" fontId="3" fillId="6" borderId="12" xfId="1" applyNumberFormat="1" applyFont="1" applyFill="1" applyBorder="1" applyAlignment="1">
      <alignment horizontal="right"/>
    </xf>
    <xf numFmtId="0" fontId="3" fillId="6" borderId="3" xfId="1" applyFont="1" applyFill="1" applyBorder="1" applyAlignment="1">
      <alignment horizontal="right"/>
    </xf>
    <xf numFmtId="2" fontId="3" fillId="6" borderId="12" xfId="1" applyNumberFormat="1" applyFont="1" applyFill="1" applyBorder="1"/>
    <xf numFmtId="0" fontId="3" fillId="6" borderId="12" xfId="1" applyFont="1" applyFill="1" applyBorder="1" applyAlignment="1">
      <alignment horizontal="right"/>
    </xf>
    <xf numFmtId="0" fontId="3" fillId="6" borderId="12" xfId="1" applyFont="1" applyFill="1" applyBorder="1"/>
    <xf numFmtId="0" fontId="3" fillId="6" borderId="3" xfId="1" applyFont="1" applyFill="1" applyBorder="1"/>
    <xf numFmtId="0" fontId="8" fillId="6" borderId="12" xfId="1" applyFont="1" applyFill="1" applyBorder="1" applyAlignment="1">
      <alignment horizontal="right"/>
    </xf>
    <xf numFmtId="0" fontId="8" fillId="6" borderId="3" xfId="1" applyFont="1" applyFill="1" applyBorder="1" applyAlignment="1">
      <alignment horizontal="right"/>
    </xf>
    <xf numFmtId="0" fontId="5" fillId="6" borderId="2" xfId="1" applyFont="1" applyFill="1" applyBorder="1"/>
    <xf numFmtId="2" fontId="5" fillId="6" borderId="12" xfId="1" applyNumberFormat="1" applyFont="1" applyFill="1" applyBorder="1"/>
    <xf numFmtId="0" fontId="3" fillId="6" borderId="0" xfId="1" applyFont="1" applyFill="1"/>
    <xf numFmtId="0" fontId="3" fillId="26" borderId="5" xfId="1" applyFont="1" applyFill="1" applyBorder="1"/>
    <xf numFmtId="2" fontId="3" fillId="26" borderId="12" xfId="1" applyNumberFormat="1" applyFont="1" applyFill="1" applyBorder="1" applyAlignment="1">
      <alignment horizontal="right"/>
    </xf>
    <xf numFmtId="0" fontId="3" fillId="26" borderId="3" xfId="1" applyFont="1" applyFill="1" applyBorder="1" applyAlignment="1">
      <alignment horizontal="right"/>
    </xf>
    <xf numFmtId="0" fontId="3" fillId="26" borderId="12" xfId="1" applyFont="1" applyFill="1" applyBorder="1" applyAlignment="1">
      <alignment horizontal="right"/>
    </xf>
    <xf numFmtId="0" fontId="3" fillId="26" borderId="12" xfId="1" applyFont="1" applyFill="1" applyBorder="1"/>
    <xf numFmtId="0" fontId="3" fillId="6" borderId="42" xfId="1" applyFont="1" applyFill="1" applyBorder="1" applyAlignment="1">
      <alignment wrapText="1"/>
    </xf>
    <xf numFmtId="2" fontId="8" fillId="6" borderId="48" xfId="1" applyNumberFormat="1" applyFont="1" applyFill="1" applyBorder="1" applyAlignment="1">
      <alignment horizontal="right"/>
    </xf>
    <xf numFmtId="0" fontId="8" fillId="6" borderId="42" xfId="1" applyFont="1" applyFill="1" applyBorder="1" applyAlignment="1">
      <alignment horizontal="right"/>
    </xf>
    <xf numFmtId="2" fontId="3" fillId="6" borderId="48" xfId="1" applyNumberFormat="1" applyFont="1" applyFill="1" applyBorder="1" applyAlignment="1">
      <alignment horizontal="right"/>
    </xf>
    <xf numFmtId="0" fontId="3" fillId="6" borderId="42" xfId="1" applyFont="1" applyFill="1" applyBorder="1" applyAlignment="1">
      <alignment horizontal="right"/>
    </xf>
    <xf numFmtId="2" fontId="3" fillId="6" borderId="48" xfId="1" applyNumberFormat="1" applyFont="1" applyFill="1" applyBorder="1"/>
    <xf numFmtId="0" fontId="3" fillId="6" borderId="42" xfId="1" applyFont="1" applyFill="1" applyBorder="1"/>
    <xf numFmtId="0" fontId="3" fillId="6" borderId="48" xfId="1" applyFont="1" applyFill="1" applyBorder="1"/>
    <xf numFmtId="0" fontId="3" fillId="6" borderId="48" xfId="1" applyFont="1" applyFill="1" applyBorder="1" applyAlignment="1">
      <alignment horizontal="right"/>
    </xf>
    <xf numFmtId="0" fontId="8" fillId="6" borderId="42" xfId="1" applyFont="1" applyFill="1" applyBorder="1"/>
    <xf numFmtId="0" fontId="8" fillId="6" borderId="48" xfId="1" applyFont="1" applyFill="1" applyBorder="1" applyAlignment="1">
      <alignment horizontal="right"/>
    </xf>
    <xf numFmtId="0" fontId="5" fillId="6" borderId="15" xfId="1" applyFont="1" applyFill="1" applyBorder="1"/>
    <xf numFmtId="2" fontId="5" fillId="6" borderId="48" xfId="1" applyNumberFormat="1" applyFont="1" applyFill="1" applyBorder="1"/>
    <xf numFmtId="3" fontId="0" fillId="0" borderId="5" xfId="0" applyNumberFormat="1" applyBorder="1" applyAlignment="1">
      <alignment horizontal="right" indent="3"/>
    </xf>
    <xf numFmtId="4" fontId="0" fillId="0" borderId="5" xfId="0" applyNumberFormat="1" applyBorder="1" applyAlignment="1">
      <alignment horizontal="right" indent="1"/>
    </xf>
    <xf numFmtId="165" fontId="23" fillId="0" borderId="44" xfId="0" applyNumberFormat="1" applyFont="1" applyFill="1" applyBorder="1" applyAlignment="1">
      <alignment horizontal="right" vertical="top" wrapText="1"/>
    </xf>
    <xf numFmtId="2" fontId="0" fillId="0" borderId="5" xfId="0" applyNumberFormat="1" applyFill="1" applyBorder="1" applyAlignment="1">
      <alignment horizontal="right" vertical="top"/>
    </xf>
    <xf numFmtId="165" fontId="6" fillId="0" borderId="5" xfId="0" applyNumberFormat="1" applyFont="1" applyFill="1" applyBorder="1" applyAlignment="1">
      <alignment horizontal="right" vertical="top" wrapText="1"/>
    </xf>
    <xf numFmtId="3" fontId="0" fillId="0" borderId="5" xfId="0" applyNumberFormat="1" applyFill="1" applyBorder="1" applyAlignment="1">
      <alignment horizontal="right" vertical="top"/>
    </xf>
    <xf numFmtId="0" fontId="0" fillId="0" borderId="5" xfId="0" applyFill="1" applyBorder="1" applyAlignment="1">
      <alignment horizontal="right" vertical="center"/>
    </xf>
    <xf numFmtId="0" fontId="3" fillId="4" borderId="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/>
    </xf>
    <xf numFmtId="0" fontId="2" fillId="0" borderId="15" xfId="0" applyFont="1" applyBorder="1" applyAlignment="1">
      <alignment horizontal="right" indent="2"/>
    </xf>
    <xf numFmtId="0" fontId="11" fillId="5" borderId="2" xfId="1" applyFont="1" applyFill="1" applyBorder="1"/>
    <xf numFmtId="0" fontId="11" fillId="5" borderId="3" xfId="1" applyFont="1" applyFill="1" applyBorder="1"/>
    <xf numFmtId="0" fontId="5" fillId="4" borderId="13" xfId="1" applyFont="1" applyFill="1" applyBorder="1" applyAlignment="1">
      <alignment horizontal="center"/>
    </xf>
    <xf numFmtId="0" fontId="2" fillId="0" borderId="0" xfId="0" applyFont="1" applyAlignment="1">
      <alignment horizontal="right" indent="2"/>
    </xf>
    <xf numFmtId="0" fontId="2" fillId="0" borderId="6" xfId="0" applyFont="1" applyBorder="1" applyAlignment="1">
      <alignment horizontal="right" indent="2"/>
    </xf>
    <xf numFmtId="0" fontId="5" fillId="4" borderId="1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26" xfId="1" applyFont="1" applyFill="1" applyBorder="1" applyAlignment="1">
      <alignment horizontal="center"/>
    </xf>
    <xf numFmtId="0" fontId="5" fillId="4" borderId="27" xfId="1" applyFont="1" applyFill="1" applyBorder="1" applyAlignment="1">
      <alignment horizontal="center"/>
    </xf>
    <xf numFmtId="0" fontId="5" fillId="4" borderId="28" xfId="1" applyFont="1" applyFill="1" applyBorder="1" applyAlignment="1">
      <alignment horizontal="center"/>
    </xf>
    <xf numFmtId="0" fontId="5" fillId="4" borderId="29" xfId="1" applyFont="1" applyFill="1" applyBorder="1" applyAlignment="1">
      <alignment horizontal="center" vertical="center"/>
    </xf>
    <xf numFmtId="0" fontId="5" fillId="4" borderId="30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/>
    </xf>
    <xf numFmtId="4" fontId="2" fillId="13" borderId="34" xfId="0" applyNumberFormat="1" applyFont="1" applyFill="1" applyBorder="1" applyAlignment="1">
      <alignment horizontal="center"/>
    </xf>
    <xf numFmtId="4" fontId="2" fillId="13" borderId="35" xfId="0" applyNumberFormat="1" applyFont="1" applyFill="1" applyBorder="1" applyAlignment="1">
      <alignment horizontal="center"/>
    </xf>
    <xf numFmtId="4" fontId="2" fillId="13" borderId="5" xfId="0" applyNumberFormat="1" applyFont="1" applyFill="1" applyBorder="1" applyAlignment="1">
      <alignment horizontal="center"/>
    </xf>
    <xf numFmtId="4" fontId="2" fillId="13" borderId="38" xfId="0" applyNumberFormat="1" applyFont="1" applyFill="1" applyBorder="1" applyAlignment="1">
      <alignment horizontal="center" wrapText="1"/>
    </xf>
    <xf numFmtId="4" fontId="2" fillId="13" borderId="5" xfId="0" applyNumberFormat="1" applyFont="1" applyFill="1" applyBorder="1" applyAlignment="1">
      <alignment horizontal="center" wrapText="1"/>
    </xf>
    <xf numFmtId="4" fontId="2" fillId="13" borderId="35" xfId="0" applyNumberFormat="1" applyFont="1" applyFill="1" applyBorder="1" applyAlignment="1">
      <alignment horizontal="center" wrapText="1"/>
    </xf>
    <xf numFmtId="4" fontId="2" fillId="13" borderId="38" xfId="0" applyNumberFormat="1" applyFont="1" applyFill="1" applyBorder="1" applyAlignment="1">
      <alignment horizontal="center"/>
    </xf>
    <xf numFmtId="4" fontId="2" fillId="13" borderId="51" xfId="0" applyNumberFormat="1" applyFont="1" applyFill="1" applyBorder="1" applyAlignment="1">
      <alignment horizontal="center"/>
    </xf>
    <xf numFmtId="4" fontId="2" fillId="13" borderId="52" xfId="0" applyNumberFormat="1" applyFont="1" applyFill="1" applyBorder="1" applyAlignment="1">
      <alignment horizontal="center"/>
    </xf>
    <xf numFmtId="4" fontId="2" fillId="13" borderId="53" xfId="0" applyNumberFormat="1" applyFont="1" applyFill="1" applyBorder="1" applyAlignment="1">
      <alignment horizontal="center"/>
    </xf>
    <xf numFmtId="0" fontId="33" fillId="28" borderId="44" xfId="0" applyFont="1" applyFill="1" applyBorder="1" applyAlignment="1">
      <alignment horizontal="center" vertical="center"/>
    </xf>
    <xf numFmtId="0" fontId="6" fillId="0" borderId="74" xfId="0" applyFont="1" applyBorder="1"/>
    <xf numFmtId="0" fontId="31" fillId="27" borderId="5" xfId="0" applyFont="1" applyFill="1" applyBorder="1" applyAlignment="1">
      <alignment horizontal="center" vertical="center"/>
    </xf>
  </cellXfs>
  <cellStyles count="36">
    <cellStyle name="Moneda 2" xfId="27" xr:uid="{00000000-0005-0000-0000-000000000000}"/>
    <cellStyle name="Moneda 2 2" xfId="34" xr:uid="{00000000-0005-0000-0000-000001000000}"/>
    <cellStyle name="Moneda 3" xfId="35" xr:uid="{00000000-0005-0000-0000-000002000000}"/>
    <cellStyle name="Normal" xfId="0" builtinId="0"/>
    <cellStyle name="Normal 10" xfId="6" xr:uid="{00000000-0005-0000-0000-000004000000}"/>
    <cellStyle name="Normal 10 2" xfId="7" xr:uid="{00000000-0005-0000-0000-000005000000}"/>
    <cellStyle name="Normal 11" xfId="8" xr:uid="{00000000-0005-0000-0000-000006000000}"/>
    <cellStyle name="Normal 12" xfId="9" xr:uid="{00000000-0005-0000-0000-000007000000}"/>
    <cellStyle name="Normal 13" xfId="10" xr:uid="{00000000-0005-0000-0000-000008000000}"/>
    <cellStyle name="Normal 13 2" xfId="11" xr:uid="{00000000-0005-0000-0000-000009000000}"/>
    <cellStyle name="Normal 14" xfId="12" xr:uid="{00000000-0005-0000-0000-00000A000000}"/>
    <cellStyle name="Normal 2" xfId="13" xr:uid="{00000000-0005-0000-0000-00000B000000}"/>
    <cellStyle name="Normal 2 10" xfId="33" xr:uid="{00000000-0005-0000-0000-00000C000000}"/>
    <cellStyle name="Normal 2 2" xfId="14" xr:uid="{00000000-0005-0000-0000-00000D000000}"/>
    <cellStyle name="Normal 2 2 2" xfId="32" xr:uid="{00000000-0005-0000-0000-00000E000000}"/>
    <cellStyle name="Normal 2 3" xfId="15" xr:uid="{00000000-0005-0000-0000-00000F000000}"/>
    <cellStyle name="Normal 2 3 2" xfId="31" xr:uid="{00000000-0005-0000-0000-000010000000}"/>
    <cellStyle name="Normal 2 4" xfId="16" xr:uid="{00000000-0005-0000-0000-000011000000}"/>
    <cellStyle name="Normal 2 5" xfId="17" xr:uid="{00000000-0005-0000-0000-000012000000}"/>
    <cellStyle name="Normal 2 6" xfId="18" xr:uid="{00000000-0005-0000-0000-000013000000}"/>
    <cellStyle name="Normal 2 7" xfId="19" xr:uid="{00000000-0005-0000-0000-000014000000}"/>
    <cellStyle name="Normal 2 8" xfId="20" xr:uid="{00000000-0005-0000-0000-000015000000}"/>
    <cellStyle name="Normal 2 9" xfId="21" xr:uid="{00000000-0005-0000-0000-000016000000}"/>
    <cellStyle name="Normal 3" xfId="1" xr:uid="{00000000-0005-0000-0000-000017000000}"/>
    <cellStyle name="Normal 3 2" xfId="29" xr:uid="{00000000-0005-0000-0000-000018000000}"/>
    <cellStyle name="Normal 4" xfId="22" xr:uid="{00000000-0005-0000-0000-000019000000}"/>
    <cellStyle name="Normal 4 2" xfId="3" xr:uid="{00000000-0005-0000-0000-00001A000000}"/>
    <cellStyle name="Normal 5" xfId="5" xr:uid="{00000000-0005-0000-0000-00001B000000}"/>
    <cellStyle name="Normal 5 2" xfId="23" xr:uid="{00000000-0005-0000-0000-00001C000000}"/>
    <cellStyle name="Normal 5 3" xfId="28" xr:uid="{00000000-0005-0000-0000-00001D000000}"/>
    <cellStyle name="Normal 6" xfId="24" xr:uid="{00000000-0005-0000-0000-00001E000000}"/>
    <cellStyle name="Normal 6 2" xfId="25" xr:uid="{00000000-0005-0000-0000-00001F000000}"/>
    <cellStyle name="Normal 6 3" xfId="30" xr:uid="{00000000-0005-0000-0000-000020000000}"/>
    <cellStyle name="Normal 7" xfId="4" xr:uid="{00000000-0005-0000-0000-000021000000}"/>
    <cellStyle name="Normal 8" xfId="26" xr:uid="{00000000-0005-0000-0000-000022000000}"/>
    <cellStyle name="Percentatge" xfId="2" builtinId="5"/>
  </cellStyles>
  <dxfs count="0"/>
  <tableStyles count="0" defaultTableStyle="TableStyleMedium2" defaultPivotStyle="PivotStyleLight16"/>
  <colors>
    <mruColors>
      <color rgb="FFFFFF00"/>
      <color rgb="FFFF6600"/>
      <color rgb="FFFD8DB0"/>
      <color rgb="FFFFFF99"/>
      <color rgb="FFFF6699"/>
      <color rgb="FFFFD5FF"/>
      <color rgb="FFFF0066"/>
      <color rgb="FFFF3399"/>
      <color rgb="FFFF979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'GRÀFICS cessió espais'!$A$52</c:f>
              <c:strCache>
                <c:ptCount val="1"/>
                <c:pt idx="0">
                  <c:v>USOS PERSONES</c:v>
                </c:pt>
              </c:strCache>
            </c:strRef>
          </c:tx>
          <c:marker>
            <c:symbol val="none"/>
          </c:marker>
          <c:cat>
            <c:strRef>
              <c:f>'GRÀFICS cessió espais'!$B$51:$L$51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espais'!$B$52:$L$52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E-4ABE-88A8-9661D60CA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27424"/>
        <c:axId val="222151040"/>
      </c:lineChart>
      <c:catAx>
        <c:axId val="19592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2151040"/>
        <c:crosses val="autoZero"/>
        <c:auto val="1"/>
        <c:lblAlgn val="ctr"/>
        <c:lblOffset val="100"/>
        <c:noMultiLvlLbl val="0"/>
      </c:catAx>
      <c:valAx>
        <c:axId val="222151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592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 ACTIVITATS'!$A$128</c:f>
              <c:strCache>
                <c:ptCount val="1"/>
                <c:pt idx="0">
                  <c:v>facebook</c:v>
                </c:pt>
              </c:strCache>
            </c:strRef>
          </c:tx>
          <c:invertIfNegative val="0"/>
          <c:cat>
            <c:strRef>
              <c:f>'GRÀFIC ACTIVITATS'!$B$127:$L$127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ACTIVITATS'!$B$128:$L$128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7-4C2E-8A06-3FF936339EE2}"/>
            </c:ext>
          </c:extLst>
        </c:ser>
        <c:ser>
          <c:idx val="1"/>
          <c:order val="1"/>
          <c:tx>
            <c:strRef>
              <c:f>'GRÀFIC ACTIVITATS'!$A$129</c:f>
              <c:strCache>
                <c:ptCount val="1"/>
                <c:pt idx="0">
                  <c:v>instagram</c:v>
                </c:pt>
              </c:strCache>
            </c:strRef>
          </c:tx>
          <c:invertIfNegative val="0"/>
          <c:cat>
            <c:strRef>
              <c:f>'GRÀFIC ACTIVITATS'!$B$127:$L$127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ACTIVITATS'!$B$129:$L$129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7-4C2E-8A06-3FF936339EE2}"/>
            </c:ext>
          </c:extLst>
        </c:ser>
        <c:ser>
          <c:idx val="2"/>
          <c:order val="2"/>
          <c:tx>
            <c:strRef>
              <c:f>'GRÀFIC ACTIVITATS'!$A$130</c:f>
              <c:strCache>
                <c:ptCount val="1"/>
                <c:pt idx="0">
                  <c:v>twitter</c:v>
                </c:pt>
              </c:strCache>
            </c:strRef>
          </c:tx>
          <c:invertIfNegative val="0"/>
          <c:cat>
            <c:strRef>
              <c:f>'GRÀFIC ACTIVITATS'!$B$127:$L$127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ACTIVITATS'!$B$130:$L$130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7-4C2E-8A06-3FF936339EE2}"/>
            </c:ext>
          </c:extLst>
        </c:ser>
        <c:ser>
          <c:idx val="3"/>
          <c:order val="3"/>
          <c:tx>
            <c:strRef>
              <c:f>'GRÀFIC ACTIVITATS'!$A$131</c:f>
              <c:strCache>
                <c:ptCount val="1"/>
                <c:pt idx="0">
                  <c:v>youtube</c:v>
                </c:pt>
              </c:strCache>
            </c:strRef>
          </c:tx>
          <c:invertIfNegative val="0"/>
          <c:cat>
            <c:strRef>
              <c:f>'GRÀFIC ACTIVITATS'!$B$127:$L$127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ACTIVITATS'!$B$131:$L$131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7-4C2E-8A06-3FF936339EE2}"/>
            </c:ext>
          </c:extLst>
        </c:ser>
        <c:ser>
          <c:idx val="4"/>
          <c:order val="4"/>
          <c:tx>
            <c:strRef>
              <c:f>'GRÀFIC ACTIVITATS'!$A$132</c:f>
              <c:strCache>
                <c:ptCount val="1"/>
                <c:pt idx="0">
                  <c:v>zoom</c:v>
                </c:pt>
              </c:strCache>
            </c:strRef>
          </c:tx>
          <c:invertIfNegative val="0"/>
          <c:cat>
            <c:strRef>
              <c:f>'GRÀFIC ACTIVITATS'!$B$127:$L$127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ACTIVITATS'!$B$132:$L$132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7-4C2E-8A06-3FF93633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800256"/>
        <c:axId val="404831616"/>
      </c:barChart>
      <c:catAx>
        <c:axId val="40480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4831616"/>
        <c:crosses val="autoZero"/>
        <c:auto val="1"/>
        <c:lblAlgn val="ctr"/>
        <c:lblOffset val="100"/>
        <c:noMultiLvlLbl val="0"/>
      </c:catAx>
      <c:valAx>
        <c:axId val="40483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4800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TIPOLOGIA</a:t>
            </a:r>
          </a:p>
        </c:rich>
      </c:tx>
      <c:layout>
        <c:manualLayout>
          <c:xMode val="edge"/>
          <c:yMode val="edge"/>
          <c:x val="2.590682948891903E-2"/>
          <c:y val="1.420958617470667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26715686274509792"/>
                  <c:y val="-7.38468898364964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8-411E-9439-9838F819FBD6}"/>
                </c:ext>
              </c:extLst>
            </c:dLbl>
            <c:dLbl>
              <c:idx val="3"/>
              <c:layout>
                <c:manualLayout>
                  <c:x val="8.7042612320518756E-2"/>
                  <c:y val="-0.104345571998886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8-411E-9439-9838F819FBD6}"/>
                </c:ext>
              </c:extLst>
            </c:dLbl>
            <c:dLbl>
              <c:idx val="4"/>
              <c:layout>
                <c:manualLayout>
                  <c:x val="-0.13695962637023318"/>
                  <c:y val="-2.2270923456823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8-411E-9439-9838F819FBD6}"/>
                </c:ext>
              </c:extLst>
            </c:dLbl>
            <c:dLbl>
              <c:idx val="5"/>
              <c:layout>
                <c:manualLayout>
                  <c:x val="-0.29789075661316983"/>
                  <c:y val="2.10937689728285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8-411E-9439-9838F819FBD6}"/>
                </c:ext>
              </c:extLst>
            </c:dLbl>
            <c:dLbl>
              <c:idx val="6"/>
              <c:layout>
                <c:manualLayout>
                  <c:x val="0.13864920209261494"/>
                  <c:y val="-4.83675068689773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77215531882045"/>
                      <c:h val="9.0756087569141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188-411E-9439-9838F819FB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 ACTIVITATS'!$A$6:$A$12</c:f>
              <c:strCache>
                <c:ptCount val="7"/>
                <c:pt idx="0">
                  <c:v>Calendari Festiu</c:v>
                </c:pt>
                <c:pt idx="1">
                  <c:v>Associacions</c:v>
                </c:pt>
                <c:pt idx="2">
                  <c:v>Conferència</c:v>
                </c:pt>
                <c:pt idx="3">
                  <c:v>Espectacle</c:v>
                </c:pt>
                <c:pt idx="4">
                  <c:v>Exposició</c:v>
                </c:pt>
                <c:pt idx="5">
                  <c:v>Activitat Creativa</c:v>
                </c:pt>
                <c:pt idx="6">
                  <c:v>Sortida</c:v>
                </c:pt>
              </c:strCache>
            </c:strRef>
          </c:cat>
          <c:val>
            <c:numRef>
              <c:f>'GRÀFIC ACTIVITATS'!$M$6:$M$12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88-411E-9439-9838F819FB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 ACTIVITATS'!$A$6</c:f>
              <c:strCache>
                <c:ptCount val="1"/>
                <c:pt idx="0">
                  <c:v>Calendari Festiu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ACTIVITATS'!$B$6:$L$6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4-4EFC-8D86-90D0CB1A82EA}"/>
            </c:ext>
          </c:extLst>
        </c:ser>
        <c:ser>
          <c:idx val="1"/>
          <c:order val="1"/>
          <c:tx>
            <c:strRef>
              <c:f>'GRÀFIC ACTIVITATS'!$A$7</c:f>
              <c:strCache>
                <c:ptCount val="1"/>
                <c:pt idx="0">
                  <c:v>Associacions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4-4EFC-8D86-90D0CB1A82EA}"/>
            </c:ext>
          </c:extLst>
        </c:ser>
        <c:ser>
          <c:idx val="2"/>
          <c:order val="2"/>
          <c:tx>
            <c:strRef>
              <c:f>'GRÀFIC ACTIVITATS'!$A$8</c:f>
              <c:strCache>
                <c:ptCount val="1"/>
                <c:pt idx="0">
                  <c:v>Conferència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ACTIVITATS'!$B$8:$L$8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4-4EFC-8D86-90D0CB1A82EA}"/>
            </c:ext>
          </c:extLst>
        </c:ser>
        <c:ser>
          <c:idx val="3"/>
          <c:order val="3"/>
          <c:tx>
            <c:strRef>
              <c:f>'GRÀFIC ACTIVITATS'!$A$9</c:f>
              <c:strCache>
                <c:ptCount val="1"/>
                <c:pt idx="0">
                  <c:v>Espectacle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ACTIVITATS'!$B$9:$L$9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04-4EFC-8D86-90D0CB1A82EA}"/>
            </c:ext>
          </c:extLst>
        </c:ser>
        <c:ser>
          <c:idx val="4"/>
          <c:order val="4"/>
          <c:tx>
            <c:strRef>
              <c:f>'GRÀFIC ACTIVITATS'!$A$10</c:f>
              <c:strCache>
                <c:ptCount val="1"/>
                <c:pt idx="0">
                  <c:v>Exposició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ACTIVITATS'!$B$10:$L$10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4-4EFC-8D86-90D0CB1A82EA}"/>
            </c:ext>
          </c:extLst>
        </c:ser>
        <c:ser>
          <c:idx val="5"/>
          <c:order val="5"/>
          <c:tx>
            <c:strRef>
              <c:f>'GRÀFIC ACTIVITATS'!$A$11</c:f>
              <c:strCache>
                <c:ptCount val="1"/>
                <c:pt idx="0">
                  <c:v>Activitat Creativa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ACTIVITATS'!$B$11:$L$11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04-4EFC-8D86-90D0CB1A82EA}"/>
            </c:ext>
          </c:extLst>
        </c:ser>
        <c:ser>
          <c:idx val="6"/>
          <c:order val="6"/>
          <c:tx>
            <c:strRef>
              <c:f>'GRÀFIC ACTIVITATS'!$A$12</c:f>
              <c:strCache>
                <c:ptCount val="1"/>
                <c:pt idx="0">
                  <c:v>Sortida</c:v>
                </c:pt>
              </c:strCache>
            </c:strRef>
          </c:tx>
          <c:invertIfNegative val="0"/>
          <c:cat>
            <c:strRef>
              <c:f>'GRÀFIC ACTIVITATS'!$B$5:$L$5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ACTIVITATS'!$B$12:$L$12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04-4EFC-8D86-90D0CB1A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697920"/>
        <c:axId val="425530112"/>
      </c:barChart>
      <c:catAx>
        <c:axId val="415697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530112"/>
        <c:crosses val="autoZero"/>
        <c:auto val="1"/>
        <c:lblAlgn val="ctr"/>
        <c:lblOffset val="100"/>
        <c:noMultiLvlLbl val="0"/>
      </c:catAx>
      <c:valAx>
        <c:axId val="42553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5697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TEMÀTICA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 ACTIVITATS'!$A$35:$A$45</c:f>
              <c:strCache>
                <c:ptCount val="11"/>
                <c:pt idx="0">
                  <c:v>Art Urbà</c:v>
                </c:pt>
                <c:pt idx="1">
                  <c:v>Ciència</c:v>
                </c:pt>
                <c:pt idx="2">
                  <c:v>Audiovisual</c:v>
                </c:pt>
                <c:pt idx="3">
                  <c:v>Dansa</c:v>
                </c:pt>
                <c:pt idx="4">
                  <c:v>Teatre</c:v>
                </c:pt>
                <c:pt idx="5">
                  <c:v>Música</c:v>
                </c:pt>
                <c:pt idx="6">
                  <c:v>Circ</c:v>
                </c:pt>
                <c:pt idx="7">
                  <c:v>Medi Ambient</c:v>
                </c:pt>
                <c:pt idx="8">
                  <c:v>Benestar Emocional</c:v>
                </c:pt>
                <c:pt idx="9">
                  <c:v>Literatura</c:v>
                </c:pt>
                <c:pt idx="10">
                  <c:v>Altres</c:v>
                </c:pt>
              </c:strCache>
            </c:strRef>
          </c:cat>
          <c:val>
            <c:numRef>
              <c:f>'GRÀFIC ACTIVITATS'!$M$35:$M$45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F-44DD-BD5C-90D12F73122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 ACTIVITATS'!$A$35</c:f>
              <c:strCache>
                <c:ptCount val="1"/>
                <c:pt idx="0">
                  <c:v>Art Urbà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4-4789-B81C-0EAC06F385CB}"/>
            </c:ext>
          </c:extLst>
        </c:ser>
        <c:ser>
          <c:idx val="1"/>
          <c:order val="1"/>
          <c:tx>
            <c:strRef>
              <c:f>'GRÀFIC ACTIVITATS'!$A$36</c:f>
              <c:strCache>
                <c:ptCount val="1"/>
                <c:pt idx="0">
                  <c:v>Ciència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ACTIVITATS'!$B$36:$L$36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4-4789-B81C-0EAC06F385CB}"/>
            </c:ext>
          </c:extLst>
        </c:ser>
        <c:ser>
          <c:idx val="2"/>
          <c:order val="2"/>
          <c:tx>
            <c:strRef>
              <c:f>'GRÀFIC ACTIVITATS'!$A$37</c:f>
              <c:strCache>
                <c:ptCount val="1"/>
                <c:pt idx="0">
                  <c:v>Audiovisual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4-4789-B81C-0EAC06F385CB}"/>
            </c:ext>
          </c:extLst>
        </c:ser>
        <c:ser>
          <c:idx val="3"/>
          <c:order val="3"/>
          <c:tx>
            <c:strRef>
              <c:f>'GRÀFIC ACTIVITATS'!$A$38</c:f>
              <c:strCache>
                <c:ptCount val="1"/>
                <c:pt idx="0">
                  <c:v>Dansa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C4-4789-B81C-0EAC06F385CB}"/>
            </c:ext>
          </c:extLst>
        </c:ser>
        <c:ser>
          <c:idx val="4"/>
          <c:order val="4"/>
          <c:tx>
            <c:strRef>
              <c:f>'GRÀFIC ACTIVITATS'!$A$39</c:f>
              <c:strCache>
                <c:ptCount val="1"/>
                <c:pt idx="0">
                  <c:v>Teatre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ACTIVITATS'!$B$39:$L$39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C4-4789-B81C-0EAC06F385CB}"/>
            </c:ext>
          </c:extLst>
        </c:ser>
        <c:ser>
          <c:idx val="5"/>
          <c:order val="5"/>
          <c:tx>
            <c:strRef>
              <c:f>'GRÀFIC ACTIVITATS'!$A$40</c:f>
              <c:strCache>
                <c:ptCount val="1"/>
                <c:pt idx="0">
                  <c:v>Música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C4-4789-B81C-0EAC06F385CB}"/>
            </c:ext>
          </c:extLst>
        </c:ser>
        <c:ser>
          <c:idx val="6"/>
          <c:order val="6"/>
          <c:tx>
            <c:strRef>
              <c:f>'GRÀFIC ACTIVITATS'!$A$41</c:f>
              <c:strCache>
                <c:ptCount val="1"/>
                <c:pt idx="0">
                  <c:v>Circ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C4-4789-B81C-0EAC06F385CB}"/>
            </c:ext>
          </c:extLst>
        </c:ser>
        <c:ser>
          <c:idx val="7"/>
          <c:order val="7"/>
          <c:tx>
            <c:strRef>
              <c:f>'GRÀFIC ACTIVITATS'!$A$42</c:f>
              <c:strCache>
                <c:ptCount val="1"/>
                <c:pt idx="0">
                  <c:v>Medi Ambient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C4-4789-B81C-0EAC06F385CB}"/>
            </c:ext>
          </c:extLst>
        </c:ser>
        <c:ser>
          <c:idx val="8"/>
          <c:order val="8"/>
          <c:tx>
            <c:strRef>
              <c:f>'GRÀFIC ACTIVITATS'!$A$43</c:f>
              <c:strCache>
                <c:ptCount val="1"/>
                <c:pt idx="0">
                  <c:v>Benestar Emocional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4-4789-B81C-0EAC06F385CB}"/>
            </c:ext>
          </c:extLst>
        </c:ser>
        <c:ser>
          <c:idx val="9"/>
          <c:order val="9"/>
          <c:tx>
            <c:strRef>
              <c:f>'GRÀFIC ACTIVITATS'!$A$45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strRef>
              <c:f>'GRÀFIC ACTIVITATS'!$B$34:$L$34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ACTIVITATS'!$B$45:$L$45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C4-4789-B81C-0EAC06F38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0976"/>
        <c:axId val="41072512"/>
      </c:barChart>
      <c:catAx>
        <c:axId val="4107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072512"/>
        <c:crosses val="autoZero"/>
        <c:auto val="1"/>
        <c:lblAlgn val="ctr"/>
        <c:lblOffset val="100"/>
        <c:noMultiLvlLbl val="0"/>
      </c:catAx>
      <c:valAx>
        <c:axId val="41072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07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TRANSVERSAL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45150687172356679"/>
                  <c:y val="0.595934063129294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5D-4EF8-8A5C-F1A751AA79F3}"/>
                </c:ext>
              </c:extLst>
            </c:dLbl>
            <c:dLbl>
              <c:idx val="1"/>
              <c:layout>
                <c:manualLayout>
                  <c:x val="0.45511362845691306"/>
                  <c:y val="0.701814342634974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5D-4EF8-8A5C-F1A751AA79F3}"/>
                </c:ext>
              </c:extLst>
            </c:dLbl>
            <c:dLbl>
              <c:idx val="2"/>
              <c:layout>
                <c:manualLayout>
                  <c:x val="0.44790004399107231"/>
                  <c:y val="0.77338704554104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5D-4EF8-8A5C-F1A751AA79F3}"/>
                </c:ext>
              </c:extLst>
            </c:dLbl>
            <c:dLbl>
              <c:idx val="4"/>
              <c:layout>
                <c:manualLayout>
                  <c:x val="0.30005262456871568"/>
                  <c:y val="0.811437249924035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5D-4EF8-8A5C-F1A751AA79F3}"/>
                </c:ext>
              </c:extLst>
            </c:dLbl>
            <c:dLbl>
              <c:idx val="5"/>
              <c:layout>
                <c:manualLayout>
                  <c:x val="6.3821134401671711E-2"/>
                  <c:y val="6.4030811426816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F1-433A-A8E6-5F955AB38669}"/>
                </c:ext>
              </c:extLst>
            </c:dLbl>
            <c:dLbl>
              <c:idx val="6"/>
              <c:layout>
                <c:manualLayout>
                  <c:x val="1.1821074194393964E-2"/>
                  <c:y val="0.498189234370025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1-433A-A8E6-5F955AB38669}"/>
                </c:ext>
              </c:extLst>
            </c:dLbl>
            <c:dLbl>
              <c:idx val="7"/>
              <c:layout>
                <c:manualLayout>
                  <c:x val="-0.32209445215495197"/>
                  <c:y val="7.22079938982256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5D-4EF8-8A5C-F1A751AA79F3}"/>
                </c:ext>
              </c:extLst>
            </c:dLbl>
            <c:dLbl>
              <c:idx val="8"/>
              <c:layout>
                <c:manualLayout>
                  <c:x val="0.62565067169454236"/>
                  <c:y val="-0.134228975640782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5D-4EF8-8A5C-F1A751AA79F3}"/>
                </c:ext>
              </c:extLst>
            </c:dLbl>
            <c:dLbl>
              <c:idx val="9"/>
              <c:layout>
                <c:manualLayout>
                  <c:x val="0.57003235289189469"/>
                  <c:y val="7.04334640741080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5D-4EF8-8A5C-F1A751AA79F3}"/>
                </c:ext>
              </c:extLst>
            </c:dLbl>
            <c:dLbl>
              <c:idx val="10"/>
              <c:layout>
                <c:manualLayout>
                  <c:x val="1.1108242745520025E-2"/>
                  <c:y val="1.2333215155546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5D-4EF8-8A5C-F1A751AA79F3}"/>
                </c:ext>
              </c:extLst>
            </c:dLbl>
            <c:dLbl>
              <c:idx val="11"/>
              <c:layout>
                <c:manualLayout>
                  <c:x val="-4.5511945038707313E-2"/>
                  <c:y val="2.8278087546824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5D-4EF8-8A5C-F1A751AA79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 ACTIVITATS'!$A$68:$A$81</c:f>
              <c:strCache>
                <c:ptCount val="14"/>
                <c:pt idx="0">
                  <c:v>gènere</c:v>
                </c:pt>
                <c:pt idx="1">
                  <c:v>inclusió</c:v>
                </c:pt>
                <c:pt idx="2">
                  <c:v>educació</c:v>
                </c:pt>
                <c:pt idx="3">
                  <c:v>medi ambient</c:v>
                </c:pt>
                <c:pt idx="4">
                  <c:v>esport</c:v>
                </c:pt>
                <c:pt idx="5">
                  <c:v>sanitat/salut</c:v>
                </c:pt>
                <c:pt idx="6">
                  <c:v>comerç/turisme</c:v>
                </c:pt>
                <c:pt idx="7">
                  <c:v>comunitària</c:v>
                </c:pt>
                <c:pt idx="8">
                  <c:v>memòria històrica</c:v>
                </c:pt>
                <c:pt idx="9">
                  <c:v>joves</c:v>
                </c:pt>
                <c:pt idx="10">
                  <c:v>gent gran</c:v>
                </c:pt>
                <c:pt idx="11">
                  <c:v>infància</c:v>
                </c:pt>
                <c:pt idx="12">
                  <c:v>interculturalitat</c:v>
                </c:pt>
                <c:pt idx="13">
                  <c:v>divulgació</c:v>
                </c:pt>
              </c:strCache>
            </c:strRef>
          </c:cat>
          <c:val>
            <c:numRef>
              <c:f>'GRÀFIC ACTIVITATS'!$M$68:$M$81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1-433A-A8E6-5F955AB386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 ACTIVITATS'!$A$68</c:f>
              <c:strCache>
                <c:ptCount val="1"/>
                <c:pt idx="0">
                  <c:v>gènere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ACTIVITATS'!$B$68:$L$68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1-4732-BC48-10977E8554E7}"/>
            </c:ext>
          </c:extLst>
        </c:ser>
        <c:ser>
          <c:idx val="1"/>
          <c:order val="1"/>
          <c:tx>
            <c:strRef>
              <c:f>'GRÀFIC ACTIVITATS'!$A$69</c:f>
              <c:strCache>
                <c:ptCount val="1"/>
                <c:pt idx="0">
                  <c:v>inclusió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ACTIVITATS'!$B$69:$L$69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1-4732-BC48-10977E8554E7}"/>
            </c:ext>
          </c:extLst>
        </c:ser>
        <c:ser>
          <c:idx val="2"/>
          <c:order val="2"/>
          <c:tx>
            <c:strRef>
              <c:f>'GRÀFIC ACTIVITATS'!$A$70</c:f>
              <c:strCache>
                <c:ptCount val="1"/>
                <c:pt idx="0">
                  <c:v>educació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ACTIVITATS'!$B$70:$L$70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1-4732-BC48-10977E8554E7}"/>
            </c:ext>
          </c:extLst>
        </c:ser>
        <c:ser>
          <c:idx val="3"/>
          <c:order val="3"/>
          <c:tx>
            <c:strRef>
              <c:f>'GRÀFIC ACTIVITATS'!$A$71</c:f>
              <c:strCache>
                <c:ptCount val="1"/>
                <c:pt idx="0">
                  <c:v>medi ambient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ACTIVITATS'!$B$71:$L$71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D1-4732-BC48-10977E8554E7}"/>
            </c:ext>
          </c:extLst>
        </c:ser>
        <c:ser>
          <c:idx val="4"/>
          <c:order val="4"/>
          <c:tx>
            <c:strRef>
              <c:f>'GRÀFIC ACTIVITATS'!$A$72</c:f>
              <c:strCache>
                <c:ptCount val="1"/>
                <c:pt idx="0">
                  <c:v>esport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ACTIVITATS'!$B$72:$L$72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D1-4732-BC48-10977E8554E7}"/>
            </c:ext>
          </c:extLst>
        </c:ser>
        <c:ser>
          <c:idx val="5"/>
          <c:order val="5"/>
          <c:tx>
            <c:strRef>
              <c:f>'GRÀFIC ACTIVITATS'!$A$73</c:f>
              <c:strCache>
                <c:ptCount val="1"/>
                <c:pt idx="0">
                  <c:v>sanitat/salut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ACTIVITATS'!$B$73:$L$73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D1-4732-BC48-10977E8554E7}"/>
            </c:ext>
          </c:extLst>
        </c:ser>
        <c:ser>
          <c:idx val="6"/>
          <c:order val="6"/>
          <c:tx>
            <c:strRef>
              <c:f>'GRÀFIC ACTIVITATS'!$A$74</c:f>
              <c:strCache>
                <c:ptCount val="1"/>
                <c:pt idx="0">
                  <c:v>comerç/turisme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ACTIVITATS'!$B$74:$L$74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D1-4732-BC48-10977E8554E7}"/>
            </c:ext>
          </c:extLst>
        </c:ser>
        <c:ser>
          <c:idx val="7"/>
          <c:order val="7"/>
          <c:tx>
            <c:strRef>
              <c:f>'GRÀFIC ACTIVITATS'!$A$75</c:f>
              <c:strCache>
                <c:ptCount val="1"/>
                <c:pt idx="0">
                  <c:v>comunitària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ACTIVITATS'!$B$75:$L$75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D1-4732-BC48-10977E8554E7}"/>
            </c:ext>
          </c:extLst>
        </c:ser>
        <c:ser>
          <c:idx val="8"/>
          <c:order val="8"/>
          <c:tx>
            <c:strRef>
              <c:f>'GRÀFIC ACTIVITATS'!$A$76</c:f>
              <c:strCache>
                <c:ptCount val="1"/>
                <c:pt idx="0">
                  <c:v>memòria històrica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ACTIVITATS'!$B$76:$L$76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D1-4732-BC48-10977E8554E7}"/>
            </c:ext>
          </c:extLst>
        </c:ser>
        <c:ser>
          <c:idx val="9"/>
          <c:order val="9"/>
          <c:tx>
            <c:strRef>
              <c:f>'GRÀFIC ACTIVITATS'!$A$77</c:f>
              <c:strCache>
                <c:ptCount val="1"/>
                <c:pt idx="0">
                  <c:v>joves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ACTIVITATS'!$B$77:$L$77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D1-4732-BC48-10977E8554E7}"/>
            </c:ext>
          </c:extLst>
        </c:ser>
        <c:ser>
          <c:idx val="10"/>
          <c:order val="10"/>
          <c:tx>
            <c:strRef>
              <c:f>'GRÀFIC ACTIVITATS'!$A$78</c:f>
              <c:strCache>
                <c:ptCount val="1"/>
                <c:pt idx="0">
                  <c:v>gent gran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ACTIVITATS'!$B$78:$L$78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D1-4732-BC48-10977E8554E7}"/>
            </c:ext>
          </c:extLst>
        </c:ser>
        <c:ser>
          <c:idx val="11"/>
          <c:order val="11"/>
          <c:tx>
            <c:strRef>
              <c:f>'GRÀFIC ACTIVITATS'!$A$79</c:f>
              <c:strCache>
                <c:ptCount val="1"/>
                <c:pt idx="0">
                  <c:v>infància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ACTIVITATS'!$B$79:$L$79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D1-4732-BC48-10977E8554E7}"/>
            </c:ext>
          </c:extLst>
        </c:ser>
        <c:ser>
          <c:idx val="12"/>
          <c:order val="12"/>
          <c:tx>
            <c:strRef>
              <c:f>'GRÀFIC ACTIVITATS'!$A$80</c:f>
              <c:strCache>
                <c:ptCount val="1"/>
                <c:pt idx="0">
                  <c:v>interculturalitat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ACTIVITATS'!$B$80:$L$80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E-4528-ABEE-2AAEBD641C4F}"/>
            </c:ext>
          </c:extLst>
        </c:ser>
        <c:ser>
          <c:idx val="13"/>
          <c:order val="13"/>
          <c:tx>
            <c:strRef>
              <c:f>'GRÀFIC ACTIVITATS'!$A$81</c:f>
              <c:strCache>
                <c:ptCount val="1"/>
                <c:pt idx="0">
                  <c:v>divulgació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ACTIVITATS'!$B$81:$L$81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E-4528-ABEE-2AAEBD641C4F}"/>
            </c:ext>
          </c:extLst>
        </c:ser>
        <c:ser>
          <c:idx val="14"/>
          <c:order val="14"/>
          <c:tx>
            <c:strRef>
              <c:f>'GRÀFIC ACTIVITATS'!$A$82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'GRÀFIC ACTIVITATS'!$B$67:$L$67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ACTIVITATS'!$B$82:$L$82</c:f>
              <c:numCache>
                <c:formatCode>General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E-4528-ABEE-2AAEBD641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34336"/>
        <c:axId val="41140224"/>
      </c:barChart>
      <c:catAx>
        <c:axId val="4113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140224"/>
        <c:crosses val="autoZero"/>
        <c:auto val="1"/>
        <c:lblAlgn val="ctr"/>
        <c:lblOffset val="100"/>
        <c:noMultiLvlLbl val="0"/>
      </c:catAx>
      <c:valAx>
        <c:axId val="41140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134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ESPAI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 ACTIVITATS'!$A$103</c:f>
              <c:strCache>
                <c:ptCount val="1"/>
                <c:pt idx="0">
                  <c:v>CENTRE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cat>
            <c:strRef>
              <c:f>'GRÀFIC ACTIVITATS'!$B$102:$L$102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ACTIVITATS'!$B$103:$L$103</c:f>
              <c:numCache>
                <c:formatCode>General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3-4BF5-81D7-B44C2407A928}"/>
            </c:ext>
          </c:extLst>
        </c:ser>
        <c:ser>
          <c:idx val="1"/>
          <c:order val="1"/>
          <c:tx>
            <c:strRef>
              <c:f>'GRÀFIC ACTIVITATS'!$A$104</c:f>
              <c:strCache>
                <c:ptCount val="1"/>
                <c:pt idx="0">
                  <c:v>CARRER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'GRÀFIC ACTIVITATS'!$B$102:$L$102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ACTIVITATS'!$B$104:$L$104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3-4BF5-81D7-B44C2407A928}"/>
            </c:ext>
          </c:extLst>
        </c:ser>
        <c:ser>
          <c:idx val="2"/>
          <c:order val="2"/>
          <c:tx>
            <c:strRef>
              <c:f>'GRÀFIC ACTIVITATS'!$A$105</c:f>
              <c:strCache>
                <c:ptCount val="1"/>
                <c:pt idx="0">
                  <c:v>En Línia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'GRÀFIC ACTIVITATS'!$B$102:$L$102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ACTIVITATS'!$B$105:$L$105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83-4BF5-81D7-B44C2407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4832"/>
        <c:axId val="41230720"/>
      </c:barChart>
      <c:catAx>
        <c:axId val="4122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230720"/>
        <c:crosses val="autoZero"/>
        <c:auto val="1"/>
        <c:lblAlgn val="ctr"/>
        <c:lblOffset val="100"/>
        <c:noMultiLvlLbl val="0"/>
      </c:catAx>
      <c:valAx>
        <c:axId val="41230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22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'GRÀFIC ACTIVITATS'!$M$102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1-8FEC-422A-9746-050FFE6661EB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FEC-422A-9746-050FFE6661EB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FEC-422A-9746-050FFE6661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 ACTIVITATS'!$A$103:$A$105</c:f>
              <c:strCache>
                <c:ptCount val="3"/>
                <c:pt idx="0">
                  <c:v>CENTRE</c:v>
                </c:pt>
                <c:pt idx="1">
                  <c:v>CARRER</c:v>
                </c:pt>
                <c:pt idx="2">
                  <c:v>En Línia</c:v>
                </c:pt>
              </c:strCache>
            </c:strRef>
          </c:cat>
          <c:val>
            <c:numRef>
              <c:f>'GRÀFIC ACTIVITATS'!$M$103:$M$105</c:f>
              <c:numCache>
                <c:formatCode>0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EC-422A-9746-050FFE6661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'GRÀFIC ACTIVITATS'!$A$155</c:f>
              <c:strCache>
                <c:ptCount val="1"/>
                <c:pt idx="0">
                  <c:v>facebook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'GRÀFIC ACTIVITATS'!$B$154:$L$154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 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ACTIVITATS'!$B$155:$L$155</c:f>
              <c:numCache>
                <c:formatCode>#,##0</c:formatCode>
                <c:ptCount val="11"/>
                <c:pt idx="0">
                  <c:v>1700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E8B-8A38-68D59CA67BD8}"/>
            </c:ext>
          </c:extLst>
        </c:ser>
        <c:ser>
          <c:idx val="1"/>
          <c:order val="1"/>
          <c:tx>
            <c:strRef>
              <c:f>'GRÀFIC ACTIVITATS'!$A$156</c:f>
              <c:strCache>
                <c:ptCount val="1"/>
                <c:pt idx="0">
                  <c:v>twitter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'GRÀFIC ACTIVITATS'!$B$154:$L$154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 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ACTIVITATS'!$B$156:$L$156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E8B-8A38-68D59CA67BD8}"/>
            </c:ext>
          </c:extLst>
        </c:ser>
        <c:ser>
          <c:idx val="2"/>
          <c:order val="2"/>
          <c:tx>
            <c:strRef>
              <c:f>'GRÀFIC ACTIVITATS'!$A$157</c:f>
              <c:strCache>
                <c:ptCount val="1"/>
                <c:pt idx="0">
                  <c:v>youtube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'GRÀFIC ACTIVITATS'!$B$154:$L$154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 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ACTIVITATS'!$B$157:$L$157</c:f>
              <c:numCache>
                <c:formatCode>#,##0</c:formatCode>
                <c:ptCount val="11"/>
                <c:pt idx="0">
                  <c:v>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CA-4E8B-8A38-68D59CA67BD8}"/>
            </c:ext>
          </c:extLst>
        </c:ser>
        <c:ser>
          <c:idx val="3"/>
          <c:order val="3"/>
          <c:tx>
            <c:strRef>
              <c:f>'GRÀFIC ACTIVITATS'!$A$158</c:f>
              <c:strCache>
                <c:ptCount val="1"/>
                <c:pt idx="0">
                  <c:v>instagram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'GRÀFIC ACTIVITATS'!$B$154:$L$154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 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ACTIVITATS'!$B$158:$L$158</c:f>
              <c:numCache>
                <c:formatCode>#,##0</c:formatCode>
                <c:ptCount val="11"/>
                <c:pt idx="0">
                  <c:v>2051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CA-4E8B-8A38-68D59CA67BD8}"/>
            </c:ext>
          </c:extLst>
        </c:ser>
        <c:ser>
          <c:idx val="4"/>
          <c:order val="4"/>
          <c:tx>
            <c:strRef>
              <c:f>'GRÀFIC ACTIVITATS'!$A$159</c:f>
              <c:strCache>
                <c:ptCount val="1"/>
                <c:pt idx="0">
                  <c:v>zoom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'GRÀFIC ACTIVITATS'!$B$154:$L$154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 </c:v>
                </c:pt>
                <c:pt idx="10">
                  <c:v>DESEMBRE</c:v>
                </c:pt>
              </c:strCache>
            </c:strRef>
          </c:cat>
          <c:val>
            <c:numRef>
              <c:f>'GRÀFIC ACTIVITATS'!$B$159:$L$159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CA-4E8B-8A38-68D59CA6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8080"/>
        <c:axId val="41280256"/>
      </c:lineChart>
      <c:catAx>
        <c:axId val="412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80256"/>
        <c:crosses val="autoZero"/>
        <c:auto val="1"/>
        <c:lblAlgn val="ctr"/>
        <c:lblOffset val="100"/>
        <c:noMultiLvlLbl val="0"/>
      </c:catAx>
      <c:valAx>
        <c:axId val="4128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12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'GRÀFICS cessió espais'!$A$53</c:f>
              <c:strCache>
                <c:ptCount val="1"/>
                <c:pt idx="0">
                  <c:v>USOS HORES</c:v>
                </c:pt>
              </c:strCache>
            </c:strRef>
          </c:tx>
          <c:marker>
            <c:symbol val="none"/>
          </c:marker>
          <c:cat>
            <c:strRef>
              <c:f>'GRÀFICS cessió espais'!$B$51:$L$51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espais'!$B$53:$L$53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E-494E-B493-F23BC3E3A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673984"/>
        <c:axId val="229688064"/>
      </c:lineChart>
      <c:catAx>
        <c:axId val="229673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9688064"/>
        <c:crosses val="autoZero"/>
        <c:auto val="1"/>
        <c:lblAlgn val="ctr"/>
        <c:lblOffset val="100"/>
        <c:noMultiLvlLbl val="0"/>
      </c:catAx>
      <c:valAx>
        <c:axId val="229688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9673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CURSOS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TALLERS!$B$23</c:f>
              <c:strCache>
                <c:ptCount val="1"/>
                <c:pt idx="0">
                  <c:v>Ofert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TALLERS!$A$24:$A$27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TALLERS!$B$24:$B$27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9F3-4D68-BC2D-88023A00DB97}"/>
            </c:ext>
          </c:extLst>
        </c:ser>
        <c:ser>
          <c:idx val="1"/>
          <c:order val="1"/>
          <c:tx>
            <c:strRef>
              <c:f>TALLERS!$C$23</c:f>
              <c:strCache>
                <c:ptCount val="1"/>
                <c:pt idx="0">
                  <c:v>Realitzat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TALLERS!$A$24:$A$27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TALLERS!$C$24:$C$27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9F3-4D68-BC2D-88023A00D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27296"/>
        <c:axId val="181933184"/>
      </c:barChart>
      <c:catAx>
        <c:axId val="18192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933184"/>
        <c:crosses val="autoZero"/>
        <c:auto val="1"/>
        <c:lblAlgn val="ctr"/>
        <c:lblOffset val="100"/>
        <c:noMultiLvlLbl val="0"/>
      </c:catAx>
      <c:valAx>
        <c:axId val="181933184"/>
        <c:scaling>
          <c:orientation val="minMax"/>
          <c:max val="2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8192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TALLERS!$E$23</c:f>
              <c:strCache>
                <c:ptCount val="1"/>
                <c:pt idx="0">
                  <c:v>Ofert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TALLERS!$A$24:$A$27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TALLERS!$E$24:$E$27</c:f>
              <c:numCache>
                <c:formatCode>#,##0.00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E4D-486A-9F9E-B22104D22BCB}"/>
            </c:ext>
          </c:extLst>
        </c:ser>
        <c:ser>
          <c:idx val="1"/>
          <c:order val="1"/>
          <c:tx>
            <c:strRef>
              <c:f>TALLERS!$F$23</c:f>
              <c:strCache>
                <c:ptCount val="1"/>
                <c:pt idx="0">
                  <c:v>Realitzat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TALLERS!$A$24:$A$27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TALLERS!$F$24:$F$27</c:f>
              <c:numCache>
                <c:formatCode>#,##0.00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E4D-486A-9F9E-B22104D22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55200"/>
        <c:axId val="181956992"/>
      </c:barChart>
      <c:catAx>
        <c:axId val="18195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956992"/>
        <c:crosses val="autoZero"/>
        <c:auto val="1"/>
        <c:lblAlgn val="ctr"/>
        <c:lblOffset val="100"/>
        <c:noMultiLvlLbl val="0"/>
      </c:catAx>
      <c:valAx>
        <c:axId val="181956992"/>
        <c:scaling>
          <c:orientation val="minMax"/>
          <c:min val="0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81955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GÈNERE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TALLERS!$E$31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TALLERS!$A$32:$A$35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TALLERS!$E$32:$E$35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896-45C8-B0E9-C56D861D5C70}"/>
            </c:ext>
          </c:extLst>
        </c:ser>
        <c:ser>
          <c:idx val="1"/>
          <c:order val="1"/>
          <c:tx>
            <c:strRef>
              <c:f>TALLERS!$F$31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TALLERS!$A$32:$A$35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TALLERS!$F$32:$F$35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96-45C8-B0E9-C56D861D5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816"/>
        <c:axId val="181972352"/>
      </c:barChart>
      <c:catAx>
        <c:axId val="181970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972352"/>
        <c:crosses val="autoZero"/>
        <c:auto val="1"/>
        <c:lblAlgn val="ctr"/>
        <c:lblOffset val="100"/>
        <c:noMultiLvlLbl val="0"/>
      </c:catAx>
      <c:valAx>
        <c:axId val="1819723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81970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TIPOLOGIA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38616343068404207"/>
                  <c:y val="2.94663167104111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78-4CFB-9366-F5CB969D8FF2}"/>
                </c:ext>
              </c:extLst>
            </c:dLbl>
            <c:dLbl>
              <c:idx val="16"/>
              <c:layout>
                <c:manualLayout>
                  <c:x val="-0.26309177171613485"/>
                  <c:y val="0.140760714263235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78-4CFB-9366-F5CB969D8F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TALLERS!$A$6:$A$18</c:f>
              <c:strCache>
                <c:ptCount val="13"/>
                <c:pt idx="0">
                  <c:v>Arts escèniques (teatre i circ)</c:v>
                </c:pt>
                <c:pt idx="1">
                  <c:v>Balls i danses</c:v>
                </c:pt>
                <c:pt idx="2">
                  <c:v>Creativitat (dibuix, pintura, ceràmica)</c:v>
                </c:pt>
                <c:pt idx="3">
                  <c:v>Música i veu</c:v>
                </c:pt>
                <c:pt idx="4">
                  <c:v>Salut física</c:v>
                </c:pt>
                <c:pt idx="5">
                  <c:v>Benestar emocional</c:v>
                </c:pt>
                <c:pt idx="6">
                  <c:v>Humanístiques i ciències socials</c:v>
                </c:pt>
                <c:pt idx="7">
                  <c:v>Idiomes</c:v>
                </c:pt>
                <c:pt idx="8">
                  <c:v>Digital</c:v>
                </c:pt>
                <c:pt idx="9">
                  <c:v>Recursos (costura, cuina)</c:v>
                </c:pt>
                <c:pt idx="10">
                  <c:v>Infantils</c:v>
                </c:pt>
                <c:pt idx="11">
                  <c:v>Familiars</c:v>
                </c:pt>
                <c:pt idx="12">
                  <c:v>Comunitaris</c:v>
                </c:pt>
              </c:strCache>
            </c:strRef>
          </c:cat>
          <c:val>
            <c:numRef>
              <c:f>TALLERS!$F$6:$F$18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8-4CFB-9366-F5CB969D8F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INSCRIPCIONS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TALLERS!$B$31</c:f>
              <c:strCache>
                <c:ptCount val="1"/>
                <c:pt idx="0">
                  <c:v>Ofertes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TALLERS!$A$32:$A$35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TALLERS!$B$32:$B$35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CE7-4F0C-B950-1E05FAAB60C3}"/>
            </c:ext>
          </c:extLst>
        </c:ser>
        <c:ser>
          <c:idx val="1"/>
          <c:order val="1"/>
          <c:tx>
            <c:strRef>
              <c:f>TALLERS!$C$31</c:f>
              <c:strCache>
                <c:ptCount val="1"/>
                <c:pt idx="0">
                  <c:v>Cobertes</c:v>
                </c:pt>
              </c:strCache>
            </c:strRef>
          </c:tx>
          <c:invertIfNegative val="0"/>
          <c:cat>
            <c:strRef>
              <c:f>TALLERS!$A$32:$A$35</c:f>
              <c:strCache>
                <c:ptCount val="4"/>
                <c:pt idx="0">
                  <c:v>1r trimestre</c:v>
                </c:pt>
                <c:pt idx="1">
                  <c:v>2n trimestre</c:v>
                </c:pt>
                <c:pt idx="2">
                  <c:v>3r trimestre</c:v>
                </c:pt>
                <c:pt idx="3">
                  <c:v>4t trimestre</c:v>
                </c:pt>
              </c:strCache>
            </c:strRef>
          </c:cat>
          <c:val>
            <c:numRef>
              <c:f>TALLERS!$C$32:$C$35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3CE7-4F0C-B950-1E05FAAB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03136"/>
        <c:axId val="182204672"/>
      </c:barChart>
      <c:catAx>
        <c:axId val="182203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2204672"/>
        <c:crosses val="autoZero"/>
        <c:auto val="1"/>
        <c:lblAlgn val="ctr"/>
        <c:lblOffset val="100"/>
        <c:noMultiLvlLbl val="0"/>
      </c:catAx>
      <c:valAx>
        <c:axId val="1822046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8220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Tipologia cessió espai</a:t>
            </a:r>
          </a:p>
        </c:rich>
      </c:tx>
      <c:layout>
        <c:manualLayout>
          <c:xMode val="edge"/>
          <c:yMode val="edge"/>
          <c:x val="0.139051755072335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405417080859552E-2"/>
          <c:y val="0.21212820228457357"/>
          <c:w val="0.4615176090749073"/>
          <c:h val="0.6803664380662094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'GRÀFICS cessió espais'!$A$6:$A$9</c:f>
              <c:strCache>
                <c:ptCount val="4"/>
                <c:pt idx="0">
                  <c:v>Entitat estable</c:v>
                </c:pt>
                <c:pt idx="1">
                  <c:v>Entitat puntual</c:v>
                </c:pt>
                <c:pt idx="2">
                  <c:v>SC Estable</c:v>
                </c:pt>
                <c:pt idx="3">
                  <c:v>SC Puntual</c:v>
                </c:pt>
              </c:strCache>
            </c:strRef>
          </c:cat>
          <c:val>
            <c:numRef>
              <c:f>'GRÀFICS cessió espais'!$N$6:$N$9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6-49E7-A913-0EF767A10A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2357085388238578"/>
          <c:y val="0.32205759491331187"/>
          <c:w val="0.44583641803316865"/>
          <c:h val="0.56649439946767222"/>
        </c:manualLayout>
      </c:layout>
      <c:overlay val="0"/>
      <c:txPr>
        <a:bodyPr/>
        <a:lstStyle/>
        <a:p>
          <a:pPr rtl="0">
            <a:defRPr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Origen entitat</a:t>
            </a:r>
          </a:p>
        </c:rich>
      </c:tx>
      <c:layout>
        <c:manualLayout>
          <c:xMode val="edge"/>
          <c:yMode val="edge"/>
          <c:x val="0.3615626007722047"/>
          <c:y val="3.57941834451901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52009723349238"/>
          <c:y val="0.19697933731437933"/>
          <c:w val="0.32533781959070784"/>
          <c:h val="0.71727175042716973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'GRÀFICS cessió espais'!$A$11:$A$12</c:f>
              <c:strCache>
                <c:ptCount val="2"/>
                <c:pt idx="0">
                  <c:v>Entitat territori</c:v>
                </c:pt>
                <c:pt idx="1">
                  <c:v>Entitat ciutat</c:v>
                </c:pt>
              </c:strCache>
            </c:strRef>
          </c:cat>
          <c:val>
            <c:numRef>
              <c:f>'GRÀFICS cessió espais'!$N$11:$N$12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F-4934-8060-E140E236E11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043686678302046"/>
          <c:y val="0.29536542831474921"/>
          <c:w val="0.31868034233706188"/>
          <c:h val="0.3236315594778840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Contraprestació</a:t>
            </a:r>
          </a:p>
        </c:rich>
      </c:tx>
      <c:layout>
        <c:manualLayout>
          <c:xMode val="edge"/>
          <c:yMode val="edge"/>
          <c:x val="0.31962295315965672"/>
          <c:y val="3.6281179138321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67762401669149"/>
          <c:y val="0.25415823022122236"/>
          <c:w val="0.34019391658358195"/>
          <c:h val="0.675759101540878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'GRÀFICS cessió espais'!$A$14:$A$16</c:f>
              <c:strCache>
                <c:ptCount val="3"/>
                <c:pt idx="0">
                  <c:v>Gratuït</c:v>
                </c:pt>
                <c:pt idx="1">
                  <c:v>Econòmica</c:v>
                </c:pt>
                <c:pt idx="2">
                  <c:v>Activitat</c:v>
                </c:pt>
              </c:strCache>
            </c:strRef>
          </c:cat>
          <c:val>
            <c:numRef>
              <c:f>'GRÀFICS cessió espais'!$N$14:$N$16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6-41C7-AEBC-5896AF137C5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0.68679167540059516"/>
          <c:y val="0.24879818594104308"/>
          <c:w val="0.30678183107965012"/>
          <c:h val="0.390774724587997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'GRÀFICS cessió espais'!$A$6</c:f>
              <c:strCache>
                <c:ptCount val="1"/>
                <c:pt idx="0">
                  <c:v>Entitat estable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espais'!$B$6:$L$6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B-4A07-9EF4-DAF55733DE8F}"/>
            </c:ext>
          </c:extLst>
        </c:ser>
        <c:ser>
          <c:idx val="1"/>
          <c:order val="1"/>
          <c:tx>
            <c:strRef>
              <c:f>'GRÀFICS cessió espais'!$A$7</c:f>
              <c:strCache>
                <c:ptCount val="1"/>
                <c:pt idx="0">
                  <c:v>Entitat puntual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B-4A07-9EF4-DAF55733DE8F}"/>
            </c:ext>
          </c:extLst>
        </c:ser>
        <c:ser>
          <c:idx val="2"/>
          <c:order val="2"/>
          <c:tx>
            <c:strRef>
              <c:f>'GRÀFICS cessió espais'!$A$9</c:f>
              <c:strCache>
                <c:ptCount val="1"/>
                <c:pt idx="0">
                  <c:v>SC Puntual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espais'!$B$9:$L$9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7B-4A07-9EF4-DAF55733DE8F}"/>
            </c:ext>
          </c:extLst>
        </c:ser>
        <c:ser>
          <c:idx val="3"/>
          <c:order val="3"/>
          <c:tx>
            <c:strRef>
              <c:f>'GRÀFICS cessió espais'!$A$8</c:f>
              <c:strCache>
                <c:ptCount val="1"/>
                <c:pt idx="0">
                  <c:v>SC Estable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5C5-481F-BCB1-3DB525E92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523136"/>
        <c:axId val="284529024"/>
      </c:barChart>
      <c:catAx>
        <c:axId val="284523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529024"/>
        <c:crosses val="autoZero"/>
        <c:auto val="1"/>
        <c:lblAlgn val="ctr"/>
        <c:lblOffset val="100"/>
        <c:noMultiLvlLbl val="0"/>
      </c:catAx>
      <c:valAx>
        <c:axId val="284529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8452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'GRÀFICS cessió espais'!$A$11</c:f>
              <c:strCache>
                <c:ptCount val="1"/>
                <c:pt idx="0">
                  <c:v>Entitat territori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espais'!$B$11:$L$11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8-44A1-98AB-5F6767135BD4}"/>
            </c:ext>
          </c:extLst>
        </c:ser>
        <c:ser>
          <c:idx val="1"/>
          <c:order val="1"/>
          <c:tx>
            <c:strRef>
              <c:f>'GRÀFICS cessió espais'!$A$12</c:f>
              <c:strCache>
                <c:ptCount val="1"/>
                <c:pt idx="0">
                  <c:v>Entitat ciutat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espais'!$B$12:$L$12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8-44A1-98AB-5F6767135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545024"/>
        <c:axId val="284546560"/>
      </c:barChart>
      <c:catAx>
        <c:axId val="28454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4546560"/>
        <c:crosses val="autoZero"/>
        <c:auto val="1"/>
        <c:lblAlgn val="ctr"/>
        <c:lblOffset val="100"/>
        <c:noMultiLvlLbl val="0"/>
      </c:catAx>
      <c:valAx>
        <c:axId val="28454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545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'GRÀFICS cessió espais'!$A$14</c:f>
              <c:strCache>
                <c:ptCount val="1"/>
                <c:pt idx="0">
                  <c:v>Gratuït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espais'!$B$14:$L$14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B-4A80-BBB4-C251541415B3}"/>
            </c:ext>
          </c:extLst>
        </c:ser>
        <c:ser>
          <c:idx val="1"/>
          <c:order val="1"/>
          <c:tx>
            <c:strRef>
              <c:f>'GRÀFICS cessió espais'!$A$15</c:f>
              <c:strCache>
                <c:ptCount val="1"/>
                <c:pt idx="0">
                  <c:v>Econòmica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espais'!$B$15:$L$15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AB-4A80-BBB4-C251541415B3}"/>
            </c:ext>
          </c:extLst>
        </c:ser>
        <c:ser>
          <c:idx val="2"/>
          <c:order val="2"/>
          <c:tx>
            <c:strRef>
              <c:f>'GRÀFICS cessió espais'!$A$16</c:f>
              <c:strCache>
                <c:ptCount val="1"/>
                <c:pt idx="0">
                  <c:v>Activitat</c:v>
                </c:pt>
              </c:strCache>
            </c:strRef>
          </c:tx>
          <c:invertIfNegative val="0"/>
          <c:cat>
            <c:strRef>
              <c:f>'GRÀFICS cessió espais'!$B$5:$L$5</c:f>
              <c:strCache>
                <c:ptCount val="11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Setembre</c:v>
                </c:pt>
                <c:pt idx="8">
                  <c:v>Octubre</c:v>
                </c:pt>
                <c:pt idx="9">
                  <c:v>Novembre</c:v>
                </c:pt>
                <c:pt idx="10">
                  <c:v>Desembre</c:v>
                </c:pt>
              </c:strCache>
            </c:strRef>
          </c:cat>
          <c:val>
            <c:numRef>
              <c:f>'GRÀFICS cessió espais'!$B$16:$L$16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C-405E-B380-A6E64E699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669440"/>
        <c:axId val="285192960"/>
      </c:barChart>
      <c:catAx>
        <c:axId val="28466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5192960"/>
        <c:crosses val="autoZero"/>
        <c:auto val="1"/>
        <c:lblAlgn val="ctr"/>
        <c:lblOffset val="100"/>
        <c:noMultiLvlLbl val="0"/>
      </c:catAx>
      <c:valAx>
        <c:axId val="28519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66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VIRTUAL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'GRÀFIC ACTIVITATS'!$A$128:$A$132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zoom</c:v>
                </c:pt>
              </c:strCache>
            </c:strRef>
          </c:cat>
          <c:val>
            <c:numRef>
              <c:f>'GRÀFIC ACTIVITATS'!$M$128:$M$132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4-451A-9312-F6364498D7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123825</xdr:rowOff>
    </xdr:from>
    <xdr:to>
      <xdr:col>6</xdr:col>
      <xdr:colOff>19050</xdr:colOff>
      <xdr:row>63</xdr:row>
      <xdr:rowOff>133350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171449</xdr:colOff>
      <xdr:row>54</xdr:row>
      <xdr:rowOff>123825</xdr:rowOff>
    </xdr:from>
    <xdr:to>
      <xdr:col>13</xdr:col>
      <xdr:colOff>209550</xdr:colOff>
      <xdr:row>63</xdr:row>
      <xdr:rowOff>180975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</xdr:colOff>
      <xdr:row>18</xdr:row>
      <xdr:rowOff>19051</xdr:rowOff>
    </xdr:from>
    <xdr:to>
      <xdr:col>3</xdr:col>
      <xdr:colOff>266700</xdr:colOff>
      <xdr:row>25</xdr:row>
      <xdr:rowOff>38101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471487</xdr:colOff>
      <xdr:row>18</xdr:row>
      <xdr:rowOff>28575</xdr:rowOff>
    </xdr:from>
    <xdr:to>
      <xdr:col>8</xdr:col>
      <xdr:colOff>552450</xdr:colOff>
      <xdr:row>25</xdr:row>
      <xdr:rowOff>114300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152401</xdr:colOff>
      <xdr:row>18</xdr:row>
      <xdr:rowOff>28574</xdr:rowOff>
    </xdr:from>
    <xdr:to>
      <xdr:col>13</xdr:col>
      <xdr:colOff>495300</xdr:colOff>
      <xdr:row>25</xdr:row>
      <xdr:rowOff>95249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85724</xdr:colOff>
      <xdr:row>26</xdr:row>
      <xdr:rowOff>28574</xdr:rowOff>
    </xdr:from>
    <xdr:to>
      <xdr:col>13</xdr:col>
      <xdr:colOff>504824</xdr:colOff>
      <xdr:row>33</xdr:row>
      <xdr:rowOff>38100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90486</xdr:colOff>
      <xdr:row>33</xdr:row>
      <xdr:rowOff>66675</xdr:rowOff>
    </xdr:from>
    <xdr:to>
      <xdr:col>13</xdr:col>
      <xdr:colOff>504825</xdr:colOff>
      <xdr:row>39</xdr:row>
      <xdr:rowOff>171450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71437</xdr:colOff>
      <xdr:row>40</xdr:row>
      <xdr:rowOff>38100</xdr:rowOff>
    </xdr:from>
    <xdr:to>
      <xdr:col>13</xdr:col>
      <xdr:colOff>514350</xdr:colOff>
      <xdr:row>47</xdr:row>
      <xdr:rowOff>0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14</xdr:col>
      <xdr:colOff>703034</xdr:colOff>
      <xdr:row>2</xdr:row>
      <xdr:rowOff>4988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61144" y="450272"/>
          <a:ext cx="892565" cy="507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371474</xdr:colOff>
      <xdr:row>126</xdr:row>
      <xdr:rowOff>28575</xdr:rowOff>
    </xdr:from>
    <xdr:to>
      <xdr:col>22</xdr:col>
      <xdr:colOff>0</xdr:colOff>
      <xdr:row>145</xdr:row>
      <xdr:rowOff>19050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134</xdr:row>
      <xdr:rowOff>76199</xdr:rowOff>
    </xdr:from>
    <xdr:to>
      <xdr:col>14</xdr:col>
      <xdr:colOff>133350</xdr:colOff>
      <xdr:row>149</xdr:row>
      <xdr:rowOff>28574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314324</xdr:colOff>
      <xdr:row>3</xdr:row>
      <xdr:rowOff>180973</xdr:rowOff>
    </xdr:from>
    <xdr:to>
      <xdr:col>26</xdr:col>
      <xdr:colOff>19049</xdr:colOff>
      <xdr:row>32</xdr:row>
      <xdr:rowOff>9525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14</xdr:row>
      <xdr:rowOff>9526</xdr:rowOff>
    </xdr:from>
    <xdr:to>
      <xdr:col>13</xdr:col>
      <xdr:colOff>581025</xdr:colOff>
      <xdr:row>31</xdr:row>
      <xdr:rowOff>85726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304799</xdr:colOff>
      <xdr:row>32</xdr:row>
      <xdr:rowOff>161923</xdr:rowOff>
    </xdr:from>
    <xdr:to>
      <xdr:col>26</xdr:col>
      <xdr:colOff>0</xdr:colOff>
      <xdr:row>61</xdr:row>
      <xdr:rowOff>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47</xdr:row>
      <xdr:rowOff>152399</xdr:rowOff>
    </xdr:from>
    <xdr:to>
      <xdr:col>14</xdr:col>
      <xdr:colOff>28575</xdr:colOff>
      <xdr:row>63</xdr:row>
      <xdr:rowOff>9524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304799</xdr:colOff>
      <xdr:row>65</xdr:row>
      <xdr:rowOff>190499</xdr:rowOff>
    </xdr:from>
    <xdr:to>
      <xdr:col>26</xdr:col>
      <xdr:colOff>85725</xdr:colOff>
      <xdr:row>94</xdr:row>
      <xdr:rowOff>0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95250</xdr:colOff>
      <xdr:row>84</xdr:row>
      <xdr:rowOff>9525</xdr:rowOff>
    </xdr:from>
    <xdr:to>
      <xdr:col>14</xdr:col>
      <xdr:colOff>76200</xdr:colOff>
      <xdr:row>98</xdr:row>
      <xdr:rowOff>123825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9524</xdr:colOff>
      <xdr:row>108</xdr:row>
      <xdr:rowOff>0</xdr:rowOff>
    </xdr:from>
    <xdr:to>
      <xdr:col>14</xdr:col>
      <xdr:colOff>28574</xdr:colOff>
      <xdr:row>122</xdr:row>
      <xdr:rowOff>19050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371474</xdr:colOff>
      <xdr:row>100</xdr:row>
      <xdr:rowOff>200023</xdr:rowOff>
    </xdr:from>
    <xdr:to>
      <xdr:col>23</xdr:col>
      <xdr:colOff>0</xdr:colOff>
      <xdr:row>120</xdr:row>
      <xdr:rowOff>180974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342900</xdr:colOff>
      <xdr:row>153</xdr:row>
      <xdr:rowOff>47625</xdr:rowOff>
    </xdr:from>
    <xdr:to>
      <xdr:col>23</xdr:col>
      <xdr:colOff>514350</xdr:colOff>
      <xdr:row>171</xdr:row>
      <xdr:rowOff>180975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55245</xdr:colOff>
      <xdr:row>20</xdr:row>
      <xdr:rowOff>0</xdr:rowOff>
    </xdr:to>
    <xdr:cxnSp macro="">
      <xdr:nvCxnSpPr>
        <xdr:cNvPr id="4" name="Connector rect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609725" y="11991975"/>
          <a:ext cx="66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66675</xdr:colOff>
      <xdr:row>24</xdr:row>
      <xdr:rowOff>0</xdr:rowOff>
    </xdr:to>
    <xdr:cxnSp macro="">
      <xdr:nvCxnSpPr>
        <xdr:cNvPr id="2" name="Connector rect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648200"/>
          <a:ext cx="66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38100</xdr:rowOff>
    </xdr:from>
    <xdr:to>
      <xdr:col>4</xdr:col>
      <xdr:colOff>285749</xdr:colOff>
      <xdr:row>36</xdr:row>
      <xdr:rowOff>114300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371475</xdr:colOff>
      <xdr:row>26</xdr:row>
      <xdr:rowOff>38100</xdr:rowOff>
    </xdr:from>
    <xdr:to>
      <xdr:col>9</xdr:col>
      <xdr:colOff>571500</xdr:colOff>
      <xdr:row>36</xdr:row>
      <xdr:rowOff>171450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381000</xdr:colOff>
      <xdr:row>37</xdr:row>
      <xdr:rowOff>95249</xdr:rowOff>
    </xdr:from>
    <xdr:to>
      <xdr:col>9</xdr:col>
      <xdr:colOff>581024</xdr:colOff>
      <xdr:row>48</xdr:row>
      <xdr:rowOff>123825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47624</xdr:colOff>
      <xdr:row>2</xdr:row>
      <xdr:rowOff>190499</xdr:rowOff>
    </xdr:from>
    <xdr:to>
      <xdr:col>9</xdr:col>
      <xdr:colOff>476249</xdr:colOff>
      <xdr:row>23</xdr:row>
      <xdr:rowOff>161924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104775</xdr:rowOff>
    </xdr:from>
    <xdr:to>
      <xdr:col>4</xdr:col>
      <xdr:colOff>285750</xdr:colOff>
      <xdr:row>48</xdr:row>
      <xdr:rowOff>85725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N275"/>
  <sheetViews>
    <sheetView topLeftCell="A38" workbookViewId="0">
      <selection activeCell="L34" sqref="L34"/>
    </sheetView>
  </sheetViews>
  <sheetFormatPr defaultColWidth="9.140625" defaultRowHeight="15" x14ac:dyDescent="0.25"/>
  <cols>
    <col min="1" max="1" width="37.7109375" customWidth="1"/>
    <col min="2" max="2" width="28.140625" bestFit="1" customWidth="1"/>
    <col min="3" max="3" width="16.7109375" bestFit="1" customWidth="1"/>
    <col min="4" max="4" width="11.140625" customWidth="1"/>
    <col min="5" max="5" width="8.42578125" customWidth="1"/>
    <col min="6" max="6" width="11" bestFit="1" customWidth="1"/>
    <col min="7" max="7" width="11" customWidth="1"/>
    <col min="8" max="8" width="16.28515625" customWidth="1"/>
    <col min="9" max="30" width="6.42578125" customWidth="1"/>
    <col min="31" max="31" width="5.85546875" customWidth="1"/>
  </cols>
  <sheetData>
    <row r="1" spans="1:40" ht="21" x14ac:dyDescent="0.35">
      <c r="A1" s="13" t="s">
        <v>200</v>
      </c>
      <c r="B1" s="13"/>
      <c r="C1" s="13"/>
      <c r="D1" s="13"/>
    </row>
    <row r="2" spans="1:40" ht="21" x14ac:dyDescent="0.25">
      <c r="A2" s="44" t="s">
        <v>0</v>
      </c>
      <c r="B2" s="44"/>
      <c r="C2" s="44"/>
      <c r="D2" s="44"/>
    </row>
    <row r="3" spans="1:40" x14ac:dyDescent="0.25">
      <c r="A3" s="572"/>
      <c r="D3" t="s">
        <v>33</v>
      </c>
      <c r="E3" t="s">
        <v>22</v>
      </c>
      <c r="F3" t="s">
        <v>30</v>
      </c>
    </row>
    <row r="4" spans="1:40" s="3" customFormat="1" x14ac:dyDescent="0.25">
      <c r="A4" s="572"/>
      <c r="B4" s="1"/>
      <c r="C4" s="1"/>
      <c r="D4" s="1" t="s">
        <v>34</v>
      </c>
      <c r="E4" t="s">
        <v>18</v>
      </c>
      <c r="F4" t="s">
        <v>16</v>
      </c>
      <c r="G4" s="2"/>
      <c r="H4" s="2"/>
      <c r="I4" s="1"/>
      <c r="J4" s="1"/>
      <c r="K4" s="1"/>
      <c r="L4" s="1"/>
      <c r="M4" s="1"/>
      <c r="N4" s="1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0" s="3" customFormat="1" x14ac:dyDescent="0.25">
      <c r="A5" s="1"/>
      <c r="B5" s="1"/>
      <c r="C5" s="1"/>
      <c r="D5" s="1" t="s">
        <v>35</v>
      </c>
      <c r="E5" s="2"/>
      <c r="F5" s="229" t="s">
        <v>169</v>
      </c>
      <c r="G5" s="2"/>
      <c r="H5" s="2"/>
      <c r="I5" s="1"/>
      <c r="J5" s="1"/>
      <c r="K5" s="1"/>
      <c r="L5" s="1"/>
      <c r="M5" s="1"/>
      <c r="N5" s="1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0" s="3" customFormat="1" ht="14.25" customHeight="1" x14ac:dyDescent="0.3">
      <c r="A6" s="1"/>
      <c r="B6" s="1"/>
      <c r="C6" s="1"/>
      <c r="D6" s="1" t="s">
        <v>36</v>
      </c>
      <c r="E6" s="2"/>
      <c r="F6" s="2"/>
      <c r="G6" s="2"/>
      <c r="H6" s="2"/>
      <c r="I6" s="1"/>
      <c r="J6" s="1"/>
      <c r="K6" s="1"/>
      <c r="L6" s="1"/>
      <c r="M6" s="1"/>
      <c r="N6" s="1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0" s="3" customFormat="1" ht="20.25" customHeight="1" x14ac:dyDescent="0.25">
      <c r="A7" s="137" t="s">
        <v>1</v>
      </c>
      <c r="B7" s="137" t="s">
        <v>2</v>
      </c>
      <c r="C7" s="231" t="s">
        <v>170</v>
      </c>
      <c r="D7" s="231" t="s">
        <v>32</v>
      </c>
      <c r="E7" s="231" t="s">
        <v>39</v>
      </c>
      <c r="F7" s="138" t="s">
        <v>37</v>
      </c>
      <c r="G7" s="570" t="s">
        <v>19</v>
      </c>
      <c r="H7" s="570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5"/>
      <c r="AE7" s="1"/>
      <c r="AF7" s="1"/>
      <c r="AG7" s="1"/>
      <c r="AH7" s="1"/>
      <c r="AI7" s="1"/>
      <c r="AJ7" s="1"/>
      <c r="AK7" s="1"/>
      <c r="AL7" s="1"/>
    </row>
    <row r="8" spans="1:40" s="3" customFormat="1" ht="14.25" customHeight="1" x14ac:dyDescent="0.25">
      <c r="A8" s="45"/>
      <c r="B8" s="45"/>
      <c r="C8" s="233"/>
      <c r="D8" s="47"/>
      <c r="E8" s="47"/>
      <c r="F8" s="139" t="s">
        <v>38</v>
      </c>
      <c r="G8" s="570" t="s">
        <v>3</v>
      </c>
      <c r="H8" s="571"/>
      <c r="I8" s="576" t="s">
        <v>4</v>
      </c>
      <c r="J8" s="571"/>
      <c r="K8" s="570" t="s">
        <v>5</v>
      </c>
      <c r="L8" s="571"/>
      <c r="M8" s="570" t="s">
        <v>6</v>
      </c>
      <c r="N8" s="571"/>
      <c r="O8" s="570" t="s">
        <v>7</v>
      </c>
      <c r="P8" s="571"/>
      <c r="Q8" s="570" t="s">
        <v>8</v>
      </c>
      <c r="R8" s="571"/>
      <c r="S8" s="570" t="s">
        <v>9</v>
      </c>
      <c r="T8" s="571"/>
      <c r="U8" s="570" t="s">
        <v>10</v>
      </c>
      <c r="V8" s="571"/>
      <c r="W8" s="570" t="s">
        <v>11</v>
      </c>
      <c r="X8" s="571"/>
      <c r="Y8" s="570" t="s">
        <v>12</v>
      </c>
      <c r="Z8" s="571"/>
      <c r="AA8" s="570" t="s">
        <v>13</v>
      </c>
      <c r="AB8" s="571"/>
      <c r="AC8" s="570" t="s">
        <v>14</v>
      </c>
      <c r="AD8" s="571"/>
      <c r="AE8" s="1"/>
      <c r="AF8" s="1"/>
      <c r="AG8" s="1"/>
      <c r="AH8" s="1"/>
      <c r="AI8" s="1"/>
      <c r="AJ8" s="1"/>
      <c r="AK8" s="1"/>
      <c r="AL8" s="1"/>
    </row>
    <row r="9" spans="1:40" s="3" customFormat="1" ht="14.25" customHeight="1" x14ac:dyDescent="0.25">
      <c r="A9" s="140"/>
      <c r="B9" s="140"/>
      <c r="C9" s="234"/>
      <c r="D9" s="232"/>
      <c r="E9" s="232"/>
      <c r="F9" s="141"/>
      <c r="G9" s="131" t="s">
        <v>20</v>
      </c>
      <c r="H9" s="132" t="s">
        <v>21</v>
      </c>
      <c r="I9" s="131" t="s">
        <v>20</v>
      </c>
      <c r="J9" s="132" t="s">
        <v>21</v>
      </c>
      <c r="K9" s="131" t="s">
        <v>20</v>
      </c>
      <c r="L9" s="132" t="s">
        <v>21</v>
      </c>
      <c r="M9" s="131" t="s">
        <v>20</v>
      </c>
      <c r="N9" s="132" t="s">
        <v>21</v>
      </c>
      <c r="O9" s="131" t="s">
        <v>20</v>
      </c>
      <c r="P9" s="132" t="s">
        <v>21</v>
      </c>
      <c r="Q9" s="131" t="s">
        <v>20</v>
      </c>
      <c r="R9" s="132" t="s">
        <v>21</v>
      </c>
      <c r="S9" s="131" t="s">
        <v>20</v>
      </c>
      <c r="T9" s="132" t="s">
        <v>21</v>
      </c>
      <c r="U9" s="131" t="s">
        <v>20</v>
      </c>
      <c r="V9" s="132" t="s">
        <v>21</v>
      </c>
      <c r="W9" s="131" t="s">
        <v>20</v>
      </c>
      <c r="X9" s="132" t="s">
        <v>21</v>
      </c>
      <c r="Y9" s="131" t="s">
        <v>20</v>
      </c>
      <c r="Z9" s="132" t="s">
        <v>21</v>
      </c>
      <c r="AA9" s="131" t="s">
        <v>20</v>
      </c>
      <c r="AB9" s="132" t="s">
        <v>21</v>
      </c>
      <c r="AC9" s="131" t="s">
        <v>20</v>
      </c>
      <c r="AD9" s="132" t="s">
        <v>21</v>
      </c>
      <c r="AE9" s="1"/>
      <c r="AF9" s="1"/>
      <c r="AG9" s="1"/>
      <c r="AH9" s="1"/>
      <c r="AI9" s="1"/>
      <c r="AJ9" s="1"/>
      <c r="AK9" s="1"/>
      <c r="AL9" s="1"/>
    </row>
    <row r="10" spans="1:40" s="3" customFormat="1" ht="14.25" customHeight="1" x14ac:dyDescent="0.25">
      <c r="A10" s="303"/>
      <c r="B10" s="302"/>
      <c r="C10" s="301"/>
      <c r="D10" s="298"/>
      <c r="E10" s="299"/>
      <c r="F10" s="300"/>
      <c r="G10" s="386"/>
      <c r="H10" s="19"/>
      <c r="I10" s="5"/>
      <c r="J10" s="19"/>
      <c r="K10" s="5"/>
      <c r="L10" s="19"/>
      <c r="M10" s="5"/>
      <c r="N10" s="19"/>
      <c r="O10" s="5"/>
      <c r="P10" s="108"/>
      <c r="Q10" s="5"/>
      <c r="R10" s="109"/>
      <c r="S10" s="15"/>
      <c r="T10" s="108"/>
      <c r="U10" s="12"/>
      <c r="V10" s="108"/>
      <c r="W10" s="12"/>
      <c r="X10" s="115"/>
      <c r="Y10" s="12"/>
      <c r="Z10" s="115"/>
      <c r="AA10" s="12"/>
      <c r="AB10" s="108"/>
      <c r="AC10" s="133">
        <f>G10+I10+K10+M10+O10+Q10+S10+U10+W10+Y10+AA10</f>
        <v>0</v>
      </c>
      <c r="AD10" s="134">
        <f>H10+J10+L10+N10+P10+R10+T10+V10+X10+Z10+AB10</f>
        <v>0</v>
      </c>
      <c r="AE10" s="1"/>
      <c r="AF10" s="1"/>
      <c r="AG10" s="1"/>
      <c r="AH10" s="1"/>
      <c r="AI10" s="1"/>
      <c r="AJ10" s="1"/>
      <c r="AK10" s="1"/>
      <c r="AL10" s="1"/>
      <c r="AM10" s="1"/>
    </row>
    <row r="11" spans="1:40" s="3" customFormat="1" ht="14.25" customHeight="1" x14ac:dyDescent="0.25">
      <c r="A11" s="303"/>
      <c r="B11" s="311"/>
      <c r="C11" s="291"/>
      <c r="D11" s="298"/>
      <c r="E11" s="310"/>
      <c r="F11" s="300"/>
      <c r="G11" s="6"/>
      <c r="H11" s="20"/>
      <c r="I11" s="4"/>
      <c r="J11" s="20"/>
      <c r="K11" s="4"/>
      <c r="L11" s="20"/>
      <c r="M11" s="4"/>
      <c r="N11" s="19"/>
      <c r="O11" s="4"/>
      <c r="P11" s="107"/>
      <c r="Q11" s="4"/>
      <c r="R11" s="110"/>
      <c r="S11" s="16"/>
      <c r="T11" s="107"/>
      <c r="U11" s="30"/>
      <c r="V11" s="107"/>
      <c r="W11" s="30"/>
      <c r="X11" s="116"/>
      <c r="Y11" s="30"/>
      <c r="Z11" s="116"/>
      <c r="AA11" s="4"/>
      <c r="AB11" s="107"/>
      <c r="AC11" s="133">
        <f t="shared" ref="AC11:AC39" si="0">G11+I11+K11+M11+O11+Q11+S11+U11+W11+Y11+AA11</f>
        <v>0</v>
      </c>
      <c r="AD11" s="134">
        <f t="shared" ref="AD11:AD56" si="1">H11+J11+L11+N11+P11+R11+T11+V11+X11+Z11+AB11</f>
        <v>0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s="3" customFormat="1" ht="14.25" customHeight="1" x14ac:dyDescent="0.25">
      <c r="A12" s="303"/>
      <c r="B12" s="346"/>
      <c r="C12" s="291"/>
      <c r="D12" s="298"/>
      <c r="E12" s="310"/>
      <c r="F12" s="300"/>
      <c r="G12" s="6"/>
      <c r="H12" s="20"/>
      <c r="I12" s="4"/>
      <c r="J12" s="20"/>
      <c r="K12" s="4"/>
      <c r="L12" s="20"/>
      <c r="M12" s="4"/>
      <c r="N12" s="19"/>
      <c r="O12" s="4"/>
      <c r="P12" s="107"/>
      <c r="Q12" s="4"/>
      <c r="R12" s="110"/>
      <c r="S12" s="16"/>
      <c r="T12" s="107"/>
      <c r="U12" s="30"/>
      <c r="V12" s="107"/>
      <c r="W12" s="30"/>
      <c r="X12" s="116"/>
      <c r="Y12" s="30"/>
      <c r="Z12" s="116"/>
      <c r="AA12" s="4"/>
      <c r="AB12" s="107"/>
      <c r="AC12" s="133"/>
      <c r="AD12" s="134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s="3" customFormat="1" ht="14.25" customHeight="1" x14ac:dyDescent="0.25">
      <c r="A13" s="332"/>
      <c r="B13" s="330"/>
      <c r="C13" s="335"/>
      <c r="D13" s="28"/>
      <c r="E13" s="230"/>
      <c r="F13" s="296"/>
      <c r="G13" s="6"/>
      <c r="H13" s="20"/>
      <c r="I13" s="4"/>
      <c r="J13" s="20"/>
      <c r="K13" s="4"/>
      <c r="L13" s="20"/>
      <c r="M13" s="4"/>
      <c r="N13" s="19"/>
      <c r="O13" s="4"/>
      <c r="P13" s="107"/>
      <c r="Q13" s="4"/>
      <c r="R13" s="110"/>
      <c r="S13" s="16"/>
      <c r="T13" s="107"/>
      <c r="U13" s="30"/>
      <c r="V13" s="107"/>
      <c r="W13" s="30"/>
      <c r="X13" s="116"/>
      <c r="Y13" s="30"/>
      <c r="Z13" s="116"/>
      <c r="AA13" s="4"/>
      <c r="AB13" s="107"/>
      <c r="AC13" s="133"/>
      <c r="AD13" s="134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s="3" customFormat="1" ht="14.25" customHeight="1" x14ac:dyDescent="0.25">
      <c r="A14" s="297"/>
      <c r="B14" s="303"/>
      <c r="C14" s="345"/>
      <c r="D14" s="298"/>
      <c r="E14" s="344"/>
      <c r="F14" s="300"/>
      <c r="G14" s="6"/>
      <c r="H14" s="20"/>
      <c r="I14" s="4"/>
      <c r="J14" s="20"/>
      <c r="K14" s="4"/>
      <c r="L14" s="20"/>
      <c r="M14" s="4"/>
      <c r="N14" s="19"/>
      <c r="O14" s="4"/>
      <c r="P14" s="107"/>
      <c r="Q14" s="4"/>
      <c r="R14" s="110"/>
      <c r="S14" s="16"/>
      <c r="T14" s="107"/>
      <c r="U14" s="30"/>
      <c r="V14" s="107"/>
      <c r="W14" s="30"/>
      <c r="X14" s="116"/>
      <c r="Y14" s="30"/>
      <c r="Z14" s="116"/>
      <c r="AA14" s="4"/>
      <c r="AB14" s="107"/>
      <c r="AC14" s="133"/>
      <c r="AD14" s="134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s="3" customFormat="1" ht="14.25" customHeight="1" x14ac:dyDescent="0.25">
      <c r="A15" s="303"/>
      <c r="B15" s="347"/>
      <c r="C15" s="291"/>
      <c r="D15" s="28"/>
      <c r="E15" s="230"/>
      <c r="F15" s="334"/>
      <c r="G15" s="7"/>
      <c r="H15" s="19"/>
      <c r="I15" s="5"/>
      <c r="J15" s="19"/>
      <c r="K15" s="5"/>
      <c r="L15" s="19"/>
      <c r="M15" s="5"/>
      <c r="N15" s="19"/>
      <c r="O15" s="15"/>
      <c r="P15" s="109"/>
      <c r="Q15" s="15"/>
      <c r="R15" s="109"/>
      <c r="S15" s="15"/>
      <c r="T15" s="109"/>
      <c r="U15" s="15"/>
      <c r="V15" s="109"/>
      <c r="W15" s="15"/>
      <c r="X15" s="109"/>
      <c r="Y15" s="15"/>
      <c r="Z15" s="109"/>
      <c r="AA15" s="5"/>
      <c r="AB15" s="108"/>
      <c r="AC15" s="133">
        <f t="shared" si="0"/>
        <v>0</v>
      </c>
      <c r="AD15" s="134">
        <f t="shared" si="1"/>
        <v>0</v>
      </c>
      <c r="AE15" s="1"/>
      <c r="AF15" s="1"/>
      <c r="AG15" s="1"/>
      <c r="AH15" s="1"/>
      <c r="AI15" s="1"/>
      <c r="AJ15" s="1"/>
      <c r="AK15" s="1"/>
      <c r="AL15" s="1"/>
      <c r="AM15" s="1"/>
    </row>
    <row r="16" spans="1:40" s="3" customFormat="1" ht="14.25" customHeight="1" x14ac:dyDescent="0.25">
      <c r="A16" s="309"/>
      <c r="B16" s="309"/>
      <c r="C16" s="335"/>
      <c r="D16" s="298"/>
      <c r="E16" s="294"/>
      <c r="F16" s="340"/>
      <c r="G16" s="341"/>
      <c r="H16" s="19"/>
      <c r="I16" s="5"/>
      <c r="J16" s="19"/>
      <c r="K16" s="5"/>
      <c r="L16" s="19"/>
      <c r="M16" s="5"/>
      <c r="N16" s="19"/>
      <c r="O16" s="15"/>
      <c r="P16" s="109"/>
      <c r="Q16" s="15"/>
      <c r="R16" s="109"/>
      <c r="S16" s="15"/>
      <c r="T16" s="109"/>
      <c r="U16" s="15"/>
      <c r="V16" s="109"/>
      <c r="W16" s="15"/>
      <c r="X16" s="109"/>
      <c r="Y16" s="15"/>
      <c r="Z16" s="109"/>
      <c r="AA16" s="5"/>
      <c r="AB16" s="108"/>
      <c r="AC16" s="133"/>
      <c r="AD16" s="134"/>
      <c r="AE16" s="1"/>
      <c r="AF16" s="1"/>
      <c r="AG16" s="1"/>
      <c r="AH16" s="1"/>
      <c r="AI16" s="1"/>
      <c r="AJ16" s="1"/>
      <c r="AK16" s="1"/>
      <c r="AL16" s="1"/>
      <c r="AM16" s="1"/>
    </row>
    <row r="17" spans="1:40" s="3" customFormat="1" ht="14.25" customHeight="1" x14ac:dyDescent="0.25">
      <c r="A17" s="339"/>
      <c r="B17" s="339"/>
      <c r="C17" s="291"/>
      <c r="D17" s="387"/>
      <c r="E17" s="388"/>
      <c r="F17" s="389"/>
      <c r="G17" s="7"/>
      <c r="H17" s="19"/>
      <c r="I17" s="5"/>
      <c r="J17" s="19"/>
      <c r="K17" s="5"/>
      <c r="L17" s="19"/>
      <c r="M17" s="5"/>
      <c r="N17" s="19"/>
      <c r="O17" s="15"/>
      <c r="P17" s="109"/>
      <c r="Q17" s="15"/>
      <c r="R17" s="109"/>
      <c r="S17" s="15"/>
      <c r="T17" s="109"/>
      <c r="U17" s="15"/>
      <c r="V17" s="109"/>
      <c r="W17" s="15"/>
      <c r="X17" s="109"/>
      <c r="Y17" s="15"/>
      <c r="Z17" s="109"/>
      <c r="AA17" s="5"/>
      <c r="AB17" s="108"/>
      <c r="AC17" s="133"/>
      <c r="AD17" s="134"/>
      <c r="AE17" s="1"/>
      <c r="AF17" s="1"/>
      <c r="AG17" s="1"/>
      <c r="AH17" s="1"/>
      <c r="AI17" s="1"/>
      <c r="AJ17" s="1"/>
      <c r="AK17" s="1"/>
      <c r="AL17" s="1"/>
      <c r="AM17" s="1"/>
    </row>
    <row r="18" spans="1:40" s="3" customFormat="1" ht="14.25" customHeight="1" x14ac:dyDescent="0.25">
      <c r="A18" s="303"/>
      <c r="B18" s="303"/>
      <c r="C18" s="292"/>
      <c r="D18" s="28"/>
      <c r="E18" s="8"/>
      <c r="F18" s="300"/>
      <c r="G18" s="7"/>
      <c r="H18" s="19"/>
      <c r="I18" s="5"/>
      <c r="J18" s="19"/>
      <c r="K18" s="5"/>
      <c r="L18" s="19"/>
      <c r="M18" s="5"/>
      <c r="N18" s="19"/>
      <c r="O18" s="15"/>
      <c r="P18" s="109"/>
      <c r="Q18" s="15"/>
      <c r="R18" s="109"/>
      <c r="S18" s="15"/>
      <c r="T18" s="109"/>
      <c r="U18" s="15"/>
      <c r="V18" s="109"/>
      <c r="W18" s="15"/>
      <c r="X18" s="109"/>
      <c r="Y18" s="15"/>
      <c r="Z18" s="109"/>
      <c r="AA18" s="5"/>
      <c r="AB18" s="108"/>
      <c r="AC18" s="133"/>
      <c r="AD18" s="134"/>
      <c r="AE18" s="1"/>
      <c r="AF18" s="1"/>
      <c r="AG18" s="1"/>
      <c r="AH18" s="1"/>
      <c r="AI18" s="1"/>
      <c r="AJ18" s="1"/>
      <c r="AK18" s="1"/>
      <c r="AL18" s="1"/>
      <c r="AM18" s="1"/>
    </row>
    <row r="19" spans="1:40" s="3" customFormat="1" ht="14.25" customHeight="1" x14ac:dyDescent="0.25">
      <c r="A19" s="309"/>
      <c r="B19" s="330"/>
      <c r="C19" s="293"/>
      <c r="D19" s="28"/>
      <c r="E19" s="230"/>
      <c r="F19" s="296"/>
      <c r="G19" s="4"/>
      <c r="H19" s="21"/>
      <c r="I19" s="15"/>
      <c r="J19" s="21"/>
      <c r="K19" s="15"/>
      <c r="L19" s="21"/>
      <c r="M19" s="15"/>
      <c r="N19" s="19"/>
      <c r="O19" s="5"/>
      <c r="P19" s="108"/>
      <c r="Q19" s="5"/>
      <c r="R19" s="109"/>
      <c r="S19" s="15"/>
      <c r="T19" s="109"/>
      <c r="U19" s="15"/>
      <c r="V19" s="109"/>
      <c r="W19" s="15"/>
      <c r="X19" s="117"/>
      <c r="Y19" s="15"/>
      <c r="Z19" s="117"/>
      <c r="AA19" s="5"/>
      <c r="AB19" s="108"/>
      <c r="AC19" s="133">
        <f t="shared" si="0"/>
        <v>0</v>
      </c>
      <c r="AD19" s="134">
        <f t="shared" si="1"/>
        <v>0</v>
      </c>
      <c r="AE19" s="1"/>
      <c r="AF19" s="1"/>
      <c r="AG19" s="1"/>
      <c r="AH19" s="1"/>
      <c r="AI19" s="1"/>
      <c r="AJ19" s="1"/>
      <c r="AK19" s="1"/>
      <c r="AL19" s="1"/>
      <c r="AM19" s="1"/>
    </row>
    <row r="20" spans="1:40" s="3" customFormat="1" ht="14.25" customHeight="1" x14ac:dyDescent="0.25">
      <c r="A20" s="303"/>
      <c r="B20" s="302"/>
      <c r="C20" s="301"/>
      <c r="D20" s="298"/>
      <c r="E20" s="299"/>
      <c r="F20" s="300"/>
      <c r="G20" s="386"/>
      <c r="H20" s="21"/>
      <c r="I20" s="15"/>
      <c r="J20" s="21"/>
      <c r="K20" s="15"/>
      <c r="L20" s="21"/>
      <c r="M20" s="15"/>
      <c r="N20" s="19"/>
      <c r="O20" s="5"/>
      <c r="P20" s="108"/>
      <c r="Q20" s="5"/>
      <c r="R20" s="109"/>
      <c r="S20" s="15"/>
      <c r="T20" s="109"/>
      <c r="U20" s="15"/>
      <c r="V20" s="109"/>
      <c r="W20" s="15"/>
      <c r="X20" s="117"/>
      <c r="Y20" s="15"/>
      <c r="Z20" s="117"/>
      <c r="AA20" s="5"/>
      <c r="AB20" s="108"/>
      <c r="AC20" s="133">
        <f t="shared" si="0"/>
        <v>0</v>
      </c>
      <c r="AD20" s="134">
        <f t="shared" si="1"/>
        <v>0</v>
      </c>
      <c r="AE20" s="1"/>
      <c r="AF20" s="1"/>
      <c r="AG20" s="1"/>
      <c r="AH20" s="1"/>
      <c r="AI20" s="1"/>
      <c r="AJ20" s="1"/>
      <c r="AK20" s="1"/>
      <c r="AL20" s="1"/>
      <c r="AM20" s="1"/>
    </row>
    <row r="21" spans="1:40" s="3" customFormat="1" ht="14.25" customHeight="1" x14ac:dyDescent="0.25">
      <c r="A21" s="210"/>
      <c r="B21" s="120"/>
      <c r="C21" s="336"/>
      <c r="D21" s="121"/>
      <c r="E21" s="333"/>
      <c r="F21" s="334"/>
      <c r="G21" s="4"/>
      <c r="H21" s="21"/>
      <c r="I21" s="15"/>
      <c r="J21" s="21"/>
      <c r="K21" s="15"/>
      <c r="L21" s="21"/>
      <c r="M21" s="15"/>
      <c r="N21" s="19"/>
      <c r="O21" s="15"/>
      <c r="P21" s="109"/>
      <c r="Q21" s="15"/>
      <c r="R21" s="108"/>
      <c r="S21" s="5"/>
      <c r="T21" s="111"/>
      <c r="U21" s="17"/>
      <c r="V21" s="108"/>
      <c r="W21" s="5"/>
      <c r="X21" s="109"/>
      <c r="Y21" s="5"/>
      <c r="Z21" s="109"/>
      <c r="AA21" s="5"/>
      <c r="AB21" s="108"/>
      <c r="AC21" s="133">
        <f t="shared" si="0"/>
        <v>0</v>
      </c>
      <c r="AD21" s="134">
        <f t="shared" si="1"/>
        <v>0</v>
      </c>
      <c r="AE21" s="1"/>
      <c r="AF21" s="1"/>
      <c r="AG21" s="1"/>
      <c r="AH21" s="1"/>
      <c r="AI21" s="1"/>
      <c r="AJ21" s="1"/>
      <c r="AK21" s="1"/>
      <c r="AL21" s="1"/>
      <c r="AM21" s="1"/>
    </row>
    <row r="22" spans="1:40" s="3" customFormat="1" ht="14.25" customHeight="1" x14ac:dyDescent="0.25">
      <c r="A22" s="309"/>
      <c r="B22" s="298"/>
      <c r="C22" s="293"/>
      <c r="D22" s="28"/>
      <c r="E22" s="230"/>
      <c r="F22" s="296"/>
      <c r="G22" s="4"/>
      <c r="H22" s="21"/>
      <c r="I22" s="15"/>
      <c r="J22" s="21"/>
      <c r="K22" s="15"/>
      <c r="L22" s="21"/>
      <c r="M22" s="15"/>
      <c r="N22" s="19"/>
      <c r="O22" s="15"/>
      <c r="P22" s="109"/>
      <c r="Q22" s="15"/>
      <c r="R22" s="108"/>
      <c r="S22" s="5"/>
      <c r="T22" s="111"/>
      <c r="U22" s="17"/>
      <c r="V22" s="108"/>
      <c r="W22" s="5"/>
      <c r="X22" s="109"/>
      <c r="Y22" s="5"/>
      <c r="Z22" s="109"/>
      <c r="AA22" s="5"/>
      <c r="AB22" s="108"/>
      <c r="AC22" s="133"/>
      <c r="AD22" s="134"/>
      <c r="AE22" s="1"/>
      <c r="AF22" s="1"/>
      <c r="AG22" s="1"/>
      <c r="AH22" s="1"/>
      <c r="AI22" s="1"/>
      <c r="AJ22" s="1"/>
      <c r="AK22" s="1"/>
      <c r="AL22" s="1"/>
      <c r="AM22" s="1"/>
    </row>
    <row r="23" spans="1:40" s="542" customFormat="1" ht="14.25" customHeight="1" x14ac:dyDescent="0.25">
      <c r="A23" s="530"/>
      <c r="B23" s="393"/>
      <c r="C23" s="402"/>
      <c r="D23" s="387"/>
      <c r="E23" s="388"/>
      <c r="F23" s="531"/>
      <c r="G23" s="386"/>
      <c r="H23" s="532"/>
      <c r="I23" s="533"/>
      <c r="J23" s="532"/>
      <c r="K23" s="533"/>
      <c r="L23" s="532"/>
      <c r="M23" s="533"/>
      <c r="N23" s="534"/>
      <c r="O23" s="533"/>
      <c r="P23" s="535"/>
      <c r="Q23" s="533"/>
      <c r="R23" s="536"/>
      <c r="S23" s="537"/>
      <c r="T23" s="538"/>
      <c r="U23" s="539"/>
      <c r="V23" s="536"/>
      <c r="W23" s="537"/>
      <c r="X23" s="535"/>
      <c r="Y23" s="537"/>
      <c r="Z23" s="535"/>
      <c r="AA23" s="537"/>
      <c r="AB23" s="536"/>
      <c r="AC23" s="540"/>
      <c r="AD23" s="541"/>
      <c r="AE23" s="390"/>
      <c r="AF23" s="390"/>
      <c r="AG23" s="390"/>
      <c r="AH23" s="390"/>
      <c r="AI23" s="390"/>
      <c r="AJ23" s="390"/>
      <c r="AK23" s="390"/>
      <c r="AL23" s="390"/>
      <c r="AM23" s="390"/>
    </row>
    <row r="24" spans="1:40" s="542" customFormat="1" ht="14.25" customHeight="1" x14ac:dyDescent="0.25">
      <c r="A24" s="543"/>
      <c r="B24" s="390"/>
      <c r="C24" s="397"/>
      <c r="D24" s="387"/>
      <c r="E24" s="388"/>
      <c r="F24" s="389"/>
      <c r="G24" s="386"/>
      <c r="H24" s="532"/>
      <c r="I24" s="533"/>
      <c r="J24" s="532"/>
      <c r="K24" s="533"/>
      <c r="L24" s="532"/>
      <c r="M24" s="533"/>
      <c r="N24" s="534"/>
      <c r="O24" s="533"/>
      <c r="P24" s="535"/>
      <c r="Q24" s="533"/>
      <c r="R24" s="536"/>
      <c r="S24" s="537"/>
      <c r="T24" s="538"/>
      <c r="U24" s="539"/>
      <c r="V24" s="536"/>
      <c r="W24" s="537"/>
      <c r="X24" s="535"/>
      <c r="Y24" s="537"/>
      <c r="Z24" s="535"/>
      <c r="AA24" s="537"/>
      <c r="AB24" s="536"/>
      <c r="AC24" s="540"/>
      <c r="AD24" s="541">
        <f t="shared" si="1"/>
        <v>0</v>
      </c>
      <c r="AE24" s="390"/>
      <c r="AF24" s="390"/>
      <c r="AG24" s="390"/>
      <c r="AH24" s="390"/>
      <c r="AI24" s="390"/>
      <c r="AJ24" s="390"/>
      <c r="AK24" s="390"/>
      <c r="AL24" s="390"/>
      <c r="AM24" s="390"/>
    </row>
    <row r="25" spans="1:40" s="3" customFormat="1" ht="14.25" customHeight="1" x14ac:dyDescent="0.25">
      <c r="A25" s="303"/>
      <c r="B25" s="302"/>
      <c r="C25" s="301"/>
      <c r="D25" s="298"/>
      <c r="E25" s="299"/>
      <c r="F25" s="300"/>
      <c r="G25" s="386"/>
      <c r="H25" s="22"/>
      <c r="I25" s="16"/>
      <c r="J25" s="22"/>
      <c r="K25" s="16"/>
      <c r="L25" s="22"/>
      <c r="M25" s="16"/>
      <c r="N25" s="19"/>
      <c r="O25" s="16"/>
      <c r="P25" s="110"/>
      <c r="Q25" s="16"/>
      <c r="R25" s="110"/>
      <c r="S25" s="16"/>
      <c r="T25" s="113"/>
      <c r="U25" s="18"/>
      <c r="V25" s="109"/>
      <c r="W25" s="15"/>
      <c r="X25" s="118"/>
      <c r="Y25" s="15"/>
      <c r="Z25" s="118"/>
      <c r="AA25" s="4"/>
      <c r="AB25" s="107"/>
      <c r="AC25" s="133">
        <f t="shared" si="0"/>
        <v>0</v>
      </c>
      <c r="AD25" s="134">
        <f t="shared" si="1"/>
        <v>0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s="3" customFormat="1" ht="14.25" customHeight="1" x14ac:dyDescent="0.25">
      <c r="A26" s="303"/>
      <c r="B26" s="302"/>
      <c r="C26" s="301"/>
      <c r="D26" s="298"/>
      <c r="E26" s="299"/>
      <c r="F26" s="300"/>
      <c r="G26" s="5"/>
      <c r="H26" s="22"/>
      <c r="I26" s="16"/>
      <c r="J26" s="22"/>
      <c r="K26" s="16"/>
      <c r="L26" s="22"/>
      <c r="M26" s="16"/>
      <c r="N26" s="19"/>
      <c r="O26" s="16"/>
      <c r="P26" s="110"/>
      <c r="Q26" s="16"/>
      <c r="R26" s="110"/>
      <c r="S26" s="16"/>
      <c r="T26" s="113"/>
      <c r="U26" s="18"/>
      <c r="V26" s="109"/>
      <c r="W26" s="15"/>
      <c r="X26" s="118"/>
      <c r="Y26" s="15"/>
      <c r="Z26" s="118"/>
      <c r="AA26" s="4"/>
      <c r="AB26" s="107"/>
      <c r="AC26" s="133"/>
      <c r="AD26" s="134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3" customFormat="1" ht="14.25" customHeight="1" x14ac:dyDescent="0.25">
      <c r="A27" s="303"/>
      <c r="B27" s="302"/>
      <c r="C27" s="301"/>
      <c r="D27" s="298"/>
      <c r="E27" s="299"/>
      <c r="F27" s="300"/>
      <c r="G27" s="386"/>
      <c r="H27" s="22"/>
      <c r="I27" s="16"/>
      <c r="J27" s="22"/>
      <c r="K27" s="16"/>
      <c r="L27" s="22"/>
      <c r="M27" s="16"/>
      <c r="N27" s="19"/>
      <c r="O27" s="16"/>
      <c r="P27" s="110"/>
      <c r="Q27" s="16"/>
      <c r="R27" s="110"/>
      <c r="S27" s="16"/>
      <c r="T27" s="109"/>
      <c r="U27" s="15"/>
      <c r="V27" s="109"/>
      <c r="W27" s="15"/>
      <c r="X27" s="109"/>
      <c r="Y27" s="15"/>
      <c r="Z27" s="109"/>
      <c r="AA27" s="4"/>
      <c r="AB27" s="107"/>
      <c r="AC27" s="133">
        <f t="shared" si="0"/>
        <v>0</v>
      </c>
      <c r="AD27" s="134">
        <f t="shared" si="1"/>
        <v>0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42" customFormat="1" ht="14.25" customHeight="1" x14ac:dyDescent="0.25">
      <c r="A28" s="543"/>
      <c r="B28" s="390"/>
      <c r="C28" s="397"/>
      <c r="D28" s="387"/>
      <c r="E28" s="388"/>
      <c r="F28" s="389"/>
      <c r="G28" s="537"/>
      <c r="H28" s="544"/>
      <c r="I28" s="545"/>
      <c r="J28" s="544"/>
      <c r="K28" s="545"/>
      <c r="L28" s="544"/>
      <c r="M28" s="545"/>
      <c r="N28" s="534"/>
      <c r="O28" s="545"/>
      <c r="P28" s="546"/>
      <c r="Q28" s="545"/>
      <c r="R28" s="546"/>
      <c r="S28" s="545"/>
      <c r="T28" s="535"/>
      <c r="U28" s="533"/>
      <c r="V28" s="535"/>
      <c r="W28" s="533"/>
      <c r="X28" s="535"/>
      <c r="Y28" s="533"/>
      <c r="Z28" s="535"/>
      <c r="AA28" s="386"/>
      <c r="AB28" s="547"/>
      <c r="AC28" s="540"/>
      <c r="AD28" s="541"/>
      <c r="AE28" s="390"/>
      <c r="AF28" s="390"/>
      <c r="AG28" s="390"/>
      <c r="AH28" s="390"/>
      <c r="AI28" s="390"/>
      <c r="AJ28" s="390"/>
      <c r="AK28" s="390"/>
      <c r="AL28" s="390"/>
      <c r="AM28" s="390"/>
      <c r="AN28" s="390"/>
    </row>
    <row r="29" spans="1:40" s="3" customFormat="1" x14ac:dyDescent="0.25">
      <c r="A29" s="309"/>
      <c r="B29" s="328"/>
      <c r="C29" s="293"/>
      <c r="D29" s="28"/>
      <c r="E29" s="230"/>
      <c r="F29" s="296"/>
      <c r="G29" s="7"/>
      <c r="H29" s="22"/>
      <c r="I29" s="16"/>
      <c r="J29" s="22"/>
      <c r="K29" s="16"/>
      <c r="L29" s="22"/>
      <c r="M29" s="16"/>
      <c r="N29" s="19"/>
      <c r="O29" s="16"/>
      <c r="P29" s="110"/>
      <c r="Q29" s="16"/>
      <c r="R29" s="110"/>
      <c r="S29" s="16"/>
      <c r="T29" s="109"/>
      <c r="U29" s="15"/>
      <c r="V29" s="109"/>
      <c r="W29" s="15"/>
      <c r="X29" s="110"/>
      <c r="Y29" s="15"/>
      <c r="Z29" s="110"/>
      <c r="AA29" s="16"/>
      <c r="AB29" s="110"/>
      <c r="AC29" s="133">
        <f t="shared" si="0"/>
        <v>0</v>
      </c>
      <c r="AD29" s="134">
        <f t="shared" si="1"/>
        <v>0</v>
      </c>
      <c r="AE29" s="9"/>
      <c r="AF29" s="9"/>
      <c r="AG29" s="10"/>
      <c r="AH29" s="10"/>
      <c r="AI29" s="1"/>
      <c r="AJ29" s="1"/>
      <c r="AK29" s="1"/>
      <c r="AL29" s="1"/>
      <c r="AM29" s="1"/>
    </row>
    <row r="30" spans="1:40" s="3" customFormat="1" x14ac:dyDescent="0.25">
      <c r="A30" s="309"/>
      <c r="B30" s="330"/>
      <c r="C30" s="301"/>
      <c r="D30" s="298"/>
      <c r="E30" s="294"/>
      <c r="F30" s="296"/>
      <c r="G30" s="4"/>
      <c r="H30" s="23"/>
      <c r="I30" s="17"/>
      <c r="J30" s="21"/>
      <c r="K30" s="15"/>
      <c r="L30" s="19"/>
      <c r="M30" s="5"/>
      <c r="N30" s="19"/>
      <c r="O30" s="5"/>
      <c r="P30" s="108"/>
      <c r="Q30" s="5"/>
      <c r="R30" s="108"/>
      <c r="S30" s="5"/>
      <c r="T30" s="111"/>
      <c r="U30" s="17"/>
      <c r="V30" s="109"/>
      <c r="W30" s="15"/>
      <c r="X30" s="117"/>
      <c r="Y30" s="15"/>
      <c r="Z30" s="117"/>
      <c r="AA30" s="105"/>
      <c r="AB30" s="111"/>
      <c r="AC30" s="133">
        <f t="shared" si="0"/>
        <v>0</v>
      </c>
      <c r="AD30" s="134">
        <f t="shared" si="1"/>
        <v>0</v>
      </c>
      <c r="AE30" s="1"/>
      <c r="AF30" s="1"/>
      <c r="AG30" s="1"/>
      <c r="AH30" s="1"/>
      <c r="AI30" s="1"/>
      <c r="AJ30" s="1"/>
      <c r="AK30" s="1"/>
      <c r="AL30" s="1"/>
      <c r="AM30" s="1"/>
    </row>
    <row r="31" spans="1:40" s="3" customFormat="1" x14ac:dyDescent="0.25">
      <c r="A31" s="303"/>
      <c r="B31" s="302"/>
      <c r="C31" s="301"/>
      <c r="D31" s="298"/>
      <c r="E31" s="299"/>
      <c r="F31" s="300"/>
      <c r="G31" s="386"/>
      <c r="H31" s="23"/>
      <c r="I31" s="17"/>
      <c r="J31" s="21"/>
      <c r="K31" s="15"/>
      <c r="L31" s="19"/>
      <c r="M31" s="5"/>
      <c r="N31" s="19"/>
      <c r="O31" s="5"/>
      <c r="P31" s="108"/>
      <c r="Q31" s="5"/>
      <c r="R31" s="108"/>
      <c r="S31" s="5"/>
      <c r="T31" s="109"/>
      <c r="U31" s="15"/>
      <c r="V31" s="109"/>
      <c r="W31" s="15"/>
      <c r="X31" s="117"/>
      <c r="Y31" s="15"/>
      <c r="Z31" s="117"/>
      <c r="AA31" s="105"/>
      <c r="AB31" s="111"/>
      <c r="AC31" s="133">
        <f t="shared" si="0"/>
        <v>0</v>
      </c>
      <c r="AD31" s="134">
        <f t="shared" si="1"/>
        <v>0</v>
      </c>
      <c r="AE31" s="1"/>
      <c r="AF31" s="1"/>
      <c r="AG31" s="1"/>
      <c r="AH31" s="1"/>
      <c r="AI31" s="1"/>
      <c r="AJ31" s="1"/>
      <c r="AK31" s="1"/>
      <c r="AL31" s="1"/>
      <c r="AM31" s="1"/>
    </row>
    <row r="32" spans="1:40" s="3" customFormat="1" x14ac:dyDescent="0.25">
      <c r="A32" s="303"/>
      <c r="B32" s="302"/>
      <c r="C32" s="301"/>
      <c r="D32" s="298"/>
      <c r="E32" s="299"/>
      <c r="F32" s="300"/>
      <c r="G32" s="4"/>
      <c r="H32" s="23"/>
      <c r="I32" s="17"/>
      <c r="J32" s="21"/>
      <c r="K32" s="15"/>
      <c r="L32" s="19"/>
      <c r="M32" s="5"/>
      <c r="N32" s="19"/>
      <c r="O32" s="5"/>
      <c r="P32" s="108"/>
      <c r="Q32" s="5"/>
      <c r="R32" s="109"/>
      <c r="S32" s="15"/>
      <c r="T32" s="111"/>
      <c r="U32" s="17"/>
      <c r="V32" s="109"/>
      <c r="W32" s="15"/>
      <c r="X32" s="117"/>
      <c r="Y32" s="15"/>
      <c r="Z32" s="117"/>
      <c r="AA32" s="105"/>
      <c r="AB32" s="111"/>
      <c r="AC32" s="133">
        <f t="shared" si="0"/>
        <v>0</v>
      </c>
      <c r="AD32" s="134">
        <f t="shared" si="1"/>
        <v>0</v>
      </c>
      <c r="AE32" s="1"/>
      <c r="AF32" s="1"/>
      <c r="AG32" s="1"/>
      <c r="AH32" s="1"/>
      <c r="AI32" s="1"/>
      <c r="AJ32" s="1"/>
      <c r="AK32" s="1"/>
      <c r="AL32" s="1"/>
      <c r="AM32" s="1"/>
    </row>
    <row r="33" spans="1:40" s="3" customFormat="1" ht="14.25" customHeight="1" x14ac:dyDescent="0.25">
      <c r="A33" s="8"/>
      <c r="B33" s="391"/>
      <c r="C33" s="301"/>
      <c r="D33" s="387"/>
      <c r="E33" s="386"/>
      <c r="F33" s="392"/>
      <c r="G33" s="4"/>
      <c r="H33" s="23"/>
      <c r="I33" s="17"/>
      <c r="J33" s="21"/>
      <c r="K33" s="15"/>
      <c r="L33" s="19"/>
      <c r="M33" s="5"/>
      <c r="N33" s="19"/>
      <c r="O33" s="5"/>
      <c r="P33" s="108"/>
      <c r="Q33" s="5"/>
      <c r="R33" s="108"/>
      <c r="S33" s="5"/>
      <c r="T33" s="109"/>
      <c r="U33" s="15"/>
      <c r="V33" s="109"/>
      <c r="W33" s="15"/>
      <c r="X33" s="109"/>
      <c r="Y33" s="15"/>
      <c r="Z33" s="109"/>
      <c r="AA33" s="15"/>
      <c r="AB33" s="111"/>
      <c r="AC33" s="133">
        <f t="shared" si="0"/>
        <v>0</v>
      </c>
      <c r="AD33" s="134">
        <f t="shared" si="1"/>
        <v>0</v>
      </c>
      <c r="AE33" s="1"/>
      <c r="AF33" s="1"/>
      <c r="AG33" s="1"/>
      <c r="AH33" s="1"/>
      <c r="AI33" s="1"/>
      <c r="AJ33" s="1"/>
      <c r="AK33" s="1"/>
      <c r="AL33" s="1"/>
      <c r="AM33" s="1"/>
    </row>
    <row r="34" spans="1:40" s="11" customFormat="1" ht="14.25" customHeight="1" x14ac:dyDescent="0.25">
      <c r="A34" s="303"/>
      <c r="B34" s="302"/>
      <c r="C34" s="301"/>
      <c r="D34" s="298"/>
      <c r="E34" s="299"/>
      <c r="F34" s="300"/>
      <c r="G34" s="386"/>
      <c r="H34" s="24"/>
      <c r="I34" s="18"/>
      <c r="J34" s="22"/>
      <c r="K34" s="16"/>
      <c r="L34" s="20"/>
      <c r="M34" s="4"/>
      <c r="N34" s="19"/>
      <c r="O34" s="4"/>
      <c r="P34" s="107"/>
      <c r="Q34" s="4"/>
      <c r="R34" s="112"/>
      <c r="S34" s="103"/>
      <c r="T34" s="114"/>
      <c r="U34" s="104"/>
      <c r="V34" s="114"/>
      <c r="W34" s="15"/>
      <c r="X34" s="109"/>
      <c r="Y34" s="15"/>
      <c r="Z34" s="109"/>
      <c r="AA34" s="106"/>
      <c r="AB34" s="119"/>
      <c r="AC34" s="133">
        <f t="shared" si="0"/>
        <v>0</v>
      </c>
      <c r="AD34" s="134">
        <f t="shared" si="1"/>
        <v>0</v>
      </c>
      <c r="AE34" s="1"/>
      <c r="AF34" s="1"/>
      <c r="AG34" s="1"/>
      <c r="AH34" s="1"/>
      <c r="AI34" s="1"/>
      <c r="AJ34" s="1"/>
      <c r="AK34" s="1"/>
      <c r="AL34" s="1"/>
      <c r="AM34" s="1"/>
    </row>
    <row r="35" spans="1:40" s="11" customFormat="1" ht="14.25" customHeight="1" x14ac:dyDescent="0.25">
      <c r="A35" s="8"/>
      <c r="B35" s="30"/>
      <c r="C35" s="301"/>
      <c r="D35" s="387"/>
      <c r="E35" s="386"/>
      <c r="F35" s="392"/>
      <c r="G35" s="4"/>
      <c r="H35" s="24"/>
      <c r="I35" s="18"/>
      <c r="J35" s="22"/>
      <c r="K35" s="16"/>
      <c r="L35" s="20"/>
      <c r="M35" s="4"/>
      <c r="N35" s="19"/>
      <c r="O35" s="4"/>
      <c r="P35" s="107"/>
      <c r="Q35" s="4"/>
      <c r="R35" s="112"/>
      <c r="S35" s="103"/>
      <c r="T35" s="114"/>
      <c r="U35" s="104"/>
      <c r="V35" s="114"/>
      <c r="W35" s="15"/>
      <c r="X35" s="109"/>
      <c r="Y35" s="15"/>
      <c r="Z35" s="109"/>
      <c r="AA35" s="106"/>
      <c r="AB35" s="119"/>
      <c r="AC35" s="133">
        <f t="shared" si="0"/>
        <v>0</v>
      </c>
      <c r="AD35" s="134">
        <f t="shared" si="1"/>
        <v>0</v>
      </c>
      <c r="AE35" s="1"/>
      <c r="AF35" s="1"/>
      <c r="AG35" s="1"/>
      <c r="AH35" s="1"/>
      <c r="AI35" s="1"/>
      <c r="AJ35" s="1"/>
      <c r="AK35" s="1"/>
      <c r="AL35" s="1"/>
      <c r="AM35" s="1"/>
    </row>
    <row r="36" spans="1:40" s="11" customFormat="1" ht="14.25" customHeight="1" x14ac:dyDescent="0.25">
      <c r="A36" s="309"/>
      <c r="B36" s="330"/>
      <c r="C36" s="293"/>
      <c r="D36" s="393"/>
      <c r="E36" s="394"/>
      <c r="F36" s="395"/>
      <c r="G36" s="4"/>
      <c r="H36" s="24"/>
      <c r="I36" s="18"/>
      <c r="J36" s="22"/>
      <c r="K36" s="16"/>
      <c r="L36" s="20"/>
      <c r="M36" s="4"/>
      <c r="N36" s="19"/>
      <c r="O36" s="4"/>
      <c r="P36" s="107"/>
      <c r="Q36" s="4"/>
      <c r="R36" s="112"/>
      <c r="S36" s="103"/>
      <c r="T36" s="114"/>
      <c r="U36" s="104"/>
      <c r="V36" s="114"/>
      <c r="W36" s="15"/>
      <c r="X36" s="109"/>
      <c r="Y36" s="15"/>
      <c r="Z36" s="109"/>
      <c r="AA36" s="106"/>
      <c r="AB36" s="119"/>
      <c r="AC36" s="133">
        <f t="shared" si="0"/>
        <v>0</v>
      </c>
      <c r="AD36" s="134">
        <f t="shared" si="1"/>
        <v>0</v>
      </c>
      <c r="AE36" s="1"/>
      <c r="AF36" s="1"/>
      <c r="AG36" s="1"/>
      <c r="AH36" s="1"/>
      <c r="AI36" s="1"/>
      <c r="AJ36" s="1"/>
      <c r="AK36" s="1"/>
      <c r="AL36" s="1"/>
      <c r="AM36" s="1"/>
    </row>
    <row r="37" spans="1:40" s="3" customFormat="1" ht="14.25" customHeight="1" x14ac:dyDescent="0.25">
      <c r="A37" s="309"/>
      <c r="B37" s="330"/>
      <c r="C37" s="293"/>
      <c r="D37" s="298"/>
      <c r="E37" s="294"/>
      <c r="F37" s="296"/>
      <c r="G37" s="7"/>
      <c r="H37" s="23"/>
      <c r="I37" s="17"/>
      <c r="J37" s="21"/>
      <c r="K37" s="15"/>
      <c r="L37" s="19"/>
      <c r="M37" s="5"/>
      <c r="N37" s="19"/>
      <c r="O37" s="5"/>
      <c r="P37" s="108"/>
      <c r="Q37" s="5"/>
      <c r="R37" s="108"/>
      <c r="S37" s="5"/>
      <c r="T37" s="109"/>
      <c r="U37" s="15"/>
      <c r="V37" s="109"/>
      <c r="W37" s="15"/>
      <c r="X37" s="109"/>
      <c r="Y37" s="15"/>
      <c r="Z37" s="109"/>
      <c r="AA37" s="105"/>
      <c r="AB37" s="111"/>
      <c r="AC37" s="133">
        <f t="shared" si="0"/>
        <v>0</v>
      </c>
      <c r="AD37" s="134">
        <f t="shared" si="1"/>
        <v>0</v>
      </c>
      <c r="AE37" s="1"/>
      <c r="AF37" s="1"/>
      <c r="AG37" s="1"/>
      <c r="AH37" s="1"/>
      <c r="AI37" s="1"/>
      <c r="AJ37" s="1"/>
      <c r="AK37" s="1"/>
      <c r="AL37" s="1"/>
      <c r="AM37" s="1"/>
    </row>
    <row r="38" spans="1:40" s="542" customFormat="1" ht="14.25" customHeight="1" x14ac:dyDescent="0.25">
      <c r="A38" s="543"/>
      <c r="B38" s="390"/>
      <c r="C38" s="397"/>
      <c r="D38" s="387"/>
      <c r="E38" s="388"/>
      <c r="F38" s="389"/>
      <c r="G38" s="548"/>
      <c r="H38" s="549"/>
      <c r="I38" s="550"/>
      <c r="J38" s="551"/>
      <c r="K38" s="552"/>
      <c r="L38" s="553"/>
      <c r="M38" s="554"/>
      <c r="N38" s="534"/>
      <c r="O38" s="554"/>
      <c r="P38" s="555"/>
      <c r="Q38" s="554"/>
      <c r="R38" s="555"/>
      <c r="S38" s="554"/>
      <c r="T38" s="556"/>
      <c r="U38" s="552"/>
      <c r="V38" s="556"/>
      <c r="W38" s="533"/>
      <c r="X38" s="535"/>
      <c r="Y38" s="533"/>
      <c r="Z38" s="535"/>
      <c r="AA38" s="557"/>
      <c r="AB38" s="558"/>
      <c r="AC38" s="559">
        <f t="shared" si="0"/>
        <v>0</v>
      </c>
      <c r="AD38" s="560">
        <f t="shared" si="1"/>
        <v>0</v>
      </c>
      <c r="AE38" s="390"/>
      <c r="AF38" s="390"/>
      <c r="AG38" s="390"/>
      <c r="AH38" s="390"/>
      <c r="AI38" s="390"/>
      <c r="AJ38" s="390"/>
      <c r="AK38" s="390"/>
      <c r="AL38" s="390"/>
      <c r="AM38" s="390"/>
    </row>
    <row r="39" spans="1:40" s="3" customFormat="1" ht="14.25" customHeight="1" x14ac:dyDescent="0.25">
      <c r="A39" s="309"/>
      <c r="B39" s="328"/>
      <c r="C39" s="293"/>
      <c r="D39" s="28"/>
      <c r="E39" s="230"/>
      <c r="F39" s="296"/>
      <c r="G39" s="122"/>
      <c r="H39" s="123"/>
      <c r="I39" s="124"/>
      <c r="J39" s="125"/>
      <c r="K39" s="126"/>
      <c r="L39" s="125"/>
      <c r="M39" s="126"/>
      <c r="N39" s="19"/>
      <c r="O39" s="122"/>
      <c r="P39" s="127"/>
      <c r="Q39" s="122"/>
      <c r="R39" s="127"/>
      <c r="S39" s="122"/>
      <c r="T39" s="128"/>
      <c r="U39" s="124"/>
      <c r="V39" s="128"/>
      <c r="W39" s="15"/>
      <c r="X39" s="109"/>
      <c r="Y39" s="15"/>
      <c r="Z39" s="109"/>
      <c r="AA39" s="130"/>
      <c r="AB39" s="128"/>
      <c r="AC39" s="135">
        <f t="shared" si="0"/>
        <v>0</v>
      </c>
      <c r="AD39" s="136">
        <f t="shared" si="1"/>
        <v>0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3" customFormat="1" ht="14.25" customHeight="1" x14ac:dyDescent="0.25">
      <c r="A40" s="303"/>
      <c r="B40" s="328"/>
      <c r="C40" s="292"/>
      <c r="D40" s="28"/>
      <c r="E40" s="230"/>
      <c r="F40" s="300"/>
      <c r="G40" s="122"/>
      <c r="H40" s="123"/>
      <c r="I40" s="124"/>
      <c r="J40" s="125"/>
      <c r="K40" s="126"/>
      <c r="L40" s="125"/>
      <c r="M40" s="126"/>
      <c r="N40" s="19"/>
      <c r="O40" s="122"/>
      <c r="P40" s="127"/>
      <c r="Q40" s="122"/>
      <c r="R40" s="127"/>
      <c r="S40" s="122"/>
      <c r="T40" s="128"/>
      <c r="U40" s="124"/>
      <c r="V40" s="128"/>
      <c r="W40" s="15"/>
      <c r="X40" s="109"/>
      <c r="Y40" s="15"/>
      <c r="Z40" s="109"/>
      <c r="AA40" s="130"/>
      <c r="AB40" s="128"/>
      <c r="AC40" s="135">
        <f>G40+I40+K40+M40+O40+Q40+S40+U40+W40+Y40+AA40</f>
        <v>0</v>
      </c>
      <c r="AD40" s="136">
        <f t="shared" si="1"/>
        <v>0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s="3" customFormat="1" ht="14.25" customHeight="1" x14ac:dyDescent="0.25">
      <c r="A41" s="313"/>
      <c r="B41" s="314"/>
      <c r="C41" s="293"/>
      <c r="D41" s="332"/>
      <c r="E41" s="230"/>
      <c r="F41" s="296"/>
      <c r="G41" s="122"/>
      <c r="H41" s="123"/>
      <c r="I41" s="124"/>
      <c r="J41" s="125"/>
      <c r="K41" s="126"/>
      <c r="L41" s="125"/>
      <c r="M41" s="126"/>
      <c r="N41" s="19"/>
      <c r="O41" s="122"/>
      <c r="P41" s="127"/>
      <c r="Q41" s="122"/>
      <c r="R41" s="127"/>
      <c r="S41" s="122"/>
      <c r="T41" s="128"/>
      <c r="U41" s="124"/>
      <c r="V41" s="128"/>
      <c r="W41" s="15"/>
      <c r="X41" s="109"/>
      <c r="Y41" s="15"/>
      <c r="Z41" s="109"/>
      <c r="AA41" s="130"/>
      <c r="AB41" s="128"/>
      <c r="AC41" s="135">
        <f>G41+I41+K41+M41+O41+Q41+S41+U41+W41+Y41+AA41</f>
        <v>0</v>
      </c>
      <c r="AD41" s="136">
        <f t="shared" si="1"/>
        <v>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s="3" customFormat="1" ht="14.25" customHeight="1" x14ac:dyDescent="0.25">
      <c r="A42" s="313"/>
      <c r="B42" s="314"/>
      <c r="C42" s="293"/>
      <c r="D42" s="28"/>
      <c r="E42" s="294"/>
      <c r="F42" s="296"/>
      <c r="G42" s="122"/>
      <c r="H42" s="123"/>
      <c r="I42" s="124"/>
      <c r="J42" s="125"/>
      <c r="K42" s="126"/>
      <c r="L42" s="125"/>
      <c r="M42" s="122"/>
      <c r="N42" s="127"/>
      <c r="O42" s="122"/>
      <c r="P42" s="127"/>
      <c r="Q42" s="122"/>
      <c r="R42" s="127"/>
      <c r="S42" s="122"/>
      <c r="T42" s="128"/>
      <c r="U42" s="124"/>
      <c r="V42" s="128"/>
      <c r="W42" s="15"/>
      <c r="X42" s="109"/>
      <c r="Y42" s="15"/>
      <c r="Z42" s="109"/>
      <c r="AA42" s="130"/>
      <c r="AB42" s="128"/>
      <c r="AC42" s="135">
        <f t="shared" ref="AC42:AC62" si="2">G42+I42+K42+M42+O42+Q42+S42+U42+W42+Y42+AA42</f>
        <v>0</v>
      </c>
      <c r="AD42" s="136">
        <f t="shared" si="1"/>
        <v>0</v>
      </c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s="3" customFormat="1" ht="14.25" customHeight="1" x14ac:dyDescent="0.25">
      <c r="A43" s="309"/>
      <c r="B43" s="328"/>
      <c r="C43" s="293"/>
      <c r="D43" s="28"/>
      <c r="E43" s="298"/>
      <c r="F43" s="296"/>
      <c r="G43" s="122"/>
      <c r="H43" s="123"/>
      <c r="I43" s="124"/>
      <c r="J43" s="125"/>
      <c r="K43" s="126"/>
      <c r="L43" s="125"/>
      <c r="M43" s="122"/>
      <c r="N43" s="127"/>
      <c r="O43" s="122"/>
      <c r="P43" s="127"/>
      <c r="Q43" s="122"/>
      <c r="R43" s="127"/>
      <c r="S43" s="122"/>
      <c r="T43" s="128"/>
      <c r="U43" s="124"/>
      <c r="V43" s="128"/>
      <c r="W43" s="15"/>
      <c r="X43" s="109"/>
      <c r="Y43" s="15"/>
      <c r="Z43" s="109"/>
      <c r="AA43" s="130"/>
      <c r="AB43" s="128"/>
      <c r="AC43" s="135">
        <f t="shared" si="2"/>
        <v>0</v>
      </c>
      <c r="AD43" s="136">
        <f t="shared" si="1"/>
        <v>0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s="3" customFormat="1" ht="14.25" customHeight="1" x14ac:dyDescent="0.25">
      <c r="A44" s="309"/>
      <c r="B44" s="328"/>
      <c r="C44" s="293"/>
      <c r="D44" s="298"/>
      <c r="E44" s="294"/>
      <c r="F44" s="342"/>
      <c r="G44" s="343"/>
      <c r="H44" s="123"/>
      <c r="I44" s="124"/>
      <c r="J44" s="125"/>
      <c r="K44" s="126"/>
      <c r="L44" s="125"/>
      <c r="M44" s="122"/>
      <c r="N44" s="127"/>
      <c r="O44" s="122"/>
      <c r="P44" s="127"/>
      <c r="Q44" s="122"/>
      <c r="R44" s="127"/>
      <c r="S44" s="122"/>
      <c r="T44" s="128"/>
      <c r="U44" s="124"/>
      <c r="V44" s="128"/>
      <c r="W44" s="15"/>
      <c r="X44" s="109"/>
      <c r="Y44" s="15"/>
      <c r="Z44" s="109"/>
      <c r="AA44" s="130"/>
      <c r="AB44" s="128"/>
      <c r="AC44" s="135">
        <f t="shared" si="2"/>
        <v>0</v>
      </c>
      <c r="AD44" s="136">
        <f t="shared" si="1"/>
        <v>0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s="3" customFormat="1" ht="14.25" customHeight="1" x14ac:dyDescent="0.25">
      <c r="A45" s="303"/>
      <c r="B45" s="304"/>
      <c r="C45" s="305"/>
      <c r="D45" s="306"/>
      <c r="E45" s="307"/>
      <c r="F45" s="308"/>
      <c r="G45" s="396"/>
      <c r="H45" s="123"/>
      <c r="I45" s="124"/>
      <c r="J45" s="125"/>
      <c r="K45" s="126"/>
      <c r="L45" s="125"/>
      <c r="M45" s="122"/>
      <c r="N45" s="127"/>
      <c r="O45" s="122"/>
      <c r="P45" s="127"/>
      <c r="Q45" s="122"/>
      <c r="R45" s="127"/>
      <c r="S45" s="122"/>
      <c r="T45" s="127"/>
      <c r="U45" s="124"/>
      <c r="V45" s="128"/>
      <c r="W45" s="15"/>
      <c r="X45" s="109"/>
      <c r="Y45" s="15"/>
      <c r="Z45" s="109"/>
      <c r="AA45" s="130"/>
      <c r="AB45" s="128"/>
      <c r="AC45" s="208">
        <f t="shared" si="2"/>
        <v>0</v>
      </c>
      <c r="AD45" s="209">
        <f t="shared" si="1"/>
        <v>0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s="3" customFormat="1" ht="14.25" customHeight="1" x14ac:dyDescent="0.25">
      <c r="A46" s="309"/>
      <c r="B46" s="327"/>
      <c r="C46" s="293"/>
      <c r="D46" s="28"/>
      <c r="E46" s="294"/>
      <c r="F46" s="295"/>
      <c r="G46" s="122"/>
      <c r="H46" s="123"/>
      <c r="I46" s="124"/>
      <c r="J46" s="125"/>
      <c r="K46" s="126"/>
      <c r="L46" s="125"/>
      <c r="M46" s="122"/>
      <c r="N46" s="127"/>
      <c r="O46" s="122"/>
      <c r="P46" s="127"/>
      <c r="Q46" s="122"/>
      <c r="R46" s="127"/>
      <c r="S46" s="122"/>
      <c r="T46" s="127"/>
      <c r="U46" s="124"/>
      <c r="V46" s="128"/>
      <c r="W46" s="15"/>
      <c r="X46" s="109"/>
      <c r="Y46" s="15"/>
      <c r="Z46" s="109"/>
      <c r="AA46" s="130"/>
      <c r="AB46" s="128"/>
      <c r="AC46" s="208">
        <f t="shared" si="2"/>
        <v>0</v>
      </c>
      <c r="AD46" s="209">
        <f t="shared" si="1"/>
        <v>0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s="3" customFormat="1" ht="14.25" customHeight="1" x14ac:dyDescent="0.25">
      <c r="A47" s="8"/>
      <c r="B47" s="323"/>
      <c r="C47" s="293"/>
      <c r="D47" s="28"/>
      <c r="E47" s="230"/>
      <c r="F47" s="296"/>
      <c r="G47" s="122"/>
      <c r="H47" s="123"/>
      <c r="I47" s="124"/>
      <c r="J47" s="125"/>
      <c r="K47" s="126"/>
      <c r="L47" s="125"/>
      <c r="M47" s="122"/>
      <c r="N47" s="127"/>
      <c r="O47" s="122"/>
      <c r="P47" s="127"/>
      <c r="Q47" s="122"/>
      <c r="R47" s="127"/>
      <c r="S47" s="122"/>
      <c r="T47" s="128"/>
      <c r="U47" s="124"/>
      <c r="V47" s="128"/>
      <c r="W47" s="15"/>
      <c r="X47" s="109"/>
      <c r="Y47" s="15"/>
      <c r="Z47" s="109"/>
      <c r="AA47" s="130"/>
      <c r="AB47" s="128"/>
      <c r="AC47" s="208">
        <f t="shared" si="2"/>
        <v>0</v>
      </c>
      <c r="AD47" s="209">
        <f t="shared" si="1"/>
        <v>0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s="3" customFormat="1" ht="14.25" customHeight="1" x14ac:dyDescent="0.25">
      <c r="A48" s="309"/>
      <c r="B48" s="328"/>
      <c r="C48" s="293"/>
      <c r="D48" s="298"/>
      <c r="E48" s="298"/>
      <c r="F48" s="295"/>
      <c r="G48" s="122"/>
      <c r="H48" s="123"/>
      <c r="I48" s="124"/>
      <c r="J48" s="125"/>
      <c r="K48" s="126"/>
      <c r="L48" s="125"/>
      <c r="M48" s="122"/>
      <c r="N48" s="127"/>
      <c r="O48" s="122"/>
      <c r="P48" s="127"/>
      <c r="Q48" s="122"/>
      <c r="R48" s="127"/>
      <c r="S48" s="122"/>
      <c r="T48" s="128"/>
      <c r="U48" s="124"/>
      <c r="V48" s="128"/>
      <c r="W48" s="15"/>
      <c r="X48" s="109"/>
      <c r="Y48" s="15"/>
      <c r="Z48" s="109"/>
      <c r="AA48" s="130"/>
      <c r="AB48" s="128"/>
      <c r="AC48" s="208">
        <f t="shared" si="2"/>
        <v>0</v>
      </c>
      <c r="AD48" s="209">
        <f t="shared" si="1"/>
        <v>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s="3" customFormat="1" ht="14.25" customHeight="1" x14ac:dyDescent="0.25">
      <c r="A49" s="309"/>
      <c r="B49" s="398"/>
      <c r="C49" s="293"/>
      <c r="D49" s="393"/>
      <c r="E49" s="393"/>
      <c r="F49" s="399"/>
      <c r="G49" s="122"/>
      <c r="H49" s="123"/>
      <c r="I49" s="124"/>
      <c r="J49" s="125"/>
      <c r="K49" s="126"/>
      <c r="L49" s="125"/>
      <c r="M49" s="122"/>
      <c r="N49" s="127"/>
      <c r="O49" s="122"/>
      <c r="P49" s="127"/>
      <c r="Q49" s="122"/>
      <c r="R49" s="127"/>
      <c r="S49" s="122"/>
      <c r="T49" s="128"/>
      <c r="U49" s="124"/>
      <c r="V49" s="128"/>
      <c r="W49" s="15"/>
      <c r="X49" s="109"/>
      <c r="Y49" s="15"/>
      <c r="Z49" s="109"/>
      <c r="AA49" s="130"/>
      <c r="AB49" s="128"/>
      <c r="AC49" s="208">
        <f t="shared" si="2"/>
        <v>0</v>
      </c>
      <c r="AD49" s="209">
        <f t="shared" si="1"/>
        <v>0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s="3" customFormat="1" ht="14.25" customHeight="1" x14ac:dyDescent="0.25">
      <c r="A50" s="303"/>
      <c r="B50" s="326"/>
      <c r="C50" s="292"/>
      <c r="D50" s="28"/>
      <c r="E50" s="324"/>
      <c r="F50" s="325"/>
      <c r="G50" s="122"/>
      <c r="H50" s="123"/>
      <c r="I50" s="124"/>
      <c r="J50" s="125"/>
      <c r="K50" s="126"/>
      <c r="L50" s="125"/>
      <c r="M50" s="122"/>
      <c r="N50" s="127"/>
      <c r="O50" s="122"/>
      <c r="P50" s="127"/>
      <c r="Q50" s="122"/>
      <c r="R50" s="127"/>
      <c r="S50" s="122"/>
      <c r="T50" s="128"/>
      <c r="U50" s="124"/>
      <c r="V50" s="128"/>
      <c r="W50" s="15"/>
      <c r="X50" s="109"/>
      <c r="Y50" s="15"/>
      <c r="Z50" s="109"/>
      <c r="AA50" s="130"/>
      <c r="AB50" s="128"/>
      <c r="AC50" s="208">
        <f t="shared" si="2"/>
        <v>0</v>
      </c>
      <c r="AD50" s="209">
        <f t="shared" si="1"/>
        <v>0</v>
      </c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s="3" customFormat="1" ht="14.25" customHeight="1" x14ac:dyDescent="0.25">
      <c r="A51" s="309"/>
      <c r="B51" s="298"/>
      <c r="C51" s="293"/>
      <c r="D51" s="298"/>
      <c r="E51" s="298"/>
      <c r="F51" s="342"/>
      <c r="G51" s="343"/>
      <c r="H51" s="123"/>
      <c r="I51" s="124"/>
      <c r="J51" s="125"/>
      <c r="K51" s="126"/>
      <c r="L51" s="125"/>
      <c r="M51" s="122"/>
      <c r="N51" s="127"/>
      <c r="O51" s="122"/>
      <c r="P51" s="127"/>
      <c r="Q51" s="122"/>
      <c r="R51" s="127"/>
      <c r="S51" s="122"/>
      <c r="T51" s="128"/>
      <c r="U51" s="124"/>
      <c r="V51" s="128"/>
      <c r="W51" s="15"/>
      <c r="X51" s="109"/>
      <c r="Y51" s="15"/>
      <c r="Z51" s="109"/>
      <c r="AA51" s="130"/>
      <c r="AB51" s="128"/>
      <c r="AC51" s="208">
        <f t="shared" si="2"/>
        <v>0</v>
      </c>
      <c r="AD51" s="209">
        <f t="shared" si="1"/>
        <v>0</v>
      </c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s="3" customFormat="1" ht="14.25" customHeight="1" x14ac:dyDescent="0.25">
      <c r="A52" s="303"/>
      <c r="B52" s="400"/>
      <c r="C52" s="292"/>
      <c r="D52" s="393"/>
      <c r="E52" s="394"/>
      <c r="F52" s="395"/>
      <c r="G52" s="396"/>
      <c r="H52" s="123"/>
      <c r="I52" s="124"/>
      <c r="J52" s="125"/>
      <c r="K52" s="126"/>
      <c r="L52" s="125"/>
      <c r="M52" s="122"/>
      <c r="N52" s="127"/>
      <c r="O52" s="122"/>
      <c r="P52" s="127"/>
      <c r="Q52" s="122"/>
      <c r="R52" s="127"/>
      <c r="S52" s="122"/>
      <c r="T52" s="128"/>
      <c r="U52" s="124"/>
      <c r="V52" s="128"/>
      <c r="W52" s="15"/>
      <c r="X52" s="109"/>
      <c r="Y52" s="15"/>
      <c r="Z52" s="109"/>
      <c r="AA52" s="130"/>
      <c r="AB52" s="128"/>
      <c r="AC52" s="208">
        <f t="shared" si="2"/>
        <v>0</v>
      </c>
      <c r="AD52" s="209">
        <f t="shared" si="1"/>
        <v>0</v>
      </c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s="3" customFormat="1" ht="14.25" customHeight="1" x14ac:dyDescent="0.25">
      <c r="A53" s="309"/>
      <c r="B53" s="327"/>
      <c r="C53" s="293"/>
      <c r="D53" s="28"/>
      <c r="E53" s="294"/>
      <c r="F53" s="295"/>
      <c r="G53" s="122"/>
      <c r="H53" s="123"/>
      <c r="I53" s="124"/>
      <c r="J53" s="125"/>
      <c r="K53" s="126"/>
      <c r="L53" s="125"/>
      <c r="M53" s="122"/>
      <c r="N53" s="127"/>
      <c r="O53" s="122"/>
      <c r="P53" s="127"/>
      <c r="Q53" s="122"/>
      <c r="R53" s="127"/>
      <c r="S53" s="122"/>
      <c r="T53" s="128"/>
      <c r="U53" s="124"/>
      <c r="V53" s="128"/>
      <c r="W53" s="15"/>
      <c r="X53" s="109"/>
      <c r="Y53" s="15"/>
      <c r="Z53" s="109"/>
      <c r="AA53" s="130"/>
      <c r="AB53" s="128"/>
      <c r="AC53" s="208">
        <f t="shared" si="2"/>
        <v>0</v>
      </c>
      <c r="AD53" s="209">
        <f t="shared" si="1"/>
        <v>0</v>
      </c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s="3" customFormat="1" ht="14.25" customHeight="1" x14ac:dyDescent="0.25">
      <c r="A54" s="309"/>
      <c r="B54" s="327"/>
      <c r="C54" s="293"/>
      <c r="D54" s="28"/>
      <c r="E54" s="294"/>
      <c r="F54" s="295"/>
      <c r="G54" s="122"/>
      <c r="H54" s="123"/>
      <c r="I54" s="124"/>
      <c r="J54" s="125"/>
      <c r="K54" s="126"/>
      <c r="L54" s="125"/>
      <c r="M54" s="122"/>
      <c r="N54" s="127"/>
      <c r="O54" s="122"/>
      <c r="P54" s="127"/>
      <c r="Q54" s="122"/>
      <c r="R54" s="127"/>
      <c r="S54" s="122"/>
      <c r="T54" s="128"/>
      <c r="U54" s="124"/>
      <c r="V54" s="128"/>
      <c r="W54" s="15"/>
      <c r="X54" s="109"/>
      <c r="Y54" s="15"/>
      <c r="Z54" s="109"/>
      <c r="AA54" s="130"/>
      <c r="AB54" s="128"/>
      <c r="AC54" s="208">
        <f t="shared" si="2"/>
        <v>0</v>
      </c>
      <c r="AD54" s="209">
        <f t="shared" si="1"/>
        <v>0</v>
      </c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s="3" customFormat="1" ht="14.25" customHeight="1" x14ac:dyDescent="0.25">
      <c r="A55" s="309"/>
      <c r="B55" s="401"/>
      <c r="C55" s="402"/>
      <c r="D55" s="387"/>
      <c r="E55" s="403"/>
      <c r="F55" s="399"/>
      <c r="G55" s="396"/>
      <c r="H55" s="123"/>
      <c r="I55" s="124"/>
      <c r="J55" s="125"/>
      <c r="K55" s="126"/>
      <c r="L55" s="125"/>
      <c r="M55" s="122"/>
      <c r="N55" s="127"/>
      <c r="O55" s="122"/>
      <c r="P55" s="127"/>
      <c r="Q55" s="122"/>
      <c r="R55" s="127"/>
      <c r="S55" s="122"/>
      <c r="T55" s="128"/>
      <c r="U55" s="124"/>
      <c r="V55" s="128"/>
      <c r="W55" s="15"/>
      <c r="X55" s="109"/>
      <c r="Y55" s="15"/>
      <c r="Z55" s="109"/>
      <c r="AA55" s="130"/>
      <c r="AB55" s="128"/>
      <c r="AC55" s="208">
        <f t="shared" si="2"/>
        <v>0</v>
      </c>
      <c r="AD55" s="209">
        <f t="shared" si="1"/>
        <v>0</v>
      </c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s="3" customFormat="1" ht="14.25" customHeight="1" x14ac:dyDescent="0.25">
      <c r="A56" s="309"/>
      <c r="B56" s="401"/>
      <c r="C56" s="402"/>
      <c r="D56" s="387"/>
      <c r="E56" s="403"/>
      <c r="F56" s="399"/>
      <c r="G56" s="396"/>
      <c r="H56" s="123"/>
      <c r="I56" s="124"/>
      <c r="J56" s="125"/>
      <c r="K56" s="126"/>
      <c r="L56" s="125"/>
      <c r="M56" s="122"/>
      <c r="N56" s="127"/>
      <c r="O56" s="122"/>
      <c r="P56" s="127"/>
      <c r="Q56" s="122"/>
      <c r="R56" s="127"/>
      <c r="S56" s="122"/>
      <c r="T56" s="128"/>
      <c r="U56" s="124"/>
      <c r="V56" s="128"/>
      <c r="W56" s="337"/>
      <c r="X56" s="338"/>
      <c r="Y56" s="337"/>
      <c r="Z56" s="338"/>
      <c r="AA56" s="130"/>
      <c r="AB56" s="128"/>
      <c r="AC56" s="208"/>
      <c r="AD56" s="209">
        <f t="shared" si="1"/>
        <v>0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s="3" customFormat="1" ht="14.25" customHeight="1" x14ac:dyDescent="0.25">
      <c r="A57" s="309"/>
      <c r="B57" s="401"/>
      <c r="C57" s="402"/>
      <c r="D57" s="387"/>
      <c r="E57" s="403"/>
      <c r="F57" s="399"/>
      <c r="G57" s="396"/>
      <c r="H57" s="123"/>
      <c r="I57" s="124"/>
      <c r="J57" s="125"/>
      <c r="K57" s="126"/>
      <c r="L57" s="125"/>
      <c r="M57" s="122"/>
      <c r="N57" s="127"/>
      <c r="O57" s="122"/>
      <c r="P57" s="127"/>
      <c r="Q57" s="122"/>
      <c r="R57" s="127"/>
      <c r="S57" s="122"/>
      <c r="T57" s="128"/>
      <c r="U57" s="124"/>
      <c r="V57" s="128"/>
      <c r="W57" s="124"/>
      <c r="X57" s="129"/>
      <c r="Y57" s="124"/>
      <c r="Z57" s="129"/>
      <c r="AA57" s="130"/>
      <c r="AB57" s="128"/>
      <c r="AC57" s="208">
        <f t="shared" si="2"/>
        <v>0</v>
      </c>
      <c r="AD57" s="209">
        <f t="shared" ref="AD57:AD62" si="3">H57+J57+L57+N57+P57+R57+T57+V57+X57+Z57+AB57</f>
        <v>0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s="3" customFormat="1" ht="14.25" customHeight="1" x14ac:dyDescent="0.25">
      <c r="A58" s="309"/>
      <c r="B58" s="398"/>
      <c r="C58" s="402"/>
      <c r="D58" s="393"/>
      <c r="E58" s="393"/>
      <c r="F58" s="399"/>
      <c r="G58" s="396"/>
      <c r="H58" s="123"/>
      <c r="I58" s="124"/>
      <c r="J58" s="125"/>
      <c r="K58" s="126"/>
      <c r="L58" s="125"/>
      <c r="M58" s="122"/>
      <c r="N58" s="127"/>
      <c r="O58" s="122"/>
      <c r="P58" s="127"/>
      <c r="Q58" s="122"/>
      <c r="R58" s="127"/>
      <c r="S58" s="122"/>
      <c r="T58" s="128"/>
      <c r="U58" s="124"/>
      <c r="V58" s="128"/>
      <c r="W58" s="124"/>
      <c r="X58" s="129"/>
      <c r="Y58" s="124"/>
      <c r="Z58" s="129"/>
      <c r="AA58" s="130"/>
      <c r="AB58" s="128"/>
      <c r="AC58" s="208">
        <f t="shared" si="2"/>
        <v>0</v>
      </c>
      <c r="AD58" s="209">
        <f t="shared" si="3"/>
        <v>0</v>
      </c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s="3" customFormat="1" ht="14.25" customHeight="1" x14ac:dyDescent="0.25">
      <c r="A59" s="309"/>
      <c r="B59" s="398"/>
      <c r="C59" s="402"/>
      <c r="D59" s="393"/>
      <c r="E59" s="403"/>
      <c r="F59" s="399"/>
      <c r="G59" s="396"/>
      <c r="H59" s="123"/>
      <c r="I59" s="124"/>
      <c r="J59" s="125"/>
      <c r="K59" s="126"/>
      <c r="L59" s="125"/>
      <c r="M59" s="122"/>
      <c r="N59" s="127"/>
      <c r="O59" s="122"/>
      <c r="P59" s="127"/>
      <c r="Q59" s="122"/>
      <c r="R59" s="127"/>
      <c r="S59" s="122"/>
      <c r="T59" s="128"/>
      <c r="U59" s="124"/>
      <c r="V59" s="128"/>
      <c r="W59" s="124"/>
      <c r="X59" s="129"/>
      <c r="Y59" s="124"/>
      <c r="Z59" s="129"/>
      <c r="AA59" s="130"/>
      <c r="AB59" s="128"/>
      <c r="AC59" s="208">
        <f t="shared" si="2"/>
        <v>0</v>
      </c>
      <c r="AD59" s="209">
        <f t="shared" si="3"/>
        <v>0</v>
      </c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s="3" customFormat="1" ht="14.25" customHeight="1" x14ac:dyDescent="0.25">
      <c r="A60" s="309"/>
      <c r="B60" s="329"/>
      <c r="C60" s="315"/>
      <c r="D60" s="316"/>
      <c r="E60" s="317"/>
      <c r="F60" s="318"/>
      <c r="G60" s="122"/>
      <c r="H60" s="123"/>
      <c r="I60" s="124"/>
      <c r="J60" s="125"/>
      <c r="K60" s="126"/>
      <c r="L60" s="125"/>
      <c r="M60" s="122"/>
      <c r="N60" s="127"/>
      <c r="O60" s="122"/>
      <c r="P60" s="127"/>
      <c r="Q60" s="122"/>
      <c r="R60" s="127"/>
      <c r="S60" s="122"/>
      <c r="T60" s="128"/>
      <c r="U60" s="124"/>
      <c r="V60" s="128"/>
      <c r="W60" s="124"/>
      <c r="X60" s="129"/>
      <c r="Y60" s="124"/>
      <c r="Z60" s="129"/>
      <c r="AA60" s="130"/>
      <c r="AB60" s="128"/>
      <c r="AC60" s="208">
        <f t="shared" si="2"/>
        <v>0</v>
      </c>
      <c r="AD60" s="209">
        <f t="shared" si="3"/>
        <v>0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s="3" customFormat="1" ht="14.25" customHeight="1" x14ac:dyDescent="0.25">
      <c r="A61" s="309"/>
      <c r="B61" s="328"/>
      <c r="C61" s="293"/>
      <c r="D61" s="298"/>
      <c r="E61" s="294"/>
      <c r="F61" s="342"/>
      <c r="G61" s="343"/>
      <c r="H61" s="123"/>
      <c r="I61" s="124"/>
      <c r="J61" s="125"/>
      <c r="K61" s="126"/>
      <c r="L61" s="125"/>
      <c r="M61" s="122"/>
      <c r="N61" s="127"/>
      <c r="O61" s="122"/>
      <c r="P61" s="127"/>
      <c r="Q61" s="122"/>
      <c r="R61" s="127"/>
      <c r="S61" s="122"/>
      <c r="T61" s="128"/>
      <c r="U61" s="124"/>
      <c r="V61" s="128"/>
      <c r="W61" s="124"/>
      <c r="X61" s="129"/>
      <c r="Y61" s="124"/>
      <c r="Z61" s="129"/>
      <c r="AA61" s="130"/>
      <c r="AB61" s="128"/>
      <c r="AC61" s="208">
        <f t="shared" si="2"/>
        <v>0</v>
      </c>
      <c r="AD61" s="209">
        <f t="shared" si="3"/>
        <v>0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s="3" customFormat="1" ht="14.25" customHeight="1" thickBot="1" x14ac:dyDescent="0.3">
      <c r="A62" s="8"/>
      <c r="B62" s="1"/>
      <c r="C62" s="319"/>
      <c r="D62" s="320"/>
      <c r="E62" s="321"/>
      <c r="F62" s="322"/>
      <c r="G62" s="122"/>
      <c r="H62" s="123"/>
      <c r="I62" s="124"/>
      <c r="J62" s="125"/>
      <c r="K62" s="126"/>
      <c r="L62" s="125"/>
      <c r="M62" s="122"/>
      <c r="N62" s="127"/>
      <c r="O62" s="122"/>
      <c r="P62" s="127"/>
      <c r="Q62" s="122"/>
      <c r="R62" s="127"/>
      <c r="S62" s="122"/>
      <c r="T62" s="128"/>
      <c r="U62" s="124"/>
      <c r="V62" s="128"/>
      <c r="W62" s="124"/>
      <c r="X62" s="129"/>
      <c r="Y62" s="124"/>
      <c r="Z62" s="129"/>
      <c r="AA62" s="130"/>
      <c r="AB62" s="128"/>
      <c r="AC62" s="208">
        <f t="shared" si="2"/>
        <v>0</v>
      </c>
      <c r="AD62" s="209">
        <f t="shared" si="3"/>
        <v>0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thickBot="1" x14ac:dyDescent="0.3">
      <c r="A63" s="331" t="s">
        <v>27</v>
      </c>
      <c r="B63" s="213"/>
      <c r="C63" s="211"/>
      <c r="D63" s="211"/>
      <c r="E63" s="212"/>
      <c r="F63" s="212"/>
      <c r="G63" s="212">
        <f t="shared" ref="G63:AD63" si="4">SUM(G10:G62)</f>
        <v>0</v>
      </c>
      <c r="H63" s="214">
        <f t="shared" si="4"/>
        <v>0</v>
      </c>
      <c r="I63" s="212">
        <f t="shared" si="4"/>
        <v>0</v>
      </c>
      <c r="J63" s="214">
        <f t="shared" si="4"/>
        <v>0</v>
      </c>
      <c r="K63" s="212">
        <f t="shared" si="4"/>
        <v>0</v>
      </c>
      <c r="L63" s="214">
        <f t="shared" si="4"/>
        <v>0</v>
      </c>
      <c r="M63" s="212">
        <f t="shared" si="4"/>
        <v>0</v>
      </c>
      <c r="N63" s="214">
        <f t="shared" si="4"/>
        <v>0</v>
      </c>
      <c r="O63" s="212">
        <f t="shared" si="4"/>
        <v>0</v>
      </c>
      <c r="P63" s="212">
        <f t="shared" si="4"/>
        <v>0</v>
      </c>
      <c r="Q63" s="212">
        <f t="shared" si="4"/>
        <v>0</v>
      </c>
      <c r="R63" s="212">
        <f t="shared" si="4"/>
        <v>0</v>
      </c>
      <c r="S63" s="212">
        <f t="shared" si="4"/>
        <v>0</v>
      </c>
      <c r="T63" s="212">
        <f t="shared" si="4"/>
        <v>0</v>
      </c>
      <c r="U63" s="212">
        <f t="shared" si="4"/>
        <v>0</v>
      </c>
      <c r="V63" s="212">
        <f t="shared" si="4"/>
        <v>0</v>
      </c>
      <c r="W63" s="212">
        <f t="shared" si="4"/>
        <v>0</v>
      </c>
      <c r="X63" s="212">
        <f t="shared" si="4"/>
        <v>0</v>
      </c>
      <c r="Y63" s="212">
        <f t="shared" si="4"/>
        <v>0</v>
      </c>
      <c r="Z63" s="212">
        <f t="shared" si="4"/>
        <v>0</v>
      </c>
      <c r="AA63" s="212">
        <f t="shared" si="4"/>
        <v>0</v>
      </c>
      <c r="AB63" s="212">
        <f t="shared" si="4"/>
        <v>0</v>
      </c>
      <c r="AC63" s="212">
        <f t="shared" si="4"/>
        <v>0</v>
      </c>
      <c r="AD63" s="214">
        <f t="shared" si="4"/>
        <v>0</v>
      </c>
      <c r="AE63" s="25"/>
    </row>
    <row r="64" spans="1:40" x14ac:dyDescent="0.25">
      <c r="A64" s="25"/>
      <c r="B64" s="26"/>
      <c r="C64" s="26"/>
      <c r="D64" s="29"/>
      <c r="E64" s="25"/>
      <c r="F64" s="25"/>
      <c r="G64" s="25">
        <f>SUBTOTAL(9,G13:G61)</f>
        <v>0</v>
      </c>
      <c r="H64" s="25">
        <f>SUBTOTAL(9,H13:H61)</f>
        <v>0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 spans="1:30" x14ac:dyDescent="0.25">
      <c r="A65" s="25"/>
      <c r="B65" s="26"/>
      <c r="C65" s="26"/>
      <c r="D65" s="29"/>
      <c r="E65" s="25"/>
      <c r="F65" s="25"/>
      <c r="G65" s="579" t="s">
        <v>29</v>
      </c>
      <c r="H65" s="570"/>
      <c r="I65" s="574"/>
      <c r="J65" s="574"/>
      <c r="K65" s="574"/>
      <c r="L65" s="574"/>
      <c r="M65" s="574"/>
      <c r="N65" s="574"/>
      <c r="O65" s="574"/>
      <c r="P65" s="574"/>
      <c r="Q65" s="574"/>
      <c r="R65" s="574"/>
      <c r="S65" s="574"/>
      <c r="T65" s="574"/>
      <c r="U65" s="574"/>
      <c r="V65" s="574"/>
      <c r="W65" s="574"/>
      <c r="X65" s="574"/>
      <c r="Y65" s="574"/>
      <c r="Z65" s="574"/>
      <c r="AA65" s="574"/>
      <c r="AB65" s="574"/>
      <c r="AC65" s="574"/>
      <c r="AD65" s="575"/>
    </row>
    <row r="66" spans="1:30" x14ac:dyDescent="0.25">
      <c r="B66" s="27"/>
      <c r="C66" s="27"/>
      <c r="D66" s="29"/>
      <c r="E66" s="25"/>
      <c r="G66" s="568" t="s">
        <v>3</v>
      </c>
      <c r="H66" s="580"/>
      <c r="I66" s="581" t="s">
        <v>4</v>
      </c>
      <c r="J66" s="580"/>
      <c r="K66" s="582" t="s">
        <v>5</v>
      </c>
      <c r="L66" s="569"/>
      <c r="M66" s="568" t="s">
        <v>6</v>
      </c>
      <c r="N66" s="569"/>
      <c r="O66" s="568" t="s">
        <v>7</v>
      </c>
      <c r="P66" s="569"/>
      <c r="Q66" s="568" t="s">
        <v>8</v>
      </c>
      <c r="R66" s="569"/>
      <c r="S66" s="568" t="s">
        <v>9</v>
      </c>
      <c r="T66" s="569"/>
      <c r="U66" s="568" t="s">
        <v>10</v>
      </c>
      <c r="V66" s="569"/>
      <c r="W66" s="568" t="s">
        <v>11</v>
      </c>
      <c r="X66" s="569"/>
      <c r="Y66" s="568" t="s">
        <v>12</v>
      </c>
      <c r="Z66" s="569"/>
      <c r="AA66" s="568" t="s">
        <v>13</v>
      </c>
      <c r="AB66" s="569"/>
      <c r="AC66" s="579" t="s">
        <v>14</v>
      </c>
      <c r="AD66" s="583"/>
    </row>
    <row r="67" spans="1:30" ht="14.45" x14ac:dyDescent="0.3">
      <c r="B67" s="27"/>
      <c r="C67" s="27"/>
      <c r="D67" s="29"/>
      <c r="F67" s="25" t="s">
        <v>33</v>
      </c>
      <c r="H67">
        <f>COUNTIFS($D$10:$D$62,$F$67,H10:H62,"&gt;0")</f>
        <v>0</v>
      </c>
      <c r="J67">
        <f>COUNTIFS($D$10:$D$62,$F$67,J10:J62,"&gt;0")</f>
        <v>0</v>
      </c>
      <c r="L67">
        <f>COUNTIFS($D$10:$D$62,$F$67,L10:L62,"&gt;0")</f>
        <v>0</v>
      </c>
      <c r="N67">
        <f>COUNTIFS($D$10:$D$62,$F$67,N10:N62,"&gt;0")</f>
        <v>0</v>
      </c>
      <c r="P67">
        <f>COUNTIFS($D$10:$D$62,$F$67,P10:P62,"&gt;0")</f>
        <v>0</v>
      </c>
      <c r="R67">
        <f>COUNTIFS($D$10:$D$62,$F$67,R10:R62,"&gt;0")</f>
        <v>0</v>
      </c>
      <c r="T67">
        <f>COUNTIFS($D$10:$D$62,$F$67,T10:T62,"&gt;0")</f>
        <v>0</v>
      </c>
      <c r="V67">
        <f>COUNTIFS($D$10:$D$62,$F$67,V10:V62,"&gt;0")</f>
        <v>0</v>
      </c>
      <c r="X67">
        <f>COUNTIFS($D$10:$D$62,$F$67,X10:X62,"&gt;0")</f>
        <v>0</v>
      </c>
      <c r="Z67">
        <f>COUNTIFS($D$10:$D$62,$F$67,Z10:Z62,"&gt;0")</f>
        <v>0</v>
      </c>
      <c r="AB67">
        <f>COUNTIFS($D$10:$D$62,$F$67,AB10:AB62,"&gt;0")</f>
        <v>0</v>
      </c>
      <c r="AC67" s="573">
        <f>SUM(G67:AB67)</f>
        <v>0</v>
      </c>
      <c r="AD67" s="573"/>
    </row>
    <row r="68" spans="1:30" ht="14.45" x14ac:dyDescent="0.3">
      <c r="D68" s="29"/>
      <c r="F68" s="25" t="s">
        <v>34</v>
      </c>
      <c r="H68">
        <f>COUNTIFS($D$10:$D$62,$F$68,H10:H62,"&gt;0")</f>
        <v>0</v>
      </c>
      <c r="J68">
        <f>COUNTIFS($D$10:$D$62,$F$68,J10:J62,"&gt;0")</f>
        <v>0</v>
      </c>
      <c r="L68">
        <f>COUNTIFS($D$10:$D$62,$F$68,L10:L62,"&gt;0")</f>
        <v>0</v>
      </c>
      <c r="N68">
        <f>COUNTIFS($D$10:$D$62,$F$68,N10:N62,"&gt;0")</f>
        <v>0</v>
      </c>
      <c r="P68">
        <f>COUNTIFS($D$10:$D$62,$F$68,P10:P62,"&gt;0")</f>
        <v>0</v>
      </c>
      <c r="R68">
        <f>COUNTIFS($D$10:$D$62,$F$68,R10:R62,"&gt;0")</f>
        <v>0</v>
      </c>
      <c r="T68">
        <f>COUNTIFS($D$10:$D$62,$F$68,T10:T62,"&gt;0")</f>
        <v>0</v>
      </c>
      <c r="V68">
        <f>COUNTIFS($D$10:$D$62,$F$68,V10:V62,"&gt;0")</f>
        <v>0</v>
      </c>
      <c r="X68">
        <f>COUNTIFS($D$10:$D$62,$F$68,X10:X62,"&gt;0")</f>
        <v>0</v>
      </c>
      <c r="Z68">
        <f>COUNTIFS($D$10:$D$62,$F$68,Z10:Z62,"&gt;0")</f>
        <v>0</v>
      </c>
      <c r="AB68">
        <f>COUNTIFS($D$10:$D$62,$F$68,AB10:AB62,"&gt;0")</f>
        <v>0</v>
      </c>
      <c r="AC68" s="577">
        <f t="shared" ref="AC68:AC75" si="5">SUM(G68:AB68)</f>
        <v>0</v>
      </c>
      <c r="AD68" s="577"/>
    </row>
    <row r="69" spans="1:30" ht="14.45" x14ac:dyDescent="0.3">
      <c r="D69" s="29"/>
      <c r="F69" s="25" t="s">
        <v>35</v>
      </c>
      <c r="H69">
        <f>COUNTIFS($D$10:$D$62,$F$69,H10:H62,"&gt;0")</f>
        <v>0</v>
      </c>
      <c r="J69">
        <f>COUNTIFS($D$10:$D$62,$F$69,J10:J62,"&gt;0")</f>
        <v>0</v>
      </c>
      <c r="L69">
        <f>COUNTIFS($D$10:$D$62,$F$69,L10:L62,"&gt;0")</f>
        <v>0</v>
      </c>
      <c r="N69">
        <f>COUNTIFS($D$10:$D$62,$F$69,N10:N62,"&gt;0")</f>
        <v>0</v>
      </c>
      <c r="P69">
        <f>COUNTIFS($D$10:$D$45,$F$69,P10:P45,"&gt;0")</f>
        <v>0</v>
      </c>
      <c r="R69">
        <f>COUNTIFS($D$10:$D$62,$F$69,R10:R62,"&gt;0")</f>
        <v>0</v>
      </c>
      <c r="T69">
        <f>COUNTIFS($D$10:$D$62,$F$69,T10:T62,"&gt;0")</f>
        <v>0</v>
      </c>
      <c r="V69">
        <f>COUNTIFS($D$10:$D$62,$F$69,V10:V62,"&gt;0")</f>
        <v>0</v>
      </c>
      <c r="X69">
        <f>COUNTIFS($D$10:$D$62,$F$69,X10:X62,"&gt;0")</f>
        <v>0</v>
      </c>
      <c r="Z69">
        <f>COUNTIFS($D$10:$D$62,$F$69,Z10:Z62,"&gt;0")</f>
        <v>0</v>
      </c>
      <c r="AB69">
        <f>COUNTIFS($D$10:$D$62,$F$69,AB10:AB62,"&gt;0")</f>
        <v>0</v>
      </c>
      <c r="AC69" s="577">
        <f t="shared" si="5"/>
        <v>0</v>
      </c>
      <c r="AD69" s="577"/>
    </row>
    <row r="70" spans="1:30" ht="14.45" x14ac:dyDescent="0.3">
      <c r="D70" s="29"/>
      <c r="F70" s="31" t="s">
        <v>36</v>
      </c>
      <c r="G70" s="32"/>
      <c r="H70" s="32">
        <f>COUNTIFS($D$10:$D$62,$F$70,H10:H62,"&gt;0")</f>
        <v>0</v>
      </c>
      <c r="I70" s="32"/>
      <c r="J70" s="32">
        <f>COUNTIFS($D$10:$D$62,$F$70,J10:J62,"&gt;0")</f>
        <v>0</v>
      </c>
      <c r="K70" s="32"/>
      <c r="L70" s="32">
        <f>COUNTIFS($D$10:$D$62,$F$70,L10:L62,"&gt;0")</f>
        <v>0</v>
      </c>
      <c r="M70" s="32"/>
      <c r="N70" s="32">
        <f>COUNTIFS($D$10:$D$62,$F$70,N10:N62,"&gt;0")</f>
        <v>0</v>
      </c>
      <c r="O70" s="32"/>
      <c r="P70" s="32">
        <f>COUNTIFS($D$10:$D$62,$F$70,P10:P62,"&gt;0")</f>
        <v>0</v>
      </c>
      <c r="Q70" s="32"/>
      <c r="R70" s="32">
        <f>COUNTIFS($D$10:$D$62,$F$70,R10:R62,"&gt;0")</f>
        <v>0</v>
      </c>
      <c r="S70" s="32"/>
      <c r="T70" s="32">
        <f>COUNTIFS($D$10:$D$62,$F$70,T10:T62,"&gt;0")</f>
        <v>0</v>
      </c>
      <c r="U70" s="32"/>
      <c r="V70" s="32">
        <f>COUNTIFS($D$10:$D$62,$F$70,V10:V62,"&gt;0")</f>
        <v>0</v>
      </c>
      <c r="W70" s="32"/>
      <c r="X70" s="32">
        <f>COUNTIFS($D$10:$D$62,$F$70,X10:X62,"&gt;0")</f>
        <v>0</v>
      </c>
      <c r="Y70" s="32"/>
      <c r="Z70" s="32">
        <f>COUNTIFS($D$10:$D$62,$F$70,Z10:Z62,"&gt;0")</f>
        <v>0</v>
      </c>
      <c r="AA70" s="32"/>
      <c r="AB70" s="32">
        <f>COUNTIFS($D$10:$D$62,$F$70,AB10:AB62,"&gt;0")</f>
        <v>0</v>
      </c>
      <c r="AC70" s="577">
        <f t="shared" si="5"/>
        <v>0</v>
      </c>
      <c r="AD70" s="577"/>
    </row>
    <row r="71" spans="1:30" ht="14.45" x14ac:dyDescent="0.3">
      <c r="D71" s="29"/>
      <c r="F71" s="25" t="s">
        <v>22</v>
      </c>
      <c r="H71">
        <f>COUNTIFS($E$10:$E$62,$F$71,H10:H62,"&gt;0")</f>
        <v>0</v>
      </c>
      <c r="J71">
        <f>COUNTIFS($E$10:$E$62,$F$71,J10:J62,"&gt;0")</f>
        <v>0</v>
      </c>
      <c r="L71">
        <f>COUNTIFS($E$10:$E$62,$F$71,L10:L62,"&gt;0")</f>
        <v>0</v>
      </c>
      <c r="N71">
        <f>COUNTIFS($E$10:$E$62,$F$71,N10:N62,"&gt;0")</f>
        <v>0</v>
      </c>
      <c r="P71">
        <f>COUNTIFS($E$10:$E$62,$F$71,P10:P62,"&gt;0")</f>
        <v>0</v>
      </c>
      <c r="R71">
        <f>COUNTIFS($E$10:$E$62,$F$71,R10:R62,"&gt;0")</f>
        <v>0</v>
      </c>
      <c r="T71">
        <f>COUNTIFS($E$10:$E$62,$F$71,T10:T62,"&gt;0")</f>
        <v>0</v>
      </c>
      <c r="V71">
        <f>COUNTIFS($E$10:$E$62,$F$71,V10:V62,"&gt;0")</f>
        <v>0</v>
      </c>
      <c r="X71">
        <f>COUNTIFS($E$10:$E$62,$F$71,X10:X62,"&gt;0")</f>
        <v>0</v>
      </c>
      <c r="Z71">
        <f>COUNTIFS($E$10:$E$62,$F$71,Z10:Z62,"&gt;0")</f>
        <v>0</v>
      </c>
      <c r="AB71">
        <f>COUNTIFS($E$10:$E$62,$F$71,AB10:AB62,"&gt;0")</f>
        <v>0</v>
      </c>
      <c r="AC71" s="573">
        <f t="shared" si="5"/>
        <v>0</v>
      </c>
      <c r="AD71" s="573"/>
    </row>
    <row r="72" spans="1:30" ht="14.45" x14ac:dyDescent="0.3">
      <c r="D72" s="29"/>
      <c r="F72" s="31" t="s">
        <v>18</v>
      </c>
      <c r="G72" s="32"/>
      <c r="H72" s="32">
        <f>COUNTIFS($E$10:$E$62,$F$72,H10:H62,"&gt;0")</f>
        <v>0</v>
      </c>
      <c r="I72" s="32"/>
      <c r="J72" s="32">
        <f>COUNTIFS($E$10:$E$62,$F$72,J10:J62,"&gt;0")</f>
        <v>0</v>
      </c>
      <c r="K72" s="32"/>
      <c r="L72" s="32">
        <f>COUNTIFS($E$10:$E$62,$F$72,L10:L62,"&gt;0")</f>
        <v>0</v>
      </c>
      <c r="M72" s="32"/>
      <c r="N72" s="32">
        <f>COUNTIFS($E$10:$E$62,$F$72,N10:N62,"&gt;0")</f>
        <v>0</v>
      </c>
      <c r="O72" s="32"/>
      <c r="P72" s="32">
        <f>COUNTIFS($E$10:$E$62,$F$72,P10:P62,"&gt;0")</f>
        <v>0</v>
      </c>
      <c r="Q72" s="32"/>
      <c r="R72" s="32">
        <f>COUNTIFS($E$10:$E$62,$F$72,R10:R62,"&gt;0")</f>
        <v>0</v>
      </c>
      <c r="S72" s="32"/>
      <c r="T72" s="32">
        <f>COUNTIFS($E$10:$E$62,$F$72,T10:T62,"&gt;0")</f>
        <v>0</v>
      </c>
      <c r="U72" s="32"/>
      <c r="V72" s="32">
        <f>COUNTIFS($E$10:$E$62,$F$72,V10:V62,"&gt;0")</f>
        <v>0</v>
      </c>
      <c r="W72" s="32"/>
      <c r="X72" s="32">
        <f>COUNTIFS($E$10:$E$62,$F$72,X10:X62,"&gt;0")</f>
        <v>0</v>
      </c>
      <c r="Y72" s="32"/>
      <c r="Z72" s="32">
        <f>COUNTIFS($E$10:$E$62,$F$72,Z10:Z62,"&gt;0")</f>
        <v>0</v>
      </c>
      <c r="AA72" s="32"/>
      <c r="AB72" s="32">
        <f>COUNTIFS($E$10:$E$62,$F$72,AB10:AB62,"&gt;0")</f>
        <v>0</v>
      </c>
      <c r="AC72" s="578">
        <f t="shared" si="5"/>
        <v>0</v>
      </c>
      <c r="AD72" s="578"/>
    </row>
    <row r="73" spans="1:30" x14ac:dyDescent="0.25">
      <c r="D73" s="29"/>
      <c r="F73" s="25" t="s">
        <v>169</v>
      </c>
      <c r="H73">
        <f>COUNTIFS($F$10:$F$62,$F$73,H10:H62,"&gt;0")</f>
        <v>0</v>
      </c>
      <c r="J73">
        <f>COUNTIFS($F$10:$F$62,$F$73,J10:J62,"&gt;0")</f>
        <v>0</v>
      </c>
      <c r="L73">
        <f>COUNTIFS($F$10:$F$62,$F$73,L10:L62,"&gt;0")</f>
        <v>0</v>
      </c>
      <c r="N73">
        <f>COUNTIFS($F$10:$F$62,$F$73,N10:N62,"&gt;0")</f>
        <v>0</v>
      </c>
      <c r="P73">
        <f>COUNTIFS($F$10:$F$62,$F$73,P10:P62,"&gt;0")</f>
        <v>0</v>
      </c>
      <c r="R73">
        <f>COUNTIFS($F$10:$F$62,$F$73,R10:R62,"&gt;0")</f>
        <v>0</v>
      </c>
      <c r="T73">
        <f>COUNTIFS($F$10:$F$62,$F$73,T10:T62,"&gt;0")</f>
        <v>0</v>
      </c>
      <c r="V73">
        <f>COUNTIFS($F$10:$F$62,$F$73,V10:V62,"&gt;0")</f>
        <v>0</v>
      </c>
      <c r="X73">
        <f>COUNTIFS($F$10:$F$62,$F$73,X10:X62,"&gt;0")</f>
        <v>0</v>
      </c>
      <c r="Z73">
        <f>COUNTIFS($F$10:$F$62,$F$73,Z10:Z62,"&gt;0")</f>
        <v>0</v>
      </c>
      <c r="AB73">
        <f>COUNTIFS($F$10:$F$62,$F$73,AB10:AB62,"&gt;0")</f>
        <v>0</v>
      </c>
      <c r="AC73" s="577">
        <f t="shared" ref="AC73" si="6">SUM(G73:AB73)</f>
        <v>0</v>
      </c>
      <c r="AD73" s="577"/>
    </row>
    <row r="74" spans="1:30" x14ac:dyDescent="0.25">
      <c r="D74" s="29"/>
      <c r="F74" s="25" t="s">
        <v>30</v>
      </c>
      <c r="H74">
        <f>COUNTIFS($F$10:$F$62,$F$74,H10:H62,"&gt;0")</f>
        <v>0</v>
      </c>
      <c r="J74">
        <f>COUNTIFS($F$10:$F$62,$F$74,J10:J62,"&gt;0")</f>
        <v>0</v>
      </c>
      <c r="L74">
        <f>COUNTIFS($F$10:$F$62,$F$74,L10:L62,"&gt;0")</f>
        <v>0</v>
      </c>
      <c r="N74">
        <f>COUNTIFS($F$10:$F$62,$F$74,N10:N62,"&gt;0")</f>
        <v>0</v>
      </c>
      <c r="P74">
        <f>COUNTIFS($F$10:$F$62,$F$74,P10:P62,"&gt;0")</f>
        <v>0</v>
      </c>
      <c r="R74">
        <f>COUNTIFS($F$10:$F$62,$F$74,R10:R62,"&gt;0")</f>
        <v>0</v>
      </c>
      <c r="T74">
        <f>COUNTIFS($F$10:$F$62,$F$74,T10:T62,"&gt;0")</f>
        <v>0</v>
      </c>
      <c r="V74">
        <f>COUNTIFS($F$10:$F$62,$F$74,V10:V62,"&gt;0")</f>
        <v>0</v>
      </c>
      <c r="X74">
        <f>COUNTIFS($F$10:$F$62,$F$74,X10:X62,"&gt;0")</f>
        <v>0</v>
      </c>
      <c r="Z74">
        <f>COUNTIFS($F$10:$F$62,$F$74,Z10:Z62,"&gt;0")</f>
        <v>0</v>
      </c>
      <c r="AB74">
        <f>COUNTIFS($F$10:$F$62,$F$74,AB10:AB62,"&gt;0")</f>
        <v>0</v>
      </c>
      <c r="AC74" s="577">
        <f t="shared" si="5"/>
        <v>0</v>
      </c>
      <c r="AD74" s="577"/>
    </row>
    <row r="75" spans="1:30" x14ac:dyDescent="0.25">
      <c r="D75" s="29"/>
      <c r="F75" s="31" t="s">
        <v>16</v>
      </c>
      <c r="G75" s="32"/>
      <c r="H75" s="32">
        <f>COUNTIFS($F$10:$F$62,$F$75,H10:H62,"&gt;0")</f>
        <v>0</v>
      </c>
      <c r="I75" s="32"/>
      <c r="J75" s="32">
        <f>COUNTIFS($F$10:$F$62,$F$75,J10:J62,"&gt;0")</f>
        <v>0</v>
      </c>
      <c r="K75" s="32"/>
      <c r="L75" s="32">
        <f>COUNTIFS($F$10:$F$62,$F$75,L10:L62,"&gt;0")</f>
        <v>0</v>
      </c>
      <c r="M75" s="32"/>
      <c r="N75" s="32">
        <f>COUNTIFS($F$10:$F$62,$F$75,N10:N62,"&gt;0")</f>
        <v>0</v>
      </c>
      <c r="O75" s="32"/>
      <c r="P75" s="32">
        <f>COUNTIFS($F$10:$F$62,$F$75,P10:P62,"&gt;0")</f>
        <v>0</v>
      </c>
      <c r="Q75" s="32"/>
      <c r="R75" s="32">
        <f>COUNTIFS($F$10:$F$62,$F$75,R10:R62,"&gt;0")</f>
        <v>0</v>
      </c>
      <c r="S75" s="32"/>
      <c r="T75" s="32">
        <f>COUNTIFS($F$10:$F$62,$F$75,T10:T62,"&gt;0")</f>
        <v>0</v>
      </c>
      <c r="U75" s="32"/>
      <c r="V75" s="32">
        <f>COUNTIFS($F$10:$F$62,$F$75,V10:V62,"&gt;0")</f>
        <v>0</v>
      </c>
      <c r="W75" s="32"/>
      <c r="X75" s="32">
        <f>COUNTIFS($F$10:$F$62,$F$75,X10:X62,"&gt;0")</f>
        <v>0</v>
      </c>
      <c r="Y75" s="32"/>
      <c r="Z75" s="32">
        <f>COUNTIFS($F$10:$F$62,$F$75,Z10:Z62,"&gt;0")</f>
        <v>0</v>
      </c>
      <c r="AA75" s="32"/>
      <c r="AB75" s="32">
        <f>COUNTIFS($F$10:$F$62,$F$75,AB10:AB62,"&gt;0")</f>
        <v>0</v>
      </c>
      <c r="AC75" s="578">
        <f t="shared" si="5"/>
        <v>0</v>
      </c>
      <c r="AD75" s="578"/>
    </row>
    <row r="76" spans="1:30" x14ac:dyDescent="0.25">
      <c r="D76" s="29"/>
      <c r="H76" s="14"/>
      <c r="J76" s="14"/>
      <c r="L76" s="14"/>
    </row>
    <row r="77" spans="1:30" x14ac:dyDescent="0.25">
      <c r="D77" s="29"/>
      <c r="H77" s="14"/>
      <c r="J77" s="14"/>
      <c r="L77" s="14"/>
    </row>
    <row r="78" spans="1:30" ht="70.5" customHeight="1" x14ac:dyDescent="0.25">
      <c r="D78" s="29"/>
      <c r="F78" s="255"/>
      <c r="G78" s="256" t="s">
        <v>183</v>
      </c>
      <c r="H78" s="257" t="s">
        <v>184</v>
      </c>
      <c r="J78" s="14"/>
      <c r="L78" s="14"/>
    </row>
    <row r="79" spans="1:30" x14ac:dyDescent="0.25">
      <c r="D79" s="29"/>
      <c r="F79" s="74" t="s">
        <v>33</v>
      </c>
      <c r="G79" s="562">
        <f>SUMIF(D:D,"E. Estable",AD:AD)</f>
        <v>0</v>
      </c>
      <c r="H79" s="561">
        <f xml:space="preserve"> SUMIF(D:D,"E. Estable",AC:AC)</f>
        <v>0</v>
      </c>
      <c r="J79" s="14"/>
      <c r="L79" s="14"/>
    </row>
    <row r="80" spans="1:30" x14ac:dyDescent="0.25">
      <c r="D80" s="29"/>
      <c r="F80" s="74" t="s">
        <v>34</v>
      </c>
      <c r="G80" s="562">
        <f>SUMIF(D:D,"E. Puntual",AD:AD)</f>
        <v>0</v>
      </c>
      <c r="H80" s="561">
        <f>SUMIF(D:D,"E. Puntual",AC:AC)</f>
        <v>0</v>
      </c>
      <c r="J80" s="14"/>
      <c r="L80" s="14"/>
    </row>
    <row r="81" spans="4:12" x14ac:dyDescent="0.25">
      <c r="D81" s="29"/>
      <c r="F81" s="74" t="s">
        <v>35</v>
      </c>
      <c r="G81" s="562">
        <f>SUMIF(D:D,"SC. Estable",AD:AD)</f>
        <v>0</v>
      </c>
      <c r="H81" s="561">
        <f>SUMIF(D:D,"SC. Estable",AC:AC)</f>
        <v>0</v>
      </c>
      <c r="J81" s="14"/>
      <c r="L81" s="14"/>
    </row>
    <row r="82" spans="4:12" x14ac:dyDescent="0.25">
      <c r="D82" s="29"/>
      <c r="F82" s="74" t="s">
        <v>36</v>
      </c>
      <c r="G82" s="562">
        <f>SUMIF(D:D,"SC. Puntual",AD:AD)</f>
        <v>0</v>
      </c>
      <c r="H82" s="561">
        <f>SUMIF(D:D,"SC. Puntual",AC:AC)</f>
        <v>0</v>
      </c>
      <c r="J82" s="14"/>
      <c r="L82" s="14"/>
    </row>
    <row r="83" spans="4:12" x14ac:dyDescent="0.25">
      <c r="D83" s="29"/>
      <c r="F83" s="74" t="s">
        <v>22</v>
      </c>
      <c r="G83" s="562">
        <f>SUMIF(E:E,"Territori",AD:AD)</f>
        <v>0</v>
      </c>
      <c r="H83" s="561">
        <f>SUMIF(E:E,"Territori",AC:AC)</f>
        <v>0</v>
      </c>
      <c r="J83" s="14"/>
      <c r="L83" s="14"/>
    </row>
    <row r="84" spans="4:12" x14ac:dyDescent="0.25">
      <c r="D84" s="29"/>
      <c r="F84" s="74" t="s">
        <v>18</v>
      </c>
      <c r="G84" s="562">
        <f>SUMIF(E:E,"Ciutat",AD:AD)</f>
        <v>0</v>
      </c>
      <c r="H84" s="561">
        <f>SUMIF(E:E,"Ciutat",AC:AC)</f>
        <v>0</v>
      </c>
      <c r="J84" s="14"/>
      <c r="L84" s="14"/>
    </row>
    <row r="85" spans="4:12" x14ac:dyDescent="0.25">
      <c r="D85" s="29"/>
      <c r="F85" s="74" t="s">
        <v>169</v>
      </c>
      <c r="G85" s="562">
        <f>SUMIF(F:F,"Gratuït",AD:AD)</f>
        <v>0</v>
      </c>
      <c r="H85" s="561">
        <f>SUMIF(F:F,"Gratuït",AC:AC)</f>
        <v>0</v>
      </c>
      <c r="J85" s="14"/>
      <c r="L85" s="14"/>
    </row>
    <row r="86" spans="4:12" x14ac:dyDescent="0.25">
      <c r="D86" s="29"/>
      <c r="F86" s="74" t="s">
        <v>30</v>
      </c>
      <c r="G86" s="562">
        <f>SUMIF(F:F,"Econòmica",AD:AD)</f>
        <v>0</v>
      </c>
      <c r="H86" s="561">
        <f>SUMIF(F:F,"Econòmica",AC:AC)</f>
        <v>0</v>
      </c>
      <c r="J86" s="14"/>
      <c r="L86" s="14"/>
    </row>
    <row r="87" spans="4:12" x14ac:dyDescent="0.25">
      <c r="D87" s="29"/>
      <c r="F87" s="74" t="s">
        <v>16</v>
      </c>
      <c r="G87" s="562">
        <f>SUMIF(F:F,"Activitat",AD:AD)</f>
        <v>0</v>
      </c>
      <c r="H87" s="561">
        <f>SUMIF(F:F,"Activitat",AC:AC)</f>
        <v>0</v>
      </c>
      <c r="J87" s="14"/>
      <c r="L87" s="14"/>
    </row>
    <row r="88" spans="4:12" x14ac:dyDescent="0.25">
      <c r="D88" s="29"/>
      <c r="H88" s="14"/>
      <c r="J88" s="14"/>
      <c r="L88" s="14"/>
    </row>
    <row r="89" spans="4:12" x14ac:dyDescent="0.25">
      <c r="D89" s="29"/>
      <c r="H89" s="14"/>
      <c r="J89" s="14"/>
      <c r="L89" s="14"/>
    </row>
    <row r="90" spans="4:12" x14ac:dyDescent="0.25">
      <c r="D90" s="29"/>
      <c r="H90" s="14"/>
      <c r="J90" s="14"/>
      <c r="L90" s="14"/>
    </row>
    <row r="91" spans="4:12" x14ac:dyDescent="0.25">
      <c r="D91" s="29"/>
      <c r="H91" s="14"/>
      <c r="J91" s="14"/>
      <c r="L91" s="14"/>
    </row>
    <row r="92" spans="4:12" x14ac:dyDescent="0.25">
      <c r="D92" s="29"/>
      <c r="H92" s="14"/>
      <c r="J92" s="14"/>
      <c r="L92" s="14"/>
    </row>
    <row r="93" spans="4:12" x14ac:dyDescent="0.25">
      <c r="D93" s="29"/>
      <c r="H93" s="14"/>
      <c r="J93" s="14"/>
      <c r="L93" s="14"/>
    </row>
    <row r="94" spans="4:12" x14ac:dyDescent="0.25">
      <c r="D94" s="29"/>
      <c r="H94" s="14"/>
      <c r="J94" s="14"/>
      <c r="L94" s="14"/>
    </row>
    <row r="95" spans="4:12" x14ac:dyDescent="0.25">
      <c r="D95" s="29"/>
      <c r="H95" s="14"/>
      <c r="J95" s="14"/>
      <c r="L95" s="14"/>
    </row>
    <row r="96" spans="4:12" x14ac:dyDescent="0.25">
      <c r="D96" s="29"/>
      <c r="H96" s="14"/>
      <c r="J96" s="14"/>
      <c r="L96" s="14"/>
    </row>
    <row r="97" spans="4:4" x14ac:dyDescent="0.25">
      <c r="D97" s="29"/>
    </row>
    <row r="98" spans="4:4" x14ac:dyDescent="0.25">
      <c r="D98" s="29"/>
    </row>
    <row r="99" spans="4:4" x14ac:dyDescent="0.25">
      <c r="D99" s="29"/>
    </row>
    <row r="100" spans="4:4" x14ac:dyDescent="0.25">
      <c r="D100" s="29"/>
    </row>
    <row r="101" spans="4:4" x14ac:dyDescent="0.25">
      <c r="D101" s="29"/>
    </row>
    <row r="102" spans="4:4" x14ac:dyDescent="0.25">
      <c r="D102" s="29"/>
    </row>
    <row r="103" spans="4:4" x14ac:dyDescent="0.25">
      <c r="D103" s="29"/>
    </row>
    <row r="104" spans="4:4" x14ac:dyDescent="0.25">
      <c r="D104" s="29"/>
    </row>
    <row r="105" spans="4:4" x14ac:dyDescent="0.25">
      <c r="D105" s="29"/>
    </row>
    <row r="106" spans="4:4" x14ac:dyDescent="0.25">
      <c r="D106" s="29"/>
    </row>
    <row r="107" spans="4:4" x14ac:dyDescent="0.25">
      <c r="D107" s="29"/>
    </row>
    <row r="108" spans="4:4" x14ac:dyDescent="0.25">
      <c r="D108" s="29"/>
    </row>
    <row r="109" spans="4:4" x14ac:dyDescent="0.25">
      <c r="D109" s="29"/>
    </row>
    <row r="110" spans="4:4" x14ac:dyDescent="0.25">
      <c r="D110" s="29"/>
    </row>
    <row r="111" spans="4:4" x14ac:dyDescent="0.25">
      <c r="D111" s="29"/>
    </row>
    <row r="112" spans="4:4" x14ac:dyDescent="0.25">
      <c r="D112" s="29"/>
    </row>
    <row r="113" spans="4:4" x14ac:dyDescent="0.25">
      <c r="D113" s="29"/>
    </row>
    <row r="114" spans="4:4" x14ac:dyDescent="0.25">
      <c r="D114" s="29"/>
    </row>
    <row r="115" spans="4:4" x14ac:dyDescent="0.25">
      <c r="D115" s="29"/>
    </row>
    <row r="116" spans="4:4" x14ac:dyDescent="0.25">
      <c r="D116" s="29"/>
    </row>
    <row r="117" spans="4:4" x14ac:dyDescent="0.25">
      <c r="D117" s="29"/>
    </row>
    <row r="118" spans="4:4" x14ac:dyDescent="0.25">
      <c r="D118" s="29"/>
    </row>
    <row r="119" spans="4:4" x14ac:dyDescent="0.25">
      <c r="D119" s="29"/>
    </row>
    <row r="120" spans="4:4" x14ac:dyDescent="0.25">
      <c r="D120" s="29"/>
    </row>
    <row r="121" spans="4:4" x14ac:dyDescent="0.25">
      <c r="D121" s="29"/>
    </row>
    <row r="122" spans="4:4" x14ac:dyDescent="0.25">
      <c r="D122" s="29"/>
    </row>
    <row r="123" spans="4:4" x14ac:dyDescent="0.25">
      <c r="D123" s="29"/>
    </row>
    <row r="124" spans="4:4" x14ac:dyDescent="0.25">
      <c r="D124" s="29"/>
    </row>
    <row r="125" spans="4:4" x14ac:dyDescent="0.25">
      <c r="D125" s="29"/>
    </row>
    <row r="126" spans="4:4" x14ac:dyDescent="0.25">
      <c r="D126" s="29"/>
    </row>
    <row r="127" spans="4:4" x14ac:dyDescent="0.25">
      <c r="D127" s="29"/>
    </row>
    <row r="128" spans="4: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  <row r="184" spans="4:4" x14ac:dyDescent="0.25">
      <c r="D184" s="29"/>
    </row>
    <row r="185" spans="4:4" x14ac:dyDescent="0.25">
      <c r="D185" s="29"/>
    </row>
    <row r="186" spans="4:4" x14ac:dyDescent="0.25">
      <c r="D186" s="29"/>
    </row>
    <row r="187" spans="4:4" x14ac:dyDescent="0.25">
      <c r="D187" s="29"/>
    </row>
    <row r="188" spans="4:4" x14ac:dyDescent="0.25">
      <c r="D188" s="29"/>
    </row>
    <row r="189" spans="4:4" x14ac:dyDescent="0.25">
      <c r="D189" s="29"/>
    </row>
    <row r="190" spans="4:4" x14ac:dyDescent="0.25">
      <c r="D190" s="29"/>
    </row>
    <row r="191" spans="4:4" x14ac:dyDescent="0.25">
      <c r="D191" s="29"/>
    </row>
    <row r="192" spans="4:4" x14ac:dyDescent="0.25">
      <c r="D192" s="29"/>
    </row>
    <row r="193" spans="4:4" x14ac:dyDescent="0.25">
      <c r="D193" s="29"/>
    </row>
    <row r="194" spans="4:4" x14ac:dyDescent="0.25">
      <c r="D194" s="29"/>
    </row>
    <row r="195" spans="4:4" x14ac:dyDescent="0.25">
      <c r="D195" s="29"/>
    </row>
    <row r="196" spans="4:4" x14ac:dyDescent="0.25">
      <c r="D196" s="29"/>
    </row>
    <row r="197" spans="4:4" x14ac:dyDescent="0.25">
      <c r="D197" s="29"/>
    </row>
    <row r="198" spans="4:4" x14ac:dyDescent="0.25">
      <c r="D198" s="29"/>
    </row>
    <row r="199" spans="4:4" x14ac:dyDescent="0.25">
      <c r="D199" s="29"/>
    </row>
    <row r="200" spans="4:4" x14ac:dyDescent="0.25">
      <c r="D200" s="29"/>
    </row>
    <row r="201" spans="4:4" x14ac:dyDescent="0.25">
      <c r="D201" s="29"/>
    </row>
    <row r="202" spans="4:4" x14ac:dyDescent="0.25">
      <c r="D202" s="29"/>
    </row>
    <row r="203" spans="4:4" x14ac:dyDescent="0.25">
      <c r="D203" s="29"/>
    </row>
    <row r="204" spans="4:4" x14ac:dyDescent="0.25">
      <c r="D204" s="29"/>
    </row>
    <row r="205" spans="4:4" x14ac:dyDescent="0.25">
      <c r="D205" s="29"/>
    </row>
    <row r="206" spans="4:4" x14ac:dyDescent="0.25">
      <c r="D206" s="29"/>
    </row>
    <row r="207" spans="4:4" x14ac:dyDescent="0.25">
      <c r="D207" s="29"/>
    </row>
    <row r="208" spans="4:4" x14ac:dyDescent="0.25">
      <c r="D208" s="29"/>
    </row>
    <row r="209" spans="4:4" x14ac:dyDescent="0.25">
      <c r="D209" s="29"/>
    </row>
    <row r="210" spans="4:4" x14ac:dyDescent="0.25">
      <c r="D210" s="29"/>
    </row>
    <row r="211" spans="4:4" x14ac:dyDescent="0.25">
      <c r="D211" s="29"/>
    </row>
    <row r="212" spans="4:4" x14ac:dyDescent="0.25">
      <c r="D212" s="29"/>
    </row>
    <row r="213" spans="4:4" x14ac:dyDescent="0.25">
      <c r="D213" s="29"/>
    </row>
    <row r="214" spans="4:4" x14ac:dyDescent="0.25">
      <c r="D214" s="29"/>
    </row>
    <row r="215" spans="4:4" x14ac:dyDescent="0.25">
      <c r="D215" s="29"/>
    </row>
    <row r="216" spans="4:4" x14ac:dyDescent="0.25">
      <c r="D216" s="29"/>
    </row>
    <row r="217" spans="4:4" x14ac:dyDescent="0.25">
      <c r="D217" s="29"/>
    </row>
    <row r="218" spans="4:4" x14ac:dyDescent="0.25">
      <c r="D218" s="29"/>
    </row>
    <row r="219" spans="4:4" x14ac:dyDescent="0.25">
      <c r="D219" s="29"/>
    </row>
    <row r="220" spans="4:4" x14ac:dyDescent="0.25">
      <c r="D220" s="29"/>
    </row>
    <row r="221" spans="4:4" x14ac:dyDescent="0.25">
      <c r="D221" s="29"/>
    </row>
    <row r="222" spans="4:4" x14ac:dyDescent="0.25">
      <c r="D222" s="29"/>
    </row>
    <row r="223" spans="4:4" x14ac:dyDescent="0.25">
      <c r="D223" s="29"/>
    </row>
    <row r="224" spans="4:4" x14ac:dyDescent="0.25">
      <c r="D224" s="29"/>
    </row>
    <row r="225" spans="4:4" x14ac:dyDescent="0.25">
      <c r="D225" s="29"/>
    </row>
    <row r="226" spans="4:4" x14ac:dyDescent="0.25">
      <c r="D226" s="29"/>
    </row>
    <row r="227" spans="4:4" x14ac:dyDescent="0.25">
      <c r="D227" s="29"/>
    </row>
    <row r="228" spans="4:4" x14ac:dyDescent="0.25">
      <c r="D228" s="29"/>
    </row>
    <row r="229" spans="4:4" x14ac:dyDescent="0.25">
      <c r="D229" s="29"/>
    </row>
    <row r="230" spans="4:4" x14ac:dyDescent="0.25">
      <c r="D230" s="29"/>
    </row>
    <row r="231" spans="4:4" x14ac:dyDescent="0.25">
      <c r="D231" s="29"/>
    </row>
    <row r="232" spans="4:4" x14ac:dyDescent="0.25">
      <c r="D232" s="29"/>
    </row>
    <row r="233" spans="4:4" x14ac:dyDescent="0.25">
      <c r="D233" s="29"/>
    </row>
    <row r="234" spans="4:4" x14ac:dyDescent="0.25">
      <c r="D234" s="29"/>
    </row>
    <row r="235" spans="4:4" x14ac:dyDescent="0.25">
      <c r="D235" s="29"/>
    </row>
    <row r="236" spans="4:4" x14ac:dyDescent="0.25">
      <c r="D236" s="29"/>
    </row>
    <row r="237" spans="4:4" x14ac:dyDescent="0.25">
      <c r="D237" s="29"/>
    </row>
    <row r="238" spans="4:4" x14ac:dyDescent="0.25">
      <c r="D238" s="29"/>
    </row>
    <row r="239" spans="4:4" x14ac:dyDescent="0.25">
      <c r="D239" s="29"/>
    </row>
    <row r="240" spans="4:4" x14ac:dyDescent="0.25">
      <c r="D240" s="29"/>
    </row>
    <row r="241" spans="4:4" x14ac:dyDescent="0.25">
      <c r="D241" s="29"/>
    </row>
    <row r="242" spans="4:4" x14ac:dyDescent="0.25">
      <c r="D242" s="29"/>
    </row>
    <row r="243" spans="4:4" x14ac:dyDescent="0.25">
      <c r="D243" s="29"/>
    </row>
    <row r="244" spans="4:4" x14ac:dyDescent="0.25">
      <c r="D244" s="29"/>
    </row>
    <row r="245" spans="4:4" x14ac:dyDescent="0.25">
      <c r="D245" s="29"/>
    </row>
    <row r="246" spans="4:4" x14ac:dyDescent="0.25">
      <c r="D246" s="29"/>
    </row>
    <row r="247" spans="4:4" x14ac:dyDescent="0.25">
      <c r="D247" s="29"/>
    </row>
    <row r="248" spans="4:4" x14ac:dyDescent="0.25">
      <c r="D248" s="29"/>
    </row>
    <row r="249" spans="4:4" x14ac:dyDescent="0.25">
      <c r="D249" s="29"/>
    </row>
    <row r="250" spans="4:4" x14ac:dyDescent="0.25">
      <c r="D250" s="29"/>
    </row>
    <row r="251" spans="4:4" x14ac:dyDescent="0.25">
      <c r="D251" s="29"/>
    </row>
    <row r="252" spans="4:4" x14ac:dyDescent="0.25">
      <c r="D252" s="29"/>
    </row>
    <row r="253" spans="4:4" x14ac:dyDescent="0.25">
      <c r="D253" s="29"/>
    </row>
    <row r="254" spans="4:4" x14ac:dyDescent="0.25">
      <c r="D254" s="29"/>
    </row>
    <row r="255" spans="4:4" x14ac:dyDescent="0.25">
      <c r="D255" s="29"/>
    </row>
    <row r="256" spans="4:4" x14ac:dyDescent="0.25">
      <c r="D256" s="29"/>
    </row>
    <row r="257" spans="4:4" x14ac:dyDescent="0.25">
      <c r="D257" s="29"/>
    </row>
    <row r="258" spans="4:4" x14ac:dyDescent="0.25">
      <c r="D258" s="29"/>
    </row>
    <row r="259" spans="4:4" x14ac:dyDescent="0.25">
      <c r="D259" s="29"/>
    </row>
    <row r="260" spans="4:4" x14ac:dyDescent="0.25">
      <c r="D260" s="29"/>
    </row>
    <row r="261" spans="4:4" x14ac:dyDescent="0.25">
      <c r="D261" s="29"/>
    </row>
    <row r="262" spans="4:4" x14ac:dyDescent="0.25">
      <c r="D262" s="29"/>
    </row>
    <row r="263" spans="4:4" x14ac:dyDescent="0.25">
      <c r="D263" s="29"/>
    </row>
    <row r="264" spans="4:4" x14ac:dyDescent="0.25">
      <c r="D264" s="29"/>
    </row>
    <row r="265" spans="4:4" x14ac:dyDescent="0.25">
      <c r="D265" s="29"/>
    </row>
    <row r="266" spans="4:4" x14ac:dyDescent="0.25">
      <c r="D266" s="29"/>
    </row>
    <row r="267" spans="4:4" x14ac:dyDescent="0.25">
      <c r="D267" s="29"/>
    </row>
    <row r="268" spans="4:4" x14ac:dyDescent="0.25">
      <c r="D268" s="29"/>
    </row>
    <row r="269" spans="4:4" x14ac:dyDescent="0.25">
      <c r="D269" s="29"/>
    </row>
    <row r="270" spans="4:4" x14ac:dyDescent="0.25">
      <c r="D270" s="29"/>
    </row>
    <row r="271" spans="4:4" x14ac:dyDescent="0.25">
      <c r="D271" s="29"/>
    </row>
    <row r="272" spans="4:4" x14ac:dyDescent="0.25">
      <c r="D272" s="29"/>
    </row>
    <row r="273" spans="4:4" x14ac:dyDescent="0.25">
      <c r="D273" s="29"/>
    </row>
    <row r="274" spans="4:4" x14ac:dyDescent="0.25">
      <c r="D274" s="29"/>
    </row>
    <row r="275" spans="4:4" x14ac:dyDescent="0.25">
      <c r="D275" s="29"/>
    </row>
  </sheetData>
  <autoFilter ref="A9:A63" xr:uid="{00000000-0009-0000-0000-000000000000}"/>
  <mergeCells count="36">
    <mergeCell ref="AC75:AD75"/>
    <mergeCell ref="AC8:AD8"/>
    <mergeCell ref="G65:AD65"/>
    <mergeCell ref="G66:H66"/>
    <mergeCell ref="I66:J66"/>
    <mergeCell ref="K66:L66"/>
    <mergeCell ref="Y66:Z66"/>
    <mergeCell ref="AA66:AB66"/>
    <mergeCell ref="O8:P8"/>
    <mergeCell ref="Q8:R8"/>
    <mergeCell ref="S8:T8"/>
    <mergeCell ref="AA8:AB8"/>
    <mergeCell ref="Y8:Z8"/>
    <mergeCell ref="AC66:AD66"/>
    <mergeCell ref="U66:V66"/>
    <mergeCell ref="AC72:AD72"/>
    <mergeCell ref="AC68:AD68"/>
    <mergeCell ref="AC69:AD69"/>
    <mergeCell ref="AC70:AD70"/>
    <mergeCell ref="AC74:AD74"/>
    <mergeCell ref="AC73:AD73"/>
    <mergeCell ref="AC71:AD71"/>
    <mergeCell ref="W66:X66"/>
    <mergeCell ref="W8:X8"/>
    <mergeCell ref="U8:V8"/>
    <mergeCell ref="A3:A4"/>
    <mergeCell ref="AC67:AD67"/>
    <mergeCell ref="G7:AD7"/>
    <mergeCell ref="G8:H8"/>
    <mergeCell ref="I8:J8"/>
    <mergeCell ref="K8:L8"/>
    <mergeCell ref="M8:N8"/>
    <mergeCell ref="M66:N66"/>
    <mergeCell ref="O66:P66"/>
    <mergeCell ref="Q66:R66"/>
    <mergeCell ref="S66:T66"/>
  </mergeCells>
  <phoneticPr fontId="28" type="noConversion"/>
  <dataValidations count="8">
    <dataValidation type="custom" allowBlank="1" showErrorMessage="1" sqref="D4:E6 O4:P6" xr:uid="{00000000-0002-0000-0000-000000000000}">
      <formula1>AND(GTE(LEN(D4),MIN((D4),(#REF!))),LTE(LEN(D4),MAX((D4),(#REF!))))</formula1>
    </dataValidation>
    <dataValidation type="list" allowBlank="1" showInputMessage="1" showErrorMessage="1" sqref="F127:F328" xr:uid="{00000000-0002-0000-0000-000001000000}">
      <formula1>$F$3:$F$4</formula1>
    </dataValidation>
    <dataValidation type="list" allowBlank="1" showInputMessage="1" showErrorMessage="1" sqref="D62:D275 D21:D24 D28:D29 D35 D46:D47 D50 D15 D13 D53:D57 D17:D19 D33 D38:D43" xr:uid="{00000000-0002-0000-0000-000002000000}">
      <formula1>$D$3:$D$6</formula1>
    </dataValidation>
    <dataValidation type="list" allowBlank="1" showInputMessage="1" showErrorMessage="1" sqref="E38:E41 E62:E342 E47 E21:E24 E28:E29 E35 E15 E13 E17:E19 E33" xr:uid="{00000000-0002-0000-0000-000003000000}">
      <formula1>$E$3:$E$4</formula1>
    </dataValidation>
    <dataValidation type="list" allowBlank="1" showInputMessage="1" showErrorMessage="1" sqref="F62 F47 F45 F37:F43 F10:F35" xr:uid="{00000000-0002-0000-0000-000004000000}">
      <formula1>$F$3:$F$5</formula1>
    </dataValidation>
    <dataValidation type="list" allowBlank="1" showErrorMessage="1" sqref="F46 F36 F44 F48:F61" xr:uid="{00000000-0002-0000-0000-000005000000}">
      <formula1>$F$3:$F$5</formula1>
    </dataValidation>
    <dataValidation type="list" allowBlank="1" showErrorMessage="1" sqref="E30:E32 E34 E20 E36:E37 E16 E25:E27 E42:E46 E10:E12 E14 E48:E61" xr:uid="{00000000-0002-0000-0000-000006000000}">
      <formula1>$E$3:$E$4</formula1>
    </dataValidation>
    <dataValidation type="list" allowBlank="1" showErrorMessage="1" sqref="D30:D32 D34 D20 D36:D37 D16 D25:D27 D48:D49 D44:D45 D10:D12 D14 D58:D61 D51:D52" xr:uid="{00000000-0002-0000-0000-000007000000}">
      <formula1>$D$3:$D$6</formula1>
    </dataValidation>
  </dataValidations>
  <pageMargins left="0.7" right="0.7" top="0.75" bottom="0.75" header="0.3" footer="0.3"/>
  <pageSetup paperSize="9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</sheetPr>
  <dimension ref="A1:T54"/>
  <sheetViews>
    <sheetView zoomScale="90" zoomScaleNormal="90" workbookViewId="0">
      <pane xSplit="3" topLeftCell="D1" activePane="topRight" state="frozen"/>
      <selection pane="topRight" activeCell="E15" sqref="A7:E15"/>
    </sheetView>
  </sheetViews>
  <sheetFormatPr defaultColWidth="9.28515625" defaultRowHeight="15" x14ac:dyDescent="0.25"/>
  <cols>
    <col min="1" max="1" width="42.28515625" bestFit="1" customWidth="1"/>
    <col min="2" max="2" width="38.5703125" customWidth="1"/>
    <col min="3" max="3" width="68.28515625" bestFit="1" customWidth="1"/>
    <col min="4" max="4" width="9.42578125" bestFit="1" customWidth="1"/>
    <col min="5" max="5" width="13.28515625" customWidth="1"/>
    <col min="6" max="7" width="13.5703125" customWidth="1"/>
    <col min="8" max="8" width="13.7109375" customWidth="1"/>
    <col min="9" max="9" width="13" customWidth="1"/>
    <col min="10" max="10" width="14.7109375" customWidth="1"/>
    <col min="11" max="11" width="16" customWidth="1"/>
    <col min="12" max="12" width="12.28515625" bestFit="1" customWidth="1"/>
    <col min="13" max="13" width="11.28515625" bestFit="1" customWidth="1"/>
    <col min="14" max="14" width="15" customWidth="1"/>
    <col min="15" max="15" width="13.28515625" customWidth="1"/>
    <col min="16" max="16" width="11.42578125" bestFit="1" customWidth="1"/>
    <col min="17" max="18" width="9.42578125" bestFit="1" customWidth="1"/>
    <col min="19" max="19" width="11.42578125" bestFit="1" customWidth="1"/>
    <col min="20" max="20" width="14.7109375" bestFit="1" customWidth="1"/>
  </cols>
  <sheetData>
    <row r="1" spans="1:20" ht="21" x14ac:dyDescent="0.35">
      <c r="A1" s="13" t="s">
        <v>200</v>
      </c>
    </row>
    <row r="2" spans="1:20" ht="21" x14ac:dyDescent="0.3">
      <c r="A2" s="44" t="s">
        <v>256</v>
      </c>
    </row>
    <row r="5" spans="1:20" x14ac:dyDescent="0.25">
      <c r="A5" s="600" t="s">
        <v>255</v>
      </c>
      <c r="B5" s="600" t="s">
        <v>254</v>
      </c>
      <c r="C5" s="492" t="s">
        <v>32</v>
      </c>
      <c r="D5" s="491" t="s">
        <v>250</v>
      </c>
      <c r="E5" s="490" t="s">
        <v>253</v>
      </c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8"/>
      <c r="R5" s="488"/>
      <c r="S5" s="488"/>
      <c r="T5" s="487"/>
    </row>
    <row r="6" spans="1:20" x14ac:dyDescent="0.25">
      <c r="A6" s="601"/>
      <c r="B6" s="601"/>
      <c r="C6" s="486" t="s">
        <v>248</v>
      </c>
      <c r="D6" s="485" t="s">
        <v>247</v>
      </c>
      <c r="E6" s="484" t="s">
        <v>3</v>
      </c>
      <c r="F6" s="483" t="s">
        <v>4</v>
      </c>
      <c r="G6" s="483" t="s">
        <v>5</v>
      </c>
      <c r="H6" s="483" t="s">
        <v>6</v>
      </c>
      <c r="I6" s="483" t="s">
        <v>7</v>
      </c>
      <c r="J6" s="484" t="s">
        <v>8</v>
      </c>
      <c r="K6" s="483" t="s">
        <v>9</v>
      </c>
      <c r="L6" s="483" t="s">
        <v>246</v>
      </c>
      <c r="M6" s="483" t="s">
        <v>10</v>
      </c>
      <c r="N6" s="483" t="s">
        <v>11</v>
      </c>
      <c r="O6" s="483" t="s">
        <v>12</v>
      </c>
      <c r="P6" s="483" t="s">
        <v>13</v>
      </c>
      <c r="Q6" s="483" t="s">
        <v>11</v>
      </c>
      <c r="R6" s="483" t="s">
        <v>12</v>
      </c>
      <c r="S6" s="483" t="s">
        <v>13</v>
      </c>
      <c r="T6" s="483" t="s">
        <v>14</v>
      </c>
    </row>
    <row r="7" spans="1:20" ht="14.45" x14ac:dyDescent="0.3">
      <c r="A7" s="507"/>
      <c r="B7" s="518"/>
      <c r="C7" s="518"/>
      <c r="D7" s="440"/>
      <c r="E7" s="452"/>
      <c r="F7" s="519"/>
      <c r="G7" s="464"/>
      <c r="H7" s="454"/>
      <c r="I7" s="459"/>
      <c r="J7" s="452"/>
      <c r="K7" s="458"/>
      <c r="L7" s="458"/>
      <c r="M7" s="458"/>
      <c r="N7" s="458"/>
      <c r="O7" s="458"/>
      <c r="P7" s="458"/>
      <c r="Q7" s="467"/>
      <c r="R7" s="466"/>
      <c r="S7" s="465"/>
      <c r="T7" s="412">
        <f t="shared" ref="T7:T18" si="0">SUM(E7:S7)</f>
        <v>0</v>
      </c>
    </row>
    <row r="8" spans="1:20" ht="14.45" x14ac:dyDescent="0.3">
      <c r="A8" s="507"/>
      <c r="B8" s="518"/>
      <c r="C8" s="513"/>
      <c r="D8" s="440"/>
      <c r="E8" s="454"/>
      <c r="F8" s="522"/>
      <c r="G8" s="508"/>
      <c r="H8" s="454"/>
      <c r="I8" s="516"/>
      <c r="J8" s="451"/>
      <c r="K8" s="424"/>
      <c r="L8" s="423"/>
      <c r="M8" s="423"/>
      <c r="N8" s="423"/>
      <c r="O8" s="423"/>
      <c r="P8" s="423"/>
      <c r="Q8" s="467"/>
      <c r="R8" s="466"/>
      <c r="S8" s="465"/>
      <c r="T8" s="412">
        <f t="shared" si="0"/>
        <v>0</v>
      </c>
    </row>
    <row r="9" spans="1:20" x14ac:dyDescent="0.25">
      <c r="A9" s="507"/>
      <c r="B9" s="513"/>
      <c r="C9" s="513"/>
      <c r="D9" s="440"/>
      <c r="E9" s="452"/>
      <c r="F9" s="519"/>
      <c r="G9" s="464"/>
      <c r="H9" s="454"/>
      <c r="I9" s="459"/>
      <c r="J9" s="452"/>
      <c r="K9" s="458"/>
      <c r="L9" s="458"/>
      <c r="M9" s="458"/>
      <c r="N9" s="458"/>
      <c r="O9" s="458"/>
      <c r="P9" s="458"/>
      <c r="Q9" s="467"/>
      <c r="R9" s="466"/>
      <c r="S9" s="465"/>
      <c r="T9" s="412">
        <f t="shared" si="0"/>
        <v>0</v>
      </c>
    </row>
    <row r="10" spans="1:20" x14ac:dyDescent="0.25">
      <c r="A10" s="507"/>
      <c r="B10" s="513"/>
      <c r="C10" s="513"/>
      <c r="D10" s="440"/>
      <c r="E10" s="454"/>
      <c r="F10" s="523"/>
      <c r="G10" s="517"/>
      <c r="H10" s="454"/>
      <c r="I10" s="516"/>
      <c r="J10" s="452"/>
      <c r="K10" s="424"/>
      <c r="L10" s="475"/>
      <c r="M10" s="479"/>
      <c r="N10" s="458"/>
      <c r="O10" s="423"/>
      <c r="P10" s="423"/>
      <c r="Q10" s="467"/>
      <c r="R10" s="466"/>
      <c r="S10" s="465"/>
      <c r="T10" s="412">
        <f t="shared" si="0"/>
        <v>0</v>
      </c>
    </row>
    <row r="11" spans="1:20" x14ac:dyDescent="0.25">
      <c r="A11" s="294"/>
      <c r="B11" s="513"/>
      <c r="C11" s="513"/>
      <c r="D11" s="440"/>
      <c r="E11" s="452"/>
      <c r="F11" s="519"/>
      <c r="G11" s="464"/>
      <c r="H11" s="454"/>
      <c r="I11" s="476"/>
      <c r="J11" s="451"/>
      <c r="K11" s="515"/>
      <c r="L11" s="514"/>
      <c r="M11" s="452"/>
      <c r="N11" s="472"/>
      <c r="O11" s="472"/>
      <c r="P11" s="472"/>
      <c r="Q11" s="467"/>
      <c r="R11" s="466"/>
      <c r="S11" s="465"/>
      <c r="T11" s="412">
        <f t="shared" si="0"/>
        <v>0</v>
      </c>
    </row>
    <row r="12" spans="1:20" ht="14.45" x14ac:dyDescent="0.3">
      <c r="A12" s="507"/>
      <c r="B12" s="513"/>
      <c r="C12" s="513"/>
      <c r="D12" s="440"/>
      <c r="E12" s="452"/>
      <c r="F12" s="519"/>
      <c r="G12" s="464"/>
      <c r="H12" s="454"/>
      <c r="I12" s="459"/>
      <c r="J12" s="452"/>
      <c r="K12" s="479"/>
      <c r="L12" s="512"/>
      <c r="M12" s="452"/>
      <c r="N12" s="479"/>
      <c r="O12" s="479"/>
      <c r="P12" s="479"/>
      <c r="Q12" s="467"/>
      <c r="R12" s="466"/>
      <c r="S12" s="465"/>
      <c r="T12" s="412">
        <f t="shared" si="0"/>
        <v>0</v>
      </c>
    </row>
    <row r="13" spans="1:20" ht="14.45" x14ac:dyDescent="0.3">
      <c r="A13" s="511"/>
      <c r="B13" s="510"/>
      <c r="C13" s="510"/>
      <c r="D13" s="440"/>
      <c r="E13" s="454"/>
      <c r="F13" s="519"/>
      <c r="G13" s="464"/>
      <c r="H13" s="509"/>
      <c r="I13" s="476"/>
      <c r="J13" s="451"/>
      <c r="K13" s="424"/>
      <c r="L13" s="423"/>
      <c r="M13" s="444"/>
      <c r="N13" s="423"/>
      <c r="O13" s="423"/>
      <c r="P13" s="423"/>
      <c r="Q13" s="467"/>
      <c r="R13" s="466"/>
      <c r="S13" s="465"/>
      <c r="T13" s="412">
        <f t="shared" si="0"/>
        <v>0</v>
      </c>
    </row>
    <row r="14" spans="1:20" ht="14.45" x14ac:dyDescent="0.3">
      <c r="A14" s="294"/>
      <c r="B14" s="299"/>
      <c r="C14" s="299"/>
      <c r="D14" s="440"/>
      <c r="E14" s="452"/>
      <c r="F14" s="519"/>
      <c r="G14" s="464"/>
      <c r="H14" s="454"/>
      <c r="I14" s="459"/>
      <c r="J14" s="452"/>
      <c r="K14" s="445"/>
      <c r="L14" s="423"/>
      <c r="M14" s="458"/>
      <c r="N14" s="458"/>
      <c r="O14" s="458"/>
      <c r="P14" s="458"/>
      <c r="Q14" s="467"/>
      <c r="R14" s="466"/>
      <c r="S14" s="465"/>
      <c r="T14" s="412">
        <f t="shared" si="0"/>
        <v>0</v>
      </c>
    </row>
    <row r="15" spans="1:20" ht="14.45" x14ac:dyDescent="0.3">
      <c r="A15" s="507"/>
      <c r="B15" s="506"/>
      <c r="C15" s="506"/>
      <c r="D15" s="520"/>
      <c r="E15" s="452"/>
      <c r="F15" s="524"/>
      <c r="G15" s="427"/>
      <c r="H15" s="502"/>
      <c r="I15" s="501"/>
      <c r="J15" s="451"/>
      <c r="K15" s="424"/>
      <c r="L15" s="423"/>
      <c r="M15" s="458"/>
      <c r="N15" s="458"/>
      <c r="O15" s="458"/>
      <c r="P15" s="458"/>
      <c r="Q15" s="467"/>
      <c r="R15" s="466"/>
      <c r="S15" s="465"/>
      <c r="T15" s="412">
        <f t="shared" si="0"/>
        <v>0</v>
      </c>
    </row>
    <row r="16" spans="1:20" ht="14.45" x14ac:dyDescent="0.3">
      <c r="A16" s="505"/>
      <c r="B16" s="504"/>
      <c r="C16" s="503"/>
      <c r="D16" s="521"/>
      <c r="E16" s="525"/>
      <c r="F16" s="524"/>
      <c r="G16" s="427"/>
      <c r="H16" s="502"/>
      <c r="I16" s="501"/>
      <c r="J16" s="451"/>
      <c r="K16" s="424"/>
      <c r="L16" s="423"/>
      <c r="M16" s="423"/>
      <c r="N16" s="423"/>
      <c r="O16" s="423"/>
      <c r="P16" s="423"/>
      <c r="Q16" s="467"/>
      <c r="R16" s="466"/>
      <c r="S16" s="465"/>
      <c r="T16" s="412">
        <f t="shared" si="0"/>
        <v>0</v>
      </c>
    </row>
    <row r="17" spans="1:20" ht="14.45" x14ac:dyDescent="0.3">
      <c r="A17" s="499"/>
      <c r="B17" s="498"/>
      <c r="C17" s="497"/>
      <c r="D17" s="417"/>
      <c r="E17" s="426"/>
      <c r="F17" s="426"/>
      <c r="G17" s="426"/>
      <c r="H17" s="425"/>
      <c r="I17" s="500"/>
      <c r="J17" s="451"/>
      <c r="K17" s="424"/>
      <c r="L17" s="423"/>
      <c r="M17" s="423"/>
      <c r="N17" s="423"/>
      <c r="O17" s="423"/>
      <c r="P17" s="423"/>
      <c r="Q17" s="474"/>
      <c r="R17" s="473"/>
      <c r="S17" s="473"/>
      <c r="T17" s="412">
        <f t="shared" si="0"/>
        <v>0</v>
      </c>
    </row>
    <row r="18" spans="1:20" ht="14.45" x14ac:dyDescent="0.3">
      <c r="A18" s="499"/>
      <c r="B18" s="498"/>
      <c r="C18" s="497"/>
      <c r="D18" s="417"/>
      <c r="E18" s="416"/>
      <c r="F18" s="416"/>
      <c r="G18" s="416"/>
      <c r="H18" s="415"/>
      <c r="I18" s="415"/>
      <c r="J18" s="496"/>
      <c r="K18" s="415"/>
      <c r="L18" s="415"/>
      <c r="M18" s="415"/>
      <c r="N18" s="415"/>
      <c r="O18" s="415"/>
      <c r="P18" s="415"/>
      <c r="Q18" s="495"/>
      <c r="R18" s="494"/>
      <c r="S18" s="494"/>
      <c r="T18" s="412">
        <f t="shared" si="0"/>
        <v>0</v>
      </c>
    </row>
    <row r="19" spans="1:20" ht="14.45" x14ac:dyDescent="0.3">
      <c r="A19" s="493"/>
      <c r="B19" s="493"/>
      <c r="C19" s="493"/>
      <c r="D19" s="410"/>
      <c r="E19" s="410">
        <f t="shared" ref="E19:T19" si="1">SUM(E7:E18)</f>
        <v>0</v>
      </c>
      <c r="F19" s="410">
        <f t="shared" si="1"/>
        <v>0</v>
      </c>
      <c r="G19" s="410">
        <f t="shared" si="1"/>
        <v>0</v>
      </c>
      <c r="H19" s="410">
        <f t="shared" si="1"/>
        <v>0</v>
      </c>
      <c r="I19" s="410">
        <f t="shared" si="1"/>
        <v>0</v>
      </c>
      <c r="J19" s="410">
        <f t="shared" si="1"/>
        <v>0</v>
      </c>
      <c r="K19" s="410">
        <f t="shared" si="1"/>
        <v>0</v>
      </c>
      <c r="L19" s="410">
        <f t="shared" si="1"/>
        <v>0</v>
      </c>
      <c r="M19" s="410">
        <f t="shared" si="1"/>
        <v>0</v>
      </c>
      <c r="N19" s="410">
        <f t="shared" si="1"/>
        <v>0</v>
      </c>
      <c r="O19" s="410">
        <f t="shared" si="1"/>
        <v>0</v>
      </c>
      <c r="P19" s="410">
        <f t="shared" si="1"/>
        <v>0</v>
      </c>
      <c r="Q19" s="410">
        <f t="shared" si="1"/>
        <v>0</v>
      </c>
      <c r="R19" s="410">
        <f t="shared" si="1"/>
        <v>0</v>
      </c>
      <c r="S19" s="410">
        <f t="shared" si="1"/>
        <v>0</v>
      </c>
      <c r="T19" s="410">
        <f t="shared" si="1"/>
        <v>0</v>
      </c>
    </row>
    <row r="23" spans="1:20" x14ac:dyDescent="0.25">
      <c r="A23" s="600" t="s">
        <v>252</v>
      </c>
      <c r="B23" s="600" t="s">
        <v>251</v>
      </c>
      <c r="C23" s="492" t="s">
        <v>32</v>
      </c>
      <c r="D23" s="491" t="s">
        <v>250</v>
      </c>
      <c r="E23" s="490" t="s">
        <v>249</v>
      </c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8"/>
      <c r="R23" s="488"/>
      <c r="S23" s="488"/>
      <c r="T23" s="487"/>
    </row>
    <row r="24" spans="1:20" x14ac:dyDescent="0.25">
      <c r="A24" s="601"/>
      <c r="B24" s="601"/>
      <c r="C24" s="486" t="s">
        <v>248</v>
      </c>
      <c r="D24" s="485" t="s">
        <v>247</v>
      </c>
      <c r="E24" s="484" t="s">
        <v>3</v>
      </c>
      <c r="F24" s="483" t="s">
        <v>4</v>
      </c>
      <c r="G24" s="483" t="s">
        <v>5</v>
      </c>
      <c r="H24" s="483" t="s">
        <v>6</v>
      </c>
      <c r="I24" s="483" t="s">
        <v>7</v>
      </c>
      <c r="J24" s="484" t="s">
        <v>8</v>
      </c>
      <c r="K24" s="483" t="s">
        <v>9</v>
      </c>
      <c r="L24" s="483" t="s">
        <v>246</v>
      </c>
      <c r="M24" s="483" t="s">
        <v>10</v>
      </c>
      <c r="N24" s="484" t="s">
        <v>11</v>
      </c>
      <c r="O24" s="483" t="s">
        <v>12</v>
      </c>
      <c r="P24" s="483" t="s">
        <v>13</v>
      </c>
      <c r="Q24" s="483" t="s">
        <v>11</v>
      </c>
      <c r="R24" s="483" t="s">
        <v>12</v>
      </c>
      <c r="S24" s="483" t="s">
        <v>13</v>
      </c>
      <c r="T24" s="483" t="s">
        <v>14</v>
      </c>
    </row>
    <row r="25" spans="1:20" ht="14.45" x14ac:dyDescent="0.3">
      <c r="A25" s="482"/>
      <c r="B25" s="481"/>
      <c r="C25" s="481"/>
      <c r="D25" s="480"/>
      <c r="E25" s="452"/>
      <c r="F25" s="519"/>
      <c r="G25" s="464"/>
      <c r="H25" s="464"/>
      <c r="I25" s="459"/>
      <c r="J25" s="453"/>
      <c r="K25" s="424"/>
      <c r="L25" s="423"/>
      <c r="M25" s="422"/>
      <c r="N25" s="452"/>
      <c r="O25" s="479"/>
      <c r="P25" s="479"/>
      <c r="Q25" s="467"/>
      <c r="R25" s="466"/>
      <c r="S25" s="465"/>
      <c r="T25" s="412">
        <f t="shared" ref="T25:T49" si="2">SUM(E25:S25)</f>
        <v>0</v>
      </c>
    </row>
    <row r="26" spans="1:20" ht="14.45" x14ac:dyDescent="0.3">
      <c r="A26" s="457"/>
      <c r="B26" s="428"/>
      <c r="C26" s="428"/>
      <c r="D26" s="440"/>
      <c r="E26" s="452"/>
      <c r="F26" s="519"/>
      <c r="G26" s="464"/>
      <c r="H26" s="464"/>
      <c r="I26" s="459"/>
      <c r="J26" s="453"/>
      <c r="K26" s="424"/>
      <c r="M26" s="478"/>
      <c r="N26" s="452"/>
      <c r="O26" s="452"/>
      <c r="P26" s="423"/>
      <c r="Q26" s="467"/>
      <c r="R26" s="466"/>
      <c r="S26" s="465"/>
      <c r="T26" s="412">
        <f t="shared" si="2"/>
        <v>0</v>
      </c>
    </row>
    <row r="27" spans="1:20" ht="14.45" x14ac:dyDescent="0.3">
      <c r="A27" s="457"/>
      <c r="B27" s="428"/>
      <c r="C27" s="428"/>
      <c r="D27" s="440"/>
      <c r="E27" s="452"/>
      <c r="F27" s="519"/>
      <c r="G27" s="464"/>
      <c r="H27" s="464"/>
      <c r="I27" s="459"/>
      <c r="J27" s="453"/>
      <c r="K27" s="458"/>
      <c r="L27" s="475"/>
      <c r="M27" s="422"/>
      <c r="N27" s="452"/>
      <c r="O27" s="458"/>
      <c r="P27" s="458"/>
      <c r="Q27" s="467"/>
      <c r="R27" s="466"/>
      <c r="S27" s="465"/>
      <c r="T27" s="412">
        <f t="shared" si="2"/>
        <v>0</v>
      </c>
    </row>
    <row r="28" spans="1:20" ht="14.45" x14ac:dyDescent="0.3">
      <c r="A28" s="457"/>
      <c r="B28" s="428"/>
      <c r="C28" s="428"/>
      <c r="D28" s="440"/>
      <c r="E28" s="452"/>
      <c r="F28" s="519"/>
      <c r="G28" s="464"/>
      <c r="H28" s="464"/>
      <c r="I28" s="459"/>
      <c r="J28" s="477"/>
      <c r="K28" s="424"/>
      <c r="L28" s="475"/>
      <c r="M28" s="422"/>
      <c r="N28" s="452"/>
      <c r="O28" s="472"/>
      <c r="P28" s="472"/>
      <c r="Q28" s="467"/>
      <c r="R28" s="466"/>
      <c r="S28" s="465"/>
      <c r="T28" s="412">
        <f t="shared" si="2"/>
        <v>0</v>
      </c>
    </row>
    <row r="29" spans="1:20" x14ac:dyDescent="0.25">
      <c r="A29" s="457"/>
      <c r="B29" s="428"/>
      <c r="C29" s="428"/>
      <c r="D29" s="440"/>
      <c r="E29" s="452"/>
      <c r="F29" s="519"/>
      <c r="G29" s="464"/>
      <c r="H29" s="464"/>
      <c r="I29" s="459"/>
      <c r="J29" s="453"/>
      <c r="K29" s="458"/>
      <c r="L29" s="423"/>
      <c r="M29" s="472"/>
      <c r="N29" s="458"/>
      <c r="O29" s="458"/>
      <c r="P29" s="458"/>
      <c r="Q29" s="467"/>
      <c r="R29" s="466"/>
      <c r="S29" s="465"/>
      <c r="T29" s="412">
        <f t="shared" si="2"/>
        <v>0</v>
      </c>
    </row>
    <row r="30" spans="1:20" x14ac:dyDescent="0.25">
      <c r="A30" s="457"/>
      <c r="B30" s="428"/>
      <c r="C30" s="428"/>
      <c r="D30" s="440"/>
      <c r="E30" s="452"/>
      <c r="F30" s="519"/>
      <c r="G30" s="464"/>
      <c r="H30" s="464"/>
      <c r="I30" s="459"/>
      <c r="J30" s="453"/>
      <c r="K30" s="424"/>
      <c r="L30" s="423"/>
      <c r="M30" s="423"/>
      <c r="N30" s="423"/>
      <c r="O30" s="423"/>
      <c r="P30" s="423"/>
      <c r="Q30" s="467"/>
      <c r="R30" s="466"/>
      <c r="S30" s="465"/>
      <c r="T30" s="412">
        <f t="shared" si="2"/>
        <v>0</v>
      </c>
    </row>
    <row r="31" spans="1:20" x14ac:dyDescent="0.25">
      <c r="A31" s="457"/>
      <c r="B31" s="428"/>
      <c r="C31" s="428"/>
      <c r="D31" s="440"/>
      <c r="E31" s="452"/>
      <c r="F31" s="519"/>
      <c r="G31" s="464"/>
      <c r="H31" s="464"/>
      <c r="I31" s="459"/>
      <c r="J31" s="453"/>
      <c r="K31" s="424"/>
      <c r="L31" s="423"/>
      <c r="M31" s="423"/>
      <c r="N31" s="458"/>
      <c r="O31" s="458"/>
      <c r="P31" s="458"/>
      <c r="Q31" s="467"/>
      <c r="R31" s="466"/>
      <c r="S31" s="465"/>
      <c r="T31" s="412">
        <f t="shared" si="2"/>
        <v>0</v>
      </c>
    </row>
    <row r="32" spans="1:20" x14ac:dyDescent="0.25">
      <c r="A32" s="457"/>
      <c r="B32" s="428"/>
      <c r="C32" s="428"/>
      <c r="D32" s="440"/>
      <c r="E32" s="452"/>
      <c r="F32" s="519"/>
      <c r="G32" s="464"/>
      <c r="H32" s="464"/>
      <c r="I32" s="459"/>
      <c r="J32" s="453"/>
      <c r="K32" s="424"/>
      <c r="L32" s="423"/>
      <c r="M32" s="423"/>
      <c r="N32" s="423"/>
      <c r="O32" s="423"/>
      <c r="P32" s="458"/>
      <c r="Q32" s="467"/>
      <c r="R32" s="466"/>
      <c r="S32" s="465"/>
      <c r="T32" s="412">
        <f t="shared" si="2"/>
        <v>0</v>
      </c>
    </row>
    <row r="33" spans="1:20" x14ac:dyDescent="0.25">
      <c r="A33" s="457"/>
      <c r="B33" s="428"/>
      <c r="C33" s="428"/>
      <c r="D33" s="440"/>
      <c r="E33" s="454"/>
      <c r="F33" s="519"/>
      <c r="G33" s="471"/>
      <c r="H33" s="470"/>
      <c r="I33" s="459"/>
      <c r="J33" s="468"/>
      <c r="K33" s="424"/>
      <c r="L33" s="423"/>
      <c r="M33" s="423"/>
      <c r="N33" s="423"/>
      <c r="O33" s="423"/>
      <c r="P33" s="423"/>
      <c r="Q33" s="467"/>
      <c r="R33" s="466"/>
      <c r="S33" s="465"/>
      <c r="T33" s="412">
        <f t="shared" si="2"/>
        <v>0</v>
      </c>
    </row>
    <row r="34" spans="1:20" x14ac:dyDescent="0.25">
      <c r="A34" s="457"/>
      <c r="B34" s="428"/>
      <c r="C34" s="428"/>
      <c r="D34" s="440"/>
      <c r="E34" s="454"/>
      <c r="F34" s="519"/>
      <c r="G34" s="471"/>
      <c r="H34" s="470"/>
      <c r="I34" s="469"/>
      <c r="J34" s="468"/>
      <c r="K34" s="424"/>
      <c r="L34" s="423"/>
      <c r="M34" s="423"/>
      <c r="N34" s="423"/>
      <c r="O34" s="423"/>
      <c r="P34" s="423"/>
      <c r="Q34" s="467"/>
      <c r="R34" s="466"/>
      <c r="S34" s="465"/>
      <c r="T34" s="412">
        <f t="shared" si="2"/>
        <v>0</v>
      </c>
    </row>
    <row r="35" spans="1:20" ht="14.45" x14ac:dyDescent="0.3">
      <c r="A35" s="457"/>
      <c r="B35" s="428"/>
      <c r="C35" s="428"/>
      <c r="D35" s="448"/>
      <c r="E35" s="458"/>
      <c r="F35" s="460"/>
      <c r="G35" s="460"/>
      <c r="H35" s="464"/>
      <c r="I35" s="459"/>
      <c r="J35" s="431"/>
      <c r="K35" s="424"/>
      <c r="L35" s="423"/>
      <c r="M35" s="423"/>
      <c r="N35" s="458"/>
      <c r="O35" s="458"/>
      <c r="P35" s="458"/>
      <c r="Q35" s="463"/>
      <c r="R35" s="462"/>
      <c r="S35" s="461"/>
      <c r="T35" s="412">
        <f t="shared" si="2"/>
        <v>0</v>
      </c>
    </row>
    <row r="36" spans="1:20" x14ac:dyDescent="0.25">
      <c r="A36" s="457"/>
      <c r="B36" s="450"/>
      <c r="C36" s="456"/>
      <c r="D36" s="455"/>
      <c r="E36" s="452"/>
      <c r="F36" s="454"/>
      <c r="G36" s="454"/>
      <c r="H36" s="454"/>
      <c r="I36" s="454"/>
      <c r="J36" s="453"/>
      <c r="K36" s="451"/>
      <c r="L36" s="451"/>
      <c r="M36" s="451"/>
      <c r="N36" s="452"/>
      <c r="O36" s="458"/>
      <c r="P36" s="458"/>
      <c r="Q36" s="443"/>
      <c r="R36" s="442"/>
      <c r="S36" s="441"/>
      <c r="T36" s="412">
        <f t="shared" si="2"/>
        <v>0</v>
      </c>
    </row>
    <row r="37" spans="1:20" ht="14.45" x14ac:dyDescent="0.3">
      <c r="A37" s="429"/>
      <c r="B37" s="450"/>
      <c r="C37" s="449"/>
      <c r="D37" s="448"/>
      <c r="E37" s="447"/>
      <c r="F37" s="447"/>
      <c r="G37" s="447"/>
      <c r="H37" s="447"/>
      <c r="I37" s="447"/>
      <c r="J37" s="446"/>
      <c r="K37" s="445"/>
      <c r="L37" s="444"/>
      <c r="M37" s="444"/>
      <c r="N37" s="444"/>
      <c r="O37" s="444"/>
      <c r="P37" s="422"/>
      <c r="Q37" s="443"/>
      <c r="R37" s="442"/>
      <c r="S37" s="441"/>
      <c r="T37" s="412">
        <f t="shared" si="2"/>
        <v>0</v>
      </c>
    </row>
    <row r="38" spans="1:20" ht="14.45" x14ac:dyDescent="0.3">
      <c r="A38" s="429"/>
      <c r="B38" s="428"/>
      <c r="C38" s="428"/>
      <c r="D38" s="440"/>
      <c r="E38" s="439"/>
      <c r="F38" s="438"/>
      <c r="G38" s="434"/>
      <c r="H38" s="433"/>
      <c r="I38" s="432"/>
      <c r="J38" s="434"/>
      <c r="K38" s="424"/>
      <c r="L38" s="423"/>
      <c r="M38" s="423"/>
      <c r="N38" s="423"/>
      <c r="O38" s="423"/>
      <c r="P38" s="434"/>
      <c r="Q38" s="421"/>
      <c r="R38" s="420"/>
      <c r="S38" s="420"/>
      <c r="T38" s="412">
        <f t="shared" si="2"/>
        <v>0</v>
      </c>
    </row>
    <row r="39" spans="1:20" x14ac:dyDescent="0.25">
      <c r="A39" s="429"/>
      <c r="B39" s="428"/>
      <c r="C39" s="428"/>
      <c r="D39" s="436"/>
      <c r="E39" s="435"/>
      <c r="F39" s="437"/>
      <c r="G39" s="434"/>
      <c r="H39" s="433"/>
      <c r="I39" s="432"/>
      <c r="J39" s="431"/>
      <c r="K39" s="424"/>
      <c r="L39" s="423"/>
      <c r="M39" s="423"/>
      <c r="N39" s="423"/>
      <c r="O39" s="423"/>
      <c r="P39" s="423"/>
      <c r="Q39" s="421"/>
      <c r="R39" s="420"/>
      <c r="S39" s="420"/>
      <c r="T39" s="412">
        <f t="shared" si="2"/>
        <v>0</v>
      </c>
    </row>
    <row r="40" spans="1:20" ht="14.45" x14ac:dyDescent="0.3">
      <c r="A40" s="429"/>
      <c r="B40" s="428"/>
      <c r="C40" s="428"/>
      <c r="D40" s="417"/>
      <c r="E40" s="427"/>
      <c r="F40" s="426"/>
      <c r="G40" s="426"/>
      <c r="H40" s="425"/>
      <c r="I40" s="425"/>
      <c r="J40" s="430"/>
      <c r="K40" s="423"/>
      <c r="L40" s="423"/>
      <c r="M40" s="423"/>
      <c r="N40" s="423"/>
      <c r="O40" s="423"/>
      <c r="P40" s="422"/>
      <c r="Q40" s="421"/>
      <c r="R40" s="420"/>
      <c r="S40" s="420"/>
      <c r="T40" s="412">
        <f t="shared" si="2"/>
        <v>0</v>
      </c>
    </row>
    <row r="41" spans="1:20" ht="14.45" x14ac:dyDescent="0.3">
      <c r="A41" s="429"/>
      <c r="B41" s="428"/>
      <c r="C41" s="428"/>
      <c r="D41" s="417"/>
      <c r="E41" s="427"/>
      <c r="F41" s="426"/>
      <c r="G41" s="426"/>
      <c r="H41" s="425"/>
      <c r="I41" s="425"/>
      <c r="J41" s="424"/>
      <c r="K41" s="423"/>
      <c r="L41" s="423"/>
      <c r="M41" s="423"/>
      <c r="N41" s="423"/>
      <c r="O41" s="423"/>
      <c r="P41" s="422"/>
      <c r="Q41" s="421"/>
      <c r="R41" s="420"/>
      <c r="S41" s="420"/>
      <c r="T41" s="412">
        <f t="shared" si="2"/>
        <v>0</v>
      </c>
    </row>
    <row r="42" spans="1:20" ht="14.45" x14ac:dyDescent="0.3">
      <c r="A42" s="429"/>
      <c r="B42" s="428"/>
      <c r="C42" s="428"/>
      <c r="D42" s="417"/>
      <c r="E42" s="427"/>
      <c r="F42" s="426"/>
      <c r="G42" s="426"/>
      <c r="H42" s="425"/>
      <c r="I42" s="425"/>
      <c r="J42" s="424"/>
      <c r="K42" s="423"/>
      <c r="L42" s="423"/>
      <c r="M42" s="423"/>
      <c r="N42" s="423"/>
      <c r="O42" s="423"/>
      <c r="P42" s="422"/>
      <c r="Q42" s="421"/>
      <c r="R42" s="420"/>
      <c r="S42" s="420"/>
      <c r="T42" s="412">
        <f t="shared" si="2"/>
        <v>0</v>
      </c>
    </row>
    <row r="43" spans="1:20" ht="14.45" x14ac:dyDescent="0.3">
      <c r="A43" s="429"/>
      <c r="B43" s="428"/>
      <c r="C43" s="428"/>
      <c r="D43" s="417"/>
      <c r="E43" s="427"/>
      <c r="F43" s="426"/>
      <c r="G43" s="426"/>
      <c r="H43" s="425"/>
      <c r="I43" s="425"/>
      <c r="J43" s="424"/>
      <c r="K43" s="423"/>
      <c r="L43" s="423"/>
      <c r="M43" s="423"/>
      <c r="N43" s="423"/>
      <c r="O43" s="423"/>
      <c r="P43" s="422"/>
      <c r="Q43" s="421"/>
      <c r="R43" s="420"/>
      <c r="S43" s="420"/>
      <c r="T43" s="412">
        <f t="shared" si="2"/>
        <v>0</v>
      </c>
    </row>
    <row r="44" spans="1:20" x14ac:dyDescent="0.25">
      <c r="A44" s="419"/>
      <c r="B44" s="418"/>
      <c r="C44" s="418"/>
      <c r="D44" s="417"/>
      <c r="E44" s="427"/>
      <c r="F44" s="426"/>
      <c r="G44" s="426"/>
      <c r="H44" s="425"/>
      <c r="I44" s="425"/>
      <c r="J44" s="424"/>
      <c r="K44" s="423"/>
      <c r="L44" s="423"/>
      <c r="M44" s="423"/>
      <c r="N44" s="423"/>
      <c r="O44" s="423"/>
      <c r="P44" s="422"/>
      <c r="Q44" s="421"/>
      <c r="R44" s="420"/>
      <c r="S44" s="420"/>
      <c r="T44" s="412">
        <f t="shared" si="2"/>
        <v>0</v>
      </c>
    </row>
    <row r="45" spans="1:20" x14ac:dyDescent="0.25">
      <c r="A45" s="419"/>
      <c r="B45" s="418"/>
      <c r="C45" s="417"/>
      <c r="D45" s="417"/>
      <c r="E45" s="427"/>
      <c r="F45" s="426"/>
      <c r="G45" s="426"/>
      <c r="H45" s="425"/>
      <c r="I45" s="425"/>
      <c r="J45" s="424"/>
      <c r="K45" s="423"/>
      <c r="L45" s="423"/>
      <c r="M45" s="423"/>
      <c r="N45" s="423"/>
      <c r="O45" s="423"/>
      <c r="P45" s="422"/>
      <c r="Q45" s="421"/>
      <c r="R45" s="420"/>
      <c r="S45" s="420"/>
      <c r="T45" s="412">
        <f t="shared" si="2"/>
        <v>0</v>
      </c>
    </row>
    <row r="46" spans="1:20" x14ac:dyDescent="0.25">
      <c r="A46" s="419"/>
      <c r="B46" s="418"/>
      <c r="C46" s="417"/>
      <c r="D46" s="417"/>
      <c r="E46" s="427"/>
      <c r="F46" s="426"/>
      <c r="G46" s="426"/>
      <c r="H46" s="425"/>
      <c r="I46" s="425"/>
      <c r="J46" s="424"/>
      <c r="K46" s="423"/>
      <c r="L46" s="423"/>
      <c r="M46" s="423"/>
      <c r="N46" s="423"/>
      <c r="O46" s="423"/>
      <c r="P46" s="422"/>
      <c r="Q46" s="421"/>
      <c r="R46" s="420"/>
      <c r="S46" s="420"/>
      <c r="T46" s="412">
        <f t="shared" si="2"/>
        <v>0</v>
      </c>
    </row>
    <row r="47" spans="1:20" x14ac:dyDescent="0.25">
      <c r="A47" s="419"/>
      <c r="B47" s="418"/>
      <c r="C47" s="418"/>
      <c r="D47" s="417"/>
      <c r="E47" s="416"/>
      <c r="F47" s="416"/>
      <c r="G47" s="416"/>
      <c r="H47" s="415"/>
      <c r="I47" s="415"/>
      <c r="J47" s="415"/>
      <c r="K47" s="415"/>
      <c r="L47" s="415"/>
      <c r="M47" s="415"/>
      <c r="N47" s="415"/>
      <c r="O47" s="415"/>
      <c r="P47" s="415"/>
      <c r="Q47" s="414"/>
      <c r="R47" s="413"/>
      <c r="S47" s="413"/>
      <c r="T47" s="412">
        <f t="shared" si="2"/>
        <v>0</v>
      </c>
    </row>
    <row r="48" spans="1:20" x14ac:dyDescent="0.25">
      <c r="A48" s="419"/>
      <c r="B48" s="418"/>
      <c r="C48" s="417"/>
      <c r="D48" s="417"/>
      <c r="E48" s="416"/>
      <c r="F48" s="416"/>
      <c r="G48" s="416"/>
      <c r="H48" s="415"/>
      <c r="I48" s="415"/>
      <c r="J48" s="415"/>
      <c r="K48" s="415"/>
      <c r="L48" s="415"/>
      <c r="M48" s="415"/>
      <c r="N48" s="415"/>
      <c r="O48" s="415"/>
      <c r="P48" s="415"/>
      <c r="Q48" s="414"/>
      <c r="R48" s="413"/>
      <c r="S48" s="413"/>
      <c r="T48" s="412">
        <f t="shared" si="2"/>
        <v>0</v>
      </c>
    </row>
    <row r="49" spans="1:20" x14ac:dyDescent="0.25">
      <c r="A49" s="419"/>
      <c r="B49" s="418"/>
      <c r="C49" s="418"/>
      <c r="D49" s="417"/>
      <c r="E49" s="416"/>
      <c r="F49" s="416"/>
      <c r="G49" s="416"/>
      <c r="H49" s="415"/>
      <c r="I49" s="415"/>
      <c r="J49" s="415"/>
      <c r="K49" s="415"/>
      <c r="L49" s="415"/>
      <c r="M49" s="415"/>
      <c r="N49" s="415"/>
      <c r="O49" s="415"/>
      <c r="P49" s="415"/>
      <c r="Q49" s="414"/>
      <c r="R49" s="413"/>
      <c r="S49" s="413"/>
      <c r="T49" s="412">
        <f t="shared" si="2"/>
        <v>0</v>
      </c>
    </row>
    <row r="50" spans="1:20" x14ac:dyDescent="0.25">
      <c r="A50" s="411"/>
      <c r="B50" s="411"/>
      <c r="C50" s="411"/>
      <c r="D50" s="410"/>
      <c r="E50" s="410">
        <f t="shared" ref="E50:S50" si="3">SUM(E25:E49)</f>
        <v>0</v>
      </c>
      <c r="F50" s="410">
        <f t="shared" si="3"/>
        <v>0</v>
      </c>
      <c r="G50" s="410">
        <f t="shared" si="3"/>
        <v>0</v>
      </c>
      <c r="H50" s="410">
        <f t="shared" si="3"/>
        <v>0</v>
      </c>
      <c r="I50" s="410">
        <f t="shared" si="3"/>
        <v>0</v>
      </c>
      <c r="J50" s="410">
        <f t="shared" si="3"/>
        <v>0</v>
      </c>
      <c r="K50" s="410">
        <f t="shared" si="3"/>
        <v>0</v>
      </c>
      <c r="L50" s="410">
        <f t="shared" si="3"/>
        <v>0</v>
      </c>
      <c r="M50" s="410">
        <f t="shared" si="3"/>
        <v>0</v>
      </c>
      <c r="N50" s="410">
        <f t="shared" si="3"/>
        <v>0</v>
      </c>
      <c r="O50" s="410">
        <f t="shared" si="3"/>
        <v>0</v>
      </c>
      <c r="P50" s="410">
        <f t="shared" si="3"/>
        <v>0</v>
      </c>
      <c r="Q50" s="410">
        <f t="shared" si="3"/>
        <v>0</v>
      </c>
      <c r="R50" s="410">
        <f t="shared" si="3"/>
        <v>0</v>
      </c>
      <c r="S50" s="410">
        <f t="shared" si="3"/>
        <v>0</v>
      </c>
      <c r="T50" s="410">
        <f>+E50+F50+G50+H50+I50+J50+K50+L50+M50+N50+O50+P50</f>
        <v>0</v>
      </c>
    </row>
    <row r="52" spans="1:20" x14ac:dyDescent="0.25">
      <c r="A52" s="602" t="s">
        <v>245</v>
      </c>
      <c r="B52" s="602" t="s">
        <v>244</v>
      </c>
      <c r="G52" s="409">
        <f>+E50+F50+G50</f>
        <v>0</v>
      </c>
      <c r="J52" s="409">
        <f>+H50+I50+J50</f>
        <v>0</v>
      </c>
      <c r="M52" s="409">
        <f>+K50+M50</f>
        <v>0</v>
      </c>
      <c r="O52" s="409"/>
      <c r="P52" s="409">
        <f>N50+O50+P50</f>
        <v>0</v>
      </c>
    </row>
    <row r="53" spans="1:20" x14ac:dyDescent="0.25">
      <c r="A53" s="602"/>
      <c r="B53" s="602"/>
      <c r="C53" s="150"/>
    </row>
    <row r="54" spans="1:20" x14ac:dyDescent="0.25">
      <c r="A54" s="149"/>
      <c r="B54" s="149"/>
      <c r="P54" s="409">
        <f>+G52+J52+M52+P52</f>
        <v>0</v>
      </c>
    </row>
  </sheetData>
  <mergeCells count="6">
    <mergeCell ref="A5:A6"/>
    <mergeCell ref="B5:B6"/>
    <mergeCell ref="A23:A24"/>
    <mergeCell ref="B23:B24"/>
    <mergeCell ref="A52:A53"/>
    <mergeCell ref="B52:B53"/>
  </mergeCells>
  <pageMargins left="0.7" right="0.7" top="0.75" bottom="0.75" header="0.3" footer="0.3"/>
  <pageSetup paperSize="9" scale="93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N53"/>
  <sheetViews>
    <sheetView topLeftCell="A12" workbookViewId="0">
      <selection activeCell="F2" sqref="F2"/>
    </sheetView>
  </sheetViews>
  <sheetFormatPr defaultColWidth="9.140625" defaultRowHeight="15" x14ac:dyDescent="0.25"/>
  <cols>
    <col min="1" max="1" width="15.85546875" customWidth="1"/>
  </cols>
  <sheetData>
    <row r="1" spans="1:14" ht="21" x14ac:dyDescent="0.4">
      <c r="A1" s="13" t="s">
        <v>242</v>
      </c>
      <c r="B1" s="13"/>
    </row>
    <row r="2" spans="1:14" ht="21" x14ac:dyDescent="0.25">
      <c r="A2" s="44" t="s">
        <v>193</v>
      </c>
      <c r="B2" s="44"/>
      <c r="C2" s="44"/>
    </row>
    <row r="4" spans="1:14" thickBot="1" x14ac:dyDescent="0.35"/>
    <row r="5" spans="1:14" x14ac:dyDescent="0.25">
      <c r="A5" s="33"/>
      <c r="B5" s="175" t="s">
        <v>3</v>
      </c>
      <c r="C5" s="176" t="s">
        <v>4</v>
      </c>
      <c r="D5" s="176" t="s">
        <v>5</v>
      </c>
      <c r="E5" s="176" t="s">
        <v>6</v>
      </c>
      <c r="F5" s="176" t="s">
        <v>7</v>
      </c>
      <c r="G5" s="176" t="s">
        <v>8</v>
      </c>
      <c r="H5" s="176" t="s">
        <v>9</v>
      </c>
      <c r="I5" s="176" t="s">
        <v>10</v>
      </c>
      <c r="J5" s="176" t="s">
        <v>11</v>
      </c>
      <c r="K5" s="176" t="s">
        <v>12</v>
      </c>
      <c r="L5" s="176" t="s">
        <v>13</v>
      </c>
      <c r="M5" s="176" t="s">
        <v>14</v>
      </c>
      <c r="N5" s="177" t="s">
        <v>28</v>
      </c>
    </row>
    <row r="6" spans="1:14" ht="14.45" x14ac:dyDescent="0.3">
      <c r="A6" s="74" t="s">
        <v>15</v>
      </c>
      <c r="B6" s="66">
        <f>'CESSIÓ ESPAIS'!H67</f>
        <v>0</v>
      </c>
      <c r="C6" s="66">
        <f>'CESSIÓ ESPAIS'!J67</f>
        <v>0</v>
      </c>
      <c r="D6" s="66">
        <f>'CESSIÓ ESPAIS'!L67</f>
        <v>0</v>
      </c>
      <c r="E6" s="66">
        <f>'CESSIÓ ESPAIS'!N67</f>
        <v>0</v>
      </c>
      <c r="F6" s="66">
        <f>'CESSIÓ ESPAIS'!P67</f>
        <v>0</v>
      </c>
      <c r="G6" s="66">
        <f>'CESSIÓ ESPAIS'!R67</f>
        <v>0</v>
      </c>
      <c r="H6" s="66">
        <f>'CESSIÓ ESPAIS'!T67</f>
        <v>0</v>
      </c>
      <c r="I6" s="66">
        <f>'CESSIÓ ESPAIS'!V67</f>
        <v>0</v>
      </c>
      <c r="J6" s="66">
        <f>'CESSIÓ ESPAIS'!X67</f>
        <v>0</v>
      </c>
      <c r="K6" s="66">
        <f>'CESSIÓ ESPAIS'!Z67</f>
        <v>0</v>
      </c>
      <c r="L6" s="66">
        <f>'CESSIÓ ESPAIS'!AB67</f>
        <v>0</v>
      </c>
      <c r="M6" s="66">
        <f>SUM(B6:L6)</f>
        <v>0</v>
      </c>
      <c r="N6" s="178" t="e">
        <f>M6/M10</f>
        <v>#DIV/0!</v>
      </c>
    </row>
    <row r="7" spans="1:14" ht="14.45" x14ac:dyDescent="0.3">
      <c r="A7" s="74" t="s">
        <v>17</v>
      </c>
      <c r="B7" s="66">
        <f>'CESSIÓ ESPAIS'!H68</f>
        <v>0</v>
      </c>
      <c r="C7" s="66">
        <f>'CESSIÓ ESPAIS'!J68</f>
        <v>0</v>
      </c>
      <c r="D7" s="66">
        <f>'CESSIÓ ESPAIS'!L68</f>
        <v>0</v>
      </c>
      <c r="E7" s="66">
        <f>'CESSIÓ ESPAIS'!N68</f>
        <v>0</v>
      </c>
      <c r="F7" s="66">
        <f>'CESSIÓ ESPAIS'!P68</f>
        <v>0</v>
      </c>
      <c r="G7" s="66">
        <f>'CESSIÓ ESPAIS'!R68</f>
        <v>0</v>
      </c>
      <c r="H7" s="66">
        <f>'CESSIÓ ESPAIS'!T68</f>
        <v>0</v>
      </c>
      <c r="I7" s="66">
        <f>'CESSIÓ ESPAIS'!V68</f>
        <v>0</v>
      </c>
      <c r="J7" s="66">
        <f>'CESSIÓ ESPAIS'!X68</f>
        <v>0</v>
      </c>
      <c r="K7" s="66">
        <f>'CESSIÓ ESPAIS'!Z68</f>
        <v>0</v>
      </c>
      <c r="L7" s="66">
        <f>'CESSIÓ ESPAIS'!AB68</f>
        <v>0</v>
      </c>
      <c r="M7" s="66">
        <f t="shared" ref="M7:M9" si="0">SUM(B7:L7)</f>
        <v>0</v>
      </c>
      <c r="N7" s="178" t="e">
        <f>M7/M10</f>
        <v>#DIV/0!</v>
      </c>
    </row>
    <row r="8" spans="1:14" ht="14.45" x14ac:dyDescent="0.3">
      <c r="A8" s="74" t="s">
        <v>165</v>
      </c>
      <c r="B8" s="66">
        <f>'CESSIÓ ESPAIS'!H69</f>
        <v>0</v>
      </c>
      <c r="C8" s="66">
        <f>'CESSIÓ ESPAIS'!J69</f>
        <v>0</v>
      </c>
      <c r="D8" s="66">
        <f>'CESSIÓ ESPAIS'!L69</f>
        <v>0</v>
      </c>
      <c r="E8" s="66">
        <f>'CESSIÓ ESPAIS'!N69</f>
        <v>0</v>
      </c>
      <c r="F8" s="66">
        <f>'CESSIÓ ESPAIS'!P69</f>
        <v>0</v>
      </c>
      <c r="G8" s="66">
        <f>'CESSIÓ ESPAIS'!R69</f>
        <v>0</v>
      </c>
      <c r="H8" s="66">
        <f>'CESSIÓ ESPAIS'!T69</f>
        <v>0</v>
      </c>
      <c r="I8" s="66">
        <f>'CESSIÓ ESPAIS'!V69</f>
        <v>0</v>
      </c>
      <c r="J8" s="66">
        <f>'CESSIÓ ESPAIS'!X69</f>
        <v>0</v>
      </c>
      <c r="K8" s="66">
        <f>'CESSIÓ ESPAIS'!Z69</f>
        <v>0</v>
      </c>
      <c r="L8" s="66">
        <f>'CESSIÓ ESPAIS'!AB69</f>
        <v>0</v>
      </c>
      <c r="M8" s="66">
        <f t="shared" si="0"/>
        <v>0</v>
      </c>
      <c r="N8" s="178" t="e">
        <f>M8/M10</f>
        <v>#DIV/0!</v>
      </c>
    </row>
    <row r="9" spans="1:14" ht="14.45" x14ac:dyDescent="0.3">
      <c r="A9" s="74" t="s">
        <v>166</v>
      </c>
      <c r="B9" s="66">
        <f>'CESSIÓ ESPAIS'!H70</f>
        <v>0</v>
      </c>
      <c r="C9" s="66">
        <f>'CESSIÓ ESPAIS'!J70</f>
        <v>0</v>
      </c>
      <c r="D9" s="66">
        <f>'CESSIÓ ESPAIS'!L70</f>
        <v>0</v>
      </c>
      <c r="E9" s="66">
        <f>'CESSIÓ ESPAIS'!N70</f>
        <v>0</v>
      </c>
      <c r="F9" s="66">
        <f>'CESSIÓ ESPAIS'!P70</f>
        <v>0</v>
      </c>
      <c r="G9" s="66">
        <f>'CESSIÓ ESPAIS'!R70</f>
        <v>0</v>
      </c>
      <c r="H9" s="66">
        <f>'CESSIÓ ESPAIS'!T70</f>
        <v>0</v>
      </c>
      <c r="I9" s="66">
        <f>'CESSIÓ ESPAIS'!V70</f>
        <v>0</v>
      </c>
      <c r="J9" s="66">
        <f>'CESSIÓ ESPAIS'!X70</f>
        <v>0</v>
      </c>
      <c r="K9" s="66">
        <f>'CESSIÓ ESPAIS'!Z70</f>
        <v>0</v>
      </c>
      <c r="L9" s="66">
        <f>'CESSIÓ ESPAIS'!AB70</f>
        <v>0</v>
      </c>
      <c r="M9" s="66">
        <f t="shared" si="0"/>
        <v>0</v>
      </c>
      <c r="N9" s="178" t="e">
        <f>M9/M10</f>
        <v>#DIV/0!</v>
      </c>
    </row>
    <row r="10" spans="1:14" ht="14.45" x14ac:dyDescent="0.3">
      <c r="A10" s="179" t="s">
        <v>31</v>
      </c>
      <c r="B10" s="180">
        <f t="shared" ref="B10:N10" si="1">SUM(B6:B9)</f>
        <v>0</v>
      </c>
      <c r="C10" s="180">
        <f t="shared" si="1"/>
        <v>0</v>
      </c>
      <c r="D10" s="180">
        <f t="shared" si="1"/>
        <v>0</v>
      </c>
      <c r="E10" s="180">
        <f t="shared" si="1"/>
        <v>0</v>
      </c>
      <c r="F10" s="180">
        <f t="shared" si="1"/>
        <v>0</v>
      </c>
      <c r="G10" s="180">
        <f t="shared" si="1"/>
        <v>0</v>
      </c>
      <c r="H10" s="180">
        <f t="shared" si="1"/>
        <v>0</v>
      </c>
      <c r="I10" s="180">
        <f t="shared" si="1"/>
        <v>0</v>
      </c>
      <c r="J10" s="180">
        <f t="shared" si="1"/>
        <v>0</v>
      </c>
      <c r="K10" s="180">
        <f t="shared" si="1"/>
        <v>0</v>
      </c>
      <c r="L10" s="180">
        <f t="shared" si="1"/>
        <v>0</v>
      </c>
      <c r="M10" s="180">
        <f t="shared" si="1"/>
        <v>0</v>
      </c>
      <c r="N10" s="181" t="e">
        <f t="shared" si="1"/>
        <v>#DIV/0!</v>
      </c>
    </row>
    <row r="11" spans="1:14" ht="14.45" x14ac:dyDescent="0.3">
      <c r="A11" s="74" t="s">
        <v>23</v>
      </c>
      <c r="B11" s="66">
        <f>'CESSIÓ ESPAIS'!H71</f>
        <v>0</v>
      </c>
      <c r="C11" s="66">
        <f>'CESSIÓ ESPAIS'!J71</f>
        <v>0</v>
      </c>
      <c r="D11" s="66">
        <f>'CESSIÓ ESPAIS'!L71</f>
        <v>0</v>
      </c>
      <c r="E11" s="66">
        <f>'CESSIÓ ESPAIS'!N71</f>
        <v>0</v>
      </c>
      <c r="F11" s="66">
        <f>'CESSIÓ ESPAIS'!P71</f>
        <v>0</v>
      </c>
      <c r="G11" s="66">
        <f>'CESSIÓ ESPAIS'!R71</f>
        <v>0</v>
      </c>
      <c r="H11" s="66">
        <f>'CESSIÓ ESPAIS'!T71</f>
        <v>0</v>
      </c>
      <c r="I11" s="66">
        <f>'CESSIÓ ESPAIS'!V71</f>
        <v>0</v>
      </c>
      <c r="J11" s="66">
        <f>'CESSIÓ ESPAIS'!X71</f>
        <v>0</v>
      </c>
      <c r="K11" s="66">
        <f>'CESSIÓ ESPAIS'!Z71</f>
        <v>0</v>
      </c>
      <c r="L11" s="66">
        <f>'CESSIÓ ESPAIS'!AB71</f>
        <v>0</v>
      </c>
      <c r="M11" s="66">
        <f>SUM(B11:L11)</f>
        <v>0</v>
      </c>
      <c r="N11" s="178" t="e">
        <f>M11/M13</f>
        <v>#DIV/0!</v>
      </c>
    </row>
    <row r="12" spans="1:14" ht="14.45" x14ac:dyDescent="0.3">
      <c r="A12" s="74" t="s">
        <v>24</v>
      </c>
      <c r="B12" s="66">
        <f>'CESSIÓ ESPAIS'!H72</f>
        <v>0</v>
      </c>
      <c r="C12" s="66">
        <f>'CESSIÓ ESPAIS'!J72</f>
        <v>0</v>
      </c>
      <c r="D12" s="66">
        <f>'CESSIÓ ESPAIS'!L72</f>
        <v>0</v>
      </c>
      <c r="E12" s="66">
        <f>'CESSIÓ ESPAIS'!N72</f>
        <v>0</v>
      </c>
      <c r="F12" s="66">
        <f>'CESSIÓ ESPAIS'!P72</f>
        <v>0</v>
      </c>
      <c r="G12" s="66">
        <f>'CESSIÓ ESPAIS'!R72</f>
        <v>0</v>
      </c>
      <c r="H12" s="66">
        <f>'CESSIÓ ESPAIS'!T72</f>
        <v>0</v>
      </c>
      <c r="I12" s="66">
        <f>'CESSIÓ ESPAIS'!V72</f>
        <v>0</v>
      </c>
      <c r="J12" s="66">
        <f>'CESSIÓ ESPAIS'!X72</f>
        <v>0</v>
      </c>
      <c r="K12" s="66">
        <f>'CESSIÓ ESPAIS'!Z72</f>
        <v>0</v>
      </c>
      <c r="L12" s="66">
        <f>'CESSIÓ ESPAIS'!AB72</f>
        <v>0</v>
      </c>
      <c r="M12" s="66">
        <f>SUM(B12:L12)</f>
        <v>0</v>
      </c>
      <c r="N12" s="178" t="e">
        <f>M12/M13</f>
        <v>#DIV/0!</v>
      </c>
    </row>
    <row r="13" spans="1:14" ht="14.45" x14ac:dyDescent="0.3">
      <c r="A13" s="179" t="s">
        <v>31</v>
      </c>
      <c r="B13" s="180">
        <f t="shared" ref="B13:N13" si="2">SUM(B11:B12)</f>
        <v>0</v>
      </c>
      <c r="C13" s="180">
        <f t="shared" si="2"/>
        <v>0</v>
      </c>
      <c r="D13" s="180">
        <f t="shared" si="2"/>
        <v>0</v>
      </c>
      <c r="E13" s="180">
        <f t="shared" si="2"/>
        <v>0</v>
      </c>
      <c r="F13" s="180">
        <f t="shared" si="2"/>
        <v>0</v>
      </c>
      <c r="G13" s="180">
        <f t="shared" si="2"/>
        <v>0</v>
      </c>
      <c r="H13" s="180">
        <f t="shared" si="2"/>
        <v>0</v>
      </c>
      <c r="I13" s="180">
        <f t="shared" si="2"/>
        <v>0</v>
      </c>
      <c r="J13" s="180">
        <f t="shared" si="2"/>
        <v>0</v>
      </c>
      <c r="K13" s="180">
        <f t="shared" si="2"/>
        <v>0</v>
      </c>
      <c r="L13" s="180">
        <f t="shared" si="2"/>
        <v>0</v>
      </c>
      <c r="M13" s="180">
        <f t="shared" si="2"/>
        <v>0</v>
      </c>
      <c r="N13" s="181" t="e">
        <f t="shared" si="2"/>
        <v>#DIV/0!</v>
      </c>
    </row>
    <row r="14" spans="1:14" x14ac:dyDescent="0.25">
      <c r="A14" s="74" t="s">
        <v>169</v>
      </c>
      <c r="B14" s="66">
        <f>'CESSIÓ ESPAIS'!H73</f>
        <v>0</v>
      </c>
      <c r="C14" s="66">
        <f>'CESSIÓ ESPAIS'!J73</f>
        <v>0</v>
      </c>
      <c r="D14" s="66">
        <f>'CESSIÓ ESPAIS'!L73</f>
        <v>0</v>
      </c>
      <c r="E14" s="66">
        <f>'CESSIÓ ESPAIS'!N73</f>
        <v>0</v>
      </c>
      <c r="F14" s="66">
        <f>'CESSIÓ ESPAIS'!P73</f>
        <v>0</v>
      </c>
      <c r="G14" s="66">
        <f>'CESSIÓ ESPAIS'!R73</f>
        <v>0</v>
      </c>
      <c r="H14" s="66">
        <f>'CESSIÓ ESPAIS'!T73</f>
        <v>0</v>
      </c>
      <c r="I14" s="66">
        <f>'CESSIÓ ESPAIS'!V73</f>
        <v>0</v>
      </c>
      <c r="J14" s="66">
        <f>'CESSIÓ ESPAIS'!X73</f>
        <v>0</v>
      </c>
      <c r="K14" s="66">
        <f>'CESSIÓ ESPAIS'!Z73</f>
        <v>0</v>
      </c>
      <c r="L14" s="66">
        <f>'CESSIÓ ESPAIS'!AB73</f>
        <v>0</v>
      </c>
      <c r="M14" s="66">
        <f>SUM(B14:L14)</f>
        <v>0</v>
      </c>
      <c r="N14" s="178" t="e">
        <f>M14/M17</f>
        <v>#DIV/0!</v>
      </c>
    </row>
    <row r="15" spans="1:14" x14ac:dyDescent="0.25">
      <c r="A15" s="74" t="s">
        <v>30</v>
      </c>
      <c r="B15" s="66">
        <f>'CESSIÓ ESPAIS'!H74</f>
        <v>0</v>
      </c>
      <c r="C15" s="66">
        <f>'CESSIÓ ESPAIS'!J74</f>
        <v>0</v>
      </c>
      <c r="D15" s="66">
        <f>'CESSIÓ ESPAIS'!L74</f>
        <v>0</v>
      </c>
      <c r="E15" s="66">
        <f>'CESSIÓ ESPAIS'!N74</f>
        <v>0</v>
      </c>
      <c r="F15" s="66">
        <f>'CESSIÓ ESPAIS'!P74</f>
        <v>0</v>
      </c>
      <c r="G15" s="66">
        <f>'CESSIÓ ESPAIS'!R74</f>
        <v>0</v>
      </c>
      <c r="H15" s="66">
        <f>'CESSIÓ ESPAIS'!T74</f>
        <v>0</v>
      </c>
      <c r="I15" s="66">
        <f>'CESSIÓ ESPAIS'!V74</f>
        <v>0</v>
      </c>
      <c r="J15" s="66">
        <f>'CESSIÓ ESPAIS'!X74</f>
        <v>0</v>
      </c>
      <c r="K15" s="66">
        <f>'CESSIÓ ESPAIS'!Z74</f>
        <v>0</v>
      </c>
      <c r="L15" s="66">
        <f>'CESSIÓ ESPAIS'!AB74</f>
        <v>0</v>
      </c>
      <c r="M15" s="66">
        <f>SUM(B15:L15)</f>
        <v>0</v>
      </c>
      <c r="N15" s="178" t="e">
        <f>M15/M17</f>
        <v>#DIV/0!</v>
      </c>
    </row>
    <row r="16" spans="1:14" ht="14.45" x14ac:dyDescent="0.3">
      <c r="A16" s="74" t="s">
        <v>16</v>
      </c>
      <c r="B16" s="66">
        <f>'CESSIÓ ESPAIS'!H75</f>
        <v>0</v>
      </c>
      <c r="C16" s="66">
        <f>'CESSIÓ ESPAIS'!J75</f>
        <v>0</v>
      </c>
      <c r="D16" s="66">
        <f>'CESSIÓ ESPAIS'!L75</f>
        <v>0</v>
      </c>
      <c r="E16" s="66">
        <f>'CESSIÓ ESPAIS'!N75</f>
        <v>0</v>
      </c>
      <c r="F16" s="66">
        <f>'CESSIÓ ESPAIS'!P75</f>
        <v>0</v>
      </c>
      <c r="G16" s="66">
        <f>'CESSIÓ ESPAIS'!R75</f>
        <v>0</v>
      </c>
      <c r="H16" s="66">
        <f>'CESSIÓ ESPAIS'!T75</f>
        <v>0</v>
      </c>
      <c r="I16" s="66">
        <f>'CESSIÓ ESPAIS'!V75</f>
        <v>0</v>
      </c>
      <c r="J16" s="66">
        <f>'CESSIÓ ESPAIS'!X75</f>
        <v>0</v>
      </c>
      <c r="K16" s="66">
        <f>'CESSIÓ ESPAIS'!Z75</f>
        <v>0</v>
      </c>
      <c r="L16" s="66">
        <f>'CESSIÓ ESPAIS'!AB75</f>
        <v>0</v>
      </c>
      <c r="M16" s="66">
        <f>SUM(B16:L16)</f>
        <v>0</v>
      </c>
      <c r="N16" s="178" t="e">
        <f t="shared" ref="N16" si="3">M16/M17</f>
        <v>#DIV/0!</v>
      </c>
    </row>
    <row r="17" spans="1:14" ht="14.45" x14ac:dyDescent="0.3">
      <c r="A17" s="179" t="s">
        <v>31</v>
      </c>
      <c r="B17" s="180">
        <f t="shared" ref="B17:N17" si="4">SUM(B14:B16)</f>
        <v>0</v>
      </c>
      <c r="C17" s="180">
        <f t="shared" si="4"/>
        <v>0</v>
      </c>
      <c r="D17" s="180">
        <f t="shared" si="4"/>
        <v>0</v>
      </c>
      <c r="E17" s="180">
        <f t="shared" si="4"/>
        <v>0</v>
      </c>
      <c r="F17" s="180">
        <f t="shared" si="4"/>
        <v>0</v>
      </c>
      <c r="G17" s="180">
        <f t="shared" si="4"/>
        <v>0</v>
      </c>
      <c r="H17" s="180">
        <f t="shared" si="4"/>
        <v>0</v>
      </c>
      <c r="I17" s="180">
        <f t="shared" si="4"/>
        <v>0</v>
      </c>
      <c r="J17" s="180">
        <f t="shared" si="4"/>
        <v>0</v>
      </c>
      <c r="K17" s="180">
        <f t="shared" si="4"/>
        <v>0</v>
      </c>
      <c r="L17" s="180">
        <f t="shared" si="4"/>
        <v>0</v>
      </c>
      <c r="M17" s="180">
        <f t="shared" si="4"/>
        <v>0</v>
      </c>
      <c r="N17" s="182" t="e">
        <f t="shared" si="4"/>
        <v>#DIV/0!</v>
      </c>
    </row>
    <row r="18" spans="1:14" ht="14.45" x14ac:dyDescent="0.3">
      <c r="A18" s="43"/>
      <c r="M18" s="25"/>
    </row>
    <row r="50" spans="1:13" ht="15.75" thickBot="1" x14ac:dyDescent="0.3"/>
    <row r="51" spans="1:13" x14ac:dyDescent="0.25">
      <c r="A51" s="33"/>
      <c r="B51" s="34" t="s">
        <v>3</v>
      </c>
      <c r="C51" s="35" t="s">
        <v>4</v>
      </c>
      <c r="D51" s="36" t="s">
        <v>5</v>
      </c>
      <c r="E51" s="34" t="s">
        <v>6</v>
      </c>
      <c r="F51" s="34" t="s">
        <v>7</v>
      </c>
      <c r="G51" s="34" t="s">
        <v>8</v>
      </c>
      <c r="H51" s="34" t="s">
        <v>9</v>
      </c>
      <c r="I51" s="34" t="s">
        <v>10</v>
      </c>
      <c r="J51" s="34" t="s">
        <v>11</v>
      </c>
      <c r="K51" s="34" t="s">
        <v>12</v>
      </c>
      <c r="L51" s="34" t="s">
        <v>13</v>
      </c>
      <c r="M51" s="37" t="s">
        <v>14</v>
      </c>
    </row>
    <row r="52" spans="1:13" x14ac:dyDescent="0.25">
      <c r="A52" s="38" t="s">
        <v>26</v>
      </c>
      <c r="B52">
        <f>'CESSIÓ ESPAIS'!G63</f>
        <v>0</v>
      </c>
      <c r="C52">
        <f>'CESSIÓ ESPAIS'!I63</f>
        <v>0</v>
      </c>
      <c r="D52">
        <f>'CESSIÓ ESPAIS'!K63</f>
        <v>0</v>
      </c>
      <c r="E52">
        <f>'CESSIÓ ESPAIS'!M63</f>
        <v>0</v>
      </c>
      <c r="F52">
        <f>'CESSIÓ ESPAIS'!O63</f>
        <v>0</v>
      </c>
      <c r="G52">
        <f>'CESSIÓ ESPAIS'!Q63</f>
        <v>0</v>
      </c>
      <c r="H52">
        <f>'CESSIÓ ESPAIS'!S63</f>
        <v>0</v>
      </c>
      <c r="I52">
        <f>'CESSIÓ ESPAIS'!U63</f>
        <v>0</v>
      </c>
      <c r="J52">
        <f>'CESSIÓ ESPAIS'!W63</f>
        <v>0</v>
      </c>
      <c r="K52">
        <f>'CESSIÓ ESPAIS'!Y63</f>
        <v>0</v>
      </c>
      <c r="L52">
        <f>'CESSIÓ ESPAIS'!AA63</f>
        <v>0</v>
      </c>
      <c r="M52" s="39">
        <f>SUM(B52:L52)</f>
        <v>0</v>
      </c>
    </row>
    <row r="53" spans="1:13" ht="15.75" thickBot="1" x14ac:dyDescent="0.3">
      <c r="A53" s="40" t="s">
        <v>25</v>
      </c>
      <c r="B53" s="41">
        <f>'CESSIÓ ESPAIS'!H63</f>
        <v>0</v>
      </c>
      <c r="C53" s="41">
        <f>'CESSIÓ ESPAIS'!J63</f>
        <v>0</v>
      </c>
      <c r="D53" s="41">
        <f>'CESSIÓ ESPAIS'!L63</f>
        <v>0</v>
      </c>
      <c r="E53" s="41">
        <f>'CESSIÓ ESPAIS'!N63</f>
        <v>0</v>
      </c>
      <c r="F53" s="41">
        <f>'CESSIÓ ESPAIS'!P63</f>
        <v>0</v>
      </c>
      <c r="G53" s="41">
        <f>'CESSIÓ ESPAIS'!R63</f>
        <v>0</v>
      </c>
      <c r="H53" s="41">
        <f>'CESSIÓ ESPAIS'!T63</f>
        <v>0</v>
      </c>
      <c r="I53" s="41">
        <f>'CESSIÓ ESPAIS'!V63</f>
        <v>0</v>
      </c>
      <c r="J53" s="41">
        <f>'CESSIÓ ESPAIS'!X63</f>
        <v>0</v>
      </c>
      <c r="K53" s="41">
        <f>'CESSIÓ ESPAIS'!Z63</f>
        <v>0</v>
      </c>
      <c r="L53" s="41">
        <f>'CESSIÓ ESPAIS'!BA63</f>
        <v>0</v>
      </c>
      <c r="M53" s="42">
        <f>SUM(B53:L53)</f>
        <v>0</v>
      </c>
    </row>
  </sheetData>
  <pageMargins left="0.25" right="0.25" top="0.75" bottom="0.75" header="0.3" footer="0.3"/>
  <pageSetup paperSize="9" scale="73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  <ignoredErrors>
    <ignoredError sqref="E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AK66"/>
  <sheetViews>
    <sheetView tabSelected="1" topLeftCell="A39" zoomScale="85" zoomScaleNormal="85" workbookViewId="0">
      <selection activeCell="F61" sqref="B10:F61"/>
    </sheetView>
  </sheetViews>
  <sheetFormatPr defaultColWidth="9.140625" defaultRowHeight="15" x14ac:dyDescent="0.25"/>
  <cols>
    <col min="1" max="1" width="29.85546875" customWidth="1"/>
    <col min="2" max="2" width="19" style="29" customWidth="1"/>
    <col min="3" max="7" width="10.7109375" customWidth="1"/>
    <col min="8" max="8" width="15.140625" style="46" customWidth="1"/>
    <col min="9" max="9" width="10.7109375" customWidth="1"/>
    <col min="10" max="10" width="10.7109375" style="46" customWidth="1"/>
    <col min="11" max="11" width="10.7109375" customWidth="1"/>
    <col min="12" max="12" width="10.7109375" style="46" customWidth="1"/>
    <col min="13" max="13" width="10.7109375" customWidth="1"/>
    <col min="14" max="14" width="12.28515625" style="46" customWidth="1"/>
    <col min="15" max="15" width="10.7109375" customWidth="1"/>
    <col min="16" max="16" width="10.7109375" style="46" customWidth="1"/>
    <col min="17" max="17" width="10.7109375" customWidth="1"/>
    <col min="18" max="18" width="10.7109375" style="46" customWidth="1"/>
    <col min="19" max="19" width="10.7109375" customWidth="1"/>
    <col min="20" max="20" width="10.7109375" style="46" customWidth="1"/>
    <col min="21" max="21" width="10.7109375" customWidth="1"/>
    <col min="22" max="22" width="10.7109375" style="46" customWidth="1"/>
    <col min="23" max="23" width="10.7109375" customWidth="1"/>
    <col min="24" max="24" width="10.7109375" style="46" customWidth="1"/>
    <col min="25" max="25" width="10.7109375" customWidth="1"/>
    <col min="26" max="26" width="10.7109375" style="46" customWidth="1"/>
    <col min="27" max="27" width="10.7109375" customWidth="1"/>
    <col min="28" max="28" width="10.7109375" style="46" customWidth="1"/>
    <col min="29" max="30" width="10.7109375" customWidth="1"/>
  </cols>
  <sheetData>
    <row r="1" spans="1:37" ht="21" x14ac:dyDescent="0.3">
      <c r="A1" s="44" t="s">
        <v>242</v>
      </c>
      <c r="B1"/>
      <c r="G1" s="46"/>
      <c r="H1"/>
      <c r="I1" s="46"/>
      <c r="J1"/>
      <c r="K1" s="46"/>
      <c r="L1"/>
      <c r="M1" s="46"/>
      <c r="N1"/>
      <c r="O1" s="46"/>
      <c r="P1"/>
      <c r="Q1" s="46"/>
      <c r="R1"/>
      <c r="S1" s="46"/>
      <c r="T1"/>
      <c r="U1" s="46"/>
      <c r="V1"/>
      <c r="W1" s="46"/>
      <c r="X1"/>
      <c r="Y1" s="46"/>
      <c r="Z1"/>
      <c r="AA1" s="46"/>
      <c r="AB1"/>
    </row>
    <row r="2" spans="1:37" ht="21" x14ac:dyDescent="0.35">
      <c r="A2" s="44" t="s">
        <v>163</v>
      </c>
      <c r="B2" s="245"/>
      <c r="C2" s="13"/>
    </row>
    <row r="3" spans="1:37" ht="15" customHeight="1" x14ac:dyDescent="0.3">
      <c r="A3" s="44"/>
      <c r="B3" s="246"/>
      <c r="C3" s="44"/>
    </row>
    <row r="4" spans="1:37" ht="15" customHeight="1" x14ac:dyDescent="0.3">
      <c r="B4" s="247"/>
    </row>
    <row r="5" spans="1:37" ht="14.45" x14ac:dyDescent="0.3">
      <c r="A5" s="1"/>
      <c r="B5" s="247"/>
    </row>
    <row r="6" spans="1:37" thickBot="1" x14ac:dyDescent="0.35">
      <c r="A6" s="1"/>
      <c r="B6" s="247"/>
    </row>
    <row r="7" spans="1:37" x14ac:dyDescent="0.25">
      <c r="A7" s="54" t="s">
        <v>1</v>
      </c>
      <c r="B7" s="587" t="s">
        <v>40</v>
      </c>
      <c r="C7" s="587"/>
      <c r="D7" s="587"/>
      <c r="E7" s="587"/>
      <c r="F7" s="588"/>
      <c r="G7" s="589" t="s">
        <v>3</v>
      </c>
      <c r="H7" s="585"/>
      <c r="I7" s="584" t="s">
        <v>4</v>
      </c>
      <c r="J7" s="585"/>
      <c r="K7" s="584" t="s">
        <v>5</v>
      </c>
      <c r="L7" s="585"/>
      <c r="M7" s="584" t="s">
        <v>6</v>
      </c>
      <c r="N7" s="585"/>
      <c r="O7" s="584" t="s">
        <v>7</v>
      </c>
      <c r="P7" s="585"/>
      <c r="Q7" s="584" t="s">
        <v>8</v>
      </c>
      <c r="R7" s="585"/>
      <c r="S7" s="584" t="s">
        <v>9</v>
      </c>
      <c r="T7" s="585"/>
      <c r="U7" s="584" t="s">
        <v>10</v>
      </c>
      <c r="V7" s="585"/>
      <c r="W7" s="584" t="s">
        <v>11</v>
      </c>
      <c r="X7" s="585"/>
      <c r="Y7" s="584" t="s">
        <v>12</v>
      </c>
      <c r="Z7" s="585"/>
      <c r="AA7" s="584" t="s">
        <v>13</v>
      </c>
      <c r="AB7" s="585"/>
      <c r="AC7" s="584" t="s">
        <v>14</v>
      </c>
      <c r="AD7" s="586"/>
    </row>
    <row r="8" spans="1:37" x14ac:dyDescent="0.25">
      <c r="A8" s="58" t="s">
        <v>44</v>
      </c>
      <c r="B8" s="405" t="s">
        <v>243</v>
      </c>
      <c r="C8" s="47" t="s">
        <v>41</v>
      </c>
      <c r="D8" s="47" t="s">
        <v>42</v>
      </c>
      <c r="E8" s="248" t="s">
        <v>43</v>
      </c>
      <c r="F8" s="48" t="s">
        <v>168</v>
      </c>
      <c r="G8" s="55" t="s">
        <v>21</v>
      </c>
      <c r="H8" s="48" t="s">
        <v>31</v>
      </c>
      <c r="I8" s="47" t="s">
        <v>21</v>
      </c>
      <c r="J8" s="48" t="s">
        <v>31</v>
      </c>
      <c r="K8" s="47" t="s">
        <v>21</v>
      </c>
      <c r="L8" s="48" t="s">
        <v>31</v>
      </c>
      <c r="M8" s="47" t="s">
        <v>21</v>
      </c>
      <c r="N8" s="48" t="s">
        <v>31</v>
      </c>
      <c r="O8" s="47" t="s">
        <v>21</v>
      </c>
      <c r="P8" s="48" t="s">
        <v>31</v>
      </c>
      <c r="Q8" s="47" t="s">
        <v>21</v>
      </c>
      <c r="R8" s="48" t="s">
        <v>31</v>
      </c>
      <c r="S8" s="47" t="s">
        <v>21</v>
      </c>
      <c r="T8" s="48" t="s">
        <v>31</v>
      </c>
      <c r="U8" s="47" t="s">
        <v>21</v>
      </c>
      <c r="V8" s="48" t="s">
        <v>31</v>
      </c>
      <c r="W8" s="47" t="s">
        <v>21</v>
      </c>
      <c r="X8" s="48" t="s">
        <v>31</v>
      </c>
      <c r="Y8" s="47" t="s">
        <v>21</v>
      </c>
      <c r="Z8" s="48" t="s">
        <v>31</v>
      </c>
      <c r="AA8" s="47" t="s">
        <v>21</v>
      </c>
      <c r="AB8" s="48" t="s">
        <v>31</v>
      </c>
      <c r="AC8" s="50" t="s">
        <v>21</v>
      </c>
      <c r="AD8" s="48" t="s">
        <v>31</v>
      </c>
    </row>
    <row r="9" spans="1:37" ht="14.45" x14ac:dyDescent="0.3">
      <c r="A9" s="404"/>
      <c r="B9" s="406"/>
      <c r="C9" s="47"/>
      <c r="D9" s="47"/>
      <c r="E9" s="248"/>
      <c r="F9" s="48"/>
      <c r="G9" s="55"/>
      <c r="H9" s="248"/>
      <c r="I9" s="47"/>
      <c r="J9" s="248"/>
      <c r="K9" s="47"/>
      <c r="L9" s="248"/>
      <c r="M9" s="47"/>
      <c r="N9" s="248"/>
      <c r="O9" s="47"/>
      <c r="P9" s="248"/>
      <c r="Q9" s="47"/>
      <c r="R9" s="248"/>
      <c r="S9" s="47"/>
      <c r="T9" s="248"/>
      <c r="U9" s="47"/>
      <c r="V9" s="248"/>
      <c r="W9" s="47"/>
      <c r="X9" s="248"/>
      <c r="Y9" s="47"/>
      <c r="Z9" s="248"/>
      <c r="AA9" s="47"/>
      <c r="AB9" s="248"/>
      <c r="AC9" s="50"/>
      <c r="AD9" s="48"/>
      <c r="AH9" s="408">
        <v>0</v>
      </c>
      <c r="AI9" s="408">
        <v>0</v>
      </c>
      <c r="AJ9" s="408">
        <v>0</v>
      </c>
      <c r="AK9" s="408">
        <v>0</v>
      </c>
    </row>
    <row r="10" spans="1:37" x14ac:dyDescent="0.25">
      <c r="A10" s="303"/>
      <c r="B10" s="407"/>
      <c r="C10" s="228"/>
      <c r="D10" s="228"/>
      <c r="E10" s="241"/>
      <c r="F10" s="240"/>
      <c r="G10" s="49"/>
      <c r="H10" s="228">
        <f>SUM(B10:E10)*G10+F10</f>
        <v>0</v>
      </c>
      <c r="I10" s="49"/>
      <c r="J10" s="228">
        <f>SUM(B10:E10)*I10+F10</f>
        <v>0</v>
      </c>
      <c r="K10" s="49"/>
      <c r="L10" s="228">
        <f>SUM(B10:E10)*K10+F10</f>
        <v>0</v>
      </c>
      <c r="M10" s="49"/>
      <c r="N10" s="228">
        <f>SUM(B10:E10)*M10+F10</f>
        <v>0</v>
      </c>
      <c r="O10" s="49"/>
      <c r="P10" s="228">
        <f>SUM(B10:E10)*O10+F10</f>
        <v>0</v>
      </c>
      <c r="Q10" s="49"/>
      <c r="R10" s="228">
        <f>SUM(B10:E10)*Q10+F10</f>
        <v>0</v>
      </c>
      <c r="S10" s="49"/>
      <c r="T10" s="228">
        <f>SUM(B10:E10)*S10+F10</f>
        <v>0</v>
      </c>
      <c r="U10" s="49"/>
      <c r="V10" s="228">
        <f>SUM(B10:E10)*U10+F10</f>
        <v>0</v>
      </c>
      <c r="W10" s="49"/>
      <c r="X10" s="228">
        <f>SUM(B10:E10)*W10+F10</f>
        <v>0</v>
      </c>
      <c r="Y10" s="49"/>
      <c r="Z10" s="228">
        <v>0</v>
      </c>
      <c r="AA10" s="49"/>
      <c r="AB10" s="228">
        <v>0</v>
      </c>
      <c r="AC10" s="52">
        <f>G10+I10+K10+M10+O10+Q10+S10+U10+W10+Y10+AA10</f>
        <v>0</v>
      </c>
      <c r="AD10" s="240">
        <f>H10+L10+J10+N10+P10+R10+T10+V10+X10+Z10+AB10</f>
        <v>0</v>
      </c>
      <c r="AH10" s="408">
        <v>25.67</v>
      </c>
      <c r="AI10" s="408">
        <v>31.58</v>
      </c>
      <c r="AJ10" s="408">
        <v>10.46</v>
      </c>
      <c r="AK10" s="408">
        <v>105.37</v>
      </c>
    </row>
    <row r="11" spans="1:37" x14ac:dyDescent="0.25">
      <c r="A11" s="303"/>
      <c r="B11" s="407"/>
      <c r="C11" s="228"/>
      <c r="D11" s="228"/>
      <c r="E11" s="241"/>
      <c r="F11" s="240"/>
      <c r="G11" s="49"/>
      <c r="H11" s="228">
        <f t="shared" ref="H11:H35" si="0">SUM(B11:E11)*G11+F11</f>
        <v>0</v>
      </c>
      <c r="I11" s="49"/>
      <c r="J11" s="228">
        <f t="shared" ref="J11:J35" si="1">SUM(B11:E11)*I11+F11</f>
        <v>0</v>
      </c>
      <c r="K11" s="49"/>
      <c r="L11" s="228">
        <f t="shared" ref="L11:L60" si="2">SUM(B11:E11)*K11+F11</f>
        <v>0</v>
      </c>
      <c r="M11" s="49"/>
      <c r="N11" s="228">
        <f t="shared" ref="N11:N61" si="3">SUM(B11:E11)*M11+F11</f>
        <v>0</v>
      </c>
      <c r="O11" s="49"/>
      <c r="P11" s="228">
        <f t="shared" ref="P11:P61" si="4">SUM(B11:E11)*O11+F11</f>
        <v>0</v>
      </c>
      <c r="Q11" s="49"/>
      <c r="R11" s="228">
        <f t="shared" ref="R11:R61" si="5">SUM(B11:E11)*Q11+F11</f>
        <v>0</v>
      </c>
      <c r="S11" s="49"/>
      <c r="T11" s="228">
        <f t="shared" ref="T11:T61" si="6">SUM(B11:E11)*S11+F11</f>
        <v>0</v>
      </c>
      <c r="U11" s="49"/>
      <c r="V11" s="228">
        <f t="shared" ref="V11:V61" si="7">SUM(B11:E11)*U11+F11</f>
        <v>0</v>
      </c>
      <c r="W11" s="49"/>
      <c r="X11" s="228">
        <f t="shared" ref="X11:X61" si="8">SUM(B11:E11)*W11+F11</f>
        <v>0</v>
      </c>
      <c r="Y11" s="49"/>
      <c r="Z11" s="228">
        <f t="shared" ref="Z11:Z61" si="9">SUM(B11:E11)*Y11+F11</f>
        <v>0</v>
      </c>
      <c r="AA11" s="49"/>
      <c r="AB11" s="228">
        <f t="shared" ref="AB11:AB61" si="10">SUM(B11:E11)*AA11+F11</f>
        <v>0</v>
      </c>
      <c r="AC11" s="52">
        <f t="shared" ref="AC11:AC60" si="11">G11+I11+K11+M11+O11+Q11+S11+U11+W11+Y11+AA11</f>
        <v>0</v>
      </c>
      <c r="AD11" s="51">
        <f t="shared" ref="AD11:AD60" si="12">H11+L11+J11+N11+P11+R11+T11+V11+X11+Z11+AB11</f>
        <v>0</v>
      </c>
    </row>
    <row r="12" spans="1:37" x14ac:dyDescent="0.25">
      <c r="A12" s="303"/>
      <c r="B12" s="407"/>
      <c r="C12" s="228"/>
      <c r="D12" s="228"/>
      <c r="E12" s="241"/>
      <c r="F12" s="240"/>
      <c r="G12" s="49"/>
      <c r="H12" s="228">
        <f t="shared" si="0"/>
        <v>0</v>
      </c>
      <c r="I12" s="49"/>
      <c r="J12" s="228">
        <f t="shared" si="1"/>
        <v>0</v>
      </c>
      <c r="K12" s="49"/>
      <c r="L12" s="228">
        <f t="shared" si="2"/>
        <v>0</v>
      </c>
      <c r="M12" s="49"/>
      <c r="N12" s="228">
        <f t="shared" si="3"/>
        <v>0</v>
      </c>
      <c r="O12" s="49"/>
      <c r="P12" s="228">
        <f t="shared" si="4"/>
        <v>0</v>
      </c>
      <c r="Q12" s="49"/>
      <c r="R12" s="228">
        <f t="shared" si="5"/>
        <v>0</v>
      </c>
      <c r="S12" s="49"/>
      <c r="T12" s="228">
        <f t="shared" si="6"/>
        <v>0</v>
      </c>
      <c r="U12" s="49"/>
      <c r="V12" s="228">
        <f t="shared" si="7"/>
        <v>0</v>
      </c>
      <c r="W12" s="49"/>
      <c r="X12" s="228">
        <f t="shared" si="8"/>
        <v>0</v>
      </c>
      <c r="Y12" s="49"/>
      <c r="Z12" s="228">
        <f t="shared" si="9"/>
        <v>0</v>
      </c>
      <c r="AA12" s="49"/>
      <c r="AB12" s="228">
        <f t="shared" si="10"/>
        <v>0</v>
      </c>
      <c r="AC12" s="52">
        <f t="shared" si="11"/>
        <v>0</v>
      </c>
      <c r="AD12" s="51">
        <f t="shared" si="12"/>
        <v>0</v>
      </c>
    </row>
    <row r="13" spans="1:37" x14ac:dyDescent="0.25">
      <c r="A13" s="332"/>
      <c r="B13" s="407"/>
      <c r="C13" s="228"/>
      <c r="D13" s="228"/>
      <c r="E13" s="241"/>
      <c r="F13" s="240"/>
      <c r="G13" s="49"/>
      <c r="H13" s="228">
        <f t="shared" si="0"/>
        <v>0</v>
      </c>
      <c r="I13" s="49"/>
      <c r="J13" s="228">
        <f t="shared" si="1"/>
        <v>0</v>
      </c>
      <c r="K13" s="49"/>
      <c r="L13" s="228">
        <f t="shared" si="2"/>
        <v>0</v>
      </c>
      <c r="M13" s="49"/>
      <c r="N13" s="228">
        <f t="shared" si="3"/>
        <v>0</v>
      </c>
      <c r="O13" s="49"/>
      <c r="P13" s="228">
        <f t="shared" si="4"/>
        <v>0</v>
      </c>
      <c r="Q13" s="49"/>
      <c r="R13" s="228">
        <f t="shared" si="5"/>
        <v>0</v>
      </c>
      <c r="S13" s="49"/>
      <c r="T13" s="228">
        <f t="shared" si="6"/>
        <v>0</v>
      </c>
      <c r="U13" s="49"/>
      <c r="V13" s="228">
        <f t="shared" si="7"/>
        <v>0</v>
      </c>
      <c r="W13" s="49"/>
      <c r="X13" s="228">
        <f t="shared" si="8"/>
        <v>0</v>
      </c>
      <c r="Y13" s="49"/>
      <c r="Z13" s="228">
        <f t="shared" si="9"/>
        <v>0</v>
      </c>
      <c r="AA13" s="49"/>
      <c r="AB13" s="228">
        <f t="shared" si="10"/>
        <v>0</v>
      </c>
      <c r="AC13" s="52">
        <f t="shared" si="11"/>
        <v>0</v>
      </c>
      <c r="AD13" s="51">
        <f t="shared" si="12"/>
        <v>0</v>
      </c>
    </row>
    <row r="14" spans="1:37" x14ac:dyDescent="0.25">
      <c r="A14" s="297"/>
      <c r="B14" s="407"/>
      <c r="C14" s="228"/>
      <c r="D14" s="228"/>
      <c r="E14" s="241"/>
      <c r="F14" s="240"/>
      <c r="G14" s="49"/>
      <c r="H14" s="228">
        <f t="shared" si="0"/>
        <v>0</v>
      </c>
      <c r="I14" s="49"/>
      <c r="J14" s="228">
        <f t="shared" si="1"/>
        <v>0</v>
      </c>
      <c r="K14" s="49"/>
      <c r="L14" s="228">
        <f t="shared" si="2"/>
        <v>0</v>
      </c>
      <c r="M14" s="49"/>
      <c r="N14" s="228">
        <f t="shared" si="3"/>
        <v>0</v>
      </c>
      <c r="O14" s="49"/>
      <c r="P14" s="228">
        <f t="shared" si="4"/>
        <v>0</v>
      </c>
      <c r="Q14" s="49"/>
      <c r="R14" s="228">
        <f t="shared" si="5"/>
        <v>0</v>
      </c>
      <c r="S14" s="49"/>
      <c r="T14" s="228">
        <f t="shared" si="6"/>
        <v>0</v>
      </c>
      <c r="U14" s="49"/>
      <c r="V14" s="228">
        <f t="shared" si="7"/>
        <v>0</v>
      </c>
      <c r="W14" s="49"/>
      <c r="X14" s="228">
        <f t="shared" si="8"/>
        <v>0</v>
      </c>
      <c r="Y14" s="49"/>
      <c r="Z14" s="228">
        <f t="shared" si="9"/>
        <v>0</v>
      </c>
      <c r="AA14" s="49"/>
      <c r="AB14" s="228">
        <f t="shared" si="10"/>
        <v>0</v>
      </c>
      <c r="AC14" s="52">
        <f t="shared" si="11"/>
        <v>0</v>
      </c>
      <c r="AD14" s="51">
        <f t="shared" si="12"/>
        <v>0</v>
      </c>
    </row>
    <row r="15" spans="1:37" x14ac:dyDescent="0.25">
      <c r="A15" s="303"/>
      <c r="B15" s="407"/>
      <c r="C15" s="228"/>
      <c r="D15" s="228"/>
      <c r="E15" s="241"/>
      <c r="F15" s="240"/>
      <c r="G15" s="49"/>
      <c r="H15" s="228">
        <f t="shared" si="0"/>
        <v>0</v>
      </c>
      <c r="I15" s="49"/>
      <c r="J15" s="228">
        <f t="shared" si="1"/>
        <v>0</v>
      </c>
      <c r="K15" s="49"/>
      <c r="L15" s="228">
        <v>0</v>
      </c>
      <c r="M15" s="49"/>
      <c r="N15" s="228">
        <f t="shared" si="3"/>
        <v>0</v>
      </c>
      <c r="O15" s="49"/>
      <c r="P15" s="228">
        <f t="shared" si="4"/>
        <v>0</v>
      </c>
      <c r="Q15" s="49"/>
      <c r="R15" s="228">
        <f t="shared" si="5"/>
        <v>0</v>
      </c>
      <c r="S15" s="49"/>
      <c r="T15" s="228">
        <f t="shared" si="6"/>
        <v>0</v>
      </c>
      <c r="U15" s="49"/>
      <c r="V15" s="228">
        <v>0</v>
      </c>
      <c r="W15" s="49"/>
      <c r="X15" s="228">
        <v>0</v>
      </c>
      <c r="Y15" s="49"/>
      <c r="Z15" s="228">
        <v>0</v>
      </c>
      <c r="AA15" s="49"/>
      <c r="AB15" s="228">
        <f t="shared" si="10"/>
        <v>0</v>
      </c>
      <c r="AC15" s="52">
        <f t="shared" si="11"/>
        <v>0</v>
      </c>
      <c r="AD15" s="51">
        <f t="shared" si="12"/>
        <v>0</v>
      </c>
    </row>
    <row r="16" spans="1:37" x14ac:dyDescent="0.25">
      <c r="A16" s="309"/>
      <c r="B16" s="407"/>
      <c r="C16" s="228"/>
      <c r="D16" s="228"/>
      <c r="E16" s="241"/>
      <c r="F16" s="240"/>
      <c r="G16" s="49"/>
      <c r="H16" s="228">
        <f t="shared" si="0"/>
        <v>0</v>
      </c>
      <c r="I16" s="49"/>
      <c r="J16" s="228">
        <f t="shared" si="1"/>
        <v>0</v>
      </c>
      <c r="K16" s="49"/>
      <c r="L16" s="228">
        <f t="shared" si="2"/>
        <v>0</v>
      </c>
      <c r="M16" s="49"/>
      <c r="N16" s="228">
        <f t="shared" si="3"/>
        <v>0</v>
      </c>
      <c r="O16" s="49"/>
      <c r="P16" s="228">
        <f t="shared" si="4"/>
        <v>0</v>
      </c>
      <c r="Q16" s="49"/>
      <c r="R16" s="228">
        <f t="shared" si="5"/>
        <v>0</v>
      </c>
      <c r="S16" s="49"/>
      <c r="T16" s="228">
        <f t="shared" si="6"/>
        <v>0</v>
      </c>
      <c r="U16" s="49"/>
      <c r="V16" s="228">
        <f t="shared" si="7"/>
        <v>0</v>
      </c>
      <c r="W16" s="49"/>
      <c r="X16" s="228">
        <f t="shared" si="8"/>
        <v>0</v>
      </c>
      <c r="Y16" s="49"/>
      <c r="Z16" s="228">
        <f t="shared" si="9"/>
        <v>0</v>
      </c>
      <c r="AA16" s="49"/>
      <c r="AB16" s="228">
        <f t="shared" si="10"/>
        <v>0</v>
      </c>
      <c r="AC16" s="52">
        <f t="shared" si="11"/>
        <v>0</v>
      </c>
      <c r="AD16" s="51">
        <f t="shared" si="12"/>
        <v>0</v>
      </c>
    </row>
    <row r="17" spans="1:30" x14ac:dyDescent="0.25">
      <c r="A17" s="339"/>
      <c r="B17" s="407"/>
      <c r="C17" s="228"/>
      <c r="D17" s="228"/>
      <c r="E17" s="241"/>
      <c r="F17" s="240"/>
      <c r="G17" s="49"/>
      <c r="H17" s="228">
        <f t="shared" si="0"/>
        <v>0</v>
      </c>
      <c r="I17" s="49"/>
      <c r="J17" s="228">
        <f t="shared" si="1"/>
        <v>0</v>
      </c>
      <c r="K17" s="49"/>
      <c r="L17" s="228">
        <f t="shared" si="2"/>
        <v>0</v>
      </c>
      <c r="M17" s="49"/>
      <c r="N17" s="228">
        <f t="shared" si="3"/>
        <v>0</v>
      </c>
      <c r="O17" s="49"/>
      <c r="P17" s="228">
        <f t="shared" si="4"/>
        <v>0</v>
      </c>
      <c r="Q17" s="49"/>
      <c r="R17" s="228">
        <f t="shared" si="5"/>
        <v>0</v>
      </c>
      <c r="S17" s="49"/>
      <c r="T17" s="228">
        <f t="shared" si="6"/>
        <v>0</v>
      </c>
      <c r="U17" s="49"/>
      <c r="V17" s="228">
        <f t="shared" si="7"/>
        <v>0</v>
      </c>
      <c r="W17" s="49"/>
      <c r="X17" s="228">
        <f t="shared" si="8"/>
        <v>0</v>
      </c>
      <c r="Y17" s="49"/>
      <c r="Z17" s="228">
        <f t="shared" si="9"/>
        <v>0</v>
      </c>
      <c r="AA17" s="49"/>
      <c r="AB17" s="228">
        <f t="shared" si="10"/>
        <v>0</v>
      </c>
      <c r="AC17" s="52">
        <f t="shared" si="11"/>
        <v>0</v>
      </c>
      <c r="AD17" s="51">
        <f t="shared" si="12"/>
        <v>0</v>
      </c>
    </row>
    <row r="18" spans="1:30" x14ac:dyDescent="0.25">
      <c r="A18" s="303"/>
      <c r="B18" s="407"/>
      <c r="C18" s="228"/>
      <c r="D18" s="228"/>
      <c r="E18" s="241"/>
      <c r="F18" s="240"/>
      <c r="G18" s="49"/>
      <c r="H18" s="228">
        <f t="shared" si="0"/>
        <v>0</v>
      </c>
      <c r="I18" s="49"/>
      <c r="J18" s="228">
        <f t="shared" si="1"/>
        <v>0</v>
      </c>
      <c r="K18" s="49"/>
      <c r="L18" s="228">
        <f t="shared" si="2"/>
        <v>0</v>
      </c>
      <c r="M18" s="49"/>
      <c r="N18" s="228">
        <f t="shared" si="3"/>
        <v>0</v>
      </c>
      <c r="O18" s="49"/>
      <c r="P18" s="228">
        <f t="shared" si="4"/>
        <v>0</v>
      </c>
      <c r="Q18" s="49"/>
      <c r="R18" s="228">
        <f t="shared" si="5"/>
        <v>0</v>
      </c>
      <c r="S18" s="49"/>
      <c r="T18" s="228">
        <f t="shared" si="6"/>
        <v>0</v>
      </c>
      <c r="U18" s="49"/>
      <c r="V18" s="228">
        <f t="shared" si="7"/>
        <v>0</v>
      </c>
      <c r="W18" s="49"/>
      <c r="X18" s="228">
        <f t="shared" si="8"/>
        <v>0</v>
      </c>
      <c r="Y18" s="49"/>
      <c r="Z18" s="228">
        <f t="shared" si="9"/>
        <v>0</v>
      </c>
      <c r="AA18" s="49"/>
      <c r="AB18" s="228">
        <f t="shared" si="10"/>
        <v>0</v>
      </c>
      <c r="AC18" s="52">
        <f t="shared" si="11"/>
        <v>0</v>
      </c>
      <c r="AD18" s="51">
        <f t="shared" si="12"/>
        <v>0</v>
      </c>
    </row>
    <row r="19" spans="1:30" x14ac:dyDescent="0.25">
      <c r="A19" s="309"/>
      <c r="B19" s="407"/>
      <c r="C19" s="228"/>
      <c r="D19" s="228"/>
      <c r="E19" s="241"/>
      <c r="F19" s="240"/>
      <c r="G19" s="49"/>
      <c r="H19" s="228">
        <v>0</v>
      </c>
      <c r="I19" s="49"/>
      <c r="J19" s="228">
        <v>0</v>
      </c>
      <c r="K19" s="49"/>
      <c r="L19" s="228">
        <f t="shared" si="2"/>
        <v>0</v>
      </c>
      <c r="M19" s="49"/>
      <c r="N19" s="228">
        <v>0</v>
      </c>
      <c r="O19" s="49"/>
      <c r="P19" s="228">
        <f t="shared" si="4"/>
        <v>0</v>
      </c>
      <c r="Q19" s="49"/>
      <c r="R19" s="228">
        <f t="shared" si="5"/>
        <v>0</v>
      </c>
      <c r="S19" s="49"/>
      <c r="T19" s="228">
        <v>0</v>
      </c>
      <c r="U19" s="49"/>
      <c r="V19" s="228">
        <v>0</v>
      </c>
      <c r="W19" s="49"/>
      <c r="X19" s="228">
        <v>0</v>
      </c>
      <c r="Y19" s="49"/>
      <c r="Z19" s="228">
        <v>0</v>
      </c>
      <c r="AA19" s="49"/>
      <c r="AB19" s="228">
        <v>0</v>
      </c>
      <c r="AC19" s="52">
        <f t="shared" si="11"/>
        <v>0</v>
      </c>
      <c r="AD19" s="51">
        <f t="shared" si="12"/>
        <v>0</v>
      </c>
    </row>
    <row r="20" spans="1:30" x14ac:dyDescent="0.25">
      <c r="A20" s="303"/>
      <c r="B20" s="407"/>
      <c r="C20" s="228"/>
      <c r="D20" s="228"/>
      <c r="E20" s="241"/>
      <c r="F20" s="240"/>
      <c r="G20" s="49"/>
      <c r="H20" s="228">
        <f t="shared" si="0"/>
        <v>0</v>
      </c>
      <c r="I20" s="49"/>
      <c r="J20" s="228">
        <f t="shared" si="1"/>
        <v>0</v>
      </c>
      <c r="K20" s="49"/>
      <c r="L20" s="228">
        <f t="shared" si="2"/>
        <v>0</v>
      </c>
      <c r="M20" s="49"/>
      <c r="N20" s="228">
        <f t="shared" si="3"/>
        <v>0</v>
      </c>
      <c r="O20" s="49"/>
      <c r="P20" s="228">
        <f t="shared" si="4"/>
        <v>0</v>
      </c>
      <c r="Q20" s="49"/>
      <c r="R20" s="228">
        <f t="shared" si="5"/>
        <v>0</v>
      </c>
      <c r="S20" s="49"/>
      <c r="T20" s="228">
        <f t="shared" si="6"/>
        <v>0</v>
      </c>
      <c r="U20" s="49"/>
      <c r="V20" s="228">
        <f t="shared" si="7"/>
        <v>0</v>
      </c>
      <c r="W20" s="49"/>
      <c r="X20" s="228">
        <f t="shared" si="8"/>
        <v>0</v>
      </c>
      <c r="Y20" s="49"/>
      <c r="Z20" s="228">
        <f t="shared" si="9"/>
        <v>0</v>
      </c>
      <c r="AA20" s="49"/>
      <c r="AB20" s="228">
        <f t="shared" si="10"/>
        <v>0</v>
      </c>
      <c r="AC20" s="52">
        <f t="shared" si="11"/>
        <v>0</v>
      </c>
      <c r="AD20" s="51">
        <f t="shared" si="12"/>
        <v>0</v>
      </c>
    </row>
    <row r="21" spans="1:30" x14ac:dyDescent="0.25">
      <c r="A21" s="210"/>
      <c r="B21" s="407"/>
      <c r="C21" s="228"/>
      <c r="D21" s="228"/>
      <c r="E21" s="241"/>
      <c r="F21" s="240"/>
      <c r="G21" s="49"/>
      <c r="H21" s="228">
        <f t="shared" si="0"/>
        <v>0</v>
      </c>
      <c r="I21" s="49"/>
      <c r="J21" s="228">
        <f t="shared" si="1"/>
        <v>0</v>
      </c>
      <c r="K21" s="49"/>
      <c r="L21" s="228">
        <f t="shared" si="2"/>
        <v>0</v>
      </c>
      <c r="M21" s="49"/>
      <c r="N21" s="228">
        <f t="shared" si="3"/>
        <v>0</v>
      </c>
      <c r="O21" s="49"/>
      <c r="P21" s="228">
        <f t="shared" si="4"/>
        <v>0</v>
      </c>
      <c r="Q21" s="49"/>
      <c r="R21" s="228">
        <f t="shared" si="5"/>
        <v>0</v>
      </c>
      <c r="S21" s="49"/>
      <c r="T21" s="228">
        <f t="shared" si="6"/>
        <v>0</v>
      </c>
      <c r="U21" s="49"/>
      <c r="V21" s="228">
        <f t="shared" si="7"/>
        <v>0</v>
      </c>
      <c r="W21" s="49"/>
      <c r="X21" s="228">
        <f t="shared" si="8"/>
        <v>0</v>
      </c>
      <c r="Y21" s="49"/>
      <c r="Z21" s="228">
        <f t="shared" si="9"/>
        <v>0</v>
      </c>
      <c r="AA21" s="49"/>
      <c r="AB21" s="228">
        <f t="shared" si="10"/>
        <v>0</v>
      </c>
      <c r="AC21" s="52">
        <f t="shared" si="11"/>
        <v>0</v>
      </c>
      <c r="AD21" s="51">
        <f t="shared" si="12"/>
        <v>0</v>
      </c>
    </row>
    <row r="22" spans="1:30" x14ac:dyDescent="0.25">
      <c r="A22" s="309"/>
      <c r="B22" s="407"/>
      <c r="C22" s="228"/>
      <c r="D22" s="228"/>
      <c r="E22" s="241"/>
      <c r="F22" s="240"/>
      <c r="G22" s="49"/>
      <c r="H22" s="228">
        <f t="shared" si="0"/>
        <v>0</v>
      </c>
      <c r="I22" s="49"/>
      <c r="J22" s="228">
        <f t="shared" si="1"/>
        <v>0</v>
      </c>
      <c r="K22" s="49"/>
      <c r="L22" s="228">
        <f t="shared" si="2"/>
        <v>0</v>
      </c>
      <c r="M22" s="49"/>
      <c r="N22" s="228">
        <f t="shared" si="3"/>
        <v>0</v>
      </c>
      <c r="O22" s="49"/>
      <c r="P22" s="228">
        <f t="shared" si="4"/>
        <v>0</v>
      </c>
      <c r="Q22" s="49"/>
      <c r="R22" s="228">
        <f t="shared" si="5"/>
        <v>0</v>
      </c>
      <c r="S22" s="49"/>
      <c r="T22" s="228">
        <f t="shared" si="6"/>
        <v>0</v>
      </c>
      <c r="U22" s="49"/>
      <c r="V22" s="228">
        <f t="shared" si="7"/>
        <v>0</v>
      </c>
      <c r="W22" s="49"/>
      <c r="X22" s="228">
        <f t="shared" si="8"/>
        <v>0</v>
      </c>
      <c r="Y22" s="49"/>
      <c r="Z22" s="228">
        <f t="shared" si="9"/>
        <v>0</v>
      </c>
      <c r="AA22" s="49"/>
      <c r="AB22" s="228">
        <f t="shared" si="10"/>
        <v>0</v>
      </c>
      <c r="AC22" s="52">
        <f t="shared" si="11"/>
        <v>0</v>
      </c>
      <c r="AD22" s="51">
        <f t="shared" si="12"/>
        <v>0</v>
      </c>
    </row>
    <row r="23" spans="1:30" x14ac:dyDescent="0.25">
      <c r="A23" s="530"/>
      <c r="B23" s="407"/>
      <c r="C23" s="228"/>
      <c r="D23" s="228"/>
      <c r="E23" s="241"/>
      <c r="F23" s="240"/>
      <c r="G23" s="49"/>
      <c r="H23" s="228">
        <f t="shared" si="0"/>
        <v>0</v>
      </c>
      <c r="I23" s="49"/>
      <c r="J23" s="228">
        <f t="shared" si="1"/>
        <v>0</v>
      </c>
      <c r="K23" s="49"/>
      <c r="L23" s="228">
        <f t="shared" si="2"/>
        <v>0</v>
      </c>
      <c r="M23" s="49"/>
      <c r="N23" s="228">
        <f t="shared" si="3"/>
        <v>0</v>
      </c>
      <c r="O23" s="49"/>
      <c r="P23" s="228">
        <f t="shared" si="4"/>
        <v>0</v>
      </c>
      <c r="Q23" s="49"/>
      <c r="R23" s="228">
        <f t="shared" si="5"/>
        <v>0</v>
      </c>
      <c r="S23" s="49"/>
      <c r="T23" s="228">
        <f t="shared" si="6"/>
        <v>0</v>
      </c>
      <c r="U23" s="49"/>
      <c r="V23" s="228">
        <f t="shared" si="7"/>
        <v>0</v>
      </c>
      <c r="W23" s="49"/>
      <c r="X23" s="228">
        <f t="shared" si="8"/>
        <v>0</v>
      </c>
      <c r="Y23" s="49"/>
      <c r="Z23" s="228">
        <f t="shared" si="9"/>
        <v>0</v>
      </c>
      <c r="AA23" s="49"/>
      <c r="AB23" s="228">
        <f t="shared" si="10"/>
        <v>0</v>
      </c>
      <c r="AC23" s="52">
        <f t="shared" si="11"/>
        <v>0</v>
      </c>
      <c r="AD23" s="51">
        <f t="shared" si="12"/>
        <v>0</v>
      </c>
    </row>
    <row r="24" spans="1:30" x14ac:dyDescent="0.25">
      <c r="A24" s="543"/>
      <c r="B24" s="407"/>
      <c r="C24" s="228"/>
      <c r="D24" s="228"/>
      <c r="E24" s="241"/>
      <c r="F24" s="240"/>
      <c r="G24" s="49"/>
      <c r="H24" s="228">
        <f t="shared" si="0"/>
        <v>0</v>
      </c>
      <c r="I24" s="49"/>
      <c r="J24" s="228">
        <f t="shared" si="1"/>
        <v>0</v>
      </c>
      <c r="K24" s="49"/>
      <c r="L24" s="228">
        <f t="shared" si="2"/>
        <v>0</v>
      </c>
      <c r="M24" s="49"/>
      <c r="N24" s="228">
        <f t="shared" si="3"/>
        <v>0</v>
      </c>
      <c r="O24" s="49"/>
      <c r="P24" s="228">
        <f t="shared" si="4"/>
        <v>0</v>
      </c>
      <c r="Q24" s="49"/>
      <c r="R24" s="228">
        <f t="shared" si="5"/>
        <v>0</v>
      </c>
      <c r="S24" s="49"/>
      <c r="T24" s="228">
        <f t="shared" si="6"/>
        <v>0</v>
      </c>
      <c r="U24" s="49"/>
      <c r="V24" s="228">
        <f t="shared" si="7"/>
        <v>0</v>
      </c>
      <c r="W24" s="49"/>
      <c r="X24" s="228">
        <f t="shared" si="8"/>
        <v>0</v>
      </c>
      <c r="Y24" s="49"/>
      <c r="Z24" s="228">
        <f t="shared" si="9"/>
        <v>0</v>
      </c>
      <c r="AA24" s="49"/>
      <c r="AB24" s="228">
        <f t="shared" si="10"/>
        <v>0</v>
      </c>
      <c r="AC24" s="52">
        <f t="shared" si="11"/>
        <v>0</v>
      </c>
      <c r="AD24" s="51">
        <f t="shared" si="12"/>
        <v>0</v>
      </c>
    </row>
    <row r="25" spans="1:30" x14ac:dyDescent="0.25">
      <c r="A25" s="303"/>
      <c r="B25" s="407"/>
      <c r="C25" s="228"/>
      <c r="D25" s="228"/>
      <c r="E25" s="241"/>
      <c r="F25" s="240"/>
      <c r="G25" s="49"/>
      <c r="H25" s="228">
        <f t="shared" si="0"/>
        <v>0</v>
      </c>
      <c r="I25" s="49"/>
      <c r="J25" s="228">
        <f t="shared" si="1"/>
        <v>0</v>
      </c>
      <c r="K25" s="49"/>
      <c r="L25" s="228">
        <f t="shared" si="2"/>
        <v>0</v>
      </c>
      <c r="M25" s="49"/>
      <c r="N25" s="228">
        <f t="shared" si="3"/>
        <v>0</v>
      </c>
      <c r="O25" s="49"/>
      <c r="P25" s="228">
        <f t="shared" si="4"/>
        <v>0</v>
      </c>
      <c r="Q25" s="49"/>
      <c r="R25" s="228">
        <f t="shared" si="5"/>
        <v>0</v>
      </c>
      <c r="S25" s="49"/>
      <c r="T25" s="228">
        <f t="shared" si="6"/>
        <v>0</v>
      </c>
      <c r="U25" s="49"/>
      <c r="V25" s="228">
        <f t="shared" si="7"/>
        <v>0</v>
      </c>
      <c r="W25" s="49"/>
      <c r="X25" s="228">
        <f t="shared" si="8"/>
        <v>0</v>
      </c>
      <c r="Y25" s="49"/>
      <c r="Z25" s="228">
        <f t="shared" si="9"/>
        <v>0</v>
      </c>
      <c r="AA25" s="49"/>
      <c r="AB25" s="228">
        <f t="shared" si="10"/>
        <v>0</v>
      </c>
      <c r="AC25" s="52">
        <f t="shared" si="11"/>
        <v>0</v>
      </c>
      <c r="AD25" s="51">
        <f t="shared" si="12"/>
        <v>0</v>
      </c>
    </row>
    <row r="26" spans="1:30" x14ac:dyDescent="0.25">
      <c r="A26" s="303"/>
      <c r="B26" s="407"/>
      <c r="C26" s="228"/>
      <c r="D26" s="228"/>
      <c r="E26" s="241"/>
      <c r="F26" s="240"/>
      <c r="G26" s="49"/>
      <c r="H26" s="228">
        <f t="shared" si="0"/>
        <v>0</v>
      </c>
      <c r="I26" s="49"/>
      <c r="J26" s="228">
        <f t="shared" si="1"/>
        <v>0</v>
      </c>
      <c r="K26" s="49"/>
      <c r="L26" s="228">
        <v>0</v>
      </c>
      <c r="M26" s="49"/>
      <c r="N26" s="228">
        <f t="shared" si="3"/>
        <v>0</v>
      </c>
      <c r="O26" s="49"/>
      <c r="P26" s="228">
        <f t="shared" si="4"/>
        <v>0</v>
      </c>
      <c r="Q26" s="49"/>
      <c r="R26" s="228">
        <f t="shared" si="5"/>
        <v>0</v>
      </c>
      <c r="S26" s="49"/>
      <c r="T26" s="228">
        <v>0</v>
      </c>
      <c r="U26" s="49"/>
      <c r="V26" s="228">
        <v>0</v>
      </c>
      <c r="W26" s="49"/>
      <c r="X26" s="228">
        <v>0</v>
      </c>
      <c r="Y26" s="49"/>
      <c r="Z26" s="228">
        <v>0</v>
      </c>
      <c r="AA26" s="49"/>
      <c r="AB26" s="228">
        <v>0</v>
      </c>
      <c r="AC26" s="52">
        <f t="shared" si="11"/>
        <v>0</v>
      </c>
      <c r="AD26" s="51">
        <f>H26+L26+J26+N26+P26+R26+T26+V26+X26+Z26+AB26</f>
        <v>0</v>
      </c>
    </row>
    <row r="27" spans="1:30" x14ac:dyDescent="0.25">
      <c r="A27" s="303"/>
      <c r="B27" s="407"/>
      <c r="C27" s="228"/>
      <c r="D27" s="228"/>
      <c r="E27" s="241"/>
      <c r="F27" s="240"/>
      <c r="G27" s="49"/>
      <c r="H27" s="228">
        <f t="shared" si="0"/>
        <v>0</v>
      </c>
      <c r="I27" s="49"/>
      <c r="J27" s="228">
        <f t="shared" si="1"/>
        <v>0</v>
      </c>
      <c r="K27" s="49"/>
      <c r="L27" s="228">
        <f t="shared" si="2"/>
        <v>0</v>
      </c>
      <c r="M27" s="49"/>
      <c r="N27" s="228">
        <f t="shared" si="3"/>
        <v>0</v>
      </c>
      <c r="O27" s="49"/>
      <c r="P27" s="228">
        <f t="shared" si="4"/>
        <v>0</v>
      </c>
      <c r="Q27" s="49"/>
      <c r="R27" s="228">
        <f t="shared" si="5"/>
        <v>0</v>
      </c>
      <c r="S27" s="49"/>
      <c r="T27" s="228">
        <f t="shared" si="6"/>
        <v>0</v>
      </c>
      <c r="U27" s="49"/>
      <c r="V27" s="228">
        <f t="shared" si="7"/>
        <v>0</v>
      </c>
      <c r="W27" s="49"/>
      <c r="X27" s="228">
        <f t="shared" si="8"/>
        <v>0</v>
      </c>
      <c r="Y27" s="49"/>
      <c r="Z27" s="228">
        <f t="shared" si="9"/>
        <v>0</v>
      </c>
      <c r="AA27" s="49"/>
      <c r="AB27" s="228">
        <f t="shared" si="10"/>
        <v>0</v>
      </c>
      <c r="AC27" s="52">
        <f t="shared" si="11"/>
        <v>0</v>
      </c>
      <c r="AD27" s="51">
        <f t="shared" si="12"/>
        <v>0</v>
      </c>
    </row>
    <row r="28" spans="1:30" x14ac:dyDescent="0.25">
      <c r="A28" s="543"/>
      <c r="B28" s="407"/>
      <c r="C28" s="228"/>
      <c r="D28" s="228"/>
      <c r="E28" s="241"/>
      <c r="F28" s="240"/>
      <c r="G28" s="49"/>
      <c r="H28" s="228">
        <v>0</v>
      </c>
      <c r="I28" s="49"/>
      <c r="J28" s="228">
        <v>0</v>
      </c>
      <c r="K28" s="49"/>
      <c r="L28" s="228">
        <v>0</v>
      </c>
      <c r="M28" s="49"/>
      <c r="N28" s="228">
        <f t="shared" si="3"/>
        <v>0</v>
      </c>
      <c r="O28" s="49"/>
      <c r="P28" s="228">
        <v>0</v>
      </c>
      <c r="Q28" s="49"/>
      <c r="R28" s="228">
        <f t="shared" si="5"/>
        <v>0</v>
      </c>
      <c r="S28" s="49"/>
      <c r="T28" s="228">
        <v>0</v>
      </c>
      <c r="U28" s="49"/>
      <c r="V28" s="228">
        <v>0</v>
      </c>
      <c r="W28" s="49"/>
      <c r="X28" s="228">
        <v>0</v>
      </c>
      <c r="Y28" s="49"/>
      <c r="Z28" s="228">
        <v>0</v>
      </c>
      <c r="AA28" s="49"/>
      <c r="AB28" s="228">
        <v>0</v>
      </c>
      <c r="AC28" s="52">
        <f t="shared" si="11"/>
        <v>0</v>
      </c>
      <c r="AD28" s="51">
        <f t="shared" si="12"/>
        <v>0</v>
      </c>
    </row>
    <row r="29" spans="1:30" x14ac:dyDescent="0.25">
      <c r="A29" s="309"/>
      <c r="B29" s="407"/>
      <c r="C29" s="228"/>
      <c r="D29" s="228"/>
      <c r="E29" s="241"/>
      <c r="F29" s="240"/>
      <c r="G29" s="49"/>
      <c r="H29" s="228">
        <f t="shared" si="0"/>
        <v>0</v>
      </c>
      <c r="I29" s="49"/>
      <c r="J29" s="228">
        <f t="shared" si="1"/>
        <v>0</v>
      </c>
      <c r="K29" s="49"/>
      <c r="L29" s="228">
        <f t="shared" si="2"/>
        <v>0</v>
      </c>
      <c r="M29" s="49"/>
      <c r="N29" s="228">
        <f t="shared" si="3"/>
        <v>0</v>
      </c>
      <c r="O29" s="49"/>
      <c r="P29" s="228">
        <f t="shared" si="4"/>
        <v>0</v>
      </c>
      <c r="Q29" s="49"/>
      <c r="R29" s="228">
        <f t="shared" si="5"/>
        <v>0</v>
      </c>
      <c r="S29" s="49"/>
      <c r="T29" s="228">
        <f t="shared" si="6"/>
        <v>0</v>
      </c>
      <c r="U29" s="49"/>
      <c r="V29" s="228">
        <f t="shared" si="7"/>
        <v>0</v>
      </c>
      <c r="W29" s="49"/>
      <c r="X29" s="228">
        <f t="shared" si="8"/>
        <v>0</v>
      </c>
      <c r="Y29" s="49"/>
      <c r="Z29" s="228">
        <f t="shared" si="9"/>
        <v>0</v>
      </c>
      <c r="AA29" s="49"/>
      <c r="AB29" s="228">
        <f t="shared" si="10"/>
        <v>0</v>
      </c>
      <c r="AC29" s="52">
        <f t="shared" si="11"/>
        <v>0</v>
      </c>
      <c r="AD29" s="51">
        <f t="shared" si="12"/>
        <v>0</v>
      </c>
    </row>
    <row r="30" spans="1:30" x14ac:dyDescent="0.25">
      <c r="A30" s="309"/>
      <c r="B30" s="407"/>
      <c r="C30" s="228"/>
      <c r="D30" s="228"/>
      <c r="E30" s="241"/>
      <c r="F30" s="240"/>
      <c r="G30" s="49"/>
      <c r="H30" s="228">
        <f t="shared" si="0"/>
        <v>0</v>
      </c>
      <c r="I30" s="49"/>
      <c r="J30" s="228">
        <f t="shared" si="1"/>
        <v>0</v>
      </c>
      <c r="K30" s="49"/>
      <c r="L30" s="228">
        <f t="shared" si="2"/>
        <v>0</v>
      </c>
      <c r="M30" s="49"/>
      <c r="N30" s="228">
        <f t="shared" si="3"/>
        <v>0</v>
      </c>
      <c r="O30" s="49"/>
      <c r="P30" s="228">
        <f t="shared" si="4"/>
        <v>0</v>
      </c>
      <c r="Q30" s="49"/>
      <c r="R30" s="228">
        <f t="shared" si="5"/>
        <v>0</v>
      </c>
      <c r="S30" s="49"/>
      <c r="T30" s="228">
        <f t="shared" si="6"/>
        <v>0</v>
      </c>
      <c r="U30" s="49"/>
      <c r="V30" s="228">
        <f t="shared" si="7"/>
        <v>0</v>
      </c>
      <c r="W30" s="49"/>
      <c r="X30" s="228">
        <f t="shared" si="8"/>
        <v>0</v>
      </c>
      <c r="Y30" s="49"/>
      <c r="Z30" s="228">
        <f t="shared" si="9"/>
        <v>0</v>
      </c>
      <c r="AA30" s="49"/>
      <c r="AB30" s="228">
        <f t="shared" si="10"/>
        <v>0</v>
      </c>
      <c r="AC30" s="52">
        <f t="shared" si="11"/>
        <v>0</v>
      </c>
      <c r="AD30" s="51">
        <f t="shared" si="12"/>
        <v>0</v>
      </c>
    </row>
    <row r="31" spans="1:30" x14ac:dyDescent="0.25">
      <c r="A31" s="303"/>
      <c r="B31" s="407"/>
      <c r="C31" s="228"/>
      <c r="D31" s="228"/>
      <c r="E31" s="241"/>
      <c r="F31" s="240"/>
      <c r="G31" s="49"/>
      <c r="H31" s="228">
        <f t="shared" si="0"/>
        <v>0</v>
      </c>
      <c r="I31" s="49"/>
      <c r="J31" s="228">
        <f t="shared" si="1"/>
        <v>0</v>
      </c>
      <c r="K31" s="49"/>
      <c r="L31" s="228">
        <f t="shared" si="2"/>
        <v>0</v>
      </c>
      <c r="M31" s="49"/>
      <c r="N31" s="228">
        <f t="shared" si="3"/>
        <v>0</v>
      </c>
      <c r="O31" s="49"/>
      <c r="P31" s="228">
        <f t="shared" si="4"/>
        <v>0</v>
      </c>
      <c r="Q31" s="49"/>
      <c r="R31" s="228">
        <f t="shared" si="5"/>
        <v>0</v>
      </c>
      <c r="S31" s="49"/>
      <c r="T31" s="228">
        <f t="shared" si="6"/>
        <v>0</v>
      </c>
      <c r="U31" s="49"/>
      <c r="V31" s="228">
        <f t="shared" si="7"/>
        <v>0</v>
      </c>
      <c r="W31" s="49"/>
      <c r="X31" s="228">
        <f t="shared" si="8"/>
        <v>0</v>
      </c>
      <c r="Y31" s="49"/>
      <c r="Z31" s="228">
        <f t="shared" si="9"/>
        <v>0</v>
      </c>
      <c r="AA31" s="49"/>
      <c r="AB31" s="228">
        <f>SUM(B31:E31)*AA31+F31</f>
        <v>0</v>
      </c>
      <c r="AC31" s="52">
        <f>G31+I31+K31+M31+O31+Q31+S31+U31+W31+Y31+AA31</f>
        <v>0</v>
      </c>
      <c r="AD31" s="51">
        <f t="shared" si="12"/>
        <v>0</v>
      </c>
    </row>
    <row r="32" spans="1:30" x14ac:dyDescent="0.25">
      <c r="A32" s="303"/>
      <c r="B32" s="407"/>
      <c r="C32" s="228"/>
      <c r="D32" s="228"/>
      <c r="E32" s="241"/>
      <c r="F32" s="240"/>
      <c r="G32" s="49"/>
      <c r="H32" s="228">
        <f t="shared" si="0"/>
        <v>0</v>
      </c>
      <c r="I32" s="49"/>
      <c r="J32" s="228">
        <f t="shared" si="1"/>
        <v>0</v>
      </c>
      <c r="K32" s="49"/>
      <c r="L32" s="228">
        <f t="shared" si="2"/>
        <v>0</v>
      </c>
      <c r="M32" s="49"/>
      <c r="N32" s="228">
        <f t="shared" si="3"/>
        <v>0</v>
      </c>
      <c r="O32" s="49"/>
      <c r="P32" s="228">
        <f t="shared" si="4"/>
        <v>0</v>
      </c>
      <c r="Q32" s="49"/>
      <c r="R32" s="228">
        <f t="shared" si="5"/>
        <v>0</v>
      </c>
      <c r="S32" s="49"/>
      <c r="T32" s="228">
        <f t="shared" si="6"/>
        <v>0</v>
      </c>
      <c r="U32" s="49"/>
      <c r="V32" s="228">
        <f t="shared" si="7"/>
        <v>0</v>
      </c>
      <c r="W32" s="49"/>
      <c r="X32" s="228">
        <f t="shared" si="8"/>
        <v>0</v>
      </c>
      <c r="Y32" s="49"/>
      <c r="Z32" s="228">
        <f t="shared" si="9"/>
        <v>0</v>
      </c>
      <c r="AA32" s="49"/>
      <c r="AB32" s="228">
        <f>SUM(B32:E32)*AA32+F32</f>
        <v>0</v>
      </c>
      <c r="AC32" s="52">
        <f>G32+I32+K32+M32+O32+Q32+S32+U32+W32+Y32+AA32</f>
        <v>0</v>
      </c>
      <c r="AD32" s="51">
        <f t="shared" si="12"/>
        <v>0</v>
      </c>
    </row>
    <row r="33" spans="1:30" x14ac:dyDescent="0.25">
      <c r="A33" s="8"/>
      <c r="B33" s="407"/>
      <c r="C33" s="228"/>
      <c r="D33" s="228"/>
      <c r="E33" s="241"/>
      <c r="F33" s="240"/>
      <c r="G33" s="49"/>
      <c r="H33" s="228">
        <f t="shared" si="0"/>
        <v>0</v>
      </c>
      <c r="I33" s="49"/>
      <c r="J33" s="228">
        <f t="shared" si="1"/>
        <v>0</v>
      </c>
      <c r="K33" s="49"/>
      <c r="L33" s="228">
        <f t="shared" si="2"/>
        <v>0</v>
      </c>
      <c r="M33" s="49"/>
      <c r="N33" s="228">
        <f t="shared" si="3"/>
        <v>0</v>
      </c>
      <c r="O33" s="49"/>
      <c r="P33" s="228">
        <f t="shared" si="4"/>
        <v>0</v>
      </c>
      <c r="Q33" s="49"/>
      <c r="R33" s="228">
        <f t="shared" si="5"/>
        <v>0</v>
      </c>
      <c r="S33" s="49"/>
      <c r="T33" s="228">
        <f t="shared" si="6"/>
        <v>0</v>
      </c>
      <c r="U33" s="49"/>
      <c r="V33" s="228">
        <f t="shared" si="7"/>
        <v>0</v>
      </c>
      <c r="W33" s="49"/>
      <c r="X33" s="228">
        <f t="shared" si="8"/>
        <v>0</v>
      </c>
      <c r="Y33" s="49"/>
      <c r="Z33" s="228">
        <f t="shared" si="9"/>
        <v>0</v>
      </c>
      <c r="AA33" s="49"/>
      <c r="AB33" s="228">
        <f t="shared" si="10"/>
        <v>0</v>
      </c>
      <c r="AC33" s="52">
        <f t="shared" si="11"/>
        <v>0</v>
      </c>
      <c r="AD33" s="51">
        <f t="shared" si="12"/>
        <v>0</v>
      </c>
    </row>
    <row r="34" spans="1:30" x14ac:dyDescent="0.25">
      <c r="A34" s="303"/>
      <c r="B34" s="407"/>
      <c r="C34" s="228"/>
      <c r="D34" s="228"/>
      <c r="E34" s="241"/>
      <c r="F34" s="240"/>
      <c r="G34" s="49"/>
      <c r="H34" s="228">
        <f t="shared" si="0"/>
        <v>0</v>
      </c>
      <c r="I34" s="49"/>
      <c r="J34" s="228">
        <f t="shared" si="1"/>
        <v>0</v>
      </c>
      <c r="K34" s="49"/>
      <c r="L34" s="228">
        <v>0</v>
      </c>
      <c r="M34" s="49"/>
      <c r="N34" s="228">
        <f t="shared" si="3"/>
        <v>0</v>
      </c>
      <c r="O34" s="49"/>
      <c r="P34" s="228">
        <f t="shared" si="4"/>
        <v>0</v>
      </c>
      <c r="Q34" s="49"/>
      <c r="R34" s="228">
        <f t="shared" si="5"/>
        <v>0</v>
      </c>
      <c r="S34" s="49"/>
      <c r="T34" s="228">
        <v>0</v>
      </c>
      <c r="U34" s="49"/>
      <c r="V34" s="228">
        <v>0</v>
      </c>
      <c r="W34" s="49"/>
      <c r="X34" s="228">
        <v>0</v>
      </c>
      <c r="Y34" s="49"/>
      <c r="Z34" s="228">
        <v>0</v>
      </c>
      <c r="AA34" s="49"/>
      <c r="AB34" s="228">
        <f t="shared" si="10"/>
        <v>0</v>
      </c>
      <c r="AC34" s="52">
        <f t="shared" si="11"/>
        <v>0</v>
      </c>
      <c r="AD34" s="51">
        <f t="shared" si="12"/>
        <v>0</v>
      </c>
    </row>
    <row r="35" spans="1:30" x14ac:dyDescent="0.25">
      <c r="A35" s="8"/>
      <c r="B35" s="407"/>
      <c r="C35" s="228"/>
      <c r="D35" s="228"/>
      <c r="E35" s="241"/>
      <c r="F35" s="240"/>
      <c r="G35" s="49"/>
      <c r="H35" s="228">
        <f t="shared" si="0"/>
        <v>0</v>
      </c>
      <c r="I35" s="49"/>
      <c r="J35" s="228">
        <f t="shared" si="1"/>
        <v>0</v>
      </c>
      <c r="K35" s="49"/>
      <c r="L35" s="228">
        <f t="shared" si="2"/>
        <v>0</v>
      </c>
      <c r="M35" s="49"/>
      <c r="N35" s="228">
        <f t="shared" si="3"/>
        <v>0</v>
      </c>
      <c r="O35" s="49"/>
      <c r="P35" s="228">
        <f t="shared" si="4"/>
        <v>0</v>
      </c>
      <c r="Q35" s="49"/>
      <c r="R35" s="228">
        <f t="shared" si="5"/>
        <v>0</v>
      </c>
      <c r="S35" s="49"/>
      <c r="T35" s="228">
        <f t="shared" si="6"/>
        <v>0</v>
      </c>
      <c r="U35" s="49"/>
      <c r="V35" s="228">
        <f t="shared" si="7"/>
        <v>0</v>
      </c>
      <c r="W35" s="49"/>
      <c r="X35" s="228">
        <f t="shared" si="8"/>
        <v>0</v>
      </c>
      <c r="Y35" s="49"/>
      <c r="Z35" s="228">
        <f t="shared" si="9"/>
        <v>0</v>
      </c>
      <c r="AA35" s="49"/>
      <c r="AB35" s="228">
        <f t="shared" si="10"/>
        <v>0</v>
      </c>
      <c r="AC35" s="52">
        <f t="shared" si="11"/>
        <v>0</v>
      </c>
      <c r="AD35" s="51">
        <f t="shared" si="12"/>
        <v>0</v>
      </c>
    </row>
    <row r="36" spans="1:30" x14ac:dyDescent="0.25">
      <c r="A36" s="309"/>
      <c r="B36" s="407"/>
      <c r="C36" s="228"/>
      <c r="D36" s="228"/>
      <c r="E36" s="241"/>
      <c r="F36" s="240"/>
      <c r="G36" s="49"/>
      <c r="H36" s="228">
        <f t="shared" ref="H36:H60" si="13">SUM(B36:E36)*G36+F36</f>
        <v>0</v>
      </c>
      <c r="I36" s="49"/>
      <c r="J36" s="228">
        <f t="shared" ref="J36:J61" si="14">SUM(B36:E36)*I36+F36</f>
        <v>0</v>
      </c>
      <c r="K36" s="49"/>
      <c r="L36" s="228">
        <f t="shared" si="2"/>
        <v>0</v>
      </c>
      <c r="M36" s="49"/>
      <c r="N36" s="228">
        <f t="shared" si="3"/>
        <v>0</v>
      </c>
      <c r="O36" s="49"/>
      <c r="P36" s="228">
        <f t="shared" si="4"/>
        <v>0</v>
      </c>
      <c r="Q36" s="49"/>
      <c r="R36" s="228">
        <f t="shared" si="5"/>
        <v>0</v>
      </c>
      <c r="S36" s="49"/>
      <c r="T36" s="228">
        <f t="shared" si="6"/>
        <v>0</v>
      </c>
      <c r="U36" s="49"/>
      <c r="V36" s="228">
        <f t="shared" si="7"/>
        <v>0</v>
      </c>
      <c r="W36" s="49"/>
      <c r="X36" s="228">
        <f t="shared" si="8"/>
        <v>0</v>
      </c>
      <c r="Y36" s="49"/>
      <c r="Z36" s="228">
        <f t="shared" si="9"/>
        <v>0</v>
      </c>
      <c r="AA36" s="49"/>
      <c r="AB36" s="228">
        <f t="shared" si="10"/>
        <v>0</v>
      </c>
      <c r="AC36" s="52">
        <f t="shared" si="11"/>
        <v>0</v>
      </c>
      <c r="AD36" s="51">
        <f t="shared" si="12"/>
        <v>0</v>
      </c>
    </row>
    <row r="37" spans="1:30" x14ac:dyDescent="0.25">
      <c r="A37" s="309"/>
      <c r="B37" s="407"/>
      <c r="C37" s="228"/>
      <c r="D37" s="228"/>
      <c r="E37" s="241"/>
      <c r="F37" s="240"/>
      <c r="G37" s="49"/>
      <c r="H37" s="228">
        <f t="shared" si="13"/>
        <v>0</v>
      </c>
      <c r="I37" s="49"/>
      <c r="J37" s="228">
        <f t="shared" si="14"/>
        <v>0</v>
      </c>
      <c r="K37" s="49"/>
      <c r="L37" s="228">
        <f t="shared" si="2"/>
        <v>0</v>
      </c>
      <c r="M37" s="49"/>
      <c r="N37" s="228">
        <f t="shared" si="3"/>
        <v>0</v>
      </c>
      <c r="O37" s="49"/>
      <c r="P37" s="228">
        <f t="shared" si="4"/>
        <v>0</v>
      </c>
      <c r="Q37" s="49"/>
      <c r="R37" s="228">
        <f t="shared" si="5"/>
        <v>0</v>
      </c>
      <c r="S37" s="49"/>
      <c r="T37" s="228">
        <f t="shared" si="6"/>
        <v>0</v>
      </c>
      <c r="U37" s="49"/>
      <c r="V37" s="228">
        <f t="shared" si="7"/>
        <v>0</v>
      </c>
      <c r="W37" s="49"/>
      <c r="X37" s="228">
        <f t="shared" si="8"/>
        <v>0</v>
      </c>
      <c r="Y37" s="49"/>
      <c r="Z37" s="228">
        <f t="shared" si="9"/>
        <v>0</v>
      </c>
      <c r="AA37" s="49"/>
      <c r="AB37" s="228">
        <f t="shared" si="10"/>
        <v>0</v>
      </c>
      <c r="AC37" s="52">
        <f t="shared" si="11"/>
        <v>0</v>
      </c>
      <c r="AD37" s="51">
        <f t="shared" si="12"/>
        <v>0</v>
      </c>
    </row>
    <row r="38" spans="1:30" x14ac:dyDescent="0.25">
      <c r="A38" s="543"/>
      <c r="B38" s="407"/>
      <c r="C38" s="228"/>
      <c r="D38" s="228"/>
      <c r="E38" s="241"/>
      <c r="F38" s="240"/>
      <c r="G38" s="49"/>
      <c r="H38" s="228">
        <f t="shared" si="13"/>
        <v>0</v>
      </c>
      <c r="I38" s="49"/>
      <c r="J38" s="228">
        <f t="shared" si="14"/>
        <v>0</v>
      </c>
      <c r="K38" s="49"/>
      <c r="L38" s="228">
        <f t="shared" si="2"/>
        <v>0</v>
      </c>
      <c r="M38" s="49"/>
      <c r="N38" s="228">
        <f t="shared" si="3"/>
        <v>0</v>
      </c>
      <c r="O38" s="49"/>
      <c r="P38" s="228">
        <f t="shared" si="4"/>
        <v>0</v>
      </c>
      <c r="Q38" s="49"/>
      <c r="R38" s="228">
        <f t="shared" si="5"/>
        <v>0</v>
      </c>
      <c r="S38" s="49"/>
      <c r="T38" s="228">
        <f t="shared" si="6"/>
        <v>0</v>
      </c>
      <c r="U38" s="49"/>
      <c r="V38" s="228">
        <f t="shared" si="7"/>
        <v>0</v>
      </c>
      <c r="W38" s="49"/>
      <c r="X38" s="228">
        <f t="shared" si="8"/>
        <v>0</v>
      </c>
      <c r="Y38" s="49"/>
      <c r="Z38" s="228">
        <f t="shared" si="9"/>
        <v>0</v>
      </c>
      <c r="AA38" s="49"/>
      <c r="AB38" s="228">
        <f t="shared" si="10"/>
        <v>0</v>
      </c>
      <c r="AC38" s="52">
        <f t="shared" si="11"/>
        <v>0</v>
      </c>
      <c r="AD38" s="51">
        <f t="shared" si="12"/>
        <v>0</v>
      </c>
    </row>
    <row r="39" spans="1:30" x14ac:dyDescent="0.25">
      <c r="A39" s="309"/>
      <c r="B39" s="407"/>
      <c r="C39" s="228"/>
      <c r="D39" s="228"/>
      <c r="E39" s="241"/>
      <c r="F39" s="240"/>
      <c r="G39" s="49"/>
      <c r="H39" s="228">
        <f t="shared" si="13"/>
        <v>0</v>
      </c>
      <c r="I39" s="49"/>
      <c r="J39" s="228">
        <f t="shared" si="14"/>
        <v>0</v>
      </c>
      <c r="K39" s="49"/>
      <c r="L39" s="228">
        <f t="shared" si="2"/>
        <v>0</v>
      </c>
      <c r="M39" s="49"/>
      <c r="N39" s="228">
        <f t="shared" si="3"/>
        <v>0</v>
      </c>
      <c r="O39" s="49"/>
      <c r="P39" s="228">
        <f t="shared" si="4"/>
        <v>0</v>
      </c>
      <c r="Q39" s="49"/>
      <c r="R39" s="228">
        <f t="shared" si="5"/>
        <v>0</v>
      </c>
      <c r="S39" s="49"/>
      <c r="T39" s="228">
        <f t="shared" si="6"/>
        <v>0</v>
      </c>
      <c r="U39" s="49"/>
      <c r="V39" s="228">
        <f t="shared" si="7"/>
        <v>0</v>
      </c>
      <c r="W39" s="49"/>
      <c r="X39" s="228">
        <f t="shared" si="8"/>
        <v>0</v>
      </c>
      <c r="Y39" s="49"/>
      <c r="Z39" s="228">
        <f t="shared" si="9"/>
        <v>0</v>
      </c>
      <c r="AA39" s="49"/>
      <c r="AB39" s="228">
        <f t="shared" si="10"/>
        <v>0</v>
      </c>
      <c r="AC39" s="52">
        <f t="shared" si="11"/>
        <v>0</v>
      </c>
      <c r="AD39" s="51">
        <f t="shared" si="12"/>
        <v>0</v>
      </c>
    </row>
    <row r="40" spans="1:30" x14ac:dyDescent="0.25">
      <c r="A40" s="303"/>
      <c r="B40" s="407"/>
      <c r="C40" s="228"/>
      <c r="D40" s="228"/>
      <c r="E40" s="241"/>
      <c r="F40" s="240"/>
      <c r="G40" s="49"/>
      <c r="H40" s="228">
        <f t="shared" si="13"/>
        <v>0</v>
      </c>
      <c r="I40" s="49"/>
      <c r="J40" s="228">
        <f t="shared" si="14"/>
        <v>0</v>
      </c>
      <c r="K40" s="49"/>
      <c r="L40" s="228">
        <f t="shared" si="2"/>
        <v>0</v>
      </c>
      <c r="M40" s="49"/>
      <c r="N40" s="228">
        <f t="shared" si="3"/>
        <v>0</v>
      </c>
      <c r="O40" s="49"/>
      <c r="P40" s="228">
        <f t="shared" si="4"/>
        <v>0</v>
      </c>
      <c r="Q40" s="49"/>
      <c r="R40" s="228">
        <f t="shared" si="5"/>
        <v>0</v>
      </c>
      <c r="S40" s="49"/>
      <c r="T40" s="228">
        <f t="shared" si="6"/>
        <v>0</v>
      </c>
      <c r="U40" s="49"/>
      <c r="V40" s="228">
        <f t="shared" si="7"/>
        <v>0</v>
      </c>
      <c r="W40" s="49"/>
      <c r="X40" s="228">
        <f t="shared" si="8"/>
        <v>0</v>
      </c>
      <c r="Y40" s="49"/>
      <c r="Z40" s="228">
        <f t="shared" si="9"/>
        <v>0</v>
      </c>
      <c r="AA40" s="49"/>
      <c r="AB40" s="228">
        <f t="shared" si="10"/>
        <v>0</v>
      </c>
      <c r="AC40" s="52">
        <f t="shared" si="11"/>
        <v>0</v>
      </c>
      <c r="AD40" s="51">
        <f t="shared" si="12"/>
        <v>0</v>
      </c>
    </row>
    <row r="41" spans="1:30" x14ac:dyDescent="0.25">
      <c r="A41" s="313"/>
      <c r="B41" s="407"/>
      <c r="C41" s="228"/>
      <c r="D41" s="228"/>
      <c r="E41" s="241"/>
      <c r="F41" s="240"/>
      <c r="G41" s="49"/>
      <c r="H41" s="228">
        <f t="shared" si="13"/>
        <v>0</v>
      </c>
      <c r="I41" s="49"/>
      <c r="J41" s="228">
        <f t="shared" si="14"/>
        <v>0</v>
      </c>
      <c r="K41" s="49"/>
      <c r="L41" s="228">
        <f t="shared" si="2"/>
        <v>0</v>
      </c>
      <c r="M41" s="49"/>
      <c r="N41" s="228">
        <f t="shared" si="3"/>
        <v>0</v>
      </c>
      <c r="O41" s="49"/>
      <c r="P41" s="228">
        <f t="shared" si="4"/>
        <v>0</v>
      </c>
      <c r="Q41" s="49"/>
      <c r="R41" s="228">
        <f t="shared" si="5"/>
        <v>0</v>
      </c>
      <c r="S41" s="49"/>
      <c r="T41" s="228">
        <f t="shared" si="6"/>
        <v>0</v>
      </c>
      <c r="U41" s="49"/>
      <c r="V41" s="228">
        <f t="shared" si="7"/>
        <v>0</v>
      </c>
      <c r="W41" s="49"/>
      <c r="X41" s="228">
        <f t="shared" si="8"/>
        <v>0</v>
      </c>
      <c r="Y41" s="49"/>
      <c r="Z41" s="228">
        <f t="shared" si="9"/>
        <v>0</v>
      </c>
      <c r="AA41" s="49"/>
      <c r="AB41" s="228">
        <f t="shared" si="10"/>
        <v>0</v>
      </c>
      <c r="AC41" s="52">
        <f t="shared" si="11"/>
        <v>0</v>
      </c>
      <c r="AD41" s="51">
        <f t="shared" si="12"/>
        <v>0</v>
      </c>
    </row>
    <row r="42" spans="1:30" x14ac:dyDescent="0.25">
      <c r="A42" s="313"/>
      <c r="B42" s="407"/>
      <c r="C42" s="228"/>
      <c r="D42" s="228"/>
      <c r="E42" s="241"/>
      <c r="F42" s="240"/>
      <c r="G42" s="49"/>
      <c r="H42" s="228">
        <f t="shared" si="13"/>
        <v>0</v>
      </c>
      <c r="I42" s="49"/>
      <c r="J42" s="228">
        <f t="shared" si="14"/>
        <v>0</v>
      </c>
      <c r="K42" s="49"/>
      <c r="L42" s="228">
        <f t="shared" si="2"/>
        <v>0</v>
      </c>
      <c r="M42" s="49"/>
      <c r="N42" s="228">
        <f t="shared" si="3"/>
        <v>0</v>
      </c>
      <c r="O42" s="49"/>
      <c r="P42" s="228">
        <f t="shared" si="4"/>
        <v>0</v>
      </c>
      <c r="Q42" s="49"/>
      <c r="R42" s="228">
        <f t="shared" si="5"/>
        <v>0</v>
      </c>
      <c r="S42" s="49"/>
      <c r="T42" s="228">
        <f t="shared" si="6"/>
        <v>0</v>
      </c>
      <c r="U42" s="49"/>
      <c r="V42" s="228">
        <f t="shared" si="7"/>
        <v>0</v>
      </c>
      <c r="W42" s="49"/>
      <c r="X42" s="228">
        <f t="shared" si="8"/>
        <v>0</v>
      </c>
      <c r="Y42" s="49"/>
      <c r="Z42" s="228">
        <f t="shared" si="9"/>
        <v>0</v>
      </c>
      <c r="AA42" s="49"/>
      <c r="AB42" s="228">
        <f t="shared" si="10"/>
        <v>0</v>
      </c>
      <c r="AC42" s="52">
        <f t="shared" si="11"/>
        <v>0</v>
      </c>
      <c r="AD42" s="51">
        <f t="shared" si="12"/>
        <v>0</v>
      </c>
    </row>
    <row r="43" spans="1:30" x14ac:dyDescent="0.25">
      <c r="A43" s="309"/>
      <c r="B43" s="407"/>
      <c r="C43" s="228"/>
      <c r="D43" s="228"/>
      <c r="E43" s="241"/>
      <c r="F43" s="240"/>
      <c r="G43" s="49"/>
      <c r="H43" s="228">
        <f t="shared" si="13"/>
        <v>0</v>
      </c>
      <c r="I43" s="49"/>
      <c r="J43" s="228">
        <f t="shared" si="14"/>
        <v>0</v>
      </c>
      <c r="K43" s="49"/>
      <c r="L43" s="228">
        <f t="shared" si="2"/>
        <v>0</v>
      </c>
      <c r="M43" s="49"/>
      <c r="N43" s="228">
        <f t="shared" si="3"/>
        <v>0</v>
      </c>
      <c r="O43" s="49"/>
      <c r="P43" s="228">
        <f t="shared" si="4"/>
        <v>0</v>
      </c>
      <c r="Q43" s="49"/>
      <c r="R43" s="228">
        <f t="shared" si="5"/>
        <v>0</v>
      </c>
      <c r="S43" s="49"/>
      <c r="T43" s="228">
        <f t="shared" si="6"/>
        <v>0</v>
      </c>
      <c r="U43" s="49"/>
      <c r="V43" s="228">
        <f t="shared" si="7"/>
        <v>0</v>
      </c>
      <c r="W43" s="49"/>
      <c r="X43" s="228">
        <f t="shared" si="8"/>
        <v>0</v>
      </c>
      <c r="Y43" s="49"/>
      <c r="Z43" s="228">
        <f t="shared" si="9"/>
        <v>0</v>
      </c>
      <c r="AA43" s="49"/>
      <c r="AB43" s="228">
        <f t="shared" si="10"/>
        <v>0</v>
      </c>
      <c r="AC43" s="52">
        <f t="shared" si="11"/>
        <v>0</v>
      </c>
      <c r="AD43" s="51">
        <f t="shared" si="12"/>
        <v>0</v>
      </c>
    </row>
    <row r="44" spans="1:30" x14ac:dyDescent="0.25">
      <c r="A44" s="309"/>
      <c r="B44" s="407"/>
      <c r="C44" s="228"/>
      <c r="D44" s="228"/>
      <c r="E44" s="241"/>
      <c r="F44" s="240"/>
      <c r="G44" s="49"/>
      <c r="H44" s="228">
        <f t="shared" si="13"/>
        <v>0</v>
      </c>
      <c r="I44" s="49"/>
      <c r="J44" s="228">
        <f t="shared" si="14"/>
        <v>0</v>
      </c>
      <c r="K44" s="49"/>
      <c r="L44" s="228">
        <f t="shared" si="2"/>
        <v>0</v>
      </c>
      <c r="M44" s="49"/>
      <c r="N44" s="228">
        <f t="shared" si="3"/>
        <v>0</v>
      </c>
      <c r="O44" s="49"/>
      <c r="P44" s="228">
        <f t="shared" si="4"/>
        <v>0</v>
      </c>
      <c r="Q44" s="49"/>
      <c r="R44" s="228">
        <f t="shared" si="5"/>
        <v>0</v>
      </c>
      <c r="S44" s="49"/>
      <c r="T44" s="228">
        <f t="shared" si="6"/>
        <v>0</v>
      </c>
      <c r="U44" s="49"/>
      <c r="V44" s="228">
        <f t="shared" si="7"/>
        <v>0</v>
      </c>
      <c r="W44" s="49"/>
      <c r="X44" s="228">
        <f t="shared" si="8"/>
        <v>0</v>
      </c>
      <c r="Y44" s="49"/>
      <c r="Z44" s="228">
        <f t="shared" si="9"/>
        <v>0</v>
      </c>
      <c r="AA44" s="49"/>
      <c r="AB44" s="228">
        <f t="shared" si="10"/>
        <v>0</v>
      </c>
      <c r="AC44" s="52">
        <f t="shared" si="11"/>
        <v>0</v>
      </c>
      <c r="AD44" s="51">
        <f t="shared" si="12"/>
        <v>0</v>
      </c>
    </row>
    <row r="45" spans="1:30" x14ac:dyDescent="0.25">
      <c r="A45" s="303"/>
      <c r="B45" s="407"/>
      <c r="C45" s="228"/>
      <c r="D45" s="228"/>
      <c r="E45" s="241"/>
      <c r="F45" s="240"/>
      <c r="G45" s="49"/>
      <c r="H45" s="228">
        <f t="shared" si="13"/>
        <v>0</v>
      </c>
      <c r="I45" s="49"/>
      <c r="J45" s="228">
        <f t="shared" si="14"/>
        <v>0</v>
      </c>
      <c r="K45" s="49"/>
      <c r="L45" s="228">
        <f t="shared" si="2"/>
        <v>0</v>
      </c>
      <c r="M45" s="49"/>
      <c r="N45" s="228">
        <f t="shared" si="3"/>
        <v>0</v>
      </c>
      <c r="O45" s="49"/>
      <c r="P45" s="228">
        <f t="shared" si="4"/>
        <v>0</v>
      </c>
      <c r="Q45" s="49"/>
      <c r="R45" s="228">
        <f t="shared" si="5"/>
        <v>0</v>
      </c>
      <c r="S45" s="49"/>
      <c r="T45" s="228">
        <f t="shared" si="6"/>
        <v>0</v>
      </c>
      <c r="U45" s="49"/>
      <c r="V45" s="228">
        <f t="shared" si="7"/>
        <v>0</v>
      </c>
      <c r="W45" s="49"/>
      <c r="X45" s="228">
        <f t="shared" si="8"/>
        <v>0</v>
      </c>
      <c r="Y45" s="49"/>
      <c r="Z45" s="228">
        <f t="shared" si="9"/>
        <v>0</v>
      </c>
      <c r="AA45" s="49"/>
      <c r="AB45" s="228">
        <f t="shared" si="10"/>
        <v>0</v>
      </c>
      <c r="AC45" s="52">
        <f t="shared" si="11"/>
        <v>0</v>
      </c>
      <c r="AD45" s="51">
        <f t="shared" si="12"/>
        <v>0</v>
      </c>
    </row>
    <row r="46" spans="1:30" x14ac:dyDescent="0.25">
      <c r="A46" s="309"/>
      <c r="B46" s="407"/>
      <c r="C46" s="228"/>
      <c r="D46" s="228"/>
      <c r="E46" s="241"/>
      <c r="F46" s="240"/>
      <c r="G46" s="49"/>
      <c r="H46" s="228">
        <f t="shared" si="13"/>
        <v>0</v>
      </c>
      <c r="I46" s="49"/>
      <c r="J46" s="228">
        <f t="shared" si="14"/>
        <v>0</v>
      </c>
      <c r="K46" s="49"/>
      <c r="L46" s="228">
        <f t="shared" si="2"/>
        <v>0</v>
      </c>
      <c r="M46" s="49"/>
      <c r="N46" s="228">
        <f t="shared" si="3"/>
        <v>0</v>
      </c>
      <c r="O46" s="49"/>
      <c r="P46" s="228">
        <f t="shared" si="4"/>
        <v>0</v>
      </c>
      <c r="Q46" s="49"/>
      <c r="R46" s="228">
        <f t="shared" si="5"/>
        <v>0</v>
      </c>
      <c r="S46" s="49"/>
      <c r="T46" s="228">
        <f t="shared" si="6"/>
        <v>0</v>
      </c>
      <c r="U46" s="49"/>
      <c r="V46" s="228">
        <f t="shared" si="7"/>
        <v>0</v>
      </c>
      <c r="W46" s="49"/>
      <c r="X46" s="228">
        <f t="shared" si="8"/>
        <v>0</v>
      </c>
      <c r="Y46" s="49"/>
      <c r="Z46" s="228">
        <f t="shared" si="9"/>
        <v>0</v>
      </c>
      <c r="AA46" s="49"/>
      <c r="AB46" s="228">
        <f t="shared" si="10"/>
        <v>0</v>
      </c>
      <c r="AC46" s="52">
        <f t="shared" si="11"/>
        <v>0</v>
      </c>
      <c r="AD46" s="51">
        <f t="shared" si="12"/>
        <v>0</v>
      </c>
    </row>
    <row r="47" spans="1:30" x14ac:dyDescent="0.25">
      <c r="A47" s="8"/>
      <c r="B47" s="407"/>
      <c r="C47" s="228"/>
      <c r="D47" s="228"/>
      <c r="E47" s="241"/>
      <c r="F47" s="240"/>
      <c r="G47" s="49"/>
      <c r="H47" s="228">
        <f t="shared" si="13"/>
        <v>0</v>
      </c>
      <c r="I47" s="49"/>
      <c r="J47" s="228">
        <f t="shared" si="14"/>
        <v>0</v>
      </c>
      <c r="K47" s="49"/>
      <c r="L47" s="228">
        <f t="shared" si="2"/>
        <v>0</v>
      </c>
      <c r="M47" s="49"/>
      <c r="N47" s="228">
        <f t="shared" si="3"/>
        <v>0</v>
      </c>
      <c r="O47" s="49"/>
      <c r="P47" s="228">
        <f t="shared" si="4"/>
        <v>0</v>
      </c>
      <c r="Q47" s="49"/>
      <c r="R47" s="228">
        <f t="shared" si="5"/>
        <v>0</v>
      </c>
      <c r="S47" s="49"/>
      <c r="T47" s="228">
        <f t="shared" si="6"/>
        <v>0</v>
      </c>
      <c r="U47" s="49"/>
      <c r="V47" s="228">
        <f t="shared" si="7"/>
        <v>0</v>
      </c>
      <c r="W47" s="49"/>
      <c r="X47" s="228">
        <f t="shared" si="8"/>
        <v>0</v>
      </c>
      <c r="Y47" s="49"/>
      <c r="Z47" s="228">
        <f t="shared" si="9"/>
        <v>0</v>
      </c>
      <c r="AA47" s="49"/>
      <c r="AB47" s="228">
        <f t="shared" si="10"/>
        <v>0</v>
      </c>
      <c r="AC47" s="52">
        <f t="shared" si="11"/>
        <v>0</v>
      </c>
      <c r="AD47" s="51">
        <f t="shared" si="12"/>
        <v>0</v>
      </c>
    </row>
    <row r="48" spans="1:30" x14ac:dyDescent="0.25">
      <c r="A48" s="309"/>
      <c r="B48" s="407"/>
      <c r="C48" s="228"/>
      <c r="D48" s="228"/>
      <c r="E48" s="241"/>
      <c r="F48" s="240"/>
      <c r="G48" s="49"/>
      <c r="H48" s="228">
        <f t="shared" si="13"/>
        <v>0</v>
      </c>
      <c r="I48" s="49"/>
      <c r="J48" s="228">
        <f t="shared" si="14"/>
        <v>0</v>
      </c>
      <c r="K48" s="49"/>
      <c r="L48" s="228">
        <f t="shared" si="2"/>
        <v>0</v>
      </c>
      <c r="M48" s="49"/>
      <c r="N48" s="228">
        <f t="shared" si="3"/>
        <v>0</v>
      </c>
      <c r="O48" s="49"/>
      <c r="P48" s="228">
        <f t="shared" si="4"/>
        <v>0</v>
      </c>
      <c r="Q48" s="49"/>
      <c r="R48" s="228">
        <f t="shared" si="5"/>
        <v>0</v>
      </c>
      <c r="S48" s="49"/>
      <c r="T48" s="228">
        <f t="shared" si="6"/>
        <v>0</v>
      </c>
      <c r="U48" s="49"/>
      <c r="V48" s="228">
        <f t="shared" si="7"/>
        <v>0</v>
      </c>
      <c r="W48" s="49"/>
      <c r="X48" s="228">
        <f t="shared" si="8"/>
        <v>0</v>
      </c>
      <c r="Y48" s="49"/>
      <c r="Z48" s="228">
        <f t="shared" si="9"/>
        <v>0</v>
      </c>
      <c r="AA48" s="49"/>
      <c r="AB48" s="228">
        <f t="shared" si="10"/>
        <v>0</v>
      </c>
      <c r="AC48" s="52">
        <f t="shared" si="11"/>
        <v>0</v>
      </c>
      <c r="AD48" s="51">
        <f t="shared" si="12"/>
        <v>0</v>
      </c>
    </row>
    <row r="49" spans="1:30" x14ac:dyDescent="0.25">
      <c r="A49" s="309"/>
      <c r="B49" s="407"/>
      <c r="C49" s="228"/>
      <c r="D49" s="228"/>
      <c r="E49" s="241"/>
      <c r="F49" s="240"/>
      <c r="G49" s="49"/>
      <c r="H49" s="228">
        <f t="shared" si="13"/>
        <v>0</v>
      </c>
      <c r="I49" s="49"/>
      <c r="J49" s="228">
        <f t="shared" si="14"/>
        <v>0</v>
      </c>
      <c r="K49" s="49"/>
      <c r="L49" s="228">
        <f t="shared" si="2"/>
        <v>0</v>
      </c>
      <c r="M49" s="49"/>
      <c r="N49" s="228">
        <f t="shared" si="3"/>
        <v>0</v>
      </c>
      <c r="O49" s="49"/>
      <c r="P49" s="228">
        <f t="shared" si="4"/>
        <v>0</v>
      </c>
      <c r="Q49" s="49"/>
      <c r="R49" s="228">
        <f t="shared" si="5"/>
        <v>0</v>
      </c>
      <c r="S49" s="49"/>
      <c r="T49" s="228">
        <f t="shared" si="6"/>
        <v>0</v>
      </c>
      <c r="U49" s="49"/>
      <c r="V49" s="228">
        <f t="shared" si="7"/>
        <v>0</v>
      </c>
      <c r="W49" s="49"/>
      <c r="X49" s="228">
        <f t="shared" si="8"/>
        <v>0</v>
      </c>
      <c r="Y49" s="49"/>
      <c r="Z49" s="228">
        <f t="shared" si="9"/>
        <v>0</v>
      </c>
      <c r="AA49" s="49"/>
      <c r="AB49" s="228">
        <f t="shared" si="10"/>
        <v>0</v>
      </c>
      <c r="AC49" s="52">
        <f t="shared" si="11"/>
        <v>0</v>
      </c>
      <c r="AD49" s="51">
        <f t="shared" si="12"/>
        <v>0</v>
      </c>
    </row>
    <row r="50" spans="1:30" x14ac:dyDescent="0.25">
      <c r="A50" s="303"/>
      <c r="B50" s="407"/>
      <c r="C50" s="228"/>
      <c r="D50" s="228"/>
      <c r="E50" s="241"/>
      <c r="F50" s="240"/>
      <c r="G50" s="49"/>
      <c r="H50" s="228">
        <f t="shared" si="13"/>
        <v>0</v>
      </c>
      <c r="I50" s="49"/>
      <c r="J50" s="228">
        <f t="shared" si="14"/>
        <v>0</v>
      </c>
      <c r="K50" s="49"/>
      <c r="L50" s="228">
        <f t="shared" si="2"/>
        <v>0</v>
      </c>
      <c r="M50" s="49"/>
      <c r="N50" s="228">
        <f t="shared" si="3"/>
        <v>0</v>
      </c>
      <c r="O50" s="49"/>
      <c r="P50" s="228">
        <f t="shared" si="4"/>
        <v>0</v>
      </c>
      <c r="Q50" s="49"/>
      <c r="R50" s="228">
        <f t="shared" si="5"/>
        <v>0</v>
      </c>
      <c r="S50" s="49"/>
      <c r="T50" s="228">
        <f t="shared" si="6"/>
        <v>0</v>
      </c>
      <c r="U50" s="49"/>
      <c r="V50" s="228">
        <f t="shared" si="7"/>
        <v>0</v>
      </c>
      <c r="W50" s="49"/>
      <c r="X50" s="228">
        <f t="shared" si="8"/>
        <v>0</v>
      </c>
      <c r="Y50" s="49"/>
      <c r="Z50" s="228">
        <f t="shared" si="9"/>
        <v>0</v>
      </c>
      <c r="AA50" s="49"/>
      <c r="AB50" s="228">
        <f t="shared" si="10"/>
        <v>0</v>
      </c>
      <c r="AC50" s="52">
        <f t="shared" si="11"/>
        <v>0</v>
      </c>
      <c r="AD50" s="51">
        <f t="shared" si="12"/>
        <v>0</v>
      </c>
    </row>
    <row r="51" spans="1:30" x14ac:dyDescent="0.25">
      <c r="A51" s="309"/>
      <c r="B51" s="407"/>
      <c r="C51" s="228"/>
      <c r="D51" s="228"/>
      <c r="E51" s="241"/>
      <c r="F51" s="240"/>
      <c r="G51" s="49"/>
      <c r="H51" s="228">
        <f t="shared" si="13"/>
        <v>0</v>
      </c>
      <c r="I51" s="49"/>
      <c r="J51" s="228">
        <f t="shared" si="14"/>
        <v>0</v>
      </c>
      <c r="K51" s="49"/>
      <c r="L51" s="228">
        <f t="shared" si="2"/>
        <v>0</v>
      </c>
      <c r="M51" s="49"/>
      <c r="N51" s="228">
        <f t="shared" si="3"/>
        <v>0</v>
      </c>
      <c r="O51" s="49"/>
      <c r="P51" s="228">
        <f t="shared" si="4"/>
        <v>0</v>
      </c>
      <c r="Q51" s="49"/>
      <c r="R51" s="228">
        <f t="shared" si="5"/>
        <v>0</v>
      </c>
      <c r="S51" s="49"/>
      <c r="T51" s="228">
        <f t="shared" si="6"/>
        <v>0</v>
      </c>
      <c r="U51" s="49"/>
      <c r="V51" s="228">
        <f t="shared" si="7"/>
        <v>0</v>
      </c>
      <c r="W51" s="49"/>
      <c r="X51" s="228">
        <f t="shared" si="8"/>
        <v>0</v>
      </c>
      <c r="Y51" s="49"/>
      <c r="Z51" s="228">
        <f t="shared" si="9"/>
        <v>0</v>
      </c>
      <c r="AA51" s="49"/>
      <c r="AB51" s="228">
        <f t="shared" si="10"/>
        <v>0</v>
      </c>
      <c r="AC51" s="52">
        <f t="shared" si="11"/>
        <v>0</v>
      </c>
      <c r="AD51" s="51">
        <f t="shared" si="12"/>
        <v>0</v>
      </c>
    </row>
    <row r="52" spans="1:30" x14ac:dyDescent="0.25">
      <c r="A52" s="303"/>
      <c r="B52" s="407"/>
      <c r="C52" s="228"/>
      <c r="D52" s="228"/>
      <c r="E52" s="241"/>
      <c r="F52" s="240"/>
      <c r="G52" s="49"/>
      <c r="H52" s="228">
        <f t="shared" si="13"/>
        <v>0</v>
      </c>
      <c r="I52" s="49"/>
      <c r="J52" s="228">
        <f t="shared" si="14"/>
        <v>0</v>
      </c>
      <c r="K52" s="49"/>
      <c r="L52" s="228">
        <f t="shared" si="2"/>
        <v>0</v>
      </c>
      <c r="M52" s="49"/>
      <c r="N52" s="228">
        <f t="shared" si="3"/>
        <v>0</v>
      </c>
      <c r="O52" s="49"/>
      <c r="P52" s="228">
        <f t="shared" si="4"/>
        <v>0</v>
      </c>
      <c r="Q52" s="49"/>
      <c r="R52" s="228">
        <f t="shared" si="5"/>
        <v>0</v>
      </c>
      <c r="S52" s="49"/>
      <c r="T52" s="228">
        <f t="shared" si="6"/>
        <v>0</v>
      </c>
      <c r="U52" s="49"/>
      <c r="V52" s="228">
        <f t="shared" si="7"/>
        <v>0</v>
      </c>
      <c r="W52" s="49"/>
      <c r="X52" s="228">
        <f t="shared" si="8"/>
        <v>0</v>
      </c>
      <c r="Y52" s="49"/>
      <c r="Z52" s="228">
        <f t="shared" si="9"/>
        <v>0</v>
      </c>
      <c r="AA52" s="49"/>
      <c r="AB52" s="228">
        <f t="shared" si="10"/>
        <v>0</v>
      </c>
      <c r="AC52" s="52">
        <f t="shared" si="11"/>
        <v>0</v>
      </c>
      <c r="AD52" s="51">
        <f t="shared" si="12"/>
        <v>0</v>
      </c>
    </row>
    <row r="53" spans="1:30" x14ac:dyDescent="0.25">
      <c r="A53" s="309"/>
      <c r="B53" s="407"/>
      <c r="C53" s="228"/>
      <c r="D53" s="228"/>
      <c r="E53" s="241"/>
      <c r="F53" s="240"/>
      <c r="G53" s="49"/>
      <c r="H53" s="228">
        <f t="shared" si="13"/>
        <v>0</v>
      </c>
      <c r="I53" s="49"/>
      <c r="J53" s="228">
        <f t="shared" si="14"/>
        <v>0</v>
      </c>
      <c r="K53" s="49"/>
      <c r="L53" s="228">
        <f t="shared" si="2"/>
        <v>0</v>
      </c>
      <c r="M53" s="49"/>
      <c r="N53" s="228">
        <f t="shared" si="3"/>
        <v>0</v>
      </c>
      <c r="O53" s="49"/>
      <c r="P53" s="228">
        <f t="shared" si="4"/>
        <v>0</v>
      </c>
      <c r="Q53" s="49"/>
      <c r="R53" s="228">
        <f t="shared" si="5"/>
        <v>0</v>
      </c>
      <c r="S53" s="49"/>
      <c r="T53" s="228">
        <f t="shared" si="6"/>
        <v>0</v>
      </c>
      <c r="U53" s="49"/>
      <c r="V53" s="228">
        <f t="shared" si="7"/>
        <v>0</v>
      </c>
      <c r="W53" s="49"/>
      <c r="X53" s="228">
        <f t="shared" si="8"/>
        <v>0</v>
      </c>
      <c r="Y53" s="49"/>
      <c r="Z53" s="228">
        <f t="shared" si="9"/>
        <v>0</v>
      </c>
      <c r="AA53" s="49"/>
      <c r="AB53" s="228">
        <f t="shared" si="10"/>
        <v>0</v>
      </c>
      <c r="AC53" s="52">
        <f t="shared" si="11"/>
        <v>0</v>
      </c>
      <c r="AD53" s="51">
        <f t="shared" si="12"/>
        <v>0</v>
      </c>
    </row>
    <row r="54" spans="1:30" x14ac:dyDescent="0.25">
      <c r="A54" s="309"/>
      <c r="B54" s="407"/>
      <c r="C54" s="228"/>
      <c r="D54" s="228"/>
      <c r="E54" s="241"/>
      <c r="F54" s="240"/>
      <c r="G54" s="49"/>
      <c r="H54" s="228">
        <f t="shared" si="13"/>
        <v>0</v>
      </c>
      <c r="I54" s="49"/>
      <c r="J54" s="228">
        <f t="shared" si="14"/>
        <v>0</v>
      </c>
      <c r="K54" s="49"/>
      <c r="L54" s="228">
        <f t="shared" si="2"/>
        <v>0</v>
      </c>
      <c r="M54" s="49"/>
      <c r="N54" s="228">
        <f t="shared" si="3"/>
        <v>0</v>
      </c>
      <c r="O54" s="49"/>
      <c r="P54" s="228">
        <f t="shared" si="4"/>
        <v>0</v>
      </c>
      <c r="Q54" s="49"/>
      <c r="R54" s="228">
        <f t="shared" si="5"/>
        <v>0</v>
      </c>
      <c r="S54" s="49"/>
      <c r="T54" s="228">
        <f t="shared" si="6"/>
        <v>0</v>
      </c>
      <c r="U54" s="49"/>
      <c r="V54" s="228">
        <f t="shared" si="7"/>
        <v>0</v>
      </c>
      <c r="W54" s="49"/>
      <c r="X54" s="228">
        <f t="shared" si="8"/>
        <v>0</v>
      </c>
      <c r="Y54" s="49"/>
      <c r="Z54" s="228">
        <f t="shared" si="9"/>
        <v>0</v>
      </c>
      <c r="AA54" s="49"/>
      <c r="AB54" s="228">
        <f t="shared" si="10"/>
        <v>0</v>
      </c>
      <c r="AC54" s="52">
        <f t="shared" si="11"/>
        <v>0</v>
      </c>
      <c r="AD54" s="51">
        <f t="shared" si="12"/>
        <v>0</v>
      </c>
    </row>
    <row r="55" spans="1:30" x14ac:dyDescent="0.25">
      <c r="A55" s="309"/>
      <c r="B55" s="407"/>
      <c r="C55" s="228"/>
      <c r="D55" s="228"/>
      <c r="E55" s="241"/>
      <c r="F55" s="240"/>
      <c r="G55" s="49"/>
      <c r="H55" s="228">
        <f t="shared" si="13"/>
        <v>0</v>
      </c>
      <c r="I55" s="49"/>
      <c r="J55" s="228">
        <f t="shared" si="14"/>
        <v>0</v>
      </c>
      <c r="K55" s="49"/>
      <c r="L55" s="228">
        <f t="shared" si="2"/>
        <v>0</v>
      </c>
      <c r="M55" s="49"/>
      <c r="N55" s="228">
        <f t="shared" si="3"/>
        <v>0</v>
      </c>
      <c r="O55" s="49"/>
      <c r="P55" s="228">
        <f t="shared" si="4"/>
        <v>0</v>
      </c>
      <c r="Q55" s="49"/>
      <c r="R55" s="228">
        <f t="shared" si="5"/>
        <v>0</v>
      </c>
      <c r="S55" s="49"/>
      <c r="T55" s="228">
        <f t="shared" si="6"/>
        <v>0</v>
      </c>
      <c r="U55" s="49"/>
      <c r="V55" s="228">
        <f t="shared" si="7"/>
        <v>0</v>
      </c>
      <c r="W55" s="49"/>
      <c r="X55" s="228">
        <f t="shared" si="8"/>
        <v>0</v>
      </c>
      <c r="Y55" s="49"/>
      <c r="Z55" s="228">
        <f t="shared" si="9"/>
        <v>0</v>
      </c>
      <c r="AA55" s="49"/>
      <c r="AB55" s="228">
        <f t="shared" si="10"/>
        <v>0</v>
      </c>
      <c r="AC55" s="52">
        <f t="shared" si="11"/>
        <v>0</v>
      </c>
      <c r="AD55" s="51">
        <f t="shared" si="12"/>
        <v>0</v>
      </c>
    </row>
    <row r="56" spans="1:30" x14ac:dyDescent="0.25">
      <c r="A56" s="309"/>
      <c r="B56" s="407"/>
      <c r="C56" s="228"/>
      <c r="D56" s="228"/>
      <c r="E56" s="241"/>
      <c r="F56" s="240"/>
      <c r="G56" s="49"/>
      <c r="H56" s="228">
        <f t="shared" si="13"/>
        <v>0</v>
      </c>
      <c r="I56" s="49"/>
      <c r="J56" s="228">
        <f t="shared" si="14"/>
        <v>0</v>
      </c>
      <c r="K56" s="49"/>
      <c r="L56" s="228">
        <f t="shared" si="2"/>
        <v>0</v>
      </c>
      <c r="M56" s="49"/>
      <c r="N56" s="228">
        <f t="shared" si="3"/>
        <v>0</v>
      </c>
      <c r="O56" s="49"/>
      <c r="P56" s="228">
        <f t="shared" si="4"/>
        <v>0</v>
      </c>
      <c r="Q56" s="49"/>
      <c r="R56" s="228">
        <f t="shared" si="5"/>
        <v>0</v>
      </c>
      <c r="S56" s="49"/>
      <c r="T56" s="228">
        <f t="shared" si="6"/>
        <v>0</v>
      </c>
      <c r="U56" s="49"/>
      <c r="V56" s="228">
        <f t="shared" si="7"/>
        <v>0</v>
      </c>
      <c r="W56" s="49"/>
      <c r="X56" s="228">
        <f t="shared" si="8"/>
        <v>0</v>
      </c>
      <c r="Y56" s="49"/>
      <c r="Z56" s="228">
        <f t="shared" si="9"/>
        <v>0</v>
      </c>
      <c r="AA56" s="49"/>
      <c r="AB56" s="228">
        <f t="shared" si="10"/>
        <v>0</v>
      </c>
      <c r="AC56" s="52">
        <f t="shared" si="11"/>
        <v>0</v>
      </c>
      <c r="AD56" s="51">
        <f t="shared" si="12"/>
        <v>0</v>
      </c>
    </row>
    <row r="57" spans="1:30" x14ac:dyDescent="0.25">
      <c r="A57" s="309"/>
      <c r="B57" s="407"/>
      <c r="C57" s="228"/>
      <c r="D57" s="228"/>
      <c r="E57" s="241"/>
      <c r="F57" s="240"/>
      <c r="G57" s="49"/>
      <c r="H57" s="228">
        <f t="shared" si="13"/>
        <v>0</v>
      </c>
      <c r="I57" s="49"/>
      <c r="J57" s="228">
        <f t="shared" si="14"/>
        <v>0</v>
      </c>
      <c r="K57" s="49"/>
      <c r="L57" s="228">
        <f t="shared" si="2"/>
        <v>0</v>
      </c>
      <c r="M57" s="49"/>
      <c r="N57" s="228">
        <f t="shared" si="3"/>
        <v>0</v>
      </c>
      <c r="O57" s="49"/>
      <c r="P57" s="228">
        <f t="shared" si="4"/>
        <v>0</v>
      </c>
      <c r="Q57" s="49"/>
      <c r="R57" s="228">
        <f t="shared" si="5"/>
        <v>0</v>
      </c>
      <c r="S57" s="49"/>
      <c r="T57" s="228">
        <f t="shared" si="6"/>
        <v>0</v>
      </c>
      <c r="U57" s="49"/>
      <c r="V57" s="228">
        <f t="shared" si="7"/>
        <v>0</v>
      </c>
      <c r="W57" s="49"/>
      <c r="X57" s="228">
        <f t="shared" si="8"/>
        <v>0</v>
      </c>
      <c r="Y57" s="49"/>
      <c r="Z57" s="228">
        <f t="shared" si="9"/>
        <v>0</v>
      </c>
      <c r="AA57" s="49"/>
      <c r="AB57" s="228">
        <f t="shared" si="10"/>
        <v>0</v>
      </c>
      <c r="AC57" s="52">
        <f t="shared" si="11"/>
        <v>0</v>
      </c>
      <c r="AD57" s="51">
        <f t="shared" si="12"/>
        <v>0</v>
      </c>
    </row>
    <row r="58" spans="1:30" x14ac:dyDescent="0.25">
      <c r="A58" s="309"/>
      <c r="B58" s="407"/>
      <c r="C58" s="228"/>
      <c r="D58" s="228"/>
      <c r="E58" s="241"/>
      <c r="F58" s="240"/>
      <c r="G58" s="49"/>
      <c r="H58" s="228">
        <f t="shared" si="13"/>
        <v>0</v>
      </c>
      <c r="I58" s="49"/>
      <c r="J58" s="228">
        <f t="shared" si="14"/>
        <v>0</v>
      </c>
      <c r="K58" s="49"/>
      <c r="L58" s="228">
        <f t="shared" si="2"/>
        <v>0</v>
      </c>
      <c r="M58" s="49"/>
      <c r="N58" s="228">
        <f t="shared" si="3"/>
        <v>0</v>
      </c>
      <c r="O58" s="49"/>
      <c r="P58" s="228">
        <f t="shared" si="4"/>
        <v>0</v>
      </c>
      <c r="Q58" s="49"/>
      <c r="R58" s="228">
        <f t="shared" si="5"/>
        <v>0</v>
      </c>
      <c r="S58" s="49"/>
      <c r="T58" s="228">
        <f t="shared" si="6"/>
        <v>0</v>
      </c>
      <c r="U58" s="49"/>
      <c r="V58" s="228">
        <f t="shared" si="7"/>
        <v>0</v>
      </c>
      <c r="W58" s="49"/>
      <c r="X58" s="228">
        <f t="shared" si="8"/>
        <v>0</v>
      </c>
      <c r="Y58" s="49"/>
      <c r="Z58" s="228">
        <f t="shared" si="9"/>
        <v>0</v>
      </c>
      <c r="AA58" s="49"/>
      <c r="AB58" s="228">
        <f t="shared" si="10"/>
        <v>0</v>
      </c>
      <c r="AC58" s="52">
        <f t="shared" si="11"/>
        <v>0</v>
      </c>
      <c r="AD58" s="51">
        <f t="shared" si="12"/>
        <v>0</v>
      </c>
    </row>
    <row r="59" spans="1:30" x14ac:dyDescent="0.25">
      <c r="A59" s="309"/>
      <c r="B59" s="407"/>
      <c r="C59" s="228"/>
      <c r="D59" s="228"/>
      <c r="E59" s="241"/>
      <c r="F59" s="240"/>
      <c r="G59" s="49"/>
      <c r="H59" s="228">
        <f t="shared" si="13"/>
        <v>0</v>
      </c>
      <c r="I59" s="49"/>
      <c r="J59" s="228">
        <f t="shared" si="14"/>
        <v>0</v>
      </c>
      <c r="K59" s="49"/>
      <c r="L59" s="228">
        <f t="shared" si="2"/>
        <v>0</v>
      </c>
      <c r="M59" s="49"/>
      <c r="N59" s="228">
        <f t="shared" si="3"/>
        <v>0</v>
      </c>
      <c r="O59" s="49"/>
      <c r="P59" s="228">
        <f t="shared" si="4"/>
        <v>0</v>
      </c>
      <c r="Q59" s="49"/>
      <c r="R59" s="228">
        <f t="shared" si="5"/>
        <v>0</v>
      </c>
      <c r="S59" s="49"/>
      <c r="T59" s="228">
        <f t="shared" si="6"/>
        <v>0</v>
      </c>
      <c r="U59" s="49"/>
      <c r="V59" s="228">
        <f t="shared" si="7"/>
        <v>0</v>
      </c>
      <c r="W59" s="49"/>
      <c r="X59" s="228">
        <f t="shared" si="8"/>
        <v>0</v>
      </c>
      <c r="Y59" s="49"/>
      <c r="Z59" s="228">
        <f t="shared" si="9"/>
        <v>0</v>
      </c>
      <c r="AA59" s="49"/>
      <c r="AB59" s="228">
        <f t="shared" si="10"/>
        <v>0</v>
      </c>
      <c r="AC59" s="52">
        <f t="shared" si="11"/>
        <v>0</v>
      </c>
      <c r="AD59" s="51">
        <f t="shared" si="12"/>
        <v>0</v>
      </c>
    </row>
    <row r="60" spans="1:30" x14ac:dyDescent="0.25">
      <c r="A60" s="309"/>
      <c r="B60" s="407"/>
      <c r="C60" s="228"/>
      <c r="D60" s="228"/>
      <c r="E60" s="241"/>
      <c r="F60" s="240"/>
      <c r="G60" s="49"/>
      <c r="H60" s="228">
        <f t="shared" si="13"/>
        <v>0</v>
      </c>
      <c r="I60" s="49"/>
      <c r="J60" s="228">
        <f t="shared" si="14"/>
        <v>0</v>
      </c>
      <c r="K60" s="49"/>
      <c r="L60" s="228">
        <f t="shared" si="2"/>
        <v>0</v>
      </c>
      <c r="M60" s="49"/>
      <c r="N60" s="228">
        <f t="shared" si="3"/>
        <v>0</v>
      </c>
      <c r="O60" s="49"/>
      <c r="P60" s="228">
        <f t="shared" si="4"/>
        <v>0</v>
      </c>
      <c r="Q60" s="49"/>
      <c r="R60" s="228">
        <f t="shared" si="5"/>
        <v>0</v>
      </c>
      <c r="S60" s="49"/>
      <c r="T60" s="228">
        <f t="shared" si="6"/>
        <v>0</v>
      </c>
      <c r="U60" s="49"/>
      <c r="V60" s="228">
        <f t="shared" si="7"/>
        <v>0</v>
      </c>
      <c r="W60" s="49"/>
      <c r="X60" s="228">
        <f t="shared" si="8"/>
        <v>0</v>
      </c>
      <c r="Y60" s="49"/>
      <c r="Z60" s="228">
        <f t="shared" si="9"/>
        <v>0</v>
      </c>
      <c r="AA60" s="49"/>
      <c r="AB60" s="228">
        <f t="shared" si="10"/>
        <v>0</v>
      </c>
      <c r="AC60" s="52">
        <f t="shared" si="11"/>
        <v>0</v>
      </c>
      <c r="AD60" s="51">
        <f t="shared" si="12"/>
        <v>0</v>
      </c>
    </row>
    <row r="61" spans="1:30" x14ac:dyDescent="0.25">
      <c r="A61" s="309"/>
      <c r="B61" s="407"/>
      <c r="C61" s="228"/>
      <c r="D61" s="228"/>
      <c r="E61" s="241"/>
      <c r="F61" s="240"/>
      <c r="G61" s="49"/>
      <c r="H61" s="228">
        <f t="shared" ref="H61" si="15">SUM(B61:E61)*G61+F61</f>
        <v>0</v>
      </c>
      <c r="I61" s="49"/>
      <c r="J61" s="228">
        <f t="shared" si="14"/>
        <v>0</v>
      </c>
      <c r="K61" s="49"/>
      <c r="L61" s="228">
        <v>0</v>
      </c>
      <c r="M61" s="49"/>
      <c r="N61" s="228">
        <f t="shared" si="3"/>
        <v>0</v>
      </c>
      <c r="O61" s="49"/>
      <c r="P61" s="228">
        <f t="shared" si="4"/>
        <v>0</v>
      </c>
      <c r="Q61" s="49"/>
      <c r="R61" s="228">
        <f t="shared" si="5"/>
        <v>0</v>
      </c>
      <c r="S61" s="49"/>
      <c r="T61" s="228">
        <f t="shared" si="6"/>
        <v>0</v>
      </c>
      <c r="U61" s="49"/>
      <c r="V61" s="228">
        <f t="shared" si="7"/>
        <v>0</v>
      </c>
      <c r="W61" s="49"/>
      <c r="X61" s="228">
        <f t="shared" si="8"/>
        <v>0</v>
      </c>
      <c r="Y61" s="49"/>
      <c r="Z61" s="228">
        <f t="shared" si="9"/>
        <v>0</v>
      </c>
      <c r="AA61" s="49"/>
      <c r="AB61" s="228">
        <f t="shared" si="10"/>
        <v>0</v>
      </c>
      <c r="AC61" s="52">
        <f t="shared" ref="AC61" si="16">G61+I61+K61+M61+O61+Q61+S61+U61+W61+Y61+AA61</f>
        <v>0</v>
      </c>
      <c r="AD61" s="51">
        <f t="shared" ref="AD61" si="17">H61+L61+J61+N61+P61+R61+T61+V61+X61+Z61+AB61</f>
        <v>0</v>
      </c>
    </row>
    <row r="62" spans="1:30" ht="15.75" thickBot="1" x14ac:dyDescent="0.3">
      <c r="B62" s="301"/>
      <c r="C62" s="242">
        <f>SUM(C10:C61)</f>
        <v>0</v>
      </c>
      <c r="D62" s="242">
        <f>SUM(D10:D61)</f>
        <v>0</v>
      </c>
      <c r="E62" s="243"/>
      <c r="F62" s="244">
        <f>SUM(F10:F61)</f>
        <v>0</v>
      </c>
      <c r="G62" s="57">
        <f>SUM(G10:G61)</f>
        <v>0</v>
      </c>
      <c r="H62" s="242">
        <f t="shared" ref="H62:AD62" si="18">SUM(H10:H60)</f>
        <v>0</v>
      </c>
      <c r="I62" s="53">
        <f t="shared" si="18"/>
        <v>0</v>
      </c>
      <c r="J62" s="242">
        <f t="shared" si="18"/>
        <v>0</v>
      </c>
      <c r="K62" s="53">
        <f t="shared" si="18"/>
        <v>0</v>
      </c>
      <c r="L62" s="242">
        <f t="shared" si="18"/>
        <v>0</v>
      </c>
      <c r="M62" s="53">
        <f t="shared" si="18"/>
        <v>0</v>
      </c>
      <c r="N62" s="242">
        <f t="shared" si="18"/>
        <v>0</v>
      </c>
      <c r="O62" s="53">
        <f t="shared" si="18"/>
        <v>0</v>
      </c>
      <c r="P62" s="242">
        <f t="shared" si="18"/>
        <v>0</v>
      </c>
      <c r="Q62" s="53">
        <f t="shared" si="18"/>
        <v>0</v>
      </c>
      <c r="R62" s="242">
        <f t="shared" si="18"/>
        <v>0</v>
      </c>
      <c r="S62" s="53">
        <f t="shared" si="18"/>
        <v>0</v>
      </c>
      <c r="T62" s="242">
        <f t="shared" si="18"/>
        <v>0</v>
      </c>
      <c r="U62" s="53">
        <f t="shared" si="18"/>
        <v>0</v>
      </c>
      <c r="V62" s="242">
        <f t="shared" si="18"/>
        <v>0</v>
      </c>
      <c r="W62" s="53">
        <f t="shared" si="18"/>
        <v>0</v>
      </c>
      <c r="X62" s="242">
        <f t="shared" si="18"/>
        <v>0</v>
      </c>
      <c r="Y62" s="53">
        <f t="shared" si="18"/>
        <v>0</v>
      </c>
      <c r="Z62" s="242">
        <f t="shared" si="18"/>
        <v>0</v>
      </c>
      <c r="AA62" s="53">
        <f t="shared" si="18"/>
        <v>0</v>
      </c>
      <c r="AB62" s="242">
        <f t="shared" si="18"/>
        <v>0</v>
      </c>
      <c r="AC62" s="53">
        <f t="shared" si="18"/>
        <v>0</v>
      </c>
      <c r="AD62" s="53">
        <f t="shared" si="18"/>
        <v>0</v>
      </c>
    </row>
    <row r="63" spans="1:30" x14ac:dyDescent="0.25">
      <c r="B63"/>
      <c r="E63" s="46"/>
      <c r="G63" s="46"/>
      <c r="H63"/>
      <c r="I63" s="46"/>
      <c r="J63"/>
      <c r="K63" s="46"/>
      <c r="L63"/>
      <c r="M63" s="46"/>
      <c r="N63"/>
      <c r="O63" s="46"/>
      <c r="P63"/>
      <c r="Q63" s="46"/>
      <c r="R63"/>
      <c r="S63" s="46"/>
      <c r="T63"/>
      <c r="U63" s="46"/>
      <c r="V63"/>
      <c r="W63" s="46"/>
      <c r="X63"/>
      <c r="Y63" s="46"/>
      <c r="Z63"/>
      <c r="AB63"/>
    </row>
    <row r="64" spans="1:30" x14ac:dyDescent="0.25">
      <c r="B64"/>
      <c r="E64" s="46"/>
      <c r="G64" s="46"/>
      <c r="H64"/>
      <c r="I64" s="46"/>
      <c r="J64"/>
      <c r="K64" s="46"/>
      <c r="L64"/>
      <c r="M64" s="46"/>
      <c r="N64"/>
      <c r="O64" s="46"/>
      <c r="P64"/>
      <c r="Q64" s="46"/>
      <c r="R64"/>
      <c r="S64" s="46"/>
      <c r="T64"/>
      <c r="U64" s="46"/>
      <c r="V64"/>
      <c r="W64" s="46"/>
      <c r="X64"/>
      <c r="Y64" s="46"/>
      <c r="Z64"/>
      <c r="AB64"/>
    </row>
    <row r="65" spans="2:28" x14ac:dyDescent="0.25">
      <c r="B65"/>
      <c r="E65" s="46"/>
      <c r="G65" s="46"/>
      <c r="H65"/>
      <c r="I65" s="46"/>
      <c r="J65"/>
      <c r="K65" s="46"/>
      <c r="L65"/>
      <c r="M65" s="46"/>
      <c r="N65"/>
      <c r="O65" s="46"/>
      <c r="P65"/>
      <c r="Q65" s="46"/>
      <c r="R65"/>
      <c r="S65" s="46"/>
      <c r="T65"/>
      <c r="U65" s="46"/>
      <c r="V65"/>
      <c r="W65" s="46"/>
      <c r="X65"/>
      <c r="Y65" s="46"/>
      <c r="Z65"/>
      <c r="AB65"/>
    </row>
    <row r="66" spans="2:28" x14ac:dyDescent="0.25">
      <c r="B66"/>
      <c r="E66" s="46"/>
      <c r="G66" s="46"/>
      <c r="H66"/>
      <c r="I66" s="46"/>
      <c r="J66"/>
      <c r="K66" s="46"/>
      <c r="L66"/>
      <c r="M66" s="46"/>
      <c r="N66"/>
      <c r="O66" s="46"/>
      <c r="P66"/>
      <c r="Q66" s="46"/>
      <c r="R66"/>
      <c r="S66" s="46"/>
      <c r="T66"/>
      <c r="U66" s="46"/>
      <c r="V66"/>
      <c r="W66" s="46"/>
      <c r="X66"/>
      <c r="Y66" s="46"/>
      <c r="Z66"/>
      <c r="AB66"/>
    </row>
  </sheetData>
  <mergeCells count="13">
    <mergeCell ref="B7:F7"/>
    <mergeCell ref="G7:H7"/>
    <mergeCell ref="I7:J7"/>
    <mergeCell ref="K7:L7"/>
    <mergeCell ref="M7:N7"/>
    <mergeCell ref="AA7:AB7"/>
    <mergeCell ref="AC7:AD7"/>
    <mergeCell ref="O7:P7"/>
    <mergeCell ref="Q7:R7"/>
    <mergeCell ref="S7:T7"/>
    <mergeCell ref="U7:V7"/>
    <mergeCell ref="W7:X7"/>
    <mergeCell ref="Y7:Z7"/>
  </mergeCells>
  <dataValidations count="4">
    <dataValidation type="list" allowBlank="1" showInputMessage="1" showErrorMessage="1" sqref="C10:C61" xr:uid="{00000000-0002-0000-0200-000000000000}">
      <formula1>$AH$9:$AH$10</formula1>
    </dataValidation>
    <dataValidation type="list" allowBlank="1" showInputMessage="1" showErrorMessage="1" sqref="D10:D61" xr:uid="{00000000-0002-0000-0200-000001000000}">
      <formula1>$AI$9:$AI$10</formula1>
    </dataValidation>
    <dataValidation type="list" allowBlank="1" showInputMessage="1" showErrorMessage="1" sqref="E10:E61" xr:uid="{00000000-0002-0000-0200-000002000000}">
      <formula1>$AJ$9:$AJ$10</formula1>
    </dataValidation>
    <dataValidation type="list" allowBlank="1" showInputMessage="1" showErrorMessage="1" sqref="F10:F61" xr:uid="{00000000-0002-0000-0200-000003000000}">
      <formula1>$AK$9:$AK$10</formula1>
    </dataValidation>
  </dataValidations>
  <pageMargins left="0.7" right="0.7" top="0.75" bottom="0.75" header="0.3" footer="0.3"/>
  <pageSetup paperSize="9" orientation="portrait" verticalDpi="0" r:id="rId1"/>
  <headerFooter>
    <oddHeader>&amp;L&amp;"Calibri"&amp;10&amp;KFF0000 Informació restringida&amp;1#_x000D_</oddHeader>
    <oddFooter>&amp;L_x000D_&amp;1#&amp;"Calibri"&amp;10&amp;KFF0000 Informació restringida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W580"/>
  <sheetViews>
    <sheetView topLeftCell="A12" zoomScale="90" zoomScaleNormal="90" workbookViewId="0">
      <selection activeCell="C32" sqref="C32:C148"/>
    </sheetView>
  </sheetViews>
  <sheetFormatPr defaultColWidth="9.140625" defaultRowHeight="15" x14ac:dyDescent="0.25"/>
  <cols>
    <col min="1" max="2" width="5.42578125" customWidth="1"/>
    <col min="3" max="3" width="60" customWidth="1"/>
    <col min="4" max="4" width="15.140625" customWidth="1"/>
    <col min="5" max="5" width="15.7109375" bestFit="1" customWidth="1"/>
    <col min="6" max="6" width="6.5703125" bestFit="1" customWidth="1"/>
    <col min="7" max="7" width="14.7109375" bestFit="1" customWidth="1"/>
    <col min="8" max="8" width="14.140625" customWidth="1"/>
    <col min="9" max="9" width="9.7109375" customWidth="1"/>
    <col min="15" max="16" width="9.42578125" bestFit="1" customWidth="1"/>
    <col min="19" max="19" width="11.140625" customWidth="1"/>
    <col min="20" max="20" width="9.85546875" customWidth="1"/>
    <col min="21" max="21" width="11.5703125" customWidth="1"/>
    <col min="23" max="23" width="11.28515625" bestFit="1" customWidth="1"/>
  </cols>
  <sheetData>
    <row r="1" spans="1:23" ht="21" x14ac:dyDescent="0.35">
      <c r="A1" s="13" t="s">
        <v>200</v>
      </c>
      <c r="B1" s="13"/>
      <c r="C1" s="13"/>
      <c r="I1" s="13" t="s">
        <v>200</v>
      </c>
      <c r="J1" s="13"/>
    </row>
    <row r="2" spans="1:23" ht="15" customHeight="1" x14ac:dyDescent="0.3">
      <c r="A2" s="44" t="s">
        <v>71</v>
      </c>
      <c r="B2" s="44"/>
      <c r="C2" s="44"/>
      <c r="I2" s="44" t="s">
        <v>125</v>
      </c>
      <c r="J2" s="44"/>
    </row>
    <row r="3" spans="1:23" ht="21" x14ac:dyDescent="0.3">
      <c r="I3" s="44"/>
      <c r="J3" s="44"/>
      <c r="K3" s="1"/>
    </row>
    <row r="4" spans="1:23" x14ac:dyDescent="0.25">
      <c r="A4" s="70"/>
      <c r="B4" s="71" t="s">
        <v>50</v>
      </c>
      <c r="C4" s="71" t="s">
        <v>2</v>
      </c>
      <c r="D4" s="71" t="s">
        <v>59</v>
      </c>
      <c r="E4" s="71" t="s">
        <v>72</v>
      </c>
      <c r="F4" s="71" t="s">
        <v>73</v>
      </c>
      <c r="G4" s="71" t="s">
        <v>74</v>
      </c>
      <c r="H4" s="71" t="s">
        <v>49</v>
      </c>
      <c r="I4" s="71" t="s">
        <v>73</v>
      </c>
      <c r="J4" s="72" t="s">
        <v>80</v>
      </c>
      <c r="K4" s="72" t="s">
        <v>81</v>
      </c>
      <c r="L4" s="73" t="s">
        <v>82</v>
      </c>
      <c r="M4" s="73" t="s">
        <v>83</v>
      </c>
      <c r="N4" s="73" t="s">
        <v>84</v>
      </c>
      <c r="O4" s="73" t="s">
        <v>85</v>
      </c>
      <c r="P4" s="73" t="s">
        <v>86</v>
      </c>
      <c r="Q4" s="73" t="s">
        <v>87</v>
      </c>
      <c r="R4" s="73" t="s">
        <v>88</v>
      </c>
      <c r="S4" s="73" t="s">
        <v>89</v>
      </c>
      <c r="T4" s="73" t="s">
        <v>90</v>
      </c>
      <c r="U4" s="73" t="s">
        <v>14</v>
      </c>
      <c r="W4" s="385" t="s">
        <v>16</v>
      </c>
    </row>
    <row r="5" spans="1:23" x14ac:dyDescent="0.25">
      <c r="A5" s="66">
        <v>1</v>
      </c>
      <c r="B5" s="65"/>
      <c r="C5" s="67"/>
      <c r="D5" s="66"/>
      <c r="E5" s="66"/>
      <c r="F5" s="68"/>
      <c r="G5" s="68"/>
      <c r="H5" s="66"/>
      <c r="I5" s="66" t="s">
        <v>75</v>
      </c>
      <c r="J5" s="75">
        <f t="shared" ref="J5:J6" si="0">SUMIFS($F$5:$F$580,$E$5:$E$580,I5,$B$5:$B$580,"1")</f>
        <v>0</v>
      </c>
      <c r="K5" s="75">
        <f t="shared" ref="K5:K6" si="1">SUMIFS($F$5:$F$580,$E$5:$E$580,I5,$B$5:$B$580,"2")</f>
        <v>0</v>
      </c>
      <c r="L5" s="75">
        <f t="shared" ref="L5:L6" si="2">SUMIFS($F$5:$F$580,$E$5:$E$580,I5,$B$5:$B$580,"3")</f>
        <v>0</v>
      </c>
      <c r="M5" s="75">
        <f t="shared" ref="M5:M6" si="3">SUMIFS($F$5:$F$580,$E$5:$E$580,I5,$B$5:$B$580,"4")</f>
        <v>0</v>
      </c>
      <c r="N5" s="75">
        <f t="shared" ref="N5:N6" si="4">SUMIFS($F$5:$F$580,$E$5:$E$580,I5,$B$5:$B$580,"5")</f>
        <v>0</v>
      </c>
      <c r="O5" s="75">
        <f t="shared" ref="O5:O6" si="5">SUMIFS($F$5:$F$580,$E$5:$E$580,I5,$B$5:$B$580,"6")</f>
        <v>0</v>
      </c>
      <c r="P5" s="75">
        <f t="shared" ref="P5:P6" si="6">SUMIFS($F$5:$F$580,$E$5:$E$580,I5,$B$5:$B$580,"7")</f>
        <v>0</v>
      </c>
      <c r="Q5" s="75">
        <f t="shared" ref="Q5:Q6" si="7">SUMIFS($F$5:$F$580,$E$5:$E$580,I5,$B$5:$B$580,"9")</f>
        <v>0</v>
      </c>
      <c r="R5" s="75">
        <f t="shared" ref="R5:R6" si="8">SUMIFS($F$5:$F$580,$E$5:$E$580,I5,$B$5:$B$580,"10")</f>
        <v>0</v>
      </c>
      <c r="S5" s="75">
        <f t="shared" ref="S5:S6" si="9">SUMIFS($F$5:$F$580,$E$5:$E$580,I5,$B$5:$B$580,"11")</f>
        <v>0</v>
      </c>
      <c r="T5" s="75">
        <f t="shared" ref="T5:T6" si="10">SUMIFS($F$5:$F$580,$E$5:$E$580,I5,$B$5:$B$580,"12")</f>
        <v>0</v>
      </c>
      <c r="U5" s="76">
        <f>SUM(J5:T5)</f>
        <v>0</v>
      </c>
      <c r="W5" t="s">
        <v>232</v>
      </c>
    </row>
    <row r="6" spans="1:23" x14ac:dyDescent="0.25">
      <c r="A6" s="66">
        <v>2</v>
      </c>
      <c r="B6" s="65"/>
      <c r="C6" s="67"/>
      <c r="D6" s="66"/>
      <c r="E6" s="66"/>
      <c r="F6" s="68"/>
      <c r="G6" s="68"/>
      <c r="H6" s="66"/>
      <c r="I6" s="66" t="s">
        <v>76</v>
      </c>
      <c r="J6" s="75">
        <f t="shared" si="0"/>
        <v>0</v>
      </c>
      <c r="K6" s="75">
        <f t="shared" si="1"/>
        <v>0</v>
      </c>
      <c r="L6" s="75">
        <f t="shared" si="2"/>
        <v>0</v>
      </c>
      <c r="M6" s="75">
        <f t="shared" si="3"/>
        <v>0</v>
      </c>
      <c r="N6" s="75">
        <f t="shared" si="4"/>
        <v>0</v>
      </c>
      <c r="O6" s="75">
        <f t="shared" si="5"/>
        <v>0</v>
      </c>
      <c r="P6" s="75">
        <f t="shared" si="6"/>
        <v>0</v>
      </c>
      <c r="Q6" s="75">
        <f t="shared" si="7"/>
        <v>0</v>
      </c>
      <c r="R6" s="75">
        <f t="shared" si="8"/>
        <v>0</v>
      </c>
      <c r="S6" s="75">
        <f t="shared" si="9"/>
        <v>0</v>
      </c>
      <c r="T6" s="75">
        <f t="shared" si="10"/>
        <v>0</v>
      </c>
      <c r="U6" s="76">
        <f t="shared" ref="U6:U10" si="11">SUM(J6:T6)</f>
        <v>0</v>
      </c>
      <c r="W6" t="s">
        <v>54</v>
      </c>
    </row>
    <row r="7" spans="1:23" x14ac:dyDescent="0.25">
      <c r="A7" s="66">
        <v>3</v>
      </c>
      <c r="B7" s="65"/>
      <c r="C7" s="67"/>
      <c r="D7" s="66"/>
      <c r="E7" s="66"/>
      <c r="F7" s="68"/>
      <c r="G7" s="68"/>
      <c r="H7" s="66"/>
      <c r="I7" s="66" t="s">
        <v>77</v>
      </c>
      <c r="J7" s="75">
        <f>SUMIFS($F$5:$F$580,$E$5:$E$580,I7,$B$5:$B$580,"1")</f>
        <v>0</v>
      </c>
      <c r="K7" s="75">
        <f>SUMIFS($F$5:$F$580,$E$5:$E$580,I7,$B$5:$B$580,"2")</f>
        <v>0</v>
      </c>
      <c r="L7" s="75">
        <f>SUMIFS($F$5:$F$580,$E$5:$E$580,I7,$B$5:$B$580,"3")</f>
        <v>0</v>
      </c>
      <c r="M7" s="75">
        <f>SUMIFS($F$5:$F$580,$E$5:$E$580,I7,$B$5:$B$580,"4")</f>
        <v>0</v>
      </c>
      <c r="N7" s="75">
        <f>SUMIFS($F$5:$F$580,$E$5:$E$580,I7,$B$5:$B$580,"5")</f>
        <v>0</v>
      </c>
      <c r="O7" s="75">
        <f>SUMIFS($F$5:$F$580,$E$5:$E$580,I7,$B$5:$B$580,"6")</f>
        <v>0</v>
      </c>
      <c r="P7" s="75">
        <f>SUMIFS($F$5:$F$580,$E$5:$E$580,I7,$B$5:$B$580,"7")</f>
        <v>0</v>
      </c>
      <c r="Q7" s="75">
        <f>SUMIFS($F$5:$F$580,$E$5:$E$580,I7,$B$5:$B$580,"9")</f>
        <v>0</v>
      </c>
      <c r="R7" s="75">
        <f>SUMIFS($F$5:$F$580,$E$5:$E$580,I7,$B$5:$B$580,"10")</f>
        <v>0</v>
      </c>
      <c r="S7" s="75">
        <f>SUMIFS($F$5:$F$580,$E$5:$E$580,I7,$B$5:$B$580,"11")</f>
        <v>0</v>
      </c>
      <c r="T7" s="75">
        <f>SUMIFS($F$5:$F$580,$E$5:$E$580,I7,$B$5:$B$580,"12")</f>
        <v>0</v>
      </c>
      <c r="U7" s="76">
        <f t="shared" si="11"/>
        <v>0</v>
      </c>
      <c r="W7" t="s">
        <v>233</v>
      </c>
    </row>
    <row r="8" spans="1:23" x14ac:dyDescent="0.25">
      <c r="A8" s="66">
        <v>4</v>
      </c>
      <c r="B8" s="65"/>
      <c r="C8" s="67"/>
      <c r="D8" s="66"/>
      <c r="E8" s="66"/>
      <c r="F8" s="66"/>
      <c r="G8" s="66"/>
      <c r="H8" s="66"/>
      <c r="I8" s="66" t="s">
        <v>78</v>
      </c>
      <c r="J8" s="75">
        <f t="shared" ref="J8:J9" si="12">SUMIFS($F$5:$F$580,$E$5:$E$580,I8,$B$5:$B$580,"1")</f>
        <v>0</v>
      </c>
      <c r="K8" s="75">
        <f t="shared" ref="K8:K9" si="13">SUMIFS($F$5:$F$580,$E$5:$E$580,I8,$B$5:$B$580,"2")</f>
        <v>0</v>
      </c>
      <c r="L8" s="75">
        <f t="shared" ref="L8:L9" si="14">SUMIFS($F$5:$F$580,$E$5:$E$580,I8,$B$5:$B$580,"3")</f>
        <v>0</v>
      </c>
      <c r="M8" s="75">
        <f t="shared" ref="M8:M9" si="15">SUMIFS($F$5:$F$580,$E$5:$E$580,I8,$B$5:$B$580,"4")</f>
        <v>0</v>
      </c>
      <c r="N8" s="75">
        <f t="shared" ref="N8:N9" si="16">SUMIFS($F$5:$F$580,$E$5:$E$580,I8,$B$5:$B$580,"5")</f>
        <v>0</v>
      </c>
      <c r="O8" s="75">
        <f t="shared" ref="O8:O9" si="17">SUMIFS($F$5:$F$580,$E$5:$E$580,I8,$B$5:$B$580,"6")</f>
        <v>0</v>
      </c>
      <c r="P8" s="75">
        <f t="shared" ref="P8:P9" si="18">SUMIFS($F$5:$F$580,$E$5:$E$580,I8,$B$5:$B$580,"7")</f>
        <v>0</v>
      </c>
      <c r="Q8" s="75">
        <f t="shared" ref="Q8:Q9" si="19">SUMIFS($F$5:$F$580,$E$5:$E$580,I8,$B$5:$B$580,"9")</f>
        <v>0</v>
      </c>
      <c r="R8" s="75">
        <f t="shared" ref="R8:R9" si="20">SUMIFS($F$5:$F$580,$E$5:$E$580,I8,$B$5:$B$580,"10")</f>
        <v>0</v>
      </c>
      <c r="S8" s="75">
        <f t="shared" ref="S8:S9" si="21">SUMIFS($F$5:$F$580,$E$5:$E$580,I8,$B$5:$B$580,"11")</f>
        <v>0</v>
      </c>
      <c r="T8" s="75">
        <f t="shared" ref="T8:T9" si="22">SUMIFS($F$5:$F$580,$E$5:$E$580,I8,$B$5:$B$580,"12")</f>
        <v>0</v>
      </c>
      <c r="U8" s="76">
        <f t="shared" si="11"/>
        <v>0</v>
      </c>
      <c r="W8" t="s">
        <v>234</v>
      </c>
    </row>
    <row r="9" spans="1:23" x14ac:dyDescent="0.25">
      <c r="A9" s="66">
        <v>5</v>
      </c>
      <c r="B9" s="65"/>
      <c r="C9" s="67"/>
      <c r="D9" s="66"/>
      <c r="E9" s="66"/>
      <c r="F9" s="66"/>
      <c r="G9" s="66"/>
      <c r="H9" s="66"/>
      <c r="I9" s="66" t="s">
        <v>79</v>
      </c>
      <c r="J9" s="75">
        <f t="shared" si="12"/>
        <v>0</v>
      </c>
      <c r="K9" s="75">
        <f t="shared" si="13"/>
        <v>0</v>
      </c>
      <c r="L9" s="75">
        <f t="shared" si="14"/>
        <v>0</v>
      </c>
      <c r="M9" s="75">
        <f t="shared" si="15"/>
        <v>0</v>
      </c>
      <c r="N9" s="75">
        <f t="shared" si="16"/>
        <v>0</v>
      </c>
      <c r="O9" s="75">
        <f t="shared" si="17"/>
        <v>0</v>
      </c>
      <c r="P9" s="75">
        <f t="shared" si="18"/>
        <v>0</v>
      </c>
      <c r="Q9" s="75">
        <f t="shared" si="19"/>
        <v>0</v>
      </c>
      <c r="R9" s="75">
        <f t="shared" si="20"/>
        <v>0</v>
      </c>
      <c r="S9" s="75">
        <f t="shared" si="21"/>
        <v>0</v>
      </c>
      <c r="T9" s="75">
        <f t="shared" si="22"/>
        <v>0</v>
      </c>
      <c r="U9" s="76">
        <f t="shared" si="11"/>
        <v>0</v>
      </c>
      <c r="W9" t="s">
        <v>235</v>
      </c>
    </row>
    <row r="10" spans="1:23" x14ac:dyDescent="0.25">
      <c r="A10" s="66">
        <v>6</v>
      </c>
      <c r="B10" s="65"/>
      <c r="C10" s="67"/>
      <c r="D10" s="66"/>
      <c r="E10" s="66"/>
      <c r="F10" s="66"/>
      <c r="G10" s="66"/>
      <c r="H10" s="66"/>
      <c r="I10" s="74" t="s">
        <v>31</v>
      </c>
      <c r="J10" s="77">
        <f t="shared" ref="J10:S10" si="23">SUM(J5:J9)</f>
        <v>0</v>
      </c>
      <c r="K10" s="77">
        <f t="shared" si="23"/>
        <v>0</v>
      </c>
      <c r="L10" s="77">
        <f t="shared" si="23"/>
        <v>0</v>
      </c>
      <c r="M10" s="77">
        <f t="shared" si="23"/>
        <v>0</v>
      </c>
      <c r="N10" s="77">
        <f t="shared" si="23"/>
        <v>0</v>
      </c>
      <c r="O10" s="77">
        <f t="shared" si="23"/>
        <v>0</v>
      </c>
      <c r="P10" s="77">
        <f t="shared" si="23"/>
        <v>0</v>
      </c>
      <c r="Q10" s="77">
        <f t="shared" si="23"/>
        <v>0</v>
      </c>
      <c r="R10" s="77">
        <f t="shared" si="23"/>
        <v>0</v>
      </c>
      <c r="S10" s="77">
        <f t="shared" si="23"/>
        <v>0</v>
      </c>
      <c r="T10" s="77">
        <f t="shared" ref="T10" si="24">SUM(T5:T9)</f>
        <v>0</v>
      </c>
      <c r="U10" s="76">
        <f t="shared" si="11"/>
        <v>0</v>
      </c>
    </row>
    <row r="11" spans="1:23" x14ac:dyDescent="0.25">
      <c r="A11" s="66">
        <v>7</v>
      </c>
      <c r="B11" s="65"/>
      <c r="C11" s="67"/>
      <c r="D11" s="66"/>
      <c r="E11" s="66"/>
      <c r="F11" s="68"/>
      <c r="G11" s="68"/>
      <c r="H11" s="66"/>
    </row>
    <row r="12" spans="1:23" x14ac:dyDescent="0.25">
      <c r="A12" s="66">
        <v>8</v>
      </c>
      <c r="B12" s="65"/>
      <c r="C12" s="67"/>
      <c r="D12" s="66"/>
      <c r="E12" s="66"/>
      <c r="F12" s="68"/>
      <c r="G12" s="68"/>
      <c r="H12" s="66"/>
    </row>
    <row r="13" spans="1:23" x14ac:dyDescent="0.25">
      <c r="A13" s="66">
        <v>9</v>
      </c>
      <c r="B13" s="65"/>
      <c r="C13" s="67"/>
      <c r="D13" s="66"/>
      <c r="E13" s="66"/>
      <c r="F13" s="68"/>
      <c r="G13" s="68"/>
      <c r="H13" s="66"/>
      <c r="I13" s="71" t="s">
        <v>182</v>
      </c>
      <c r="J13" s="188" t="s">
        <v>80</v>
      </c>
      <c r="K13" s="188" t="s">
        <v>81</v>
      </c>
      <c r="L13" s="188" t="s">
        <v>82</v>
      </c>
      <c r="M13" s="188" t="s">
        <v>83</v>
      </c>
      <c r="N13" s="188" t="s">
        <v>84</v>
      </c>
      <c r="O13" s="188" t="s">
        <v>85</v>
      </c>
      <c r="P13" s="188" t="s">
        <v>86</v>
      </c>
      <c r="Q13" s="188" t="s">
        <v>87</v>
      </c>
      <c r="R13" s="188" t="s">
        <v>88</v>
      </c>
      <c r="S13" s="188" t="s">
        <v>89</v>
      </c>
      <c r="T13" s="188" t="s">
        <v>90</v>
      </c>
      <c r="U13" s="188" t="s">
        <v>14</v>
      </c>
    </row>
    <row r="14" spans="1:23" x14ac:dyDescent="0.25">
      <c r="A14" s="66">
        <v>10</v>
      </c>
      <c r="B14" s="65"/>
      <c r="C14" s="67"/>
      <c r="D14" s="66"/>
      <c r="E14" s="66"/>
      <c r="F14" s="68"/>
      <c r="G14" s="68"/>
      <c r="H14" s="66"/>
      <c r="I14" s="66" t="s">
        <v>75</v>
      </c>
      <c r="J14" s="75">
        <f>SUMIFS($G$5:$G$285,$E$5:$E$285,I14,$B$5:$B$285,"1")</f>
        <v>0</v>
      </c>
      <c r="K14" s="75">
        <f>SUMIFS($G$5:$G$285,$E$5:$E$285,I14,$B$5:$B$285,"2")</f>
        <v>0</v>
      </c>
      <c r="L14" s="75">
        <f>SUMIFS($G$5:$G$285,$E$5:$E$285,I14,$B$5:$B$285,"3")</f>
        <v>0</v>
      </c>
      <c r="M14" s="75">
        <f>SUMIFS($G$5:$G$285,$E$5:$E$285,I14,$B$5:$B$285,"4")</f>
        <v>0</v>
      </c>
      <c r="N14" s="75">
        <f>SUMIFS($G$5:$G$285,$E$5:$E$285,I14,$B$5:$B$285,"5")</f>
        <v>0</v>
      </c>
      <c r="O14" s="75">
        <f>SUMIFS($G$5:$G$611,$E$5:$E$611,I14,$B$5:$B$611,"6")</f>
        <v>0</v>
      </c>
      <c r="P14" s="75">
        <f>SUMIFS($G$5:$G$611,$E$5:$E$611,I14,$B$5:$B$611,"7")</f>
        <v>0</v>
      </c>
      <c r="Q14" s="75">
        <f t="shared" ref="Q14:Q18" si="25">SUMIFS($G$5:$G$611,$E$5:$E$611,I14,$B$5:$B$611,"9")</f>
        <v>0</v>
      </c>
      <c r="R14" s="75">
        <f t="shared" ref="R14:R18" si="26">SUMIFS($G$5:$G$611,$E$5:$E$611,I14,$B$5:$B$611,"10")</f>
        <v>0</v>
      </c>
      <c r="S14" s="75">
        <f t="shared" ref="S14:S18" si="27">SUMIFS($G$5:$G$611,$E$5:$E$611,I14,$B$5:$B$611,"11")</f>
        <v>0</v>
      </c>
      <c r="T14" s="75">
        <f>SUMIFS($G$5:$G$611,$E$5:$E$611,I14,$B$5:$B$611,"12")</f>
        <v>0</v>
      </c>
      <c r="U14" s="76">
        <f>SUM(J14:T14)</f>
        <v>0</v>
      </c>
    </row>
    <row r="15" spans="1:23" x14ac:dyDescent="0.25">
      <c r="A15" s="66">
        <v>11</v>
      </c>
      <c r="B15" s="65"/>
      <c r="C15" s="67"/>
      <c r="D15" s="66"/>
      <c r="E15" s="66"/>
      <c r="F15" s="68"/>
      <c r="G15" s="68"/>
      <c r="H15" s="66"/>
      <c r="I15" s="66" t="s">
        <v>76</v>
      </c>
      <c r="J15" s="75">
        <f>SUMIFS($G$5:$G$285,$E$5:$E$285,I15,$B$5:$B$285,"1")</f>
        <v>0</v>
      </c>
      <c r="K15" s="75">
        <f>SUMIFS($G$5:$G$285,$E$5:$E$285,I15,$B$5:$B$285,"2")</f>
        <v>0</v>
      </c>
      <c r="L15" s="75">
        <f>SUMIFS($G$5:$G$285,$E$5:$E$285,I15,$B$5:$B$285,"3")</f>
        <v>0</v>
      </c>
      <c r="M15" s="75">
        <f>SUMIFS($G$5:$G$285,$E$5:$E$285,I15,$B$5:$B$285,"4")</f>
        <v>0</v>
      </c>
      <c r="N15" s="75">
        <f>SUMIFS($G$5:$G$285,$E$5:$E$285,I15,$B$5:$B$285,"5")</f>
        <v>0</v>
      </c>
      <c r="O15" s="75">
        <f>SUMIFS($G$5:$G$611,$E$5:$E$611,I15,$B$5:$B$611,"6")</f>
        <v>0</v>
      </c>
      <c r="P15" s="75">
        <f>SUMIFS($G$5:$G$611,$E$5:$E$611,I15,$B$5:$B$611,"7")</f>
        <v>0</v>
      </c>
      <c r="Q15" s="75">
        <f t="shared" si="25"/>
        <v>0</v>
      </c>
      <c r="R15" s="75">
        <f t="shared" si="26"/>
        <v>0</v>
      </c>
      <c r="S15" s="75">
        <f t="shared" si="27"/>
        <v>0</v>
      </c>
      <c r="T15" s="75">
        <f t="shared" ref="T15:T18" si="28">SUMIFS($G$5:$G$611,$E$5:$E$611,I15,$B$5:$B$611,"12")</f>
        <v>0</v>
      </c>
      <c r="U15" s="76">
        <f t="shared" ref="U15:U19" si="29">SUM(J15:T15)</f>
        <v>0</v>
      </c>
    </row>
    <row r="16" spans="1:23" x14ac:dyDescent="0.25">
      <c r="A16" s="66">
        <v>12</v>
      </c>
      <c r="B16" s="65"/>
      <c r="C16" s="67"/>
      <c r="D16" s="66"/>
      <c r="E16" s="66"/>
      <c r="F16" s="68"/>
      <c r="G16" s="68"/>
      <c r="H16" s="66"/>
      <c r="I16" s="66" t="s">
        <v>77</v>
      </c>
      <c r="J16" s="75">
        <f>SUMIFS($G$5:$G$285,$E$5:$E$285,I16,$B$5:$B$285,"1")</f>
        <v>0</v>
      </c>
      <c r="K16" s="75">
        <f>SUMIFS($G$5:$G$285,$E$5:$E$285,I16,$B$5:$B$285,"2")</f>
        <v>0</v>
      </c>
      <c r="L16" s="75">
        <f>SUMIFS($G$5:$G$285,$E$5:$E$285,I16,$B$5:$B$285,"3")</f>
        <v>0</v>
      </c>
      <c r="M16" s="75">
        <f>SUMIFS($G$5:$G$285,$E$5:$E$285,I16,$B$5:$B$285,"4")</f>
        <v>0</v>
      </c>
      <c r="N16" s="75">
        <f>SUMIFS($G$5:$G$285,$E$5:$E$285,I16,$B$5:$B$285,"5")</f>
        <v>0</v>
      </c>
      <c r="O16" s="75">
        <f>SUMIFS($G$5:$G$611,$E$5:$E$611,I16,$B$5:$B$611,"6")</f>
        <v>0</v>
      </c>
      <c r="P16" s="75">
        <f>SUMIFS($G$5:$G$611,$E$5:$E$611,I16,$B$5:$B$611,"7")</f>
        <v>0</v>
      </c>
      <c r="Q16" s="75">
        <f t="shared" si="25"/>
        <v>0</v>
      </c>
      <c r="R16" s="75">
        <f t="shared" si="26"/>
        <v>0</v>
      </c>
      <c r="S16" s="75">
        <f t="shared" si="27"/>
        <v>0</v>
      </c>
      <c r="T16" s="75">
        <f t="shared" si="28"/>
        <v>0</v>
      </c>
      <c r="U16" s="76">
        <f t="shared" si="29"/>
        <v>0</v>
      </c>
    </row>
    <row r="17" spans="1:21" x14ac:dyDescent="0.25">
      <c r="A17" s="66">
        <v>13</v>
      </c>
      <c r="B17" s="65"/>
      <c r="C17" s="67"/>
      <c r="D17" s="66"/>
      <c r="E17" s="66"/>
      <c r="F17" s="68"/>
      <c r="G17" s="68"/>
      <c r="H17" s="66"/>
      <c r="I17" s="66" t="s">
        <v>78</v>
      </c>
      <c r="J17" s="75">
        <f>SUMIFS($G$5:$G$285,$E$5:$E$285,I17,$B$5:$B$285,"1")</f>
        <v>0</v>
      </c>
      <c r="K17" s="75">
        <f>SUMIFS($G$5:$G$285,$E$5:$E$285,I17,$B$5:$B$285,"2")</f>
        <v>0</v>
      </c>
      <c r="L17" s="75">
        <f>SUMIFS($G$5:$G$285,$E$5:$E$285,I17,$B$5:$B$285,"3")</f>
        <v>0</v>
      </c>
      <c r="M17" s="75">
        <f>SUMIFS($G$5:$G$285,$E$5:$E$285,I17,$B$5:$B$285,"4")</f>
        <v>0</v>
      </c>
      <c r="N17" s="75">
        <f>SUMIFS($G$5:$G$285,$E$5:$E$285,I17,$B$5:$B$285,"5")</f>
        <v>0</v>
      </c>
      <c r="O17" s="75">
        <f>SUMIFS($G$5:$G$611,$E$5:$E$611,I17,$B$5:$B$611,"6")</f>
        <v>0</v>
      </c>
      <c r="P17" s="75">
        <f>SUMIFS($G$5:$G$611,$E$5:$E$611,I17,$B$5:$B$611,"7")</f>
        <v>0</v>
      </c>
      <c r="Q17" s="75">
        <f t="shared" si="25"/>
        <v>0</v>
      </c>
      <c r="R17" s="75">
        <f t="shared" si="26"/>
        <v>0</v>
      </c>
      <c r="S17" s="75">
        <f t="shared" si="27"/>
        <v>0</v>
      </c>
      <c r="T17" s="75">
        <f t="shared" si="28"/>
        <v>0</v>
      </c>
      <c r="U17" s="76">
        <f t="shared" si="29"/>
        <v>0</v>
      </c>
    </row>
    <row r="18" spans="1:21" x14ac:dyDescent="0.25">
      <c r="A18" s="66">
        <v>14</v>
      </c>
      <c r="B18" s="65"/>
      <c r="C18" s="67"/>
      <c r="D18" s="66"/>
      <c r="E18" s="66"/>
      <c r="F18" s="68"/>
      <c r="G18" s="68"/>
      <c r="H18" s="66"/>
      <c r="I18" s="66" t="s">
        <v>79</v>
      </c>
      <c r="J18" s="75">
        <f>SUMIFS($G$5:$G$285,$E$5:$E$285,I18,$B$5:$B$285,"1")</f>
        <v>0</v>
      </c>
      <c r="K18" s="75">
        <f>SUMIFS($G$5:$G$285,$E$5:$E$285,I18,$B$5:$B$285,"2")</f>
        <v>0</v>
      </c>
      <c r="L18" s="75">
        <f>SUMIFS($G$5:$G$285,$E$5:$E$285,I18,$B$5:$B$285,"3")</f>
        <v>0</v>
      </c>
      <c r="M18" s="75">
        <f>SUMIFS($G$5:$G$285,$E$5:$E$285,I18,$B$5:$B$285,"4")</f>
        <v>0</v>
      </c>
      <c r="N18" s="75">
        <f>SUMIFS($G$5:$G$285,$E$5:$E$285,I18,$B$5:$B$285,"5")</f>
        <v>0</v>
      </c>
      <c r="O18" s="75">
        <f>SUMIFS($G$5:$G$611,$E$5:$E$611,I18,$B$5:$B$611,"6")</f>
        <v>0</v>
      </c>
      <c r="P18" s="75">
        <f>SUMIFS($G$5:$G$611,$E$5:$E$611,I18,$B$5:$B$611,"7")</f>
        <v>0</v>
      </c>
      <c r="Q18" s="75">
        <f t="shared" si="25"/>
        <v>0</v>
      </c>
      <c r="R18" s="75">
        <f t="shared" si="26"/>
        <v>0</v>
      </c>
      <c r="S18" s="75">
        <f t="shared" si="27"/>
        <v>0</v>
      </c>
      <c r="T18" s="75">
        <f t="shared" si="28"/>
        <v>0</v>
      </c>
      <c r="U18" s="76">
        <f t="shared" si="29"/>
        <v>0</v>
      </c>
    </row>
    <row r="19" spans="1:21" x14ac:dyDescent="0.25">
      <c r="A19" s="66">
        <v>15</v>
      </c>
      <c r="B19" s="65"/>
      <c r="C19" s="67"/>
      <c r="D19" s="66"/>
      <c r="E19" s="66"/>
      <c r="F19" s="68"/>
      <c r="G19" s="68"/>
      <c r="H19" s="66"/>
      <c r="I19" s="74" t="s">
        <v>31</v>
      </c>
      <c r="J19" s="77">
        <f t="shared" ref="J19:T19" si="30">SUM(J14:J18)</f>
        <v>0</v>
      </c>
      <c r="K19" s="77">
        <f t="shared" si="30"/>
        <v>0</v>
      </c>
      <c r="L19" s="77">
        <f t="shared" si="30"/>
        <v>0</v>
      </c>
      <c r="M19" s="77">
        <f t="shared" si="30"/>
        <v>0</v>
      </c>
      <c r="N19" s="77">
        <f t="shared" si="30"/>
        <v>0</v>
      </c>
      <c r="O19" s="77">
        <f t="shared" si="30"/>
        <v>0</v>
      </c>
      <c r="P19" s="77">
        <f t="shared" si="30"/>
        <v>0</v>
      </c>
      <c r="Q19" s="77">
        <f t="shared" si="30"/>
        <v>0</v>
      </c>
      <c r="R19" s="77">
        <f t="shared" si="30"/>
        <v>0</v>
      </c>
      <c r="S19" s="77">
        <f t="shared" si="30"/>
        <v>0</v>
      </c>
      <c r="T19" s="77">
        <f t="shared" si="30"/>
        <v>0</v>
      </c>
      <c r="U19" s="76">
        <f t="shared" si="29"/>
        <v>0</v>
      </c>
    </row>
    <row r="20" spans="1:21" x14ac:dyDescent="0.25">
      <c r="A20" s="66">
        <v>16</v>
      </c>
      <c r="B20" s="65"/>
      <c r="C20" s="67"/>
      <c r="D20" s="66"/>
      <c r="E20" s="66"/>
      <c r="F20" s="66"/>
      <c r="G20" s="66"/>
      <c r="H20" s="66"/>
    </row>
    <row r="21" spans="1:21" x14ac:dyDescent="0.25">
      <c r="A21" s="66">
        <v>17</v>
      </c>
      <c r="B21" s="65"/>
      <c r="C21" s="67"/>
      <c r="D21" s="66"/>
      <c r="E21" s="66"/>
      <c r="F21" s="68"/>
      <c r="G21" s="68"/>
      <c r="H21" s="66"/>
    </row>
    <row r="22" spans="1:21" x14ac:dyDescent="0.25">
      <c r="A22" s="66">
        <v>18</v>
      </c>
      <c r="B22" s="65"/>
      <c r="C22" s="67"/>
      <c r="D22" s="66"/>
      <c r="E22" s="66"/>
      <c r="F22" s="68"/>
      <c r="G22" s="68"/>
      <c r="H22" s="66"/>
      <c r="I22" s="71" t="s">
        <v>161</v>
      </c>
      <c r="J22" s="188" t="s">
        <v>80</v>
      </c>
      <c r="K22" s="188" t="s">
        <v>81</v>
      </c>
      <c r="L22" s="188" t="s">
        <v>82</v>
      </c>
      <c r="M22" s="188" t="s">
        <v>83</v>
      </c>
      <c r="N22" s="188" t="s">
        <v>84</v>
      </c>
      <c r="O22" s="188" t="s">
        <v>85</v>
      </c>
      <c r="P22" s="188" t="s">
        <v>86</v>
      </c>
      <c r="Q22" s="188" t="s">
        <v>87</v>
      </c>
      <c r="R22" s="188" t="s">
        <v>88</v>
      </c>
      <c r="S22" s="188" t="s">
        <v>89</v>
      </c>
      <c r="T22" s="188" t="s">
        <v>90</v>
      </c>
      <c r="U22" s="188" t="s">
        <v>162</v>
      </c>
    </row>
    <row r="23" spans="1:21" x14ac:dyDescent="0.25">
      <c r="A23" s="66">
        <v>19</v>
      </c>
      <c r="B23" s="65"/>
      <c r="C23" s="67"/>
      <c r="D23" s="66"/>
      <c r="E23" s="66"/>
      <c r="F23" s="68"/>
      <c r="G23" s="68"/>
      <c r="H23" s="66"/>
      <c r="I23" s="66" t="s">
        <v>75</v>
      </c>
      <c r="J23" s="75">
        <v>1700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6">
        <f>-(J23-P23)</f>
        <v>-1700</v>
      </c>
    </row>
    <row r="24" spans="1:21" x14ac:dyDescent="0.25">
      <c r="A24" s="66">
        <v>20</v>
      </c>
      <c r="B24" s="65"/>
      <c r="C24" s="67"/>
      <c r="D24" s="66"/>
      <c r="E24" s="66"/>
      <c r="F24" s="68"/>
      <c r="G24" s="68"/>
      <c r="H24" s="66"/>
      <c r="I24" s="66" t="s">
        <v>76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6">
        <f t="shared" ref="U24:U27" si="31">-(J24-P24)</f>
        <v>0</v>
      </c>
    </row>
    <row r="25" spans="1:21" x14ac:dyDescent="0.25">
      <c r="A25" s="66">
        <v>21</v>
      </c>
      <c r="B25" s="65"/>
      <c r="C25" s="67"/>
      <c r="D25" s="66"/>
      <c r="E25" s="66"/>
      <c r="F25" s="69"/>
      <c r="G25" s="68"/>
      <c r="H25" s="66"/>
      <c r="I25" s="66" t="s">
        <v>77</v>
      </c>
      <c r="J25" s="75">
        <v>47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6">
        <f t="shared" si="31"/>
        <v>-47</v>
      </c>
    </row>
    <row r="26" spans="1:21" x14ac:dyDescent="0.25">
      <c r="A26" s="66">
        <v>22</v>
      </c>
      <c r="B26" s="65"/>
      <c r="C26" s="67"/>
      <c r="D26" s="66"/>
      <c r="E26" s="66"/>
      <c r="F26" s="69"/>
      <c r="G26" s="68"/>
      <c r="H26" s="66"/>
      <c r="I26" s="66" t="s">
        <v>78</v>
      </c>
      <c r="J26" s="75">
        <v>2051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6">
        <f t="shared" si="31"/>
        <v>-2051</v>
      </c>
    </row>
    <row r="27" spans="1:21" x14ac:dyDescent="0.25">
      <c r="A27" s="66">
        <v>23</v>
      </c>
      <c r="B27" s="65"/>
      <c r="C27" s="67"/>
      <c r="D27" s="66"/>
      <c r="E27" s="66"/>
      <c r="F27" s="69"/>
      <c r="G27" s="68"/>
      <c r="H27" s="66"/>
      <c r="I27" s="66" t="s">
        <v>79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>
        <f t="shared" si="31"/>
        <v>0</v>
      </c>
    </row>
    <row r="28" spans="1:21" x14ac:dyDescent="0.25">
      <c r="A28" s="66">
        <v>24</v>
      </c>
      <c r="B28" s="65"/>
      <c r="C28" s="67"/>
      <c r="D28" s="66"/>
      <c r="E28" s="66"/>
      <c r="F28" s="68"/>
      <c r="G28" s="68"/>
      <c r="H28" s="66"/>
      <c r="I28" s="74" t="s">
        <v>31</v>
      </c>
      <c r="J28" s="77">
        <f t="shared" ref="J28" si="32">SUM(J23:J27)</f>
        <v>3798</v>
      </c>
      <c r="K28" s="77">
        <f t="shared" ref="K28:S28" si="33">SUM(K23:K27)</f>
        <v>0</v>
      </c>
      <c r="L28" s="77">
        <f t="shared" si="33"/>
        <v>0</v>
      </c>
      <c r="M28" s="77">
        <f t="shared" si="33"/>
        <v>0</v>
      </c>
      <c r="N28" s="77">
        <f t="shared" si="33"/>
        <v>0</v>
      </c>
      <c r="O28" s="77">
        <f t="shared" si="33"/>
        <v>0</v>
      </c>
      <c r="P28" s="77">
        <f t="shared" si="33"/>
        <v>0</v>
      </c>
      <c r="Q28" s="77">
        <f t="shared" si="33"/>
        <v>0</v>
      </c>
      <c r="R28" s="77">
        <f t="shared" si="33"/>
        <v>0</v>
      </c>
      <c r="S28" s="77">
        <f t="shared" si="33"/>
        <v>0</v>
      </c>
      <c r="T28" s="77">
        <f t="shared" ref="T28" si="34">SUM(T23:T27)</f>
        <v>0</v>
      </c>
      <c r="U28" s="187"/>
    </row>
    <row r="29" spans="1:21" x14ac:dyDescent="0.25">
      <c r="A29" s="66">
        <v>25</v>
      </c>
      <c r="B29" s="65"/>
      <c r="C29" s="67"/>
      <c r="D29" s="66"/>
      <c r="E29" s="66"/>
      <c r="F29" s="68"/>
      <c r="G29" s="68"/>
      <c r="H29" s="66"/>
    </row>
    <row r="30" spans="1:21" x14ac:dyDescent="0.25">
      <c r="A30" s="66">
        <v>26</v>
      </c>
      <c r="B30" s="65"/>
      <c r="C30" s="67"/>
      <c r="D30" s="66"/>
      <c r="E30" s="66"/>
      <c r="F30" s="68"/>
      <c r="G30" s="68"/>
      <c r="H30" s="66"/>
    </row>
    <row r="31" spans="1:21" x14ac:dyDescent="0.25">
      <c r="A31" s="66">
        <v>27</v>
      </c>
      <c r="B31" s="65"/>
      <c r="C31" s="67"/>
      <c r="D31" s="66"/>
      <c r="E31" s="66"/>
      <c r="F31" s="68"/>
      <c r="G31" s="68"/>
      <c r="H31" s="66"/>
    </row>
    <row r="32" spans="1:21" x14ac:dyDescent="0.25">
      <c r="A32" s="66">
        <v>28</v>
      </c>
      <c r="B32" s="65"/>
      <c r="C32" s="67"/>
      <c r="D32" s="66"/>
      <c r="E32" s="66"/>
      <c r="F32" s="66"/>
      <c r="G32" s="66"/>
      <c r="H32" s="66"/>
    </row>
    <row r="33" spans="1:8" x14ac:dyDescent="0.25">
      <c r="A33" s="66">
        <v>29</v>
      </c>
      <c r="B33" s="65"/>
      <c r="C33" s="67"/>
      <c r="D33" s="66"/>
      <c r="E33" s="66"/>
      <c r="F33" s="68"/>
      <c r="G33" s="68"/>
      <c r="H33" s="66"/>
    </row>
    <row r="34" spans="1:8" x14ac:dyDescent="0.25">
      <c r="A34" s="66">
        <v>30</v>
      </c>
      <c r="B34" s="65"/>
      <c r="C34" s="67"/>
      <c r="D34" s="66"/>
      <c r="E34" s="66"/>
      <c r="F34" s="66"/>
      <c r="G34" s="66"/>
      <c r="H34" s="66"/>
    </row>
    <row r="35" spans="1:8" x14ac:dyDescent="0.25">
      <c r="A35" s="66">
        <v>31</v>
      </c>
      <c r="B35" s="65"/>
      <c r="C35" s="67"/>
      <c r="D35" s="66"/>
      <c r="E35" s="66"/>
      <c r="F35" s="69"/>
      <c r="G35" s="68"/>
      <c r="H35" s="66"/>
    </row>
    <row r="36" spans="1:8" x14ac:dyDescent="0.25">
      <c r="A36" s="66">
        <v>32</v>
      </c>
      <c r="B36" s="65"/>
      <c r="C36" s="67"/>
      <c r="D36" s="66"/>
      <c r="E36" s="66"/>
      <c r="F36" s="66"/>
      <c r="G36" s="66"/>
      <c r="H36" s="66"/>
    </row>
    <row r="37" spans="1:8" x14ac:dyDescent="0.25">
      <c r="A37" s="66">
        <v>33</v>
      </c>
      <c r="B37" s="65"/>
      <c r="C37" s="67"/>
      <c r="D37" s="66"/>
      <c r="E37" s="66"/>
      <c r="F37" s="68"/>
      <c r="G37" s="68"/>
      <c r="H37" s="66"/>
    </row>
    <row r="38" spans="1:8" x14ac:dyDescent="0.25">
      <c r="A38" s="66">
        <v>34</v>
      </c>
      <c r="B38" s="65"/>
      <c r="C38" s="67"/>
      <c r="D38" s="66"/>
      <c r="E38" s="66"/>
      <c r="F38" s="66"/>
      <c r="G38" s="66"/>
      <c r="H38" s="66"/>
    </row>
    <row r="39" spans="1:8" x14ac:dyDescent="0.25">
      <c r="A39" s="66">
        <v>35</v>
      </c>
      <c r="B39" s="65"/>
      <c r="C39" s="67"/>
      <c r="D39" s="66"/>
      <c r="E39" s="66"/>
      <c r="F39" s="68"/>
      <c r="G39" s="68"/>
      <c r="H39" s="66"/>
    </row>
    <row r="40" spans="1:8" x14ac:dyDescent="0.25">
      <c r="A40" s="66">
        <v>36</v>
      </c>
      <c r="B40" s="65"/>
      <c r="C40" s="67"/>
      <c r="D40" s="66"/>
      <c r="E40" s="66"/>
      <c r="F40" s="68"/>
      <c r="G40" s="68"/>
      <c r="H40" s="66"/>
    </row>
    <row r="41" spans="1:8" x14ac:dyDescent="0.25">
      <c r="A41" s="66">
        <v>37</v>
      </c>
      <c r="B41" s="65"/>
      <c r="C41" s="67"/>
      <c r="D41" s="66"/>
      <c r="E41" s="66"/>
      <c r="F41" s="66"/>
      <c r="G41" s="66"/>
      <c r="H41" s="66"/>
    </row>
    <row r="42" spans="1:8" x14ac:dyDescent="0.25">
      <c r="A42" s="66">
        <v>38</v>
      </c>
      <c r="B42" s="65"/>
      <c r="C42" s="67"/>
      <c r="D42" s="66"/>
      <c r="E42" s="66"/>
      <c r="F42" s="68"/>
      <c r="G42" s="68"/>
      <c r="H42" s="66"/>
    </row>
    <row r="43" spans="1:8" x14ac:dyDescent="0.25">
      <c r="A43" s="66">
        <v>39</v>
      </c>
      <c r="B43" s="65"/>
      <c r="C43" s="67"/>
      <c r="D43" s="66"/>
      <c r="E43" s="66"/>
      <c r="F43" s="68"/>
      <c r="G43" s="68"/>
      <c r="H43" s="66"/>
    </row>
    <row r="44" spans="1:8" x14ac:dyDescent="0.25">
      <c r="A44" s="66">
        <v>40</v>
      </c>
      <c r="B44" s="65"/>
      <c r="C44" s="67"/>
      <c r="D44" s="66"/>
      <c r="E44" s="66"/>
      <c r="F44" s="68"/>
      <c r="G44" s="68"/>
      <c r="H44" s="66"/>
    </row>
    <row r="45" spans="1:8" x14ac:dyDescent="0.25">
      <c r="A45" s="66">
        <v>41</v>
      </c>
      <c r="B45" s="65"/>
      <c r="C45" s="67"/>
      <c r="D45" s="66"/>
      <c r="E45" s="66"/>
      <c r="F45" s="68"/>
      <c r="G45" s="68"/>
      <c r="H45" s="66"/>
    </row>
    <row r="46" spans="1:8" x14ac:dyDescent="0.25">
      <c r="A46" s="66">
        <v>42</v>
      </c>
      <c r="B46" s="65"/>
      <c r="C46" s="67"/>
      <c r="D46" s="66"/>
      <c r="E46" s="66"/>
      <c r="F46" s="66"/>
      <c r="G46" s="66"/>
      <c r="H46" s="66"/>
    </row>
    <row r="47" spans="1:8" x14ac:dyDescent="0.25">
      <c r="A47" s="66">
        <v>43</v>
      </c>
      <c r="B47" s="65"/>
      <c r="C47" s="67"/>
      <c r="D47" s="66"/>
      <c r="E47" s="66"/>
      <c r="F47" s="66"/>
      <c r="G47" s="66"/>
      <c r="H47" s="66"/>
    </row>
    <row r="48" spans="1:8" x14ac:dyDescent="0.25">
      <c r="A48" s="66">
        <v>44</v>
      </c>
      <c r="B48" s="65"/>
      <c r="C48" s="67"/>
      <c r="D48" s="186"/>
      <c r="E48" s="66"/>
      <c r="F48" s="68"/>
      <c r="G48" s="68"/>
      <c r="H48" s="66"/>
    </row>
    <row r="49" spans="1:8" x14ac:dyDescent="0.25">
      <c r="A49" s="66">
        <v>45</v>
      </c>
      <c r="B49" s="65"/>
      <c r="C49" s="67"/>
      <c r="D49" s="186"/>
      <c r="E49" s="66"/>
      <c r="F49" s="68"/>
      <c r="G49" s="68"/>
      <c r="H49" s="66"/>
    </row>
    <row r="50" spans="1:8" x14ac:dyDescent="0.25">
      <c r="A50" s="66">
        <v>46</v>
      </c>
      <c r="B50" s="65"/>
      <c r="C50" s="67"/>
      <c r="D50" s="66"/>
      <c r="E50" s="66"/>
      <c r="F50" s="68"/>
      <c r="G50" s="68"/>
      <c r="H50" s="66"/>
    </row>
    <row r="51" spans="1:8" x14ac:dyDescent="0.25">
      <c r="A51" s="66">
        <v>47</v>
      </c>
      <c r="B51" s="65"/>
      <c r="C51" s="67"/>
      <c r="D51" s="66"/>
      <c r="E51" s="66"/>
      <c r="F51" s="68"/>
      <c r="G51" s="68"/>
      <c r="H51" s="66"/>
    </row>
    <row r="52" spans="1:8" x14ac:dyDescent="0.25">
      <c r="A52" s="66">
        <v>48</v>
      </c>
      <c r="B52" s="65"/>
      <c r="C52" s="67"/>
      <c r="D52" s="66"/>
      <c r="E52" s="66"/>
      <c r="F52" s="68"/>
      <c r="G52" s="68"/>
      <c r="H52" s="66"/>
    </row>
    <row r="53" spans="1:8" x14ac:dyDescent="0.25">
      <c r="A53" s="66">
        <v>49</v>
      </c>
      <c r="B53" s="65"/>
      <c r="C53" s="67"/>
      <c r="D53" s="66"/>
      <c r="E53" s="66"/>
      <c r="F53" s="68"/>
      <c r="G53" s="68"/>
      <c r="H53" s="66"/>
    </row>
    <row r="54" spans="1:8" x14ac:dyDescent="0.25">
      <c r="A54" s="66">
        <v>50</v>
      </c>
      <c r="B54" s="65"/>
      <c r="C54" s="67"/>
      <c r="D54" s="186"/>
      <c r="E54" s="186"/>
      <c r="F54" s="69"/>
      <c r="G54" s="69"/>
      <c r="H54" s="66"/>
    </row>
    <row r="55" spans="1:8" x14ac:dyDescent="0.25">
      <c r="A55" s="66">
        <v>51</v>
      </c>
      <c r="B55" s="65"/>
      <c r="C55" s="67"/>
      <c r="D55" s="66"/>
      <c r="E55" s="66"/>
      <c r="F55" s="68"/>
      <c r="G55" s="68"/>
      <c r="H55" s="66"/>
    </row>
    <row r="56" spans="1:8" x14ac:dyDescent="0.25">
      <c r="A56" s="66">
        <v>52</v>
      </c>
      <c r="B56" s="65"/>
      <c r="C56" s="67"/>
      <c r="D56" s="66"/>
      <c r="E56" s="66"/>
      <c r="F56" s="68"/>
      <c r="G56" s="68"/>
      <c r="H56" s="66"/>
    </row>
    <row r="57" spans="1:8" x14ac:dyDescent="0.25">
      <c r="A57" s="66">
        <v>53</v>
      </c>
      <c r="B57" s="65"/>
      <c r="C57" s="67"/>
      <c r="D57" s="66"/>
      <c r="E57" s="66"/>
      <c r="F57" s="68"/>
      <c r="G57" s="68"/>
      <c r="H57" s="66"/>
    </row>
    <row r="58" spans="1:8" x14ac:dyDescent="0.25">
      <c r="A58" s="66">
        <v>54</v>
      </c>
      <c r="B58" s="65"/>
      <c r="C58" s="67"/>
      <c r="D58" s="66"/>
      <c r="E58" s="66"/>
      <c r="F58" s="68"/>
      <c r="G58" s="68"/>
      <c r="H58" s="66"/>
    </row>
    <row r="59" spans="1:8" x14ac:dyDescent="0.25">
      <c r="A59" s="66">
        <v>55</v>
      </c>
      <c r="B59" s="65"/>
      <c r="C59" s="67"/>
      <c r="D59" s="66"/>
      <c r="E59" s="66"/>
      <c r="F59" s="68"/>
      <c r="G59" s="68"/>
      <c r="H59" s="66"/>
    </row>
    <row r="60" spans="1:8" x14ac:dyDescent="0.25">
      <c r="A60" s="66">
        <v>56</v>
      </c>
      <c r="B60" s="65"/>
      <c r="C60" s="67"/>
      <c r="D60" s="66"/>
      <c r="E60" s="66"/>
      <c r="F60" s="68"/>
      <c r="G60" s="68"/>
      <c r="H60" s="66"/>
    </row>
    <row r="61" spans="1:8" x14ac:dyDescent="0.25">
      <c r="A61" s="66">
        <v>57</v>
      </c>
      <c r="B61" s="65"/>
      <c r="C61" s="67"/>
      <c r="D61" s="66"/>
      <c r="E61" s="66"/>
      <c r="F61" s="68"/>
      <c r="G61" s="68"/>
      <c r="H61" s="66"/>
    </row>
    <row r="62" spans="1:8" x14ac:dyDescent="0.25">
      <c r="A62" s="66">
        <v>58</v>
      </c>
      <c r="B62" s="65"/>
      <c r="C62" s="67"/>
      <c r="D62" s="66"/>
      <c r="E62" s="66"/>
      <c r="F62" s="68"/>
      <c r="G62" s="68"/>
      <c r="H62" s="66"/>
    </row>
    <row r="63" spans="1:8" x14ac:dyDescent="0.25">
      <c r="A63" s="66">
        <v>59</v>
      </c>
      <c r="B63" s="65"/>
      <c r="C63" s="67"/>
      <c r="D63" s="66"/>
      <c r="E63" s="66"/>
      <c r="F63" s="68"/>
      <c r="G63" s="68"/>
      <c r="H63" s="66"/>
    </row>
    <row r="64" spans="1:8" x14ac:dyDescent="0.25">
      <c r="A64" s="66">
        <v>60</v>
      </c>
      <c r="B64" s="65"/>
      <c r="C64" s="67"/>
      <c r="D64" s="66"/>
      <c r="E64" s="66"/>
      <c r="F64" s="68"/>
      <c r="G64" s="68"/>
      <c r="H64" s="66"/>
    </row>
    <row r="65" spans="1:8" x14ac:dyDescent="0.25">
      <c r="A65" s="66">
        <v>61</v>
      </c>
      <c r="B65" s="65"/>
      <c r="C65" s="67"/>
      <c r="D65" s="66"/>
      <c r="E65" s="66"/>
      <c r="F65" s="68"/>
      <c r="G65" s="68"/>
      <c r="H65" s="66"/>
    </row>
    <row r="66" spans="1:8" x14ac:dyDescent="0.25">
      <c r="A66" s="66">
        <v>62</v>
      </c>
      <c r="B66" s="65"/>
      <c r="C66" s="67"/>
      <c r="D66" s="66"/>
      <c r="E66" s="66"/>
      <c r="F66" s="68"/>
      <c r="G66" s="68"/>
      <c r="H66" s="66"/>
    </row>
    <row r="67" spans="1:8" x14ac:dyDescent="0.25">
      <c r="A67" s="66">
        <v>63</v>
      </c>
      <c r="B67" s="65"/>
      <c r="C67" s="67"/>
      <c r="D67" s="66"/>
      <c r="E67" s="66"/>
      <c r="F67" s="68"/>
      <c r="G67" s="68"/>
      <c r="H67" s="66"/>
    </row>
    <row r="68" spans="1:8" x14ac:dyDescent="0.25">
      <c r="A68" s="66">
        <v>64</v>
      </c>
      <c r="B68" s="65"/>
      <c r="C68" s="67"/>
      <c r="D68" s="66"/>
      <c r="E68" s="66"/>
      <c r="F68" s="68"/>
      <c r="G68" s="68"/>
      <c r="H68" s="66"/>
    </row>
    <row r="69" spans="1:8" x14ac:dyDescent="0.25">
      <c r="A69" s="66">
        <v>65</v>
      </c>
      <c r="B69" s="65"/>
      <c r="C69" s="67"/>
      <c r="D69" s="66"/>
      <c r="E69" s="66"/>
      <c r="F69" s="68"/>
      <c r="G69" s="68"/>
      <c r="H69" s="66"/>
    </row>
    <row r="70" spans="1:8" x14ac:dyDescent="0.25">
      <c r="A70" s="66">
        <v>66</v>
      </c>
      <c r="B70" s="65"/>
      <c r="C70" s="67"/>
      <c r="D70" s="66"/>
      <c r="E70" s="66"/>
      <c r="F70" s="68"/>
      <c r="G70" s="68"/>
      <c r="H70" s="66"/>
    </row>
    <row r="71" spans="1:8" x14ac:dyDescent="0.25">
      <c r="A71" s="66">
        <v>67</v>
      </c>
      <c r="B71" s="65"/>
      <c r="C71" s="67"/>
      <c r="D71" s="66"/>
      <c r="E71" s="66"/>
      <c r="F71" s="68"/>
      <c r="G71" s="68"/>
      <c r="H71" s="66"/>
    </row>
    <row r="72" spans="1:8" x14ac:dyDescent="0.25">
      <c r="A72" s="66">
        <v>68</v>
      </c>
      <c r="B72" s="65"/>
      <c r="C72" s="67"/>
      <c r="D72" s="66"/>
      <c r="E72" s="66"/>
      <c r="F72" s="68"/>
      <c r="G72" s="68"/>
      <c r="H72" s="66"/>
    </row>
    <row r="73" spans="1:8" x14ac:dyDescent="0.25">
      <c r="A73" s="66">
        <v>69</v>
      </c>
      <c r="B73" s="65"/>
      <c r="C73" s="67"/>
      <c r="D73" s="66"/>
      <c r="E73" s="66"/>
      <c r="F73" s="68"/>
      <c r="G73" s="68"/>
      <c r="H73" s="66"/>
    </row>
    <row r="74" spans="1:8" x14ac:dyDescent="0.25">
      <c r="A74" s="66">
        <v>70</v>
      </c>
      <c r="B74" s="65"/>
      <c r="C74" s="67"/>
      <c r="D74" s="66"/>
      <c r="E74" s="66"/>
      <c r="F74" s="68"/>
      <c r="G74" s="68"/>
      <c r="H74" s="66"/>
    </row>
    <row r="75" spans="1:8" x14ac:dyDescent="0.25">
      <c r="A75" s="66">
        <v>71</v>
      </c>
      <c r="B75" s="65"/>
      <c r="C75" s="67"/>
      <c r="D75" s="66"/>
      <c r="E75" s="66"/>
      <c r="F75" s="68"/>
      <c r="G75" s="68"/>
      <c r="H75" s="66"/>
    </row>
    <row r="76" spans="1:8" x14ac:dyDescent="0.25">
      <c r="A76" s="66">
        <v>72</v>
      </c>
      <c r="B76" s="65"/>
      <c r="C76" s="67"/>
      <c r="D76" s="66"/>
      <c r="E76" s="66"/>
      <c r="F76" s="68"/>
      <c r="G76" s="68"/>
      <c r="H76" s="66"/>
    </row>
    <row r="77" spans="1:8" x14ac:dyDescent="0.25">
      <c r="A77" s="66">
        <v>73</v>
      </c>
      <c r="B77" s="65"/>
      <c r="C77" s="67"/>
      <c r="D77" s="66"/>
      <c r="E77" s="66"/>
      <c r="F77" s="68"/>
      <c r="G77" s="68"/>
      <c r="H77" s="66"/>
    </row>
    <row r="78" spans="1:8" x14ac:dyDescent="0.25">
      <c r="A78" s="66">
        <v>74</v>
      </c>
      <c r="B78" s="65"/>
      <c r="C78" s="67"/>
      <c r="D78" s="66"/>
      <c r="E78" s="66"/>
      <c r="F78" s="68"/>
      <c r="G78" s="68"/>
      <c r="H78" s="66"/>
    </row>
    <row r="79" spans="1:8" x14ac:dyDescent="0.25">
      <c r="A79" s="66">
        <v>75</v>
      </c>
      <c r="B79" s="65"/>
      <c r="C79" s="67"/>
      <c r="D79" s="66"/>
      <c r="E79" s="66"/>
      <c r="F79" s="68"/>
      <c r="G79" s="68"/>
      <c r="H79" s="66"/>
    </row>
    <row r="80" spans="1:8" x14ac:dyDescent="0.25">
      <c r="A80" s="66">
        <v>76</v>
      </c>
      <c r="B80" s="65"/>
      <c r="C80" s="67"/>
      <c r="D80" s="66"/>
      <c r="E80" s="66"/>
      <c r="F80" s="68"/>
      <c r="G80" s="68"/>
      <c r="H80" s="66"/>
    </row>
    <row r="81" spans="1:8" x14ac:dyDescent="0.25">
      <c r="A81" s="66">
        <v>77</v>
      </c>
      <c r="B81" s="65"/>
      <c r="C81" s="67"/>
      <c r="D81" s="186"/>
      <c r="E81" s="66"/>
      <c r="F81" s="68"/>
      <c r="G81" s="68"/>
      <c r="H81" s="66"/>
    </row>
    <row r="82" spans="1:8" x14ac:dyDescent="0.25">
      <c r="A82" s="66">
        <v>78</v>
      </c>
      <c r="B82" s="65"/>
      <c r="C82" s="67"/>
      <c r="D82" s="186"/>
      <c r="E82" s="66"/>
      <c r="F82" s="68"/>
      <c r="G82" s="68"/>
      <c r="H82" s="66"/>
    </row>
    <row r="83" spans="1:8" x14ac:dyDescent="0.25">
      <c r="A83" s="66">
        <v>79</v>
      </c>
      <c r="B83" s="65"/>
      <c r="C83" s="67"/>
      <c r="D83" s="186"/>
      <c r="E83" s="66"/>
      <c r="F83" s="68"/>
      <c r="G83" s="68"/>
      <c r="H83" s="66"/>
    </row>
    <row r="84" spans="1:8" x14ac:dyDescent="0.25">
      <c r="A84" s="66">
        <v>80</v>
      </c>
      <c r="B84" s="65"/>
      <c r="C84" s="67"/>
      <c r="D84" s="186"/>
      <c r="E84" s="66"/>
      <c r="F84" s="68"/>
      <c r="G84" s="68"/>
      <c r="H84" s="66"/>
    </row>
    <row r="85" spans="1:8" x14ac:dyDescent="0.25">
      <c r="A85" s="66">
        <v>81</v>
      </c>
      <c r="B85" s="65"/>
      <c r="C85" s="67"/>
      <c r="D85" s="186"/>
      <c r="E85" s="66"/>
      <c r="F85" s="68"/>
      <c r="G85" s="68"/>
      <c r="H85" s="66"/>
    </row>
    <row r="86" spans="1:8" x14ac:dyDescent="0.25">
      <c r="A86" s="66">
        <v>82</v>
      </c>
      <c r="B86" s="65"/>
      <c r="C86" s="67"/>
      <c r="D86" s="186"/>
      <c r="E86" s="66"/>
      <c r="F86" s="68"/>
      <c r="G86" s="68"/>
      <c r="H86" s="66"/>
    </row>
    <row r="87" spans="1:8" x14ac:dyDescent="0.25">
      <c r="A87" s="66">
        <v>83</v>
      </c>
      <c r="B87" s="65"/>
      <c r="C87" s="67"/>
      <c r="D87" s="186"/>
      <c r="E87" s="66"/>
      <c r="F87" s="68"/>
      <c r="G87" s="68"/>
      <c r="H87" s="66"/>
    </row>
    <row r="88" spans="1:8" x14ac:dyDescent="0.25">
      <c r="A88" s="66">
        <v>84</v>
      </c>
      <c r="B88" s="65"/>
      <c r="C88" s="67"/>
      <c r="D88" s="186"/>
      <c r="E88" s="66"/>
      <c r="F88" s="68"/>
      <c r="G88" s="68"/>
      <c r="H88" s="66"/>
    </row>
    <row r="89" spans="1:8" x14ac:dyDescent="0.25">
      <c r="A89" s="66">
        <v>85</v>
      </c>
      <c r="B89" s="65"/>
      <c r="C89" s="67"/>
      <c r="D89" s="186"/>
      <c r="E89" s="66"/>
      <c r="F89" s="68"/>
      <c r="G89" s="68"/>
      <c r="H89" s="66"/>
    </row>
    <row r="90" spans="1:8" x14ac:dyDescent="0.25">
      <c r="A90" s="66">
        <v>86</v>
      </c>
      <c r="B90" s="65"/>
      <c r="C90" s="67"/>
      <c r="D90" s="186"/>
      <c r="E90" s="66"/>
      <c r="F90" s="68"/>
      <c r="G90" s="68"/>
      <c r="H90" s="66"/>
    </row>
    <row r="91" spans="1:8" x14ac:dyDescent="0.25">
      <c r="A91" s="66">
        <v>87</v>
      </c>
      <c r="B91" s="65"/>
      <c r="C91" s="67"/>
      <c r="D91" s="186"/>
      <c r="E91" s="66"/>
      <c r="F91" s="68"/>
      <c r="G91" s="68"/>
      <c r="H91" s="66"/>
    </row>
    <row r="92" spans="1:8" x14ac:dyDescent="0.25">
      <c r="A92" s="66"/>
      <c r="B92" s="65"/>
      <c r="C92" s="67"/>
      <c r="D92" s="66"/>
      <c r="E92" s="66"/>
      <c r="F92" s="68"/>
      <c r="G92" s="68"/>
      <c r="H92" s="66"/>
    </row>
    <row r="93" spans="1:8" x14ac:dyDescent="0.25">
      <c r="A93" s="66"/>
      <c r="B93" s="65"/>
      <c r="C93" s="67"/>
      <c r="D93" s="66"/>
      <c r="E93" s="66"/>
      <c r="F93" s="68"/>
      <c r="G93" s="68"/>
      <c r="H93" s="66"/>
    </row>
    <row r="94" spans="1:8" x14ac:dyDescent="0.25">
      <c r="A94" s="66"/>
      <c r="B94" s="65"/>
      <c r="C94" s="67"/>
      <c r="D94" s="66"/>
      <c r="E94" s="66"/>
      <c r="F94" s="68"/>
      <c r="G94" s="68"/>
      <c r="H94" s="66"/>
    </row>
    <row r="95" spans="1:8" x14ac:dyDescent="0.25">
      <c r="A95" s="66"/>
      <c r="B95" s="65"/>
      <c r="C95" s="67"/>
      <c r="D95" s="66"/>
      <c r="E95" s="66"/>
      <c r="F95" s="68"/>
      <c r="G95" s="68"/>
      <c r="H95" s="66"/>
    </row>
    <row r="96" spans="1:8" x14ac:dyDescent="0.25">
      <c r="A96" s="66"/>
      <c r="B96" s="65"/>
      <c r="C96" s="66"/>
      <c r="D96" s="66"/>
      <c r="E96" s="66"/>
      <c r="F96" s="68"/>
      <c r="G96" s="68"/>
      <c r="H96" s="66"/>
    </row>
    <row r="97" spans="1:8" x14ac:dyDescent="0.25">
      <c r="A97" s="66"/>
      <c r="B97" s="65"/>
      <c r="C97" s="66"/>
      <c r="D97" s="66"/>
      <c r="E97" s="66"/>
      <c r="F97" s="68"/>
      <c r="G97" s="68"/>
      <c r="H97" s="66"/>
    </row>
    <row r="98" spans="1:8" x14ac:dyDescent="0.25">
      <c r="A98" s="66"/>
      <c r="B98" s="65"/>
      <c r="C98" s="66"/>
      <c r="D98" s="66"/>
      <c r="E98" s="66"/>
      <c r="F98" s="68"/>
      <c r="G98" s="68"/>
      <c r="H98" s="66"/>
    </row>
    <row r="99" spans="1:8" x14ac:dyDescent="0.25">
      <c r="A99" s="66"/>
      <c r="B99" s="65"/>
      <c r="C99" s="66"/>
      <c r="D99" s="66"/>
      <c r="E99" s="66"/>
      <c r="F99" s="68"/>
      <c r="G99" s="68"/>
      <c r="H99" s="66"/>
    </row>
    <row r="100" spans="1:8" x14ac:dyDescent="0.25">
      <c r="A100" s="66"/>
      <c r="B100" s="65"/>
      <c r="C100" s="66"/>
      <c r="D100" s="66"/>
      <c r="E100" s="66"/>
      <c r="F100" s="68"/>
      <c r="G100" s="68"/>
      <c r="H100" s="66"/>
    </row>
    <row r="101" spans="1:8" x14ac:dyDescent="0.25">
      <c r="A101" s="66"/>
      <c r="B101" s="65"/>
      <c r="C101" s="66"/>
      <c r="D101" s="66"/>
      <c r="E101" s="66"/>
      <c r="F101" s="68"/>
      <c r="G101" s="68"/>
      <c r="H101" s="66"/>
    </row>
    <row r="102" spans="1:8" s="59" customFormat="1" x14ac:dyDescent="0.25">
      <c r="A102" s="186"/>
      <c r="B102" s="185"/>
      <c r="C102" s="186"/>
      <c r="D102" s="186"/>
      <c r="E102" s="186"/>
      <c r="F102" s="69"/>
      <c r="G102" s="69"/>
      <c r="H102" s="186"/>
    </row>
    <row r="103" spans="1:8" x14ac:dyDescent="0.25">
      <c r="A103" s="66"/>
      <c r="B103" s="65"/>
      <c r="C103" s="66"/>
      <c r="D103" s="66"/>
      <c r="E103" s="66"/>
      <c r="F103" s="68"/>
      <c r="G103" s="68"/>
      <c r="H103" s="66"/>
    </row>
    <row r="104" spans="1:8" x14ac:dyDescent="0.25">
      <c r="A104" s="66"/>
      <c r="B104" s="65"/>
      <c r="C104" s="66"/>
      <c r="D104" s="66"/>
      <c r="E104" s="66"/>
      <c r="F104" s="68"/>
      <c r="G104" s="68"/>
      <c r="H104" s="66"/>
    </row>
    <row r="105" spans="1:8" x14ac:dyDescent="0.25">
      <c r="A105" s="66"/>
      <c r="B105" s="65"/>
      <c r="C105" s="66"/>
      <c r="D105" s="66"/>
      <c r="E105" s="66"/>
      <c r="F105" s="68"/>
      <c r="G105" s="68"/>
      <c r="H105" s="66"/>
    </row>
    <row r="106" spans="1:8" x14ac:dyDescent="0.25">
      <c r="A106" s="66"/>
      <c r="B106" s="65"/>
      <c r="C106" s="66"/>
      <c r="D106" s="66"/>
      <c r="E106" s="66"/>
      <c r="F106" s="68"/>
      <c r="G106" s="68"/>
      <c r="H106" s="66"/>
    </row>
    <row r="107" spans="1:8" x14ac:dyDescent="0.25">
      <c r="A107" s="66"/>
      <c r="B107" s="65"/>
      <c r="C107" s="66"/>
      <c r="D107" s="66"/>
      <c r="E107" s="66"/>
      <c r="F107" s="68"/>
      <c r="G107" s="68"/>
      <c r="H107" s="66"/>
    </row>
    <row r="108" spans="1:8" x14ac:dyDescent="0.25">
      <c r="A108" s="66"/>
      <c r="B108" s="65"/>
      <c r="C108" s="66"/>
      <c r="D108" s="66"/>
      <c r="E108" s="66"/>
      <c r="F108" s="68"/>
      <c r="G108" s="68"/>
      <c r="H108" s="66"/>
    </row>
    <row r="109" spans="1:8" x14ac:dyDescent="0.25">
      <c r="A109" s="66"/>
      <c r="B109" s="65"/>
      <c r="C109" s="66"/>
      <c r="D109" s="66"/>
      <c r="E109" s="66"/>
      <c r="F109" s="68"/>
      <c r="G109" s="68"/>
      <c r="H109" s="66"/>
    </row>
    <row r="110" spans="1:8" x14ac:dyDescent="0.25">
      <c r="A110" s="66"/>
      <c r="B110" s="65"/>
      <c r="C110" s="66"/>
      <c r="D110" s="66"/>
      <c r="E110" s="66"/>
      <c r="F110" s="68"/>
      <c r="G110" s="68"/>
      <c r="H110" s="66"/>
    </row>
    <row r="111" spans="1:8" x14ac:dyDescent="0.25">
      <c r="A111" s="66"/>
      <c r="B111" s="65"/>
      <c r="C111" s="66"/>
      <c r="D111" s="66"/>
      <c r="E111" s="66"/>
      <c r="F111" s="68"/>
      <c r="G111" s="68"/>
      <c r="H111" s="66"/>
    </row>
    <row r="112" spans="1:8" x14ac:dyDescent="0.25">
      <c r="A112" s="66"/>
      <c r="B112" s="65"/>
      <c r="C112" s="66"/>
      <c r="D112" s="66"/>
      <c r="E112" s="66"/>
      <c r="F112" s="68"/>
      <c r="G112" s="68"/>
      <c r="H112" s="66"/>
    </row>
    <row r="113" spans="1:8" x14ac:dyDescent="0.25">
      <c r="A113" s="66"/>
      <c r="B113" s="65"/>
      <c r="C113" s="66"/>
      <c r="D113" s="66"/>
      <c r="E113" s="66"/>
      <c r="F113" s="68"/>
      <c r="G113" s="68"/>
      <c r="H113" s="66"/>
    </row>
    <row r="114" spans="1:8" x14ac:dyDescent="0.25">
      <c r="A114" s="66"/>
      <c r="B114" s="65"/>
      <c r="C114" s="66"/>
      <c r="D114" s="66"/>
      <c r="E114" s="66"/>
      <c r="F114" s="68"/>
      <c r="G114" s="68"/>
      <c r="H114" s="66"/>
    </row>
    <row r="115" spans="1:8" x14ac:dyDescent="0.25">
      <c r="A115" s="66"/>
      <c r="B115" s="65"/>
      <c r="C115" s="66"/>
      <c r="D115" s="66"/>
      <c r="E115" s="66"/>
      <c r="F115" s="68"/>
      <c r="G115" s="68"/>
      <c r="H115" s="66"/>
    </row>
    <row r="116" spans="1:8" x14ac:dyDescent="0.25">
      <c r="A116" s="66"/>
      <c r="B116" s="65"/>
      <c r="C116" s="66"/>
      <c r="D116" s="66"/>
      <c r="E116" s="66"/>
      <c r="F116" s="68"/>
      <c r="G116" s="68"/>
      <c r="H116" s="66"/>
    </row>
    <row r="117" spans="1:8" x14ac:dyDescent="0.25">
      <c r="A117" s="66"/>
      <c r="B117" s="65"/>
      <c r="C117" s="66"/>
      <c r="D117" s="66"/>
      <c r="E117" s="66"/>
      <c r="F117" s="68"/>
      <c r="G117" s="68"/>
      <c r="H117" s="66"/>
    </row>
    <row r="118" spans="1:8" x14ac:dyDescent="0.25">
      <c r="A118" s="66"/>
      <c r="B118" s="65"/>
      <c r="C118" s="66"/>
      <c r="D118" s="66"/>
      <c r="E118" s="66"/>
      <c r="F118" s="68"/>
      <c r="G118" s="68"/>
      <c r="H118" s="66"/>
    </row>
    <row r="119" spans="1:8" x14ac:dyDescent="0.25">
      <c r="A119" s="66"/>
      <c r="B119" s="65"/>
      <c r="C119" s="66"/>
      <c r="D119" s="66"/>
      <c r="E119" s="66"/>
      <c r="F119" s="68"/>
      <c r="G119" s="68"/>
      <c r="H119" s="66"/>
    </row>
    <row r="120" spans="1:8" x14ac:dyDescent="0.25">
      <c r="A120" s="66"/>
      <c r="B120" s="65"/>
      <c r="C120" s="66"/>
      <c r="D120" s="66"/>
      <c r="E120" s="66"/>
      <c r="F120" s="68"/>
      <c r="G120" s="68"/>
      <c r="H120" s="66"/>
    </row>
    <row r="121" spans="1:8" x14ac:dyDescent="0.25">
      <c r="A121" s="66"/>
      <c r="B121" s="65"/>
      <c r="C121" s="66"/>
      <c r="D121" s="66"/>
      <c r="E121" s="66"/>
      <c r="F121" s="68"/>
      <c r="G121" s="68"/>
      <c r="H121" s="66"/>
    </row>
    <row r="122" spans="1:8" x14ac:dyDescent="0.25">
      <c r="A122" s="66"/>
      <c r="B122" s="65"/>
      <c r="C122" s="66"/>
      <c r="D122" s="66"/>
      <c r="E122" s="66"/>
      <c r="F122" s="68"/>
      <c r="G122" s="68"/>
      <c r="H122" s="66"/>
    </row>
    <row r="123" spans="1:8" x14ac:dyDescent="0.25">
      <c r="A123" s="66"/>
      <c r="B123" s="65"/>
      <c r="C123" s="66"/>
      <c r="D123" s="66"/>
      <c r="E123" s="66"/>
      <c r="F123" s="68"/>
      <c r="G123" s="68"/>
      <c r="H123" s="66"/>
    </row>
    <row r="124" spans="1:8" x14ac:dyDescent="0.25">
      <c r="A124" s="66"/>
      <c r="B124" s="65"/>
      <c r="C124" s="66"/>
      <c r="D124" s="66"/>
      <c r="E124" s="66"/>
      <c r="F124" s="68"/>
      <c r="G124" s="68"/>
      <c r="H124" s="66"/>
    </row>
    <row r="125" spans="1:8" x14ac:dyDescent="0.25">
      <c r="A125" s="66"/>
      <c r="B125" s="65"/>
      <c r="C125" s="66"/>
      <c r="D125" s="66"/>
      <c r="E125" s="66"/>
      <c r="F125" s="68"/>
      <c r="G125" s="68"/>
      <c r="H125" s="66"/>
    </row>
    <row r="126" spans="1:8" x14ac:dyDescent="0.25">
      <c r="A126" s="66"/>
      <c r="B126" s="65"/>
      <c r="C126" s="66"/>
      <c r="D126" s="66"/>
      <c r="E126" s="66"/>
      <c r="F126" s="68"/>
      <c r="G126" s="68"/>
      <c r="H126" s="66"/>
    </row>
    <row r="127" spans="1:8" x14ac:dyDescent="0.25">
      <c r="A127" s="66"/>
      <c r="B127" s="65"/>
      <c r="C127" s="66"/>
      <c r="D127" s="66"/>
      <c r="E127" s="66"/>
      <c r="F127" s="68"/>
      <c r="G127" s="68"/>
      <c r="H127" s="66"/>
    </row>
    <row r="128" spans="1:8" x14ac:dyDescent="0.25">
      <c r="A128" s="66"/>
      <c r="B128" s="65"/>
      <c r="C128" s="66"/>
      <c r="D128" s="66"/>
      <c r="E128" s="66"/>
      <c r="F128" s="68"/>
      <c r="G128" s="68"/>
      <c r="H128" s="66"/>
    </row>
    <row r="129" spans="1:8" x14ac:dyDescent="0.25">
      <c r="A129" s="66"/>
      <c r="B129" s="65"/>
      <c r="C129" s="66"/>
      <c r="D129" s="66"/>
      <c r="E129" s="66"/>
      <c r="F129" s="68"/>
      <c r="G129" s="68"/>
      <c r="H129" s="66"/>
    </row>
    <row r="130" spans="1:8" x14ac:dyDescent="0.25">
      <c r="A130" s="66"/>
      <c r="B130" s="65"/>
      <c r="C130" s="66"/>
      <c r="D130" s="66"/>
      <c r="E130" s="66"/>
      <c r="F130" s="68"/>
      <c r="G130" s="68"/>
      <c r="H130" s="66"/>
    </row>
    <row r="131" spans="1:8" x14ac:dyDescent="0.25">
      <c r="A131" s="66"/>
      <c r="B131" s="65"/>
      <c r="C131" s="66"/>
      <c r="D131" s="66"/>
      <c r="E131" s="66"/>
      <c r="F131" s="68"/>
      <c r="G131" s="68"/>
      <c r="H131" s="66"/>
    </row>
    <row r="132" spans="1:8" x14ac:dyDescent="0.25">
      <c r="A132" s="66"/>
      <c r="B132" s="65"/>
      <c r="C132" s="66"/>
      <c r="D132" s="66"/>
      <c r="E132" s="66"/>
      <c r="F132" s="68"/>
      <c r="G132" s="68"/>
      <c r="H132" s="66"/>
    </row>
    <row r="133" spans="1:8" x14ac:dyDescent="0.25">
      <c r="A133" s="66"/>
      <c r="B133" s="65"/>
      <c r="C133" s="66"/>
      <c r="D133" s="66"/>
      <c r="E133" s="66"/>
      <c r="F133" s="68"/>
      <c r="G133" s="68"/>
      <c r="H133" s="66"/>
    </row>
    <row r="134" spans="1:8" x14ac:dyDescent="0.25">
      <c r="A134" s="66"/>
      <c r="B134" s="65"/>
      <c r="C134" s="66"/>
      <c r="D134" s="66"/>
      <c r="E134" s="66"/>
      <c r="F134" s="68"/>
      <c r="G134" s="68"/>
      <c r="H134" s="66"/>
    </row>
    <row r="135" spans="1:8" x14ac:dyDescent="0.25">
      <c r="A135" s="66"/>
      <c r="B135" s="65"/>
      <c r="C135" s="66"/>
      <c r="D135" s="66"/>
      <c r="E135" s="66"/>
      <c r="F135" s="68"/>
      <c r="G135" s="68"/>
      <c r="H135" s="66"/>
    </row>
    <row r="136" spans="1:8" x14ac:dyDescent="0.25">
      <c r="A136" s="66"/>
      <c r="B136" s="65"/>
      <c r="C136" s="66"/>
      <c r="D136" s="66"/>
      <c r="E136" s="66"/>
      <c r="F136" s="68"/>
      <c r="G136" s="68"/>
      <c r="H136" s="66"/>
    </row>
    <row r="137" spans="1:8" x14ac:dyDescent="0.25">
      <c r="A137" s="66"/>
      <c r="B137" s="65"/>
      <c r="C137" s="66"/>
      <c r="D137" s="66"/>
      <c r="E137" s="66"/>
      <c r="F137" s="68"/>
      <c r="G137" s="68"/>
      <c r="H137" s="66"/>
    </row>
    <row r="138" spans="1:8" x14ac:dyDescent="0.25">
      <c r="A138" s="66"/>
      <c r="B138" s="65"/>
      <c r="C138" s="66"/>
      <c r="D138" s="66"/>
      <c r="E138" s="66"/>
      <c r="F138" s="68"/>
      <c r="G138" s="68"/>
      <c r="H138" s="66"/>
    </row>
    <row r="139" spans="1:8" x14ac:dyDescent="0.25">
      <c r="A139" s="66"/>
      <c r="B139" s="65"/>
      <c r="C139" s="66"/>
      <c r="D139" s="66"/>
      <c r="E139" s="66"/>
      <c r="F139" s="68"/>
      <c r="G139" s="68"/>
      <c r="H139" s="66"/>
    </row>
    <row r="140" spans="1:8" x14ac:dyDescent="0.25">
      <c r="A140" s="66"/>
      <c r="B140" s="65"/>
      <c r="C140" s="66"/>
      <c r="D140" s="66"/>
      <c r="E140" s="66"/>
      <c r="F140" s="68"/>
      <c r="G140" s="68"/>
      <c r="H140" s="66"/>
    </row>
    <row r="141" spans="1:8" x14ac:dyDescent="0.25">
      <c r="A141" s="66"/>
      <c r="B141" s="65"/>
      <c r="C141" s="66"/>
      <c r="D141" s="66"/>
      <c r="E141" s="66"/>
      <c r="F141" s="68"/>
      <c r="G141" s="68"/>
      <c r="H141" s="66"/>
    </row>
    <row r="142" spans="1:8" x14ac:dyDescent="0.25">
      <c r="A142" s="66"/>
      <c r="B142" s="65"/>
      <c r="C142" s="66"/>
      <c r="D142" s="66"/>
      <c r="E142" s="66"/>
      <c r="F142" s="68"/>
      <c r="G142" s="68"/>
      <c r="H142" s="66"/>
    </row>
    <row r="143" spans="1:8" x14ac:dyDescent="0.25">
      <c r="A143" s="66"/>
      <c r="B143" s="65"/>
      <c r="C143" s="66"/>
      <c r="D143" s="66"/>
      <c r="E143" s="66"/>
      <c r="F143" s="68"/>
      <c r="G143" s="68"/>
      <c r="H143" s="66"/>
    </row>
    <row r="144" spans="1:8" x14ac:dyDescent="0.25">
      <c r="A144" s="66"/>
      <c r="B144" s="65"/>
      <c r="C144" s="66"/>
      <c r="D144" s="66"/>
      <c r="E144" s="66"/>
      <c r="F144" s="68"/>
      <c r="G144" s="68"/>
      <c r="H144" s="66"/>
    </row>
    <row r="145" spans="1:8" x14ac:dyDescent="0.25">
      <c r="A145" s="66"/>
      <c r="B145" s="65"/>
      <c r="C145" s="66"/>
      <c r="D145" s="66"/>
      <c r="E145" s="66"/>
      <c r="F145" s="68"/>
      <c r="G145" s="68"/>
      <c r="H145" s="66"/>
    </row>
    <row r="146" spans="1:8" x14ac:dyDescent="0.25">
      <c r="A146" s="66"/>
      <c r="B146" s="65"/>
      <c r="C146" s="66"/>
      <c r="D146" s="66"/>
      <c r="E146" s="66"/>
      <c r="F146" s="68"/>
      <c r="G146" s="68"/>
      <c r="H146" s="66"/>
    </row>
    <row r="147" spans="1:8" x14ac:dyDescent="0.25">
      <c r="A147" s="66"/>
      <c r="B147" s="65"/>
      <c r="C147" s="66"/>
      <c r="D147" s="66"/>
      <c r="E147" s="66"/>
      <c r="F147" s="68"/>
      <c r="G147" s="68"/>
      <c r="H147" s="66"/>
    </row>
    <row r="148" spans="1:8" x14ac:dyDescent="0.25">
      <c r="A148" s="66"/>
      <c r="B148" s="65"/>
      <c r="C148" s="66"/>
      <c r="D148" s="66"/>
      <c r="E148" s="66"/>
      <c r="F148" s="68"/>
      <c r="G148" s="68"/>
      <c r="H148" s="66"/>
    </row>
    <row r="149" spans="1:8" x14ac:dyDescent="0.25">
      <c r="A149" s="66"/>
      <c r="B149" s="65"/>
      <c r="C149" s="66"/>
      <c r="D149" s="66"/>
      <c r="E149" s="66"/>
      <c r="F149" s="68"/>
      <c r="G149" s="68"/>
      <c r="H149" s="66"/>
    </row>
    <row r="150" spans="1:8" x14ac:dyDescent="0.25">
      <c r="A150" s="66"/>
      <c r="B150" s="65"/>
      <c r="C150" s="66"/>
      <c r="D150" s="66"/>
      <c r="E150" s="66"/>
      <c r="F150" s="68"/>
      <c r="G150" s="68"/>
      <c r="H150" s="66"/>
    </row>
    <row r="151" spans="1:8" x14ac:dyDescent="0.25">
      <c r="A151" s="66"/>
      <c r="B151" s="65"/>
      <c r="C151" s="202"/>
      <c r="D151" s="66"/>
      <c r="E151" s="66"/>
      <c r="F151" s="68"/>
      <c r="G151" s="68"/>
      <c r="H151" s="66"/>
    </row>
    <row r="152" spans="1:8" x14ac:dyDescent="0.25">
      <c r="A152" s="66"/>
      <c r="B152" s="65"/>
      <c r="C152" s="66"/>
      <c r="D152" s="66"/>
      <c r="E152" s="66"/>
      <c r="F152" s="68"/>
      <c r="G152" s="68"/>
      <c r="H152" s="66"/>
    </row>
    <row r="153" spans="1:8" x14ac:dyDescent="0.25">
      <c r="A153" s="66"/>
      <c r="B153" s="65"/>
      <c r="C153" s="66"/>
      <c r="D153" s="66"/>
      <c r="E153" s="66"/>
      <c r="F153" s="68"/>
      <c r="G153" s="68"/>
      <c r="H153" s="66"/>
    </row>
    <row r="154" spans="1:8" x14ac:dyDescent="0.25">
      <c r="A154" s="66"/>
      <c r="B154" s="65"/>
      <c r="C154" s="66"/>
      <c r="D154" s="66"/>
      <c r="E154" s="66"/>
      <c r="F154" s="68"/>
      <c r="G154" s="68"/>
      <c r="H154" s="66"/>
    </row>
    <row r="155" spans="1:8" x14ac:dyDescent="0.25">
      <c r="A155" s="66"/>
      <c r="B155" s="65"/>
      <c r="C155" s="66"/>
      <c r="D155" s="66"/>
      <c r="E155" s="66"/>
      <c r="F155" s="68"/>
      <c r="G155" s="68"/>
      <c r="H155" s="66"/>
    </row>
    <row r="156" spans="1:8" x14ac:dyDescent="0.25">
      <c r="A156" s="66"/>
      <c r="B156" s="65"/>
      <c r="C156" s="66"/>
      <c r="D156" s="66"/>
      <c r="E156" s="66"/>
      <c r="F156" s="68"/>
      <c r="G156" s="68"/>
      <c r="H156" s="66"/>
    </row>
    <row r="157" spans="1:8" x14ac:dyDescent="0.25">
      <c r="A157" s="66"/>
      <c r="B157" s="65"/>
      <c r="C157" s="66"/>
      <c r="D157" s="66"/>
      <c r="E157" s="66"/>
      <c r="F157" s="68"/>
      <c r="G157" s="68"/>
      <c r="H157" s="66"/>
    </row>
    <row r="158" spans="1:8" x14ac:dyDescent="0.25">
      <c r="A158" s="66"/>
      <c r="B158" s="65"/>
      <c r="C158" s="66"/>
      <c r="D158" s="66"/>
      <c r="E158" s="66"/>
      <c r="F158" s="68"/>
      <c r="G158" s="68"/>
      <c r="H158" s="66"/>
    </row>
    <row r="159" spans="1:8" x14ac:dyDescent="0.25">
      <c r="A159" s="66"/>
      <c r="B159" s="65"/>
      <c r="C159" s="66"/>
      <c r="D159" s="66"/>
      <c r="E159" s="66"/>
      <c r="F159" s="68"/>
      <c r="G159" s="68"/>
      <c r="H159" s="66"/>
    </row>
    <row r="160" spans="1:8" x14ac:dyDescent="0.25">
      <c r="A160" s="66"/>
      <c r="B160" s="65"/>
      <c r="C160" s="66"/>
      <c r="D160" s="66"/>
      <c r="E160" s="66"/>
      <c r="F160" s="68"/>
      <c r="G160" s="68"/>
      <c r="H160" s="66"/>
    </row>
    <row r="161" spans="1:8" x14ac:dyDescent="0.25">
      <c r="A161" s="66"/>
      <c r="B161" s="65"/>
      <c r="C161" s="66"/>
      <c r="D161" s="66"/>
      <c r="E161" s="66"/>
      <c r="F161" s="68"/>
      <c r="G161" s="68"/>
      <c r="H161" s="66"/>
    </row>
    <row r="162" spans="1:8" x14ac:dyDescent="0.25">
      <c r="A162" s="66"/>
      <c r="B162" s="65"/>
      <c r="C162" s="66"/>
      <c r="D162" s="66"/>
      <c r="E162" s="66"/>
      <c r="F162" s="68"/>
      <c r="G162" s="68"/>
      <c r="H162" s="66"/>
    </row>
    <row r="163" spans="1:8" x14ac:dyDescent="0.25">
      <c r="A163" s="66"/>
      <c r="B163" s="65"/>
      <c r="C163" s="66"/>
      <c r="D163" s="66"/>
      <c r="E163" s="66"/>
      <c r="F163" s="68"/>
      <c r="G163" s="68"/>
      <c r="H163" s="66"/>
    </row>
    <row r="164" spans="1:8" x14ac:dyDescent="0.25">
      <c r="A164" s="66"/>
      <c r="B164" s="65"/>
      <c r="C164" s="66"/>
      <c r="D164" s="66"/>
      <c r="E164" s="66"/>
      <c r="F164" s="68"/>
      <c r="G164" s="68"/>
      <c r="H164" s="66"/>
    </row>
    <row r="165" spans="1:8" x14ac:dyDescent="0.25">
      <c r="A165" s="66"/>
      <c r="B165" s="65"/>
      <c r="C165" s="66"/>
      <c r="D165" s="66"/>
      <c r="E165" s="66"/>
      <c r="F165" s="68"/>
      <c r="G165" s="68"/>
      <c r="H165" s="66"/>
    </row>
    <row r="166" spans="1:8" x14ac:dyDescent="0.25">
      <c r="A166" s="66"/>
      <c r="B166" s="65"/>
      <c r="C166" s="66"/>
      <c r="D166" s="66"/>
      <c r="E166" s="66"/>
      <c r="F166" s="68"/>
      <c r="G166" s="68"/>
      <c r="H166" s="66"/>
    </row>
    <row r="167" spans="1:8" x14ac:dyDescent="0.25">
      <c r="A167" s="66"/>
      <c r="B167" s="65"/>
      <c r="C167" s="66"/>
      <c r="D167" s="66"/>
      <c r="E167" s="66"/>
      <c r="F167" s="68"/>
      <c r="G167" s="68"/>
      <c r="H167" s="66"/>
    </row>
    <row r="168" spans="1:8" x14ac:dyDescent="0.25">
      <c r="A168" s="66"/>
      <c r="B168" s="65"/>
      <c r="C168" s="66"/>
      <c r="D168" s="66"/>
      <c r="E168" s="66"/>
      <c r="F168" s="68"/>
      <c r="G168" s="68"/>
      <c r="H168" s="66"/>
    </row>
    <row r="169" spans="1:8" x14ac:dyDescent="0.25">
      <c r="A169" s="66"/>
      <c r="B169" s="65"/>
      <c r="C169" s="66"/>
      <c r="D169" s="66"/>
      <c r="E169" s="66"/>
      <c r="F169" s="68"/>
      <c r="G169" s="68"/>
      <c r="H169" s="66"/>
    </row>
    <row r="170" spans="1:8" x14ac:dyDescent="0.25">
      <c r="A170" s="66"/>
      <c r="B170" s="65"/>
      <c r="C170" s="66"/>
      <c r="D170" s="66"/>
      <c r="E170" s="66"/>
      <c r="F170" s="68"/>
      <c r="G170" s="68"/>
      <c r="H170" s="66"/>
    </row>
    <row r="171" spans="1:8" x14ac:dyDescent="0.25">
      <c r="A171" s="66"/>
      <c r="B171" s="65"/>
      <c r="C171" s="66"/>
      <c r="D171" s="66"/>
      <c r="E171" s="66"/>
      <c r="F171" s="68"/>
      <c r="G171" s="68"/>
      <c r="H171" s="66"/>
    </row>
    <row r="172" spans="1:8" x14ac:dyDescent="0.25">
      <c r="A172" s="186"/>
      <c r="B172" s="185"/>
      <c r="C172" s="186"/>
      <c r="D172" s="186"/>
      <c r="E172" s="186"/>
      <c r="F172" s="69"/>
      <c r="G172" s="69"/>
      <c r="H172" s="186"/>
    </row>
    <row r="173" spans="1:8" x14ac:dyDescent="0.25">
      <c r="A173" s="66"/>
      <c r="B173" s="65"/>
      <c r="C173" s="66"/>
      <c r="D173" s="66"/>
      <c r="E173" s="66"/>
      <c r="F173" s="68"/>
      <c r="G173" s="68"/>
      <c r="H173" s="66"/>
    </row>
    <row r="174" spans="1:8" x14ac:dyDescent="0.25">
      <c r="A174" s="66"/>
      <c r="B174" s="65"/>
      <c r="C174" s="66"/>
      <c r="D174" s="66"/>
      <c r="E174" s="66"/>
      <c r="F174" s="68"/>
      <c r="G174" s="68"/>
      <c r="H174" s="66"/>
    </row>
    <row r="175" spans="1:8" x14ac:dyDescent="0.25">
      <c r="A175" s="66"/>
      <c r="B175" s="65"/>
      <c r="C175" s="66"/>
      <c r="D175" s="66"/>
      <c r="E175" s="66"/>
      <c r="F175" s="68"/>
      <c r="G175" s="68"/>
      <c r="H175" s="66"/>
    </row>
    <row r="176" spans="1:8" x14ac:dyDescent="0.25">
      <c r="A176" s="66"/>
      <c r="B176" s="65"/>
      <c r="C176" s="66"/>
      <c r="D176" s="66"/>
      <c r="E176" s="66"/>
      <c r="F176" s="68"/>
      <c r="G176" s="68"/>
      <c r="H176" s="66"/>
    </row>
    <row r="177" spans="1:8" x14ac:dyDescent="0.25">
      <c r="A177" s="66"/>
      <c r="B177" s="65"/>
      <c r="C177" s="66"/>
      <c r="D177" s="66"/>
      <c r="E177" s="66"/>
      <c r="F177" s="68"/>
      <c r="G177" s="68"/>
      <c r="H177" s="66"/>
    </row>
    <row r="178" spans="1:8" x14ac:dyDescent="0.25">
      <c r="A178" s="66"/>
      <c r="B178" s="65"/>
      <c r="C178" s="66"/>
      <c r="D178" s="66"/>
      <c r="E178" s="66"/>
      <c r="F178" s="68"/>
      <c r="G178" s="68"/>
      <c r="H178" s="66"/>
    </row>
    <row r="179" spans="1:8" x14ac:dyDescent="0.25">
      <c r="A179" s="66"/>
      <c r="B179" s="65"/>
      <c r="C179" s="66"/>
      <c r="D179" s="66"/>
      <c r="E179" s="66"/>
      <c r="F179" s="68"/>
      <c r="G179" s="68"/>
      <c r="H179" s="66"/>
    </row>
    <row r="180" spans="1:8" x14ac:dyDescent="0.25">
      <c r="A180" s="66"/>
      <c r="B180" s="65"/>
      <c r="C180" s="66"/>
      <c r="D180" s="66"/>
      <c r="E180" s="66"/>
      <c r="F180" s="68"/>
      <c r="G180" s="68"/>
      <c r="H180" s="66"/>
    </row>
    <row r="181" spans="1:8" x14ac:dyDescent="0.25">
      <c r="A181" s="66"/>
      <c r="B181" s="65"/>
      <c r="C181" s="66"/>
      <c r="D181" s="66"/>
      <c r="E181" s="66"/>
      <c r="F181" s="68"/>
      <c r="G181" s="68"/>
      <c r="H181" s="66"/>
    </row>
    <row r="182" spans="1:8" x14ac:dyDescent="0.25">
      <c r="A182" s="66"/>
      <c r="B182" s="65"/>
      <c r="C182" s="66"/>
      <c r="D182" s="66"/>
      <c r="E182" s="66"/>
      <c r="F182" s="68"/>
      <c r="G182" s="68"/>
      <c r="H182" s="66"/>
    </row>
    <row r="183" spans="1:8" x14ac:dyDescent="0.25">
      <c r="A183" s="66"/>
      <c r="B183" s="65"/>
      <c r="C183" s="66"/>
      <c r="D183" s="66"/>
      <c r="E183" s="66"/>
      <c r="F183" s="68"/>
      <c r="G183" s="68"/>
      <c r="H183" s="66"/>
    </row>
    <row r="184" spans="1:8" x14ac:dyDescent="0.25">
      <c r="A184" s="66"/>
      <c r="B184" s="65"/>
      <c r="C184" s="66"/>
      <c r="D184" s="66"/>
      <c r="E184" s="66"/>
      <c r="F184" s="68"/>
      <c r="G184" s="68"/>
      <c r="H184" s="66"/>
    </row>
    <row r="185" spans="1:8" x14ac:dyDescent="0.25">
      <c r="A185" s="66"/>
      <c r="B185" s="65"/>
      <c r="C185" s="66"/>
      <c r="D185" s="66"/>
      <c r="E185" s="66"/>
      <c r="F185" s="68"/>
      <c r="G185" s="68"/>
      <c r="H185" s="66"/>
    </row>
    <row r="186" spans="1:8" x14ac:dyDescent="0.25">
      <c r="A186" s="66"/>
      <c r="B186" s="65"/>
      <c r="C186" s="66"/>
      <c r="D186" s="66"/>
      <c r="E186" s="66"/>
      <c r="F186" s="68"/>
      <c r="G186" s="68"/>
      <c r="H186" s="66"/>
    </row>
    <row r="187" spans="1:8" x14ac:dyDescent="0.25">
      <c r="A187" s="66"/>
      <c r="B187" s="65"/>
      <c r="C187" s="66"/>
      <c r="D187" s="66"/>
      <c r="E187" s="66"/>
      <c r="F187" s="68"/>
      <c r="G187" s="68"/>
      <c r="H187" s="66"/>
    </row>
    <row r="188" spans="1:8" x14ac:dyDescent="0.25">
      <c r="A188" s="66"/>
      <c r="B188" s="65"/>
      <c r="C188" s="66"/>
      <c r="D188" s="66"/>
      <c r="E188" s="66"/>
      <c r="F188" s="68"/>
      <c r="G188" s="68"/>
      <c r="H188" s="66"/>
    </row>
    <row r="189" spans="1:8" x14ac:dyDescent="0.25">
      <c r="A189" s="66"/>
      <c r="B189" s="65"/>
      <c r="C189" s="66"/>
      <c r="D189" s="66"/>
      <c r="E189" s="66"/>
      <c r="F189" s="68"/>
      <c r="G189" s="68"/>
      <c r="H189" s="66"/>
    </row>
    <row r="190" spans="1:8" x14ac:dyDescent="0.25">
      <c r="A190" s="66"/>
      <c r="B190" s="65"/>
      <c r="C190" s="66"/>
      <c r="D190" s="66"/>
      <c r="E190" s="66"/>
      <c r="F190" s="68"/>
      <c r="G190" s="68"/>
      <c r="H190" s="66"/>
    </row>
    <row r="191" spans="1:8" x14ac:dyDescent="0.25">
      <c r="A191" s="66"/>
      <c r="B191" s="65"/>
      <c r="C191" s="66"/>
      <c r="D191" s="66"/>
      <c r="E191" s="66"/>
      <c r="F191" s="68"/>
      <c r="G191" s="68"/>
      <c r="H191" s="66"/>
    </row>
    <row r="192" spans="1:8" x14ac:dyDescent="0.25">
      <c r="A192" s="66"/>
      <c r="B192" s="65"/>
      <c r="C192" s="66"/>
      <c r="D192" s="66"/>
      <c r="E192" s="66"/>
      <c r="F192" s="68"/>
      <c r="G192" s="68"/>
      <c r="H192" s="66"/>
    </row>
    <row r="193" spans="1:8" x14ac:dyDescent="0.25">
      <c r="A193" s="66"/>
      <c r="B193" s="65"/>
      <c r="C193" s="66"/>
      <c r="D193" s="66"/>
      <c r="E193" s="66"/>
      <c r="F193" s="68"/>
      <c r="G193" s="68"/>
      <c r="H193" s="66"/>
    </row>
    <row r="194" spans="1:8" x14ac:dyDescent="0.25">
      <c r="A194" s="66"/>
      <c r="B194" s="65"/>
      <c r="C194" s="66"/>
      <c r="D194" s="66"/>
      <c r="E194" s="66"/>
      <c r="F194" s="68"/>
      <c r="G194" s="68"/>
      <c r="H194" s="66"/>
    </row>
    <row r="195" spans="1:8" x14ac:dyDescent="0.25">
      <c r="A195" s="66"/>
      <c r="B195" s="65"/>
      <c r="C195" s="66"/>
      <c r="D195" s="66"/>
      <c r="E195" s="66"/>
      <c r="F195" s="68"/>
      <c r="G195" s="68"/>
      <c r="H195" s="66"/>
    </row>
    <row r="196" spans="1:8" x14ac:dyDescent="0.25">
      <c r="A196" s="66"/>
      <c r="B196" s="65"/>
      <c r="C196" s="66"/>
      <c r="D196" s="66"/>
      <c r="E196" s="66"/>
      <c r="F196" s="66"/>
      <c r="G196" s="66"/>
      <c r="H196" s="66"/>
    </row>
    <row r="197" spans="1:8" x14ac:dyDescent="0.25">
      <c r="A197" s="66"/>
      <c r="B197" s="65"/>
      <c r="C197" s="66"/>
      <c r="D197" s="66"/>
      <c r="E197" s="66"/>
      <c r="F197" s="66"/>
      <c r="G197" s="66"/>
      <c r="H197" s="66"/>
    </row>
    <row r="198" spans="1:8" x14ac:dyDescent="0.25">
      <c r="A198" s="66"/>
      <c r="B198" s="65"/>
      <c r="C198" s="66"/>
      <c r="D198" s="66"/>
      <c r="E198" s="66"/>
      <c r="F198" s="68"/>
      <c r="G198" s="68"/>
      <c r="H198" s="66"/>
    </row>
    <row r="199" spans="1:8" x14ac:dyDescent="0.25">
      <c r="A199" s="66"/>
      <c r="B199" s="65"/>
      <c r="C199" s="66"/>
      <c r="D199" s="66"/>
      <c r="E199" s="66"/>
      <c r="F199" s="68"/>
      <c r="G199" s="68"/>
      <c r="H199" s="66"/>
    </row>
    <row r="200" spans="1:8" x14ac:dyDescent="0.25">
      <c r="A200" s="66"/>
      <c r="B200" s="65"/>
      <c r="C200" s="66"/>
      <c r="D200" s="66"/>
      <c r="E200" s="66"/>
      <c r="F200" s="68"/>
      <c r="G200" s="68"/>
      <c r="H200" s="66"/>
    </row>
    <row r="201" spans="1:8" x14ac:dyDescent="0.25">
      <c r="A201" s="66"/>
      <c r="B201" s="65"/>
      <c r="C201" s="66"/>
      <c r="D201" s="66"/>
      <c r="E201" s="66"/>
      <c r="F201" s="68"/>
      <c r="G201" s="68"/>
      <c r="H201" s="66"/>
    </row>
    <row r="202" spans="1:8" x14ac:dyDescent="0.25">
      <c r="A202" s="66"/>
      <c r="B202" s="65"/>
      <c r="C202" s="66"/>
      <c r="D202" s="66"/>
      <c r="E202" s="66"/>
      <c r="F202" s="68"/>
      <c r="G202" s="68"/>
      <c r="H202" s="66"/>
    </row>
    <row r="203" spans="1:8" x14ac:dyDescent="0.25">
      <c r="A203" s="66"/>
      <c r="B203" s="65"/>
      <c r="C203" s="66"/>
      <c r="D203" s="66"/>
      <c r="E203" s="66"/>
      <c r="F203" s="68"/>
      <c r="G203" s="68"/>
      <c r="H203" s="66"/>
    </row>
    <row r="204" spans="1:8" x14ac:dyDescent="0.25">
      <c r="A204" s="66"/>
      <c r="B204" s="65"/>
      <c r="C204" s="66"/>
      <c r="D204" s="66"/>
      <c r="E204" s="66"/>
      <c r="F204" s="68"/>
      <c r="G204" s="68"/>
      <c r="H204" s="66"/>
    </row>
    <row r="205" spans="1:8" x14ac:dyDescent="0.25">
      <c r="A205" s="66"/>
      <c r="B205" s="65"/>
      <c r="C205" s="66"/>
      <c r="D205" s="66"/>
      <c r="E205" s="66"/>
      <c r="F205" s="68"/>
      <c r="G205" s="68"/>
      <c r="H205" s="66"/>
    </row>
    <row r="206" spans="1:8" x14ac:dyDescent="0.25">
      <c r="A206" s="66"/>
      <c r="B206" s="65"/>
      <c r="C206" s="66"/>
      <c r="D206" s="66"/>
      <c r="E206" s="66"/>
      <c r="F206" s="66"/>
      <c r="G206" s="66"/>
      <c r="H206" s="66"/>
    </row>
    <row r="207" spans="1:8" x14ac:dyDescent="0.25">
      <c r="A207" s="66"/>
      <c r="B207" s="65"/>
      <c r="C207" s="66"/>
      <c r="D207" s="66"/>
      <c r="E207" s="66"/>
      <c r="F207" s="68"/>
      <c r="G207" s="68"/>
      <c r="H207" s="66"/>
    </row>
    <row r="208" spans="1:8" x14ac:dyDescent="0.25">
      <c r="A208" s="66"/>
      <c r="B208" s="65"/>
      <c r="C208" s="66"/>
      <c r="D208" s="66"/>
      <c r="E208" s="66"/>
      <c r="F208" s="68"/>
      <c r="G208" s="68"/>
      <c r="H208" s="66"/>
    </row>
    <row r="209" spans="1:8" x14ac:dyDescent="0.25">
      <c r="A209" s="66"/>
      <c r="B209" s="65"/>
      <c r="C209" s="66"/>
      <c r="D209" s="66"/>
      <c r="E209" s="66"/>
      <c r="F209" s="68"/>
      <c r="G209" s="68"/>
      <c r="H209" s="66"/>
    </row>
    <row r="210" spans="1:8" x14ac:dyDescent="0.25">
      <c r="A210" s="66"/>
      <c r="B210" s="65"/>
      <c r="C210" s="66"/>
      <c r="D210" s="66"/>
      <c r="E210" s="66"/>
      <c r="F210" s="68"/>
      <c r="G210" s="68"/>
      <c r="H210" s="66"/>
    </row>
    <row r="211" spans="1:8" x14ac:dyDescent="0.25">
      <c r="A211" s="66"/>
      <c r="B211" s="65"/>
      <c r="C211" s="66"/>
      <c r="D211" s="66"/>
      <c r="E211" s="66"/>
      <c r="F211" s="68"/>
      <c r="G211" s="68"/>
      <c r="H211" s="66"/>
    </row>
    <row r="212" spans="1:8" x14ac:dyDescent="0.25">
      <c r="A212" s="66"/>
      <c r="B212" s="65"/>
      <c r="C212" s="66"/>
      <c r="D212" s="66"/>
      <c r="E212" s="66"/>
      <c r="F212" s="68"/>
      <c r="G212" s="68"/>
      <c r="H212" s="66"/>
    </row>
    <row r="213" spans="1:8" s="59" customFormat="1" x14ac:dyDescent="0.25">
      <c r="A213" s="186"/>
      <c r="B213" s="185"/>
      <c r="C213" s="186"/>
      <c r="D213" s="186"/>
      <c r="E213" s="186"/>
      <c r="F213" s="69"/>
      <c r="G213" s="69"/>
      <c r="H213" s="186"/>
    </row>
    <row r="214" spans="1:8" x14ac:dyDescent="0.25">
      <c r="A214" s="66"/>
      <c r="B214" s="65"/>
      <c r="C214" s="66"/>
      <c r="D214" s="66"/>
      <c r="E214" s="66"/>
      <c r="F214" s="68"/>
      <c r="G214" s="68"/>
      <c r="H214" s="66"/>
    </row>
    <row r="215" spans="1:8" x14ac:dyDescent="0.25">
      <c r="A215" s="66"/>
      <c r="B215" s="65"/>
      <c r="C215" s="66"/>
      <c r="D215" s="66"/>
      <c r="E215" s="66"/>
      <c r="F215" s="68"/>
      <c r="G215" s="68"/>
      <c r="H215" s="66"/>
    </row>
    <row r="216" spans="1:8" x14ac:dyDescent="0.25">
      <c r="A216" s="66"/>
      <c r="B216" s="65"/>
      <c r="C216" s="66"/>
      <c r="D216" s="66"/>
      <c r="E216" s="66"/>
      <c r="F216" s="68"/>
      <c r="G216" s="68"/>
      <c r="H216" s="66"/>
    </row>
    <row r="217" spans="1:8" x14ac:dyDescent="0.25">
      <c r="A217" s="66"/>
      <c r="B217" s="65"/>
      <c r="C217" s="66"/>
      <c r="D217" s="66"/>
      <c r="E217" s="66"/>
      <c r="F217" s="68"/>
      <c r="G217" s="68"/>
      <c r="H217" s="66"/>
    </row>
    <row r="218" spans="1:8" x14ac:dyDescent="0.25">
      <c r="A218" s="66"/>
      <c r="B218" s="65"/>
      <c r="C218" s="66"/>
      <c r="D218" s="66"/>
      <c r="E218" s="66"/>
      <c r="F218" s="68"/>
      <c r="G218" s="68"/>
      <c r="H218" s="66"/>
    </row>
    <row r="219" spans="1:8" x14ac:dyDescent="0.25">
      <c r="A219" s="66"/>
      <c r="B219" s="65"/>
      <c r="C219" s="66"/>
      <c r="D219" s="66"/>
      <c r="E219" s="66"/>
      <c r="F219" s="68"/>
      <c r="G219" s="68"/>
      <c r="H219" s="66"/>
    </row>
    <row r="220" spans="1:8" x14ac:dyDescent="0.25">
      <c r="A220" s="66"/>
      <c r="B220" s="65"/>
      <c r="C220" s="66"/>
      <c r="D220" s="66"/>
      <c r="E220" s="66"/>
      <c r="F220" s="68"/>
      <c r="G220" s="68"/>
      <c r="H220" s="66"/>
    </row>
    <row r="221" spans="1:8" x14ac:dyDescent="0.25">
      <c r="A221" s="66"/>
      <c r="B221" s="65"/>
      <c r="C221" s="66"/>
      <c r="D221" s="66"/>
      <c r="E221" s="66"/>
      <c r="F221" s="68"/>
      <c r="G221" s="68"/>
      <c r="H221" s="66"/>
    </row>
    <row r="222" spans="1:8" x14ac:dyDescent="0.25">
      <c r="A222" s="66"/>
      <c r="B222" s="65"/>
      <c r="C222" s="66"/>
      <c r="D222" s="66"/>
      <c r="E222" s="66"/>
      <c r="F222" s="68"/>
      <c r="G222" s="68"/>
      <c r="H222" s="66"/>
    </row>
    <row r="223" spans="1:8" x14ac:dyDescent="0.25">
      <c r="A223" s="66"/>
      <c r="B223" s="65"/>
      <c r="C223" s="66"/>
      <c r="D223" s="66"/>
      <c r="E223" s="66"/>
      <c r="F223" s="68"/>
      <c r="G223" s="68"/>
      <c r="H223" s="66"/>
    </row>
    <row r="224" spans="1:8" x14ac:dyDescent="0.25">
      <c r="A224" s="66"/>
      <c r="B224" s="65"/>
      <c r="C224" s="66"/>
      <c r="D224" s="66"/>
      <c r="E224" s="66"/>
      <c r="F224" s="68"/>
      <c r="G224" s="68"/>
      <c r="H224" s="66"/>
    </row>
    <row r="225" spans="1:8" x14ac:dyDescent="0.25">
      <c r="A225" s="66"/>
      <c r="B225" s="65"/>
      <c r="C225" s="66"/>
      <c r="D225" s="66"/>
      <c r="E225" s="66"/>
      <c r="F225" s="68"/>
      <c r="G225" s="68"/>
      <c r="H225" s="66"/>
    </row>
    <row r="226" spans="1:8" x14ac:dyDescent="0.25">
      <c r="A226" s="66"/>
      <c r="B226" s="65"/>
      <c r="C226" s="66"/>
      <c r="D226" s="66"/>
      <c r="E226" s="66"/>
      <c r="F226" s="68"/>
      <c r="G226" s="68"/>
      <c r="H226" s="66"/>
    </row>
    <row r="227" spans="1:8" x14ac:dyDescent="0.25">
      <c r="A227" s="66"/>
      <c r="B227" s="65"/>
      <c r="C227" s="66"/>
      <c r="D227" s="66"/>
      <c r="E227" s="66"/>
      <c r="F227" s="68"/>
      <c r="G227" s="68"/>
      <c r="H227" s="66"/>
    </row>
    <row r="228" spans="1:8" x14ac:dyDescent="0.25">
      <c r="A228" s="66"/>
      <c r="B228" s="65"/>
      <c r="C228" s="66"/>
      <c r="D228" s="66"/>
      <c r="E228" s="66"/>
      <c r="F228" s="68"/>
      <c r="G228" s="68"/>
      <c r="H228" s="66"/>
    </row>
    <row r="229" spans="1:8" x14ac:dyDescent="0.25">
      <c r="A229" s="66"/>
      <c r="B229" s="65"/>
      <c r="C229" s="66"/>
      <c r="D229" s="66"/>
      <c r="E229" s="66"/>
      <c r="F229" s="68"/>
      <c r="G229" s="68"/>
      <c r="H229" s="66"/>
    </row>
    <row r="230" spans="1:8" x14ac:dyDescent="0.25">
      <c r="A230" s="66"/>
      <c r="B230" s="65"/>
      <c r="C230" s="66"/>
      <c r="D230" s="66"/>
      <c r="E230" s="66"/>
      <c r="F230" s="68"/>
      <c r="G230" s="68"/>
      <c r="H230" s="66"/>
    </row>
    <row r="231" spans="1:8" x14ac:dyDescent="0.25">
      <c r="A231" s="66"/>
      <c r="B231" s="65"/>
      <c r="C231" s="66"/>
      <c r="D231" s="66"/>
      <c r="E231" s="66"/>
      <c r="F231" s="68"/>
      <c r="G231" s="68"/>
      <c r="H231" s="66"/>
    </row>
    <row r="232" spans="1:8" x14ac:dyDescent="0.25">
      <c r="A232" s="66"/>
      <c r="B232" s="65"/>
      <c r="C232" s="66"/>
      <c r="D232" s="66"/>
      <c r="E232" s="66"/>
      <c r="F232" s="68"/>
      <c r="G232" s="68"/>
      <c r="H232" s="66"/>
    </row>
    <row r="233" spans="1:8" x14ac:dyDescent="0.25">
      <c r="A233" s="66"/>
      <c r="B233" s="65"/>
      <c r="C233" s="66"/>
      <c r="D233" s="66"/>
      <c r="E233" s="66"/>
      <c r="F233" s="68"/>
      <c r="G233" s="68"/>
      <c r="H233" s="66"/>
    </row>
    <row r="234" spans="1:8" x14ac:dyDescent="0.25">
      <c r="A234" s="66"/>
      <c r="B234" s="65"/>
      <c r="C234" s="66"/>
      <c r="D234" s="66"/>
      <c r="E234" s="66"/>
      <c r="F234" s="68"/>
      <c r="G234" s="68"/>
      <c r="H234" s="66"/>
    </row>
    <row r="235" spans="1:8" x14ac:dyDescent="0.25">
      <c r="A235" s="66"/>
      <c r="B235" s="65"/>
      <c r="C235" s="66"/>
      <c r="D235" s="66"/>
      <c r="E235" s="66"/>
      <c r="F235" s="68"/>
      <c r="G235" s="68"/>
      <c r="H235" s="66"/>
    </row>
    <row r="236" spans="1:8" x14ac:dyDescent="0.25">
      <c r="A236" s="66"/>
      <c r="B236" s="185"/>
      <c r="C236" s="206"/>
      <c r="D236" s="186"/>
      <c r="E236" s="186"/>
      <c r="F236" s="69"/>
      <c r="G236" s="69"/>
      <c r="H236" s="66"/>
    </row>
    <row r="237" spans="1:8" x14ac:dyDescent="0.25">
      <c r="A237" s="66"/>
      <c r="B237" s="65"/>
      <c r="C237" s="66"/>
      <c r="D237" s="66"/>
      <c r="E237" s="66"/>
      <c r="F237" s="68"/>
      <c r="G237" s="68"/>
      <c r="H237" s="66"/>
    </row>
    <row r="238" spans="1:8" x14ac:dyDescent="0.25">
      <c r="A238" s="66"/>
      <c r="B238" s="65"/>
      <c r="C238" s="66"/>
      <c r="D238" s="66"/>
      <c r="E238" s="66"/>
      <c r="F238" s="68"/>
      <c r="G238" s="68"/>
      <c r="H238" s="66"/>
    </row>
    <row r="239" spans="1:8" x14ac:dyDescent="0.25">
      <c r="A239" s="66"/>
      <c r="B239" s="65"/>
      <c r="C239" s="66"/>
      <c r="D239" s="66"/>
      <c r="E239" s="66"/>
      <c r="F239" s="68"/>
      <c r="G239" s="68"/>
      <c r="H239" s="66"/>
    </row>
    <row r="240" spans="1:8" x14ac:dyDescent="0.25">
      <c r="A240" s="66"/>
      <c r="B240" s="65"/>
      <c r="C240" s="66"/>
      <c r="D240" s="66"/>
      <c r="E240" s="66"/>
      <c r="F240" s="68"/>
      <c r="G240" s="68"/>
      <c r="H240" s="66"/>
    </row>
    <row r="241" spans="1:8" x14ac:dyDescent="0.25">
      <c r="A241" s="66"/>
      <c r="B241" s="65"/>
      <c r="C241" s="66"/>
      <c r="D241" s="66"/>
      <c r="E241" s="66"/>
      <c r="F241" s="68"/>
      <c r="G241" s="68"/>
      <c r="H241" s="66"/>
    </row>
    <row r="242" spans="1:8" x14ac:dyDescent="0.25">
      <c r="A242" s="66"/>
      <c r="B242" s="65"/>
      <c r="C242" s="66"/>
      <c r="D242" s="66"/>
      <c r="E242" s="66"/>
      <c r="F242" s="68"/>
      <c r="G242" s="68"/>
      <c r="H242" s="66"/>
    </row>
    <row r="243" spans="1:8" x14ac:dyDescent="0.25">
      <c r="A243" s="66"/>
      <c r="B243" s="65"/>
      <c r="C243" s="66"/>
      <c r="D243" s="66"/>
      <c r="E243" s="66"/>
      <c r="F243" s="68"/>
      <c r="G243" s="68"/>
      <c r="H243" s="66"/>
    </row>
    <row r="244" spans="1:8" x14ac:dyDescent="0.25">
      <c r="A244" s="66"/>
      <c r="B244" s="65"/>
      <c r="C244" s="66"/>
      <c r="D244" s="66"/>
      <c r="E244" s="66"/>
      <c r="F244" s="68"/>
      <c r="G244" s="68"/>
      <c r="H244" s="66"/>
    </row>
    <row r="245" spans="1:8" x14ac:dyDescent="0.25">
      <c r="A245" s="66"/>
      <c r="B245" s="65"/>
      <c r="C245" s="66"/>
      <c r="D245" s="66"/>
      <c r="E245" s="66"/>
      <c r="F245" s="68"/>
      <c r="G245" s="68"/>
      <c r="H245" s="66"/>
    </row>
    <row r="246" spans="1:8" x14ac:dyDescent="0.25">
      <c r="A246" s="66"/>
      <c r="B246" s="65"/>
      <c r="C246" s="66"/>
      <c r="D246" s="66"/>
      <c r="E246" s="66"/>
      <c r="F246" s="68"/>
      <c r="G246" s="68"/>
      <c r="H246" s="66"/>
    </row>
    <row r="247" spans="1:8" x14ac:dyDescent="0.25">
      <c r="A247" s="66"/>
      <c r="B247" s="65"/>
      <c r="C247" s="66"/>
      <c r="D247" s="66"/>
      <c r="E247" s="66"/>
      <c r="F247" s="68"/>
      <c r="G247" s="68"/>
      <c r="H247" s="66"/>
    </row>
    <row r="248" spans="1:8" x14ac:dyDescent="0.25">
      <c r="A248" s="66"/>
      <c r="B248" s="65"/>
      <c r="C248" s="66"/>
      <c r="D248" s="66"/>
      <c r="E248" s="66"/>
      <c r="F248" s="68"/>
      <c r="G248" s="68"/>
      <c r="H248" s="66"/>
    </row>
    <row r="249" spans="1:8" x14ac:dyDescent="0.25">
      <c r="A249" s="66"/>
      <c r="B249" s="65"/>
      <c r="C249" s="66"/>
      <c r="D249" s="66"/>
      <c r="E249" s="66"/>
      <c r="F249" s="68"/>
      <c r="G249" s="68"/>
      <c r="H249" s="66"/>
    </row>
    <row r="250" spans="1:8" x14ac:dyDescent="0.25">
      <c r="A250" s="66"/>
      <c r="B250" s="65"/>
      <c r="C250" s="66"/>
      <c r="D250" s="66"/>
      <c r="E250" s="66"/>
      <c r="F250" s="68"/>
      <c r="G250" s="68"/>
      <c r="H250" s="66"/>
    </row>
    <row r="251" spans="1:8" x14ac:dyDescent="0.25">
      <c r="A251" s="66"/>
      <c r="B251" s="65"/>
      <c r="C251" s="66"/>
      <c r="D251" s="66"/>
      <c r="E251" s="66"/>
      <c r="F251" s="68"/>
      <c r="G251" s="68"/>
      <c r="H251" s="66"/>
    </row>
    <row r="252" spans="1:8" x14ac:dyDescent="0.25">
      <c r="A252" s="66"/>
      <c r="B252" s="65"/>
      <c r="C252" s="66"/>
      <c r="D252" s="66"/>
      <c r="E252" s="66"/>
      <c r="F252" s="68"/>
      <c r="G252" s="68"/>
      <c r="H252" s="66"/>
    </row>
    <row r="253" spans="1:8" x14ac:dyDescent="0.25">
      <c r="A253" s="66"/>
      <c r="B253" s="65"/>
      <c r="C253" s="66"/>
      <c r="D253" s="66"/>
      <c r="E253" s="66"/>
      <c r="F253" s="68"/>
      <c r="G253" s="68"/>
      <c r="H253" s="66"/>
    </row>
    <row r="254" spans="1:8" x14ac:dyDescent="0.25">
      <c r="A254" s="66"/>
      <c r="B254" s="65"/>
      <c r="C254" s="66"/>
      <c r="D254" s="66"/>
      <c r="E254" s="66"/>
      <c r="F254" s="68"/>
      <c r="G254" s="68"/>
      <c r="H254" s="66"/>
    </row>
    <row r="255" spans="1:8" x14ac:dyDescent="0.25">
      <c r="A255" s="66"/>
      <c r="B255" s="65"/>
      <c r="C255" s="66"/>
      <c r="D255" s="66"/>
      <c r="E255" s="66"/>
      <c r="F255" s="68"/>
      <c r="G255" s="68"/>
      <c r="H255" s="66"/>
    </row>
    <row r="256" spans="1:8" x14ac:dyDescent="0.25">
      <c r="A256" s="66"/>
      <c r="B256" s="65"/>
      <c r="C256" s="66"/>
      <c r="D256" s="66"/>
      <c r="E256" s="66"/>
      <c r="F256" s="68"/>
      <c r="G256" s="68"/>
      <c r="H256" s="66"/>
    </row>
    <row r="257" spans="1:8" x14ac:dyDescent="0.25">
      <c r="A257" s="66"/>
      <c r="B257" s="65"/>
      <c r="C257" s="66"/>
      <c r="D257" s="66"/>
      <c r="E257" s="66"/>
      <c r="F257" s="68"/>
      <c r="G257" s="68"/>
      <c r="H257" s="66"/>
    </row>
    <row r="258" spans="1:8" x14ac:dyDescent="0.25">
      <c r="A258" s="66"/>
      <c r="B258" s="65"/>
      <c r="C258" s="66"/>
      <c r="D258" s="66"/>
      <c r="E258" s="66"/>
      <c r="F258" s="68"/>
      <c r="G258" s="68"/>
      <c r="H258" s="66"/>
    </row>
    <row r="259" spans="1:8" x14ac:dyDescent="0.25">
      <c r="A259" s="66"/>
      <c r="B259" s="65"/>
      <c r="C259" s="66"/>
      <c r="D259" s="66"/>
      <c r="E259" s="66"/>
      <c r="F259" s="68"/>
      <c r="G259" s="68"/>
      <c r="H259" s="66"/>
    </row>
    <row r="260" spans="1:8" x14ac:dyDescent="0.25">
      <c r="A260" s="66"/>
      <c r="B260" s="65"/>
      <c r="C260" s="66"/>
      <c r="D260" s="66"/>
      <c r="E260" s="66"/>
      <c r="F260" s="68"/>
      <c r="G260" s="68"/>
      <c r="H260" s="66"/>
    </row>
    <row r="261" spans="1:8" x14ac:dyDescent="0.25">
      <c r="A261" s="66"/>
      <c r="B261" s="65"/>
      <c r="C261" s="66"/>
      <c r="D261" s="66"/>
      <c r="E261" s="66"/>
      <c r="F261" s="68"/>
      <c r="G261" s="68"/>
      <c r="H261" s="66"/>
    </row>
    <row r="262" spans="1:8" x14ac:dyDescent="0.25">
      <c r="A262" s="66"/>
      <c r="B262" s="65"/>
      <c r="C262" s="66"/>
      <c r="D262" s="66"/>
      <c r="E262" s="66"/>
      <c r="F262" s="68"/>
      <c r="G262" s="68"/>
      <c r="H262" s="66"/>
    </row>
    <row r="263" spans="1:8" x14ac:dyDescent="0.25">
      <c r="A263" s="66"/>
      <c r="B263" s="65"/>
      <c r="C263" s="66"/>
      <c r="D263" s="66"/>
      <c r="E263" s="66"/>
      <c r="F263" s="68"/>
      <c r="G263" s="68"/>
      <c r="H263" s="66"/>
    </row>
    <row r="264" spans="1:8" x14ac:dyDescent="0.25">
      <c r="A264" s="66"/>
      <c r="B264" s="65"/>
      <c r="C264" s="66"/>
      <c r="D264" s="66"/>
      <c r="E264" s="66"/>
      <c r="F264" s="68"/>
      <c r="G264" s="68"/>
      <c r="H264" s="66"/>
    </row>
    <row r="265" spans="1:8" x14ac:dyDescent="0.25">
      <c r="A265" s="66"/>
      <c r="B265" s="65"/>
      <c r="C265" s="66"/>
      <c r="D265" s="66"/>
      <c r="E265" s="66"/>
      <c r="F265" s="68"/>
      <c r="G265" s="68"/>
      <c r="H265" s="66"/>
    </row>
    <row r="266" spans="1:8" x14ac:dyDescent="0.25">
      <c r="A266" s="66"/>
      <c r="B266" s="65"/>
      <c r="C266" s="66"/>
      <c r="D266" s="66"/>
      <c r="E266" s="66"/>
      <c r="F266" s="68"/>
      <c r="G266" s="68"/>
      <c r="H266" s="66"/>
    </row>
    <row r="267" spans="1:8" x14ac:dyDescent="0.25">
      <c r="A267" s="66"/>
      <c r="B267" s="185"/>
      <c r="C267" s="186"/>
      <c r="D267" s="186"/>
      <c r="E267" s="186"/>
      <c r="F267" s="69"/>
      <c r="G267" s="69"/>
      <c r="H267" s="66"/>
    </row>
    <row r="268" spans="1:8" x14ac:dyDescent="0.25">
      <c r="A268" s="66"/>
      <c r="B268" s="185"/>
      <c r="C268" s="186"/>
      <c r="D268" s="186"/>
      <c r="E268" s="186"/>
      <c r="F268" s="69"/>
      <c r="G268" s="69"/>
      <c r="H268" s="66"/>
    </row>
    <row r="269" spans="1:8" x14ac:dyDescent="0.25">
      <c r="A269" s="66"/>
      <c r="B269" s="65"/>
      <c r="C269" s="66"/>
      <c r="D269" s="66"/>
      <c r="E269" s="66"/>
      <c r="F269" s="68"/>
      <c r="G269" s="68"/>
      <c r="H269" s="66"/>
    </row>
    <row r="270" spans="1:8" x14ac:dyDescent="0.25">
      <c r="A270" s="66"/>
      <c r="B270" s="65"/>
      <c r="C270" s="66"/>
      <c r="D270" s="66"/>
      <c r="E270" s="66"/>
      <c r="F270" s="68"/>
      <c r="G270" s="68"/>
      <c r="H270" s="66"/>
    </row>
    <row r="271" spans="1:8" x14ac:dyDescent="0.25">
      <c r="A271" s="66"/>
      <c r="B271" s="65"/>
      <c r="C271" s="66"/>
      <c r="D271" s="66"/>
      <c r="E271" s="66"/>
      <c r="F271" s="68"/>
      <c r="G271" s="68"/>
      <c r="H271" s="66"/>
    </row>
    <row r="272" spans="1:8" x14ac:dyDescent="0.25">
      <c r="A272" s="66"/>
      <c r="B272" s="65"/>
      <c r="C272" s="66"/>
      <c r="D272" s="66"/>
      <c r="E272" s="66"/>
      <c r="F272" s="68"/>
      <c r="G272" s="68"/>
      <c r="H272" s="66"/>
    </row>
    <row r="273" spans="1:8" x14ac:dyDescent="0.25">
      <c r="A273" s="66"/>
      <c r="B273" s="65"/>
      <c r="C273" s="66"/>
      <c r="D273" s="66"/>
      <c r="E273" s="66"/>
      <c r="F273" s="68"/>
      <c r="G273" s="68"/>
      <c r="H273" s="66"/>
    </row>
    <row r="274" spans="1:8" x14ac:dyDescent="0.25">
      <c r="A274" s="66"/>
      <c r="B274" s="65"/>
      <c r="C274" s="66"/>
      <c r="D274" s="66"/>
      <c r="E274" s="66"/>
      <c r="F274" s="68"/>
      <c r="G274" s="68"/>
      <c r="H274" s="66"/>
    </row>
    <row r="275" spans="1:8" x14ac:dyDescent="0.25">
      <c r="A275" s="66"/>
      <c r="B275" s="65"/>
      <c r="C275" s="66"/>
      <c r="D275" s="66"/>
      <c r="E275" s="66"/>
      <c r="F275" s="68"/>
      <c r="G275" s="68"/>
      <c r="H275" s="66"/>
    </row>
    <row r="276" spans="1:8" x14ac:dyDescent="0.25">
      <c r="A276" s="66"/>
      <c r="B276" s="65"/>
      <c r="C276" s="66"/>
      <c r="D276" s="66"/>
      <c r="E276" s="66"/>
      <c r="F276" s="68"/>
      <c r="G276" s="68"/>
      <c r="H276" s="66"/>
    </row>
    <row r="277" spans="1:8" x14ac:dyDescent="0.25">
      <c r="A277" s="66"/>
      <c r="B277" s="65"/>
      <c r="C277" s="66"/>
      <c r="D277" s="66"/>
      <c r="E277" s="66"/>
      <c r="F277" s="68"/>
      <c r="G277" s="68"/>
      <c r="H277" s="66"/>
    </row>
    <row r="278" spans="1:8" x14ac:dyDescent="0.25">
      <c r="A278" s="66"/>
      <c r="B278" s="65"/>
      <c r="C278" s="66"/>
      <c r="D278" s="66"/>
      <c r="E278" s="66"/>
      <c r="F278" s="68"/>
      <c r="G278" s="68"/>
      <c r="H278" s="66"/>
    </row>
    <row r="279" spans="1:8" x14ac:dyDescent="0.25">
      <c r="A279" s="66"/>
      <c r="B279" s="65"/>
      <c r="C279" s="66"/>
      <c r="D279" s="66"/>
      <c r="E279" s="66"/>
      <c r="F279" s="68"/>
      <c r="G279" s="68"/>
      <c r="H279" s="66"/>
    </row>
    <row r="280" spans="1:8" x14ac:dyDescent="0.25">
      <c r="A280" s="66"/>
      <c r="B280" s="65"/>
      <c r="C280" s="66"/>
      <c r="D280" s="66"/>
      <c r="E280" s="66"/>
      <c r="F280" s="68"/>
      <c r="G280" s="68"/>
      <c r="H280" s="66"/>
    </row>
    <row r="281" spans="1:8" x14ac:dyDescent="0.25">
      <c r="A281" s="66"/>
      <c r="B281" s="65"/>
      <c r="C281" s="66"/>
      <c r="D281" s="66"/>
      <c r="E281" s="66"/>
      <c r="F281" s="68"/>
      <c r="G281" s="68"/>
      <c r="H281" s="66"/>
    </row>
    <row r="282" spans="1:8" x14ac:dyDescent="0.25">
      <c r="A282" s="66"/>
      <c r="B282" s="65"/>
      <c r="C282" s="66"/>
      <c r="D282" s="66"/>
      <c r="E282" s="66"/>
      <c r="F282" s="68"/>
      <c r="G282" s="68"/>
      <c r="H282" s="66"/>
    </row>
    <row r="283" spans="1:8" x14ac:dyDescent="0.25">
      <c r="A283" s="66"/>
      <c r="B283" s="65"/>
      <c r="C283" s="66"/>
      <c r="D283" s="66"/>
      <c r="E283" s="66"/>
      <c r="F283" s="68"/>
      <c r="G283" s="68"/>
      <c r="H283" s="66"/>
    </row>
    <row r="284" spans="1:8" x14ac:dyDescent="0.25">
      <c r="A284" s="66"/>
      <c r="B284" s="65"/>
      <c r="C284" s="66"/>
      <c r="D284" s="66"/>
      <c r="E284" s="66"/>
      <c r="F284" s="68"/>
      <c r="G284" s="68"/>
      <c r="H284" s="66"/>
    </row>
    <row r="285" spans="1:8" x14ac:dyDescent="0.25">
      <c r="A285" s="66"/>
      <c r="B285" s="65"/>
      <c r="C285" s="66"/>
      <c r="D285" s="66"/>
      <c r="E285" s="66"/>
      <c r="F285" s="68"/>
      <c r="G285" s="68"/>
      <c r="H285" s="66"/>
    </row>
    <row r="286" spans="1:8" x14ac:dyDescent="0.25">
      <c r="A286" s="66"/>
      <c r="B286" s="65"/>
      <c r="C286" s="66"/>
      <c r="D286" s="66"/>
      <c r="E286" s="66"/>
      <c r="F286" s="68"/>
      <c r="G286" s="68"/>
      <c r="H286" s="66"/>
    </row>
    <row r="287" spans="1:8" x14ac:dyDescent="0.25">
      <c r="A287" s="66"/>
      <c r="B287" s="65"/>
      <c r="C287" s="66"/>
      <c r="D287" s="66"/>
      <c r="E287" s="66"/>
      <c r="F287" s="68"/>
      <c r="G287" s="68"/>
      <c r="H287" s="66"/>
    </row>
    <row r="288" spans="1:8" x14ac:dyDescent="0.25">
      <c r="A288" s="66"/>
      <c r="B288" s="65"/>
      <c r="C288" s="66"/>
      <c r="D288" s="66"/>
      <c r="E288" s="66"/>
      <c r="F288" s="68"/>
      <c r="G288" s="68"/>
      <c r="H288" s="66"/>
    </row>
    <row r="289" spans="1:8" x14ac:dyDescent="0.25">
      <c r="A289" s="66"/>
      <c r="B289" s="65"/>
      <c r="C289" s="66"/>
      <c r="D289" s="66"/>
      <c r="E289" s="66"/>
      <c r="F289" s="68"/>
      <c r="G289" s="68"/>
      <c r="H289" s="66"/>
    </row>
    <row r="290" spans="1:8" x14ac:dyDescent="0.25">
      <c r="A290" s="66"/>
      <c r="B290" s="65"/>
      <c r="C290" s="66"/>
      <c r="D290" s="66"/>
      <c r="E290" s="66"/>
      <c r="F290" s="68"/>
      <c r="G290" s="68"/>
      <c r="H290" s="66"/>
    </row>
    <row r="291" spans="1:8" x14ac:dyDescent="0.25">
      <c r="A291" s="66"/>
      <c r="B291" s="65"/>
      <c r="C291" s="66"/>
      <c r="D291" s="66"/>
      <c r="E291" s="66"/>
      <c r="F291" s="68"/>
      <c r="G291" s="68"/>
      <c r="H291" s="66"/>
    </row>
    <row r="292" spans="1:8" x14ac:dyDescent="0.25">
      <c r="A292" s="66"/>
      <c r="B292" s="65"/>
      <c r="C292" s="66"/>
      <c r="D292" s="66"/>
      <c r="E292" s="66"/>
      <c r="F292" s="68"/>
      <c r="G292" s="68"/>
      <c r="H292" s="66"/>
    </row>
    <row r="293" spans="1:8" x14ac:dyDescent="0.25">
      <c r="A293" s="66"/>
      <c r="B293" s="65"/>
      <c r="C293" s="66"/>
      <c r="D293" s="66"/>
      <c r="E293" s="66"/>
      <c r="F293" s="68"/>
      <c r="G293" s="68"/>
      <c r="H293" s="66"/>
    </row>
    <row r="294" spans="1:8" x14ac:dyDescent="0.25">
      <c r="A294" s="66"/>
      <c r="B294" s="65"/>
      <c r="C294" s="66"/>
      <c r="D294" s="66"/>
      <c r="E294" s="66"/>
      <c r="F294" s="68"/>
      <c r="G294" s="68"/>
      <c r="H294" s="66"/>
    </row>
    <row r="295" spans="1:8" x14ac:dyDescent="0.25">
      <c r="A295" s="66"/>
      <c r="B295" s="65"/>
      <c r="C295" s="66"/>
      <c r="D295" s="66"/>
      <c r="E295" s="66"/>
      <c r="F295" s="68"/>
      <c r="G295" s="68"/>
      <c r="H295" s="66"/>
    </row>
    <row r="296" spans="1:8" x14ac:dyDescent="0.25">
      <c r="A296" s="66"/>
      <c r="B296" s="65"/>
      <c r="C296" s="66"/>
      <c r="D296" s="66"/>
      <c r="E296" s="66"/>
      <c r="F296" s="68"/>
      <c r="G296" s="68"/>
      <c r="H296" s="66"/>
    </row>
    <row r="297" spans="1:8" x14ac:dyDescent="0.25">
      <c r="A297" s="66"/>
      <c r="B297" s="65"/>
      <c r="C297" s="66"/>
      <c r="D297" s="66"/>
      <c r="E297" s="66"/>
      <c r="F297" s="68"/>
      <c r="G297" s="68"/>
      <c r="H297" s="66"/>
    </row>
    <row r="298" spans="1:8" x14ac:dyDescent="0.25">
      <c r="A298" s="66"/>
      <c r="B298" s="65"/>
      <c r="C298" s="66"/>
      <c r="D298" s="66"/>
      <c r="E298" s="66"/>
      <c r="F298" s="68"/>
      <c r="G298" s="68"/>
      <c r="H298" s="66"/>
    </row>
    <row r="299" spans="1:8" x14ac:dyDescent="0.25">
      <c r="A299" s="66"/>
      <c r="B299" s="65"/>
      <c r="C299" s="66"/>
      <c r="D299" s="66"/>
      <c r="E299" s="66"/>
      <c r="F299" s="68"/>
      <c r="G299" s="68"/>
      <c r="H299" s="66"/>
    </row>
    <row r="300" spans="1:8" x14ac:dyDescent="0.25">
      <c r="A300" s="66"/>
      <c r="B300" s="65"/>
      <c r="C300" s="66"/>
      <c r="D300" s="66"/>
      <c r="E300" s="66"/>
      <c r="F300" s="68"/>
      <c r="G300" s="68"/>
      <c r="H300" s="66"/>
    </row>
    <row r="301" spans="1:8" x14ac:dyDescent="0.25">
      <c r="A301" s="66"/>
      <c r="B301" s="65"/>
      <c r="C301" s="66"/>
      <c r="D301" s="66"/>
      <c r="E301" s="66"/>
      <c r="F301" s="68"/>
      <c r="G301" s="68"/>
      <c r="H301" s="66"/>
    </row>
    <row r="302" spans="1:8" x14ac:dyDescent="0.25">
      <c r="A302" s="66"/>
      <c r="B302" s="65"/>
      <c r="C302" s="66"/>
      <c r="D302" s="66"/>
      <c r="E302" s="66"/>
      <c r="F302" s="68"/>
      <c r="G302" s="68"/>
      <c r="H302" s="66"/>
    </row>
    <row r="303" spans="1:8" x14ac:dyDescent="0.25">
      <c r="A303" s="66"/>
      <c r="B303" s="65"/>
      <c r="C303" s="66"/>
      <c r="D303" s="66"/>
      <c r="E303" s="66"/>
      <c r="F303" s="68"/>
      <c r="G303" s="68"/>
      <c r="H303" s="66"/>
    </row>
    <row r="304" spans="1:8" x14ac:dyDescent="0.25">
      <c r="A304" s="66"/>
      <c r="B304" s="65"/>
      <c r="C304" s="66"/>
      <c r="D304" s="66"/>
      <c r="E304" s="66"/>
      <c r="F304" s="68"/>
      <c r="G304" s="68"/>
      <c r="H304" s="66"/>
    </row>
    <row r="305" spans="1:19" x14ac:dyDescent="0.25">
      <c r="A305" s="66"/>
      <c r="B305" s="65"/>
      <c r="C305" s="66"/>
      <c r="D305" s="66"/>
      <c r="E305" s="66"/>
      <c r="F305" s="68"/>
      <c r="G305" s="68"/>
      <c r="H305" s="66"/>
    </row>
    <row r="306" spans="1:19" x14ac:dyDescent="0.25">
      <c r="A306" s="66"/>
      <c r="B306" s="65"/>
      <c r="C306" s="66"/>
      <c r="D306" s="66"/>
      <c r="E306" s="66"/>
      <c r="F306" s="68"/>
      <c r="G306" s="68"/>
      <c r="H306" s="66"/>
    </row>
    <row r="307" spans="1:19" x14ac:dyDescent="0.25">
      <c r="A307" s="66"/>
      <c r="B307" s="65"/>
      <c r="C307" s="66"/>
      <c r="D307" s="66"/>
      <c r="E307" s="66"/>
      <c r="F307" s="68"/>
      <c r="G307" s="68"/>
      <c r="H307" s="66"/>
    </row>
    <row r="308" spans="1:19" x14ac:dyDescent="0.25">
      <c r="A308" s="66"/>
      <c r="B308" s="65"/>
      <c r="C308" s="66"/>
      <c r="D308" s="66"/>
      <c r="E308" s="66"/>
      <c r="F308" s="68"/>
      <c r="G308" s="68"/>
      <c r="H308" s="66"/>
    </row>
    <row r="309" spans="1:19" x14ac:dyDescent="0.25">
      <c r="A309" s="66"/>
      <c r="B309" s="65"/>
      <c r="C309" s="66"/>
      <c r="D309" s="66"/>
      <c r="E309" s="66"/>
      <c r="F309" s="68"/>
      <c r="G309" s="68"/>
      <c r="H309" s="66"/>
    </row>
    <row r="310" spans="1:19" x14ac:dyDescent="0.25">
      <c r="A310" s="66"/>
      <c r="B310" s="65"/>
      <c r="C310" s="66"/>
      <c r="D310" s="66"/>
      <c r="E310" s="66"/>
      <c r="F310" s="68"/>
      <c r="G310" s="68"/>
      <c r="H310" s="66"/>
    </row>
    <row r="311" spans="1:19" x14ac:dyDescent="0.25">
      <c r="A311" s="66"/>
      <c r="B311" s="65"/>
      <c r="C311" s="66"/>
      <c r="D311" s="66"/>
      <c r="E311" s="66"/>
      <c r="F311" s="68"/>
      <c r="G311" s="68"/>
      <c r="H311" s="66"/>
    </row>
    <row r="312" spans="1:19" x14ac:dyDescent="0.25">
      <c r="A312" s="66"/>
      <c r="B312" s="65"/>
      <c r="C312" s="66"/>
      <c r="D312" s="66"/>
      <c r="E312" s="66"/>
      <c r="F312" s="68"/>
      <c r="G312" s="68"/>
      <c r="H312" s="66"/>
    </row>
    <row r="313" spans="1:19" x14ac:dyDescent="0.25">
      <c r="A313" s="66"/>
      <c r="B313" s="65"/>
      <c r="C313" s="66"/>
      <c r="D313" s="66"/>
      <c r="E313" s="66"/>
      <c r="F313" s="68"/>
      <c r="G313" s="68"/>
      <c r="H313" s="66"/>
    </row>
    <row r="314" spans="1:19" x14ac:dyDescent="0.25">
      <c r="A314" s="66"/>
      <c r="B314" s="65"/>
      <c r="C314" s="66"/>
      <c r="D314" s="66"/>
      <c r="E314" s="66"/>
      <c r="F314" s="68"/>
      <c r="G314" s="68"/>
      <c r="H314" s="66"/>
    </row>
    <row r="315" spans="1:19" x14ac:dyDescent="0.25">
      <c r="A315" s="66"/>
      <c r="B315" s="65"/>
      <c r="C315" s="66"/>
      <c r="D315" s="66"/>
      <c r="E315" s="66"/>
      <c r="F315" s="68"/>
      <c r="G315" s="68"/>
      <c r="H315" s="66"/>
    </row>
    <row r="316" spans="1:19" x14ac:dyDescent="0.25">
      <c r="A316" s="66"/>
      <c r="B316" s="65"/>
      <c r="C316" s="66"/>
      <c r="D316" s="66"/>
      <c r="E316" s="66"/>
      <c r="F316" s="68"/>
      <c r="G316" s="68"/>
      <c r="H316" s="66"/>
    </row>
    <row r="317" spans="1:19" x14ac:dyDescent="0.25">
      <c r="A317" s="66"/>
      <c r="B317" s="65"/>
      <c r="C317" s="66"/>
      <c r="D317" s="66"/>
      <c r="E317" s="66"/>
      <c r="F317" s="68"/>
      <c r="G317" s="68"/>
      <c r="H317" s="66"/>
    </row>
    <row r="318" spans="1:19" x14ac:dyDescent="0.25">
      <c r="A318" s="66"/>
      <c r="B318" s="65"/>
      <c r="C318" s="66"/>
      <c r="D318" s="66"/>
      <c r="E318" s="66"/>
      <c r="F318" s="68"/>
      <c r="G318" s="68"/>
      <c r="H318" s="66"/>
    </row>
    <row r="319" spans="1:19" x14ac:dyDescent="0.25">
      <c r="A319" s="66"/>
      <c r="B319" s="65"/>
      <c r="C319" s="66"/>
      <c r="D319" s="66"/>
      <c r="E319" s="66"/>
      <c r="F319" s="68"/>
      <c r="G319" s="68"/>
      <c r="H319" s="66"/>
    </row>
    <row r="320" spans="1:19" x14ac:dyDescent="0.25">
      <c r="A320" s="186"/>
      <c r="B320" s="185"/>
      <c r="C320" s="186"/>
      <c r="D320" s="186"/>
      <c r="E320" s="186"/>
      <c r="F320" s="69"/>
      <c r="G320" s="69"/>
      <c r="H320" s="186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</row>
    <row r="321" spans="1:8" x14ac:dyDescent="0.25">
      <c r="A321" s="66"/>
      <c r="B321" s="65"/>
      <c r="C321" s="66"/>
      <c r="D321" s="66"/>
      <c r="E321" s="66"/>
      <c r="F321" s="68"/>
      <c r="G321" s="68"/>
      <c r="H321" s="66"/>
    </row>
    <row r="322" spans="1:8" x14ac:dyDescent="0.25">
      <c r="A322" s="66"/>
      <c r="B322" s="65"/>
      <c r="C322" s="66"/>
      <c r="D322" s="66"/>
      <c r="E322" s="66"/>
      <c r="F322" s="68"/>
      <c r="G322" s="68"/>
      <c r="H322" s="66"/>
    </row>
    <row r="323" spans="1:8" x14ac:dyDescent="0.25">
      <c r="A323" s="66"/>
      <c r="B323" s="65"/>
      <c r="C323" s="66"/>
      <c r="D323" s="66"/>
      <c r="E323" s="66"/>
      <c r="F323" s="68"/>
      <c r="G323" s="68"/>
      <c r="H323" s="66"/>
    </row>
    <row r="324" spans="1:8" x14ac:dyDescent="0.25">
      <c r="A324" s="66"/>
      <c r="B324" s="65"/>
      <c r="C324" s="66"/>
      <c r="D324" s="66"/>
      <c r="E324" s="66"/>
      <c r="F324" s="68"/>
      <c r="G324" s="68"/>
      <c r="H324" s="66"/>
    </row>
    <row r="325" spans="1:8" x14ac:dyDescent="0.25">
      <c r="A325" s="66"/>
      <c r="B325" s="65"/>
      <c r="C325" s="66"/>
      <c r="D325" s="66"/>
      <c r="E325" s="66"/>
      <c r="F325" s="68"/>
      <c r="G325" s="68"/>
      <c r="H325" s="66"/>
    </row>
    <row r="326" spans="1:8" x14ac:dyDescent="0.25">
      <c r="A326" s="66"/>
      <c r="B326" s="65"/>
      <c r="C326" s="66"/>
      <c r="D326" s="66"/>
      <c r="E326" s="66"/>
      <c r="F326" s="68"/>
      <c r="G326" s="68"/>
      <c r="H326" s="66"/>
    </row>
    <row r="327" spans="1:8" x14ac:dyDescent="0.25">
      <c r="A327" s="66"/>
      <c r="B327" s="65"/>
      <c r="C327" s="66"/>
      <c r="D327" s="66"/>
      <c r="E327" s="66"/>
      <c r="F327" s="68"/>
      <c r="G327" s="68"/>
      <c r="H327" s="66"/>
    </row>
    <row r="328" spans="1:8" x14ac:dyDescent="0.25">
      <c r="A328" s="66"/>
      <c r="B328" s="65"/>
      <c r="C328" s="66"/>
      <c r="D328" s="66"/>
      <c r="E328" s="66"/>
      <c r="F328" s="68"/>
      <c r="G328" s="68"/>
      <c r="H328" s="66"/>
    </row>
    <row r="329" spans="1:8" x14ac:dyDescent="0.25">
      <c r="A329" s="66"/>
      <c r="B329" s="65"/>
      <c r="C329" s="66"/>
      <c r="D329" s="66"/>
      <c r="E329" s="66"/>
      <c r="F329" s="68"/>
      <c r="G329" s="68"/>
      <c r="H329" s="66"/>
    </row>
    <row r="330" spans="1:8" x14ac:dyDescent="0.25">
      <c r="A330" s="66"/>
      <c r="B330" s="65"/>
      <c r="C330" s="66"/>
      <c r="D330" s="66"/>
      <c r="E330" s="66"/>
      <c r="F330" s="68"/>
      <c r="G330" s="68"/>
      <c r="H330" s="66"/>
    </row>
    <row r="331" spans="1:8" x14ac:dyDescent="0.25">
      <c r="A331" s="66"/>
      <c r="B331" s="65"/>
      <c r="C331" s="66"/>
      <c r="D331" s="66"/>
      <c r="E331" s="66"/>
      <c r="F331" s="68"/>
      <c r="G331" s="68"/>
      <c r="H331" s="66"/>
    </row>
    <row r="332" spans="1:8" x14ac:dyDescent="0.25">
      <c r="A332" s="66"/>
      <c r="B332" s="65"/>
      <c r="C332" s="66"/>
      <c r="D332" s="66"/>
      <c r="E332" s="66"/>
      <c r="F332" s="68"/>
      <c r="G332" s="68"/>
      <c r="H332" s="66"/>
    </row>
    <row r="333" spans="1:8" x14ac:dyDescent="0.25">
      <c r="A333" s="66"/>
      <c r="B333" s="65"/>
      <c r="C333" s="66"/>
      <c r="D333" s="66"/>
      <c r="E333" s="66"/>
      <c r="F333" s="68"/>
      <c r="G333" s="68"/>
      <c r="H333" s="66"/>
    </row>
    <row r="334" spans="1:8" x14ac:dyDescent="0.25">
      <c r="A334" s="66"/>
      <c r="B334" s="65"/>
      <c r="C334" s="66"/>
      <c r="D334" s="66"/>
      <c r="E334" s="66"/>
      <c r="F334" s="68"/>
      <c r="G334" s="68"/>
      <c r="H334" s="66"/>
    </row>
    <row r="335" spans="1:8" x14ac:dyDescent="0.25">
      <c r="A335" s="66"/>
      <c r="B335" s="65"/>
      <c r="C335" s="66"/>
      <c r="D335" s="66"/>
      <c r="E335" s="66"/>
      <c r="F335" s="68"/>
      <c r="G335" s="68"/>
      <c r="H335" s="66"/>
    </row>
    <row r="336" spans="1:8" x14ac:dyDescent="0.25">
      <c r="A336" s="66"/>
      <c r="B336" s="65"/>
      <c r="C336" s="66"/>
      <c r="D336" s="66"/>
      <c r="E336" s="66"/>
      <c r="F336" s="68"/>
      <c r="G336" s="68"/>
      <c r="H336" s="66"/>
    </row>
    <row r="337" spans="1:8" x14ac:dyDescent="0.25">
      <c r="A337" s="66"/>
      <c r="B337" s="65"/>
      <c r="C337" s="66"/>
      <c r="D337" s="66"/>
      <c r="E337" s="66"/>
      <c r="F337" s="68"/>
      <c r="G337" s="68"/>
      <c r="H337" s="66"/>
    </row>
    <row r="338" spans="1:8" x14ac:dyDescent="0.25">
      <c r="A338" s="66"/>
      <c r="B338" s="65"/>
      <c r="C338" s="66"/>
      <c r="D338" s="66"/>
      <c r="E338" s="66"/>
      <c r="F338" s="68"/>
      <c r="G338" s="68"/>
      <c r="H338" s="66"/>
    </row>
    <row r="339" spans="1:8" x14ac:dyDescent="0.25">
      <c r="A339" s="66"/>
      <c r="B339" s="65"/>
      <c r="C339" s="66"/>
      <c r="D339" s="66"/>
      <c r="E339" s="66"/>
      <c r="F339" s="68"/>
      <c r="G339" s="68"/>
      <c r="H339" s="66"/>
    </row>
    <row r="340" spans="1:8" x14ac:dyDescent="0.25">
      <c r="A340" s="66"/>
      <c r="B340" s="65"/>
      <c r="C340" s="66"/>
      <c r="D340" s="66"/>
      <c r="E340" s="66"/>
      <c r="F340" s="68"/>
      <c r="G340" s="68"/>
      <c r="H340" s="66"/>
    </row>
    <row r="341" spans="1:8" x14ac:dyDescent="0.25">
      <c r="A341" s="66"/>
      <c r="B341" s="65"/>
      <c r="C341" s="66"/>
      <c r="D341" s="66"/>
      <c r="E341" s="66"/>
      <c r="F341" s="68"/>
      <c r="G341" s="68"/>
      <c r="H341" s="66"/>
    </row>
    <row r="342" spans="1:8" x14ac:dyDescent="0.25">
      <c r="A342" s="66"/>
      <c r="B342" s="65"/>
      <c r="C342" s="66"/>
      <c r="D342" s="66"/>
      <c r="E342" s="66"/>
      <c r="F342" s="68"/>
      <c r="G342" s="68"/>
      <c r="H342" s="66"/>
    </row>
    <row r="343" spans="1:8" x14ac:dyDescent="0.25">
      <c r="A343" s="66"/>
      <c r="B343" s="65"/>
      <c r="C343" s="66"/>
      <c r="D343" s="66"/>
      <c r="E343" s="66"/>
      <c r="F343" s="68"/>
      <c r="G343" s="68"/>
      <c r="H343" s="66"/>
    </row>
    <row r="344" spans="1:8" x14ac:dyDescent="0.25">
      <c r="A344" s="66"/>
      <c r="B344" s="65"/>
      <c r="C344" s="66"/>
      <c r="D344" s="66"/>
      <c r="E344" s="66"/>
      <c r="F344" s="68"/>
      <c r="G344" s="68"/>
      <c r="H344" s="66"/>
    </row>
    <row r="345" spans="1:8" x14ac:dyDescent="0.25">
      <c r="A345" s="66"/>
      <c r="B345" s="65"/>
      <c r="C345" s="66"/>
      <c r="D345" s="66"/>
      <c r="E345" s="66"/>
      <c r="F345" s="68"/>
      <c r="G345" s="68"/>
      <c r="H345" s="66"/>
    </row>
    <row r="346" spans="1:8" x14ac:dyDescent="0.25">
      <c r="A346" s="66"/>
      <c r="B346" s="65"/>
      <c r="C346" s="66"/>
      <c r="D346" s="66"/>
      <c r="E346" s="66"/>
      <c r="F346" s="68"/>
      <c r="G346" s="68"/>
      <c r="H346" s="66"/>
    </row>
    <row r="347" spans="1:8" x14ac:dyDescent="0.25">
      <c r="A347" s="66"/>
      <c r="B347" s="65"/>
      <c r="C347" s="66"/>
      <c r="D347" s="66"/>
      <c r="E347" s="66"/>
      <c r="F347" s="68"/>
      <c r="G347" s="68"/>
      <c r="H347" s="66"/>
    </row>
    <row r="348" spans="1:8" x14ac:dyDescent="0.25">
      <c r="A348" s="66"/>
      <c r="B348" s="65"/>
      <c r="C348" s="66"/>
      <c r="D348" s="66"/>
      <c r="E348" s="66"/>
      <c r="F348" s="68"/>
      <c r="G348" s="68"/>
      <c r="H348" s="66"/>
    </row>
    <row r="349" spans="1:8" x14ac:dyDescent="0.25">
      <c r="A349" s="66"/>
      <c r="B349" s="65"/>
      <c r="C349" s="66"/>
      <c r="D349" s="66"/>
      <c r="E349" s="66"/>
      <c r="F349" s="68"/>
      <c r="G349" s="68"/>
      <c r="H349" s="66"/>
    </row>
    <row r="350" spans="1:8" x14ac:dyDescent="0.25">
      <c r="A350" s="66"/>
      <c r="B350" s="65"/>
      <c r="C350" s="66"/>
      <c r="D350" s="66"/>
      <c r="E350" s="66"/>
      <c r="F350" s="68"/>
      <c r="G350" s="68"/>
      <c r="H350" s="66"/>
    </row>
    <row r="351" spans="1:8" x14ac:dyDescent="0.25">
      <c r="A351" s="66"/>
      <c r="B351" s="65"/>
      <c r="C351" s="66"/>
      <c r="D351" s="66"/>
      <c r="E351" s="66"/>
      <c r="F351" s="68"/>
      <c r="G351" s="68"/>
      <c r="H351" s="66"/>
    </row>
    <row r="352" spans="1:8" x14ac:dyDescent="0.25">
      <c r="A352" s="66"/>
      <c r="B352" s="65"/>
      <c r="C352" s="66"/>
      <c r="D352" s="66"/>
      <c r="E352" s="66"/>
      <c r="F352" s="68"/>
      <c r="G352" s="68"/>
      <c r="H352" s="66"/>
    </row>
    <row r="353" spans="1:8" x14ac:dyDescent="0.25">
      <c r="A353" s="66"/>
      <c r="B353" s="65"/>
      <c r="C353" s="66"/>
      <c r="D353" s="66"/>
      <c r="E353" s="66"/>
      <c r="F353" s="68"/>
      <c r="G353" s="68"/>
      <c r="H353" s="66"/>
    </row>
    <row r="354" spans="1:8" x14ac:dyDescent="0.25">
      <c r="A354" s="66"/>
      <c r="B354" s="65"/>
      <c r="C354" s="66"/>
      <c r="D354" s="66"/>
      <c r="E354" s="66"/>
      <c r="F354" s="68"/>
      <c r="G354" s="68"/>
      <c r="H354" s="66"/>
    </row>
    <row r="355" spans="1:8" x14ac:dyDescent="0.25">
      <c r="A355" s="66"/>
      <c r="B355" s="65"/>
      <c r="C355" s="66"/>
      <c r="D355" s="66"/>
      <c r="E355" s="66"/>
      <c r="F355" s="68"/>
      <c r="G355" s="68"/>
      <c r="H355" s="66"/>
    </row>
    <row r="356" spans="1:8" x14ac:dyDescent="0.25">
      <c r="A356" s="66"/>
      <c r="B356" s="65"/>
      <c r="C356" s="66"/>
      <c r="D356" s="66"/>
      <c r="E356" s="66"/>
      <c r="F356" s="68"/>
      <c r="G356" s="68"/>
      <c r="H356" s="66"/>
    </row>
    <row r="357" spans="1:8" x14ac:dyDescent="0.25">
      <c r="A357" s="66"/>
      <c r="B357" s="65"/>
      <c r="C357" s="66"/>
      <c r="D357" s="66"/>
      <c r="E357" s="66"/>
      <c r="F357" s="68"/>
      <c r="G357" s="68"/>
      <c r="H357" s="66"/>
    </row>
    <row r="358" spans="1:8" x14ac:dyDescent="0.25">
      <c r="A358" s="66"/>
      <c r="B358" s="65"/>
      <c r="C358" s="66"/>
      <c r="D358" s="66"/>
      <c r="E358" s="66"/>
      <c r="F358" s="68"/>
      <c r="G358" s="68"/>
      <c r="H358" s="66"/>
    </row>
    <row r="359" spans="1:8" x14ac:dyDescent="0.25">
      <c r="A359" s="66"/>
      <c r="B359" s="65"/>
      <c r="C359" s="66"/>
      <c r="D359" s="66"/>
      <c r="E359" s="66"/>
      <c r="F359" s="68"/>
      <c r="G359" s="68"/>
      <c r="H359" s="66"/>
    </row>
    <row r="360" spans="1:8" x14ac:dyDescent="0.25">
      <c r="A360" s="66"/>
      <c r="B360" s="65"/>
      <c r="C360" s="66"/>
      <c r="D360" s="66"/>
      <c r="E360" s="66"/>
      <c r="F360" s="68"/>
      <c r="G360" s="68"/>
      <c r="H360" s="66"/>
    </row>
    <row r="361" spans="1:8" x14ac:dyDescent="0.25">
      <c r="A361" s="66"/>
      <c r="B361" s="65"/>
      <c r="C361" s="66"/>
      <c r="D361" s="66"/>
      <c r="E361" s="66"/>
      <c r="F361" s="68"/>
      <c r="G361" s="68"/>
      <c r="H361" s="66"/>
    </row>
    <row r="362" spans="1:8" x14ac:dyDescent="0.25">
      <c r="A362" s="66"/>
      <c r="B362" s="65"/>
      <c r="C362" s="66"/>
      <c r="D362" s="66"/>
      <c r="E362" s="66"/>
      <c r="F362" s="66"/>
      <c r="G362" s="66"/>
      <c r="H362" s="66"/>
    </row>
    <row r="363" spans="1:8" x14ac:dyDescent="0.25">
      <c r="A363" s="66"/>
      <c r="B363" s="65"/>
      <c r="C363" s="66"/>
      <c r="D363" s="66"/>
      <c r="E363" s="66"/>
      <c r="F363" s="66"/>
      <c r="G363" s="66"/>
      <c r="H363" s="66"/>
    </row>
    <row r="364" spans="1:8" x14ac:dyDescent="0.25">
      <c r="A364" s="66"/>
      <c r="B364" s="65"/>
      <c r="C364" s="66"/>
      <c r="D364" s="66"/>
      <c r="E364" s="66"/>
      <c r="F364" s="68"/>
      <c r="G364" s="68"/>
      <c r="H364" s="66"/>
    </row>
    <row r="365" spans="1:8" x14ac:dyDescent="0.25">
      <c r="A365" s="66"/>
      <c r="B365" s="65"/>
      <c r="C365" s="66"/>
      <c r="D365" s="66"/>
      <c r="E365" s="66"/>
      <c r="F365" s="68"/>
      <c r="G365" s="68"/>
      <c r="H365" s="66"/>
    </row>
    <row r="366" spans="1:8" x14ac:dyDescent="0.25">
      <c r="A366" s="66"/>
      <c r="B366" s="65"/>
      <c r="C366" s="66"/>
      <c r="D366" s="66"/>
      <c r="E366" s="66"/>
      <c r="F366" s="68"/>
      <c r="G366" s="68"/>
      <c r="H366" s="66"/>
    </row>
    <row r="367" spans="1:8" x14ac:dyDescent="0.25">
      <c r="A367" s="66"/>
      <c r="B367" s="65"/>
      <c r="C367" s="66"/>
      <c r="D367" s="66"/>
      <c r="E367" s="66"/>
      <c r="F367" s="68"/>
      <c r="G367" s="68"/>
      <c r="H367" s="66"/>
    </row>
    <row r="368" spans="1:8" x14ac:dyDescent="0.25">
      <c r="A368" s="66"/>
      <c r="B368" s="65"/>
      <c r="C368" s="66"/>
      <c r="D368" s="66"/>
      <c r="E368" s="66"/>
      <c r="F368" s="68"/>
      <c r="G368" s="68"/>
      <c r="H368" s="66"/>
    </row>
    <row r="369" spans="1:8" x14ac:dyDescent="0.25">
      <c r="A369" s="66"/>
      <c r="B369" s="65"/>
      <c r="C369" s="66"/>
      <c r="D369" s="66"/>
      <c r="E369" s="66"/>
      <c r="F369" s="68"/>
      <c r="G369" s="68"/>
      <c r="H369" s="66"/>
    </row>
    <row r="370" spans="1:8" x14ac:dyDescent="0.25">
      <c r="A370" s="66"/>
      <c r="B370" s="65"/>
      <c r="C370" s="66"/>
      <c r="D370" s="66"/>
      <c r="E370" s="66"/>
      <c r="F370" s="68"/>
      <c r="G370" s="68"/>
      <c r="H370" s="66"/>
    </row>
    <row r="371" spans="1:8" x14ac:dyDescent="0.25">
      <c r="A371" s="66"/>
      <c r="B371" s="65"/>
      <c r="C371" s="66"/>
      <c r="D371" s="66"/>
      <c r="E371" s="66"/>
      <c r="F371" s="68"/>
      <c r="G371" s="68"/>
      <c r="H371" s="66"/>
    </row>
    <row r="372" spans="1:8" x14ac:dyDescent="0.25">
      <c r="A372" s="66"/>
      <c r="B372" s="65"/>
      <c r="C372" s="66"/>
      <c r="D372" s="66"/>
      <c r="E372" s="66"/>
      <c r="F372" s="68"/>
      <c r="G372" s="68"/>
      <c r="H372" s="66"/>
    </row>
    <row r="373" spans="1:8" x14ac:dyDescent="0.25">
      <c r="A373" s="66"/>
      <c r="B373" s="65"/>
      <c r="C373" s="66"/>
      <c r="D373" s="66"/>
      <c r="E373" s="66"/>
      <c r="F373" s="68"/>
      <c r="G373" s="68"/>
      <c r="H373" s="66"/>
    </row>
    <row r="374" spans="1:8" x14ac:dyDescent="0.25">
      <c r="A374" s="66"/>
      <c r="B374" s="65"/>
      <c r="C374" s="66"/>
      <c r="D374" s="66"/>
      <c r="E374" s="66"/>
      <c r="F374" s="68"/>
      <c r="G374" s="68"/>
      <c r="H374" s="66"/>
    </row>
    <row r="375" spans="1:8" x14ac:dyDescent="0.25">
      <c r="A375" s="66"/>
      <c r="B375" s="65"/>
      <c r="C375" s="66"/>
      <c r="D375" s="66"/>
      <c r="E375" s="66"/>
      <c r="F375" s="68"/>
      <c r="G375" s="68"/>
      <c r="H375" s="66"/>
    </row>
    <row r="376" spans="1:8" x14ac:dyDescent="0.25">
      <c r="A376" s="66"/>
      <c r="B376" s="65"/>
      <c r="C376" s="66"/>
      <c r="D376" s="66"/>
      <c r="E376" s="66"/>
      <c r="F376" s="68"/>
      <c r="G376" s="68"/>
      <c r="H376" s="66"/>
    </row>
    <row r="377" spans="1:8" x14ac:dyDescent="0.25">
      <c r="A377" s="66"/>
      <c r="B377" s="65"/>
      <c r="C377" s="66"/>
      <c r="D377" s="66"/>
      <c r="E377" s="66"/>
      <c r="F377" s="68"/>
      <c r="G377" s="68"/>
      <c r="H377" s="66"/>
    </row>
    <row r="378" spans="1:8" x14ac:dyDescent="0.25">
      <c r="A378" s="66"/>
      <c r="B378" s="65"/>
      <c r="C378" s="66"/>
      <c r="D378" s="66"/>
      <c r="E378" s="66"/>
      <c r="F378" s="68"/>
      <c r="G378" s="68"/>
      <c r="H378" s="66"/>
    </row>
    <row r="379" spans="1:8" x14ac:dyDescent="0.25">
      <c r="A379" s="66"/>
      <c r="B379" s="65"/>
      <c r="C379" s="66"/>
      <c r="D379" s="66"/>
      <c r="E379" s="66"/>
      <c r="F379" s="68"/>
      <c r="G379" s="68"/>
      <c r="H379" s="66"/>
    </row>
    <row r="380" spans="1:8" x14ac:dyDescent="0.25">
      <c r="A380" s="66"/>
      <c r="B380" s="65"/>
      <c r="C380" s="66"/>
      <c r="D380" s="66"/>
      <c r="E380" s="66"/>
      <c r="F380" s="68"/>
      <c r="G380" s="68"/>
      <c r="H380" s="66"/>
    </row>
    <row r="381" spans="1:8" x14ac:dyDescent="0.25">
      <c r="A381" s="66"/>
      <c r="B381" s="65"/>
      <c r="C381" s="66"/>
      <c r="D381" s="66"/>
      <c r="E381" s="66"/>
      <c r="F381" s="68"/>
      <c r="G381" s="68"/>
      <c r="H381" s="66"/>
    </row>
    <row r="382" spans="1:8" x14ac:dyDescent="0.25">
      <c r="A382" s="66"/>
      <c r="B382" s="65"/>
      <c r="C382" s="66"/>
      <c r="D382" s="66"/>
      <c r="E382" s="66"/>
      <c r="F382" s="68"/>
      <c r="G382" s="68"/>
      <c r="H382" s="66"/>
    </row>
    <row r="383" spans="1:8" x14ac:dyDescent="0.25">
      <c r="A383" s="66"/>
      <c r="B383" s="65"/>
      <c r="C383" s="66"/>
      <c r="D383" s="66"/>
      <c r="E383" s="66"/>
      <c r="F383" s="68"/>
      <c r="G383" s="68"/>
      <c r="H383" s="66"/>
    </row>
    <row r="384" spans="1:8" x14ac:dyDescent="0.25">
      <c r="A384" s="66"/>
      <c r="B384" s="65"/>
      <c r="C384" s="66"/>
      <c r="D384" s="66"/>
      <c r="E384" s="66"/>
      <c r="F384" s="68"/>
      <c r="G384" s="68"/>
      <c r="H384" s="66"/>
    </row>
    <row r="385" spans="1:8" x14ac:dyDescent="0.25">
      <c r="A385" s="66"/>
      <c r="B385" s="65"/>
      <c r="C385" s="66"/>
      <c r="D385" s="66"/>
      <c r="E385" s="66"/>
      <c r="F385" s="68"/>
      <c r="G385" s="68"/>
      <c r="H385" s="66"/>
    </row>
    <row r="386" spans="1:8" x14ac:dyDescent="0.25">
      <c r="A386" s="66"/>
      <c r="B386" s="65"/>
      <c r="C386" s="66"/>
      <c r="D386" s="66"/>
      <c r="E386" s="66"/>
      <c r="F386" s="68"/>
      <c r="G386" s="68"/>
      <c r="H386" s="66"/>
    </row>
    <row r="387" spans="1:8" x14ac:dyDescent="0.25">
      <c r="A387" s="66"/>
      <c r="B387" s="65"/>
      <c r="C387" s="66"/>
      <c r="D387" s="66"/>
      <c r="E387" s="66"/>
      <c r="F387" s="68"/>
      <c r="G387" s="68"/>
      <c r="H387" s="66"/>
    </row>
    <row r="388" spans="1:8" x14ac:dyDescent="0.25">
      <c r="A388" s="66"/>
      <c r="B388" s="65"/>
      <c r="C388" s="66"/>
      <c r="D388" s="66"/>
      <c r="E388" s="66"/>
      <c r="F388" s="68"/>
      <c r="G388" s="68"/>
      <c r="H388" s="66"/>
    </row>
    <row r="389" spans="1:8" x14ac:dyDescent="0.25">
      <c r="A389" s="66"/>
      <c r="B389" s="65"/>
      <c r="C389" s="66"/>
      <c r="D389" s="66"/>
      <c r="E389" s="66"/>
      <c r="F389" s="68"/>
      <c r="G389" s="68"/>
      <c r="H389" s="66"/>
    </row>
    <row r="390" spans="1:8" x14ac:dyDescent="0.25">
      <c r="A390" s="66"/>
      <c r="B390" s="65"/>
      <c r="C390" s="66"/>
      <c r="D390" s="66"/>
      <c r="E390" s="66"/>
      <c r="F390" s="68"/>
      <c r="G390" s="68"/>
      <c r="H390" s="66"/>
    </row>
    <row r="391" spans="1:8" x14ac:dyDescent="0.25">
      <c r="A391" s="66"/>
      <c r="B391" s="65"/>
      <c r="C391" s="66"/>
      <c r="D391" s="66"/>
      <c r="E391" s="66"/>
      <c r="F391" s="68"/>
      <c r="G391" s="68"/>
      <c r="H391" s="66"/>
    </row>
    <row r="392" spans="1:8" x14ac:dyDescent="0.25">
      <c r="A392" s="66"/>
      <c r="B392" s="65"/>
      <c r="C392" s="66"/>
      <c r="D392" s="66"/>
      <c r="E392" s="66"/>
      <c r="F392" s="68"/>
      <c r="G392" s="68"/>
      <c r="H392" s="66"/>
    </row>
    <row r="393" spans="1:8" x14ac:dyDescent="0.25">
      <c r="A393" s="66"/>
      <c r="B393" s="65"/>
      <c r="C393" s="66"/>
      <c r="D393" s="66"/>
      <c r="E393" s="66"/>
      <c r="F393" s="68"/>
      <c r="G393" s="68"/>
      <c r="H393" s="66"/>
    </row>
    <row r="394" spans="1:8" x14ac:dyDescent="0.25">
      <c r="A394" s="66"/>
      <c r="B394" s="65"/>
      <c r="C394" s="66"/>
      <c r="D394" s="66"/>
      <c r="E394" s="66"/>
      <c r="F394" s="68"/>
      <c r="G394" s="68"/>
      <c r="H394" s="66"/>
    </row>
    <row r="395" spans="1:8" x14ac:dyDescent="0.25">
      <c r="A395" s="66"/>
      <c r="B395" s="65"/>
      <c r="C395" s="66"/>
      <c r="D395" s="66"/>
      <c r="E395" s="66"/>
      <c r="F395" s="68"/>
      <c r="G395" s="68"/>
      <c r="H395" s="66"/>
    </row>
    <row r="396" spans="1:8" x14ac:dyDescent="0.25">
      <c r="A396" s="66"/>
      <c r="B396" s="65"/>
      <c r="C396" s="66"/>
      <c r="D396" s="66"/>
      <c r="E396" s="66"/>
      <c r="F396" s="68"/>
      <c r="G396" s="68"/>
      <c r="H396" s="66"/>
    </row>
    <row r="397" spans="1:8" x14ac:dyDescent="0.25">
      <c r="A397" s="66"/>
      <c r="B397" s="65"/>
      <c r="C397" s="66"/>
      <c r="D397" s="66"/>
      <c r="E397" s="66"/>
      <c r="F397" s="68"/>
      <c r="G397" s="68"/>
      <c r="H397" s="66"/>
    </row>
    <row r="398" spans="1:8" x14ac:dyDescent="0.25">
      <c r="A398" s="66"/>
      <c r="B398" s="65"/>
      <c r="C398" s="66"/>
      <c r="D398" s="66"/>
      <c r="E398" s="66"/>
      <c r="F398" s="68"/>
      <c r="G398" s="68"/>
      <c r="H398" s="66"/>
    </row>
    <row r="399" spans="1:8" x14ac:dyDescent="0.25">
      <c r="A399" s="66"/>
      <c r="B399" s="65"/>
      <c r="C399" s="66"/>
      <c r="D399" s="66"/>
      <c r="E399" s="66"/>
      <c r="F399" s="68"/>
      <c r="G399" s="68"/>
      <c r="H399" s="66"/>
    </row>
    <row r="400" spans="1:8" x14ac:dyDescent="0.25">
      <c r="A400" s="66"/>
      <c r="B400" s="65"/>
      <c r="C400" s="66"/>
      <c r="D400" s="66"/>
      <c r="E400" s="66"/>
      <c r="F400" s="68"/>
      <c r="G400" s="68"/>
      <c r="H400" s="66"/>
    </row>
    <row r="401" spans="1:8" x14ac:dyDescent="0.25">
      <c r="A401" s="66"/>
      <c r="B401" s="65"/>
      <c r="C401" s="66"/>
      <c r="D401" s="66"/>
      <c r="E401" s="66"/>
      <c r="F401" s="68"/>
      <c r="G401" s="68"/>
      <c r="H401" s="66"/>
    </row>
    <row r="402" spans="1:8" x14ac:dyDescent="0.25">
      <c r="A402" s="66"/>
      <c r="B402" s="65"/>
      <c r="C402" s="66"/>
      <c r="D402" s="66"/>
      <c r="E402" s="66"/>
      <c r="F402" s="68"/>
      <c r="G402" s="68"/>
      <c r="H402" s="66"/>
    </row>
    <row r="403" spans="1:8" x14ac:dyDescent="0.25">
      <c r="A403" s="66"/>
      <c r="B403" s="65"/>
      <c r="C403" s="66"/>
      <c r="D403" s="66"/>
      <c r="E403" s="66"/>
      <c r="F403" s="68"/>
      <c r="G403" s="68"/>
      <c r="H403" s="66"/>
    </row>
    <row r="404" spans="1:8" x14ac:dyDescent="0.25">
      <c r="A404" s="66"/>
      <c r="B404" s="65"/>
      <c r="C404" s="66"/>
      <c r="D404" s="66"/>
      <c r="E404" s="66"/>
      <c r="F404" s="68"/>
      <c r="G404" s="68"/>
      <c r="H404" s="66"/>
    </row>
    <row r="405" spans="1:8" x14ac:dyDescent="0.25">
      <c r="A405" s="66"/>
      <c r="B405" s="65"/>
      <c r="C405" s="66"/>
      <c r="D405" s="66"/>
      <c r="E405" s="66"/>
      <c r="F405" s="68"/>
      <c r="G405" s="68"/>
      <c r="H405" s="66"/>
    </row>
    <row r="406" spans="1:8" x14ac:dyDescent="0.25">
      <c r="A406" s="66"/>
      <c r="B406" s="65"/>
      <c r="C406" s="66"/>
      <c r="D406" s="66"/>
      <c r="E406" s="66"/>
      <c r="F406" s="68"/>
      <c r="G406" s="68"/>
      <c r="H406" s="66"/>
    </row>
    <row r="407" spans="1:8" x14ac:dyDescent="0.25">
      <c r="A407" s="66"/>
      <c r="B407" s="65"/>
      <c r="C407" s="66"/>
      <c r="D407" s="66"/>
      <c r="E407" s="66"/>
      <c r="F407" s="68"/>
      <c r="G407" s="68"/>
      <c r="H407" s="66"/>
    </row>
    <row r="408" spans="1:8" x14ac:dyDescent="0.25">
      <c r="A408" s="66"/>
      <c r="B408" s="65"/>
      <c r="C408" s="66"/>
      <c r="D408" s="66"/>
      <c r="E408" s="66"/>
      <c r="F408" s="68"/>
      <c r="G408" s="68"/>
      <c r="H408" s="66"/>
    </row>
    <row r="409" spans="1:8" x14ac:dyDescent="0.25">
      <c r="A409" s="66"/>
      <c r="B409" s="65"/>
      <c r="C409" s="66"/>
      <c r="D409" s="66"/>
      <c r="E409" s="66"/>
      <c r="F409" s="68"/>
      <c r="G409" s="68"/>
      <c r="H409" s="66"/>
    </row>
    <row r="410" spans="1:8" x14ac:dyDescent="0.25">
      <c r="A410" s="66"/>
      <c r="B410" s="65"/>
      <c r="C410" s="66"/>
      <c r="D410" s="66"/>
      <c r="E410" s="66"/>
      <c r="F410" s="68"/>
      <c r="G410" s="68"/>
      <c r="H410" s="66"/>
    </row>
    <row r="411" spans="1:8" x14ac:dyDescent="0.25">
      <c r="A411" s="66"/>
      <c r="B411" s="65"/>
      <c r="C411" s="66"/>
      <c r="D411" s="66"/>
      <c r="E411" s="66"/>
      <c r="F411" s="68"/>
      <c r="G411" s="68"/>
      <c r="H411" s="66"/>
    </row>
    <row r="412" spans="1:8" x14ac:dyDescent="0.25">
      <c r="A412" s="66"/>
      <c r="B412" s="65"/>
      <c r="C412" s="66"/>
      <c r="D412" s="66"/>
      <c r="E412" s="66"/>
      <c r="F412" s="68"/>
      <c r="G412" s="68"/>
      <c r="H412" s="66"/>
    </row>
    <row r="413" spans="1:8" x14ac:dyDescent="0.25">
      <c r="A413" s="66"/>
      <c r="B413" s="65"/>
      <c r="C413" s="66"/>
      <c r="D413" s="66"/>
      <c r="E413" s="66"/>
      <c r="F413" s="68"/>
      <c r="G413" s="68"/>
      <c r="H413" s="66"/>
    </row>
    <row r="414" spans="1:8" x14ac:dyDescent="0.25">
      <c r="A414" s="66"/>
      <c r="B414" s="65"/>
      <c r="C414" s="66"/>
      <c r="D414" s="66"/>
      <c r="E414" s="66"/>
      <c r="F414" s="68"/>
      <c r="G414" s="68"/>
      <c r="H414" s="66"/>
    </row>
    <row r="415" spans="1:8" x14ac:dyDescent="0.25">
      <c r="A415" s="66"/>
      <c r="B415" s="65"/>
      <c r="C415" s="66"/>
      <c r="D415" s="66"/>
      <c r="E415" s="66"/>
      <c r="F415" s="68"/>
      <c r="G415" s="68"/>
      <c r="H415" s="66"/>
    </row>
    <row r="416" spans="1:8" x14ac:dyDescent="0.25">
      <c r="A416" s="66"/>
      <c r="B416" s="65"/>
      <c r="C416" s="66"/>
      <c r="D416" s="66"/>
      <c r="E416" s="66"/>
      <c r="F416" s="68"/>
      <c r="G416" s="68"/>
      <c r="H416" s="66"/>
    </row>
    <row r="417" spans="1:8" x14ac:dyDescent="0.25">
      <c r="A417" s="66"/>
      <c r="B417" s="65"/>
      <c r="C417" s="66"/>
      <c r="D417" s="66"/>
      <c r="E417" s="66"/>
      <c r="F417" s="68"/>
      <c r="G417" s="68"/>
      <c r="H417" s="66"/>
    </row>
    <row r="418" spans="1:8" x14ac:dyDescent="0.25">
      <c r="A418" s="66"/>
      <c r="B418" s="65"/>
      <c r="C418" s="66"/>
      <c r="D418" s="66"/>
      <c r="E418" s="66"/>
      <c r="F418" s="68"/>
      <c r="G418" s="68"/>
      <c r="H418" s="66"/>
    </row>
    <row r="419" spans="1:8" x14ac:dyDescent="0.25">
      <c r="A419" s="66"/>
      <c r="B419" s="65"/>
      <c r="C419" s="66"/>
      <c r="D419" s="66"/>
      <c r="E419" s="66"/>
      <c r="F419" s="68"/>
      <c r="G419" s="68"/>
      <c r="H419" s="66"/>
    </row>
    <row r="420" spans="1:8" x14ac:dyDescent="0.25">
      <c r="A420" s="66"/>
      <c r="B420" s="185"/>
      <c r="C420" s="186"/>
      <c r="D420" s="186"/>
      <c r="E420" s="186"/>
      <c r="F420" s="69"/>
      <c r="G420" s="69"/>
      <c r="H420" s="66"/>
    </row>
    <row r="421" spans="1:8" x14ac:dyDescent="0.25">
      <c r="A421" s="66"/>
      <c r="B421" s="65"/>
      <c r="C421" s="66"/>
      <c r="D421" s="66"/>
      <c r="E421" s="66"/>
      <c r="F421" s="68"/>
      <c r="G421" s="68"/>
      <c r="H421" s="66"/>
    </row>
    <row r="422" spans="1:8" x14ac:dyDescent="0.25">
      <c r="A422" s="66"/>
      <c r="B422" s="65"/>
      <c r="C422" s="66"/>
      <c r="D422" s="66"/>
      <c r="E422" s="66"/>
      <c r="F422" s="68"/>
      <c r="G422" s="68"/>
      <c r="H422" s="66"/>
    </row>
    <row r="423" spans="1:8" x14ac:dyDescent="0.25">
      <c r="A423" s="66"/>
      <c r="B423" s="65"/>
      <c r="C423" s="66"/>
      <c r="D423" s="66"/>
      <c r="E423" s="66"/>
      <c r="F423" s="68"/>
      <c r="G423" s="68"/>
      <c r="H423" s="66"/>
    </row>
    <row r="424" spans="1:8" x14ac:dyDescent="0.25">
      <c r="A424" s="66"/>
      <c r="B424" s="65"/>
      <c r="C424" s="66"/>
      <c r="D424" s="66"/>
      <c r="E424" s="66"/>
      <c r="F424" s="68"/>
      <c r="G424" s="68"/>
      <c r="H424" s="66"/>
    </row>
    <row r="425" spans="1:8" x14ac:dyDescent="0.25">
      <c r="A425" s="66"/>
      <c r="B425" s="65"/>
      <c r="C425" s="66"/>
      <c r="D425" s="66"/>
      <c r="E425" s="66"/>
      <c r="F425" s="68"/>
      <c r="G425" s="68"/>
      <c r="H425" s="66"/>
    </row>
    <row r="426" spans="1:8" x14ac:dyDescent="0.25">
      <c r="A426" s="66"/>
      <c r="B426" s="65"/>
      <c r="C426" s="66"/>
      <c r="D426" s="66"/>
      <c r="E426" s="66"/>
      <c r="F426" s="68"/>
      <c r="G426" s="68"/>
      <c r="H426" s="66"/>
    </row>
    <row r="427" spans="1:8" x14ac:dyDescent="0.25">
      <c r="A427" s="66"/>
      <c r="B427" s="65"/>
      <c r="C427" s="66"/>
      <c r="D427" s="66"/>
      <c r="E427" s="66"/>
      <c r="F427" s="68"/>
      <c r="G427" s="68"/>
      <c r="H427" s="66"/>
    </row>
    <row r="428" spans="1:8" x14ac:dyDescent="0.25">
      <c r="A428" s="66"/>
      <c r="B428" s="65"/>
      <c r="C428" s="66"/>
      <c r="D428" s="66"/>
      <c r="E428" s="66"/>
      <c r="F428" s="68"/>
      <c r="G428" s="68"/>
      <c r="H428" s="66"/>
    </row>
    <row r="429" spans="1:8" x14ac:dyDescent="0.25">
      <c r="A429" s="66"/>
      <c r="B429" s="65"/>
      <c r="C429" s="66"/>
      <c r="D429" s="66"/>
      <c r="E429" s="66"/>
      <c r="F429" s="68"/>
      <c r="G429" s="68"/>
      <c r="H429" s="66"/>
    </row>
    <row r="430" spans="1:8" x14ac:dyDescent="0.25">
      <c r="A430" s="66"/>
      <c r="B430" s="65"/>
      <c r="C430" s="66"/>
      <c r="D430" s="66"/>
      <c r="E430" s="66"/>
      <c r="F430" s="68"/>
      <c r="G430" s="68"/>
      <c r="H430" s="66"/>
    </row>
    <row r="431" spans="1:8" x14ac:dyDescent="0.25">
      <c r="A431" s="66"/>
      <c r="B431" s="65"/>
      <c r="C431" s="66"/>
      <c r="D431" s="66"/>
      <c r="E431" s="66"/>
      <c r="F431" s="68"/>
      <c r="G431" s="68"/>
      <c r="H431" s="66"/>
    </row>
    <row r="432" spans="1:8" x14ac:dyDescent="0.25">
      <c r="A432" s="66"/>
      <c r="B432" s="65"/>
      <c r="C432" s="66"/>
      <c r="D432" s="66"/>
      <c r="E432" s="66"/>
      <c r="F432" s="68"/>
      <c r="G432" s="68"/>
      <c r="H432" s="66"/>
    </row>
    <row r="433" spans="1:8" x14ac:dyDescent="0.25">
      <c r="A433" s="66"/>
      <c r="B433" s="65"/>
      <c r="C433" s="66"/>
      <c r="D433" s="66"/>
      <c r="E433" s="66"/>
      <c r="F433" s="68"/>
      <c r="G433" s="68"/>
      <c r="H433" s="66"/>
    </row>
    <row r="434" spans="1:8" x14ac:dyDescent="0.25">
      <c r="A434" s="66"/>
      <c r="B434" s="65"/>
      <c r="C434" s="66"/>
      <c r="D434" s="66"/>
      <c r="E434" s="66"/>
      <c r="F434" s="68"/>
      <c r="G434" s="68"/>
      <c r="H434" s="66"/>
    </row>
    <row r="435" spans="1:8" x14ac:dyDescent="0.25">
      <c r="A435" s="66"/>
      <c r="B435" s="65"/>
      <c r="C435" s="66"/>
      <c r="D435" s="66"/>
      <c r="E435" s="66"/>
      <c r="F435" s="68"/>
      <c r="G435" s="68"/>
      <c r="H435" s="66"/>
    </row>
    <row r="436" spans="1:8" x14ac:dyDescent="0.25">
      <c r="A436" s="66"/>
      <c r="B436" s="65"/>
      <c r="C436" s="66"/>
      <c r="D436" s="66"/>
      <c r="E436" s="66"/>
      <c r="F436" s="68"/>
      <c r="G436" s="68"/>
      <c r="H436" s="66"/>
    </row>
    <row r="437" spans="1:8" x14ac:dyDescent="0.25">
      <c r="A437" s="66"/>
      <c r="B437" s="65"/>
      <c r="C437" s="66"/>
      <c r="D437" s="66"/>
      <c r="E437" s="66"/>
      <c r="F437" s="68"/>
      <c r="G437" s="68"/>
      <c r="H437" s="66"/>
    </row>
    <row r="438" spans="1:8" x14ac:dyDescent="0.25">
      <c r="A438" s="66"/>
      <c r="B438" s="65"/>
      <c r="C438" s="66"/>
      <c r="D438" s="66"/>
      <c r="E438" s="66"/>
      <c r="F438" s="68"/>
      <c r="G438" s="68"/>
      <c r="H438" s="66"/>
    </row>
    <row r="439" spans="1:8" x14ac:dyDescent="0.25">
      <c r="A439" s="66"/>
      <c r="B439" s="65"/>
      <c r="C439" s="66"/>
      <c r="D439" s="66"/>
      <c r="E439" s="66"/>
      <c r="F439" s="68"/>
      <c r="G439" s="68"/>
      <c r="H439" s="66"/>
    </row>
    <row r="440" spans="1:8" x14ac:dyDescent="0.25">
      <c r="A440" s="66"/>
      <c r="B440" s="65"/>
      <c r="C440" s="66"/>
      <c r="D440" s="66"/>
      <c r="E440" s="66"/>
      <c r="F440" s="68"/>
      <c r="G440" s="68"/>
      <c r="H440" s="66"/>
    </row>
    <row r="441" spans="1:8" x14ac:dyDescent="0.25">
      <c r="A441" s="66"/>
      <c r="B441" s="65"/>
      <c r="C441" s="66"/>
      <c r="D441" s="66"/>
      <c r="E441" s="66"/>
      <c r="F441" s="68"/>
      <c r="G441" s="68"/>
      <c r="H441" s="66"/>
    </row>
    <row r="442" spans="1:8" x14ac:dyDescent="0.25">
      <c r="A442" s="66"/>
      <c r="B442" s="65"/>
      <c r="C442" s="66"/>
      <c r="D442" s="66"/>
      <c r="E442" s="66"/>
      <c r="F442" s="68"/>
      <c r="G442" s="68"/>
      <c r="H442" s="66"/>
    </row>
    <row r="443" spans="1:8" x14ac:dyDescent="0.25">
      <c r="A443" s="66"/>
      <c r="B443" s="65"/>
      <c r="C443" s="66"/>
      <c r="D443" s="66"/>
      <c r="E443" s="66"/>
      <c r="F443" s="68"/>
      <c r="G443" s="68"/>
      <c r="H443" s="66"/>
    </row>
    <row r="444" spans="1:8" x14ac:dyDescent="0.25">
      <c r="A444" s="66"/>
      <c r="B444" s="65"/>
      <c r="C444" s="66"/>
      <c r="D444" s="66"/>
      <c r="E444" s="66"/>
      <c r="F444" s="68"/>
      <c r="G444" s="68"/>
      <c r="H444" s="66"/>
    </row>
    <row r="445" spans="1:8" x14ac:dyDescent="0.25">
      <c r="A445" s="66"/>
      <c r="B445" s="65"/>
      <c r="C445" s="66"/>
      <c r="D445" s="66"/>
      <c r="E445" s="66"/>
      <c r="F445" s="68"/>
      <c r="G445" s="68"/>
      <c r="H445" s="66"/>
    </row>
    <row r="446" spans="1:8" x14ac:dyDescent="0.25">
      <c r="A446" s="66"/>
      <c r="B446" s="65"/>
      <c r="C446" s="66"/>
      <c r="D446" s="66"/>
      <c r="E446" s="66"/>
      <c r="F446" s="68"/>
      <c r="G446" s="68"/>
      <c r="H446" s="66"/>
    </row>
    <row r="447" spans="1:8" x14ac:dyDescent="0.25">
      <c r="A447" s="66"/>
      <c r="B447" s="65"/>
      <c r="C447" s="66"/>
      <c r="D447" s="66"/>
      <c r="E447" s="66"/>
      <c r="F447" s="68"/>
      <c r="G447" s="68"/>
      <c r="H447" s="66"/>
    </row>
    <row r="448" spans="1:8" x14ac:dyDescent="0.25">
      <c r="A448" s="66"/>
      <c r="B448" s="65"/>
      <c r="C448" s="66"/>
      <c r="D448" s="66"/>
      <c r="E448" s="66"/>
      <c r="F448" s="68"/>
      <c r="G448" s="68"/>
      <c r="H448" s="66"/>
    </row>
    <row r="449" spans="1:8" x14ac:dyDescent="0.25">
      <c r="A449" s="66"/>
      <c r="B449" s="65"/>
      <c r="C449" s="66"/>
      <c r="D449" s="66"/>
      <c r="E449" s="66"/>
      <c r="F449" s="68"/>
      <c r="G449" s="68"/>
      <c r="H449" s="66"/>
    </row>
    <row r="450" spans="1:8" x14ac:dyDescent="0.25">
      <c r="A450" s="66"/>
      <c r="B450" s="65"/>
      <c r="C450" s="66"/>
      <c r="D450" s="66"/>
      <c r="E450" s="66"/>
      <c r="F450" s="68"/>
      <c r="G450" s="68"/>
      <c r="H450" s="66"/>
    </row>
    <row r="451" spans="1:8" x14ac:dyDescent="0.25">
      <c r="A451" s="66"/>
      <c r="B451" s="65"/>
      <c r="C451" s="66"/>
      <c r="D451" s="66"/>
      <c r="E451" s="66"/>
      <c r="F451" s="68"/>
      <c r="G451" s="68"/>
      <c r="H451" s="66"/>
    </row>
    <row r="452" spans="1:8" x14ac:dyDescent="0.25">
      <c r="A452" s="66"/>
      <c r="B452" s="65"/>
      <c r="C452" s="66"/>
      <c r="D452" s="66"/>
      <c r="E452" s="66"/>
      <c r="F452" s="68"/>
      <c r="G452" s="68"/>
      <c r="H452" s="66"/>
    </row>
    <row r="453" spans="1:8" x14ac:dyDescent="0.25">
      <c r="A453" s="66"/>
      <c r="B453" s="185"/>
      <c r="C453" s="186"/>
      <c r="D453" s="186"/>
      <c r="E453" s="186"/>
      <c r="F453" s="69"/>
      <c r="G453" s="69"/>
      <c r="H453" s="66"/>
    </row>
    <row r="454" spans="1:8" x14ac:dyDescent="0.25">
      <c r="A454" s="66"/>
      <c r="B454" s="65"/>
      <c r="C454" s="66"/>
      <c r="D454" s="66"/>
      <c r="E454" s="66"/>
      <c r="F454" s="68"/>
      <c r="G454" s="68"/>
      <c r="H454" s="66"/>
    </row>
    <row r="455" spans="1:8" x14ac:dyDescent="0.25">
      <c r="A455" s="66"/>
      <c r="B455" s="65"/>
      <c r="C455" s="66"/>
      <c r="D455" s="66"/>
      <c r="E455" s="66"/>
      <c r="F455" s="68"/>
      <c r="G455" s="68"/>
      <c r="H455" s="66"/>
    </row>
    <row r="456" spans="1:8" x14ac:dyDescent="0.25">
      <c r="A456" s="66"/>
      <c r="B456" s="65"/>
      <c r="C456" s="66"/>
      <c r="D456" s="66"/>
      <c r="E456" s="66"/>
      <c r="F456" s="68"/>
      <c r="G456" s="68"/>
      <c r="H456" s="66"/>
    </row>
    <row r="457" spans="1:8" x14ac:dyDescent="0.25">
      <c r="A457" s="66"/>
      <c r="B457" s="65"/>
      <c r="C457" s="66"/>
      <c r="D457" s="66"/>
      <c r="E457" s="66"/>
      <c r="F457" s="68"/>
      <c r="G457" s="68"/>
      <c r="H457" s="66"/>
    </row>
    <row r="458" spans="1:8" x14ac:dyDescent="0.25">
      <c r="A458" s="66"/>
      <c r="B458" s="65"/>
      <c r="C458" s="66"/>
      <c r="D458" s="66"/>
      <c r="E458" s="66"/>
      <c r="F458" s="68"/>
      <c r="G458" s="68"/>
      <c r="H458" s="66"/>
    </row>
    <row r="459" spans="1:8" x14ac:dyDescent="0.25">
      <c r="A459" s="66"/>
      <c r="B459" s="65"/>
      <c r="C459" s="66"/>
      <c r="D459" s="66"/>
      <c r="E459" s="66"/>
      <c r="F459" s="68"/>
      <c r="G459" s="68"/>
      <c r="H459" s="66"/>
    </row>
    <row r="460" spans="1:8" x14ac:dyDescent="0.25">
      <c r="A460" s="66"/>
      <c r="B460" s="65"/>
      <c r="C460" s="66"/>
      <c r="D460" s="66"/>
      <c r="E460" s="66"/>
      <c r="F460" s="68"/>
      <c r="G460" s="68"/>
      <c r="H460" s="66"/>
    </row>
    <row r="461" spans="1:8" x14ac:dyDescent="0.25">
      <c r="A461" s="66"/>
      <c r="B461" s="65"/>
      <c r="C461" s="66"/>
      <c r="D461" s="66"/>
      <c r="E461" s="66"/>
      <c r="F461" s="68"/>
      <c r="G461" s="68"/>
      <c r="H461" s="66"/>
    </row>
    <row r="462" spans="1:8" x14ac:dyDescent="0.25">
      <c r="A462" s="66"/>
      <c r="B462" s="65"/>
      <c r="C462" s="66"/>
      <c r="D462" s="66"/>
      <c r="E462" s="66"/>
      <c r="F462" s="68"/>
      <c r="G462" s="68"/>
      <c r="H462" s="66"/>
    </row>
    <row r="463" spans="1:8" x14ac:dyDescent="0.25">
      <c r="A463" s="66"/>
      <c r="B463" s="65"/>
      <c r="C463" s="66"/>
      <c r="D463" s="66"/>
      <c r="E463" s="66"/>
      <c r="F463" s="68"/>
      <c r="G463" s="68"/>
      <c r="H463" s="66"/>
    </row>
    <row r="464" spans="1:8" x14ac:dyDescent="0.25">
      <c r="A464" s="66"/>
      <c r="B464" s="65"/>
      <c r="C464" s="66"/>
      <c r="D464" s="66"/>
      <c r="E464" s="66"/>
      <c r="F464" s="68"/>
      <c r="G464" s="68"/>
      <c r="H464" s="66"/>
    </row>
    <row r="465" spans="1:8" x14ac:dyDescent="0.25">
      <c r="A465" s="66"/>
      <c r="B465" s="65"/>
      <c r="C465" s="66"/>
      <c r="D465" s="66"/>
      <c r="E465" s="66"/>
      <c r="F465" s="68"/>
      <c r="G465" s="68"/>
      <c r="H465" s="66"/>
    </row>
    <row r="466" spans="1:8" x14ac:dyDescent="0.25">
      <c r="A466" s="66"/>
      <c r="B466" s="65"/>
      <c r="C466" s="66"/>
      <c r="D466" s="66"/>
      <c r="E466" s="66"/>
      <c r="F466" s="68"/>
      <c r="G466" s="68"/>
      <c r="H466" s="66"/>
    </row>
    <row r="467" spans="1:8" x14ac:dyDescent="0.25">
      <c r="A467" s="66"/>
      <c r="B467" s="65"/>
      <c r="C467" s="66"/>
      <c r="D467" s="66"/>
      <c r="E467" s="66"/>
      <c r="F467" s="68"/>
      <c r="G467" s="68"/>
      <c r="H467" s="66"/>
    </row>
    <row r="468" spans="1:8" x14ac:dyDescent="0.25">
      <c r="A468" s="66"/>
      <c r="B468" s="65"/>
      <c r="C468" s="66"/>
      <c r="D468" s="66"/>
      <c r="E468" s="66"/>
      <c r="F468" s="68"/>
      <c r="G468" s="68"/>
      <c r="H468" s="66"/>
    </row>
    <row r="469" spans="1:8" x14ac:dyDescent="0.25">
      <c r="A469" s="66"/>
      <c r="B469" s="65"/>
      <c r="C469" s="66"/>
      <c r="D469" s="66"/>
      <c r="E469" s="66"/>
      <c r="F469" s="68"/>
      <c r="G469" s="68"/>
      <c r="H469" s="66"/>
    </row>
    <row r="470" spans="1:8" x14ac:dyDescent="0.25">
      <c r="A470" s="66"/>
      <c r="B470" s="65"/>
      <c r="C470" s="66"/>
      <c r="D470" s="66"/>
      <c r="E470" s="66"/>
      <c r="F470" s="68"/>
      <c r="G470" s="68"/>
      <c r="H470" s="66"/>
    </row>
    <row r="471" spans="1:8" x14ac:dyDescent="0.25">
      <c r="A471" s="66"/>
      <c r="B471" s="65"/>
      <c r="C471" s="66"/>
      <c r="D471" s="66"/>
      <c r="E471" s="66"/>
      <c r="F471" s="68"/>
      <c r="G471" s="68"/>
      <c r="H471" s="66"/>
    </row>
    <row r="472" spans="1:8" x14ac:dyDescent="0.25">
      <c r="A472" s="66"/>
      <c r="B472" s="65"/>
      <c r="C472" s="66"/>
      <c r="D472" s="66"/>
      <c r="E472" s="66"/>
      <c r="F472" s="68"/>
      <c r="G472" s="68"/>
      <c r="H472" s="66"/>
    </row>
    <row r="473" spans="1:8" x14ac:dyDescent="0.25">
      <c r="A473" s="66"/>
      <c r="B473" s="65"/>
      <c r="C473" s="66"/>
      <c r="D473" s="66"/>
      <c r="E473" s="66"/>
      <c r="F473" s="68"/>
      <c r="G473" s="68"/>
      <c r="H473" s="66"/>
    </row>
    <row r="474" spans="1:8" x14ac:dyDescent="0.25">
      <c r="A474" s="66"/>
      <c r="B474" s="65"/>
      <c r="C474" s="66"/>
      <c r="D474" s="66"/>
      <c r="E474" s="66"/>
      <c r="F474" s="68"/>
      <c r="G474" s="68"/>
      <c r="H474" s="66"/>
    </row>
    <row r="475" spans="1:8" x14ac:dyDescent="0.25">
      <c r="A475" s="66"/>
      <c r="B475" s="65"/>
      <c r="C475" s="66"/>
      <c r="D475" s="66"/>
      <c r="E475" s="66"/>
      <c r="F475" s="68"/>
      <c r="G475" s="68"/>
      <c r="H475" s="66"/>
    </row>
    <row r="476" spans="1:8" x14ac:dyDescent="0.25">
      <c r="A476" s="66"/>
      <c r="B476" s="65"/>
      <c r="C476" s="66"/>
      <c r="D476" s="66"/>
      <c r="E476" s="66"/>
      <c r="F476" s="68"/>
      <c r="G476" s="68"/>
      <c r="H476" s="66"/>
    </row>
    <row r="477" spans="1:8" x14ac:dyDescent="0.25">
      <c r="A477" s="66"/>
      <c r="B477" s="65"/>
      <c r="C477" s="66"/>
      <c r="D477" s="66"/>
      <c r="E477" s="66"/>
      <c r="F477" s="68"/>
      <c r="G477" s="68"/>
      <c r="H477" s="66"/>
    </row>
    <row r="478" spans="1:8" x14ac:dyDescent="0.25">
      <c r="A478" s="66"/>
      <c r="B478" s="65"/>
      <c r="C478" s="66"/>
      <c r="D478" s="66"/>
      <c r="E478" s="66"/>
      <c r="F478" s="68"/>
      <c r="G478" s="68"/>
      <c r="H478" s="66"/>
    </row>
    <row r="479" spans="1:8" x14ac:dyDescent="0.25">
      <c r="A479" s="66"/>
      <c r="B479" s="65"/>
      <c r="C479" s="66"/>
      <c r="D479" s="66"/>
      <c r="E479" s="66"/>
      <c r="F479" s="68"/>
      <c r="G479" s="68"/>
      <c r="H479" s="66"/>
    </row>
    <row r="480" spans="1:8" x14ac:dyDescent="0.25">
      <c r="A480" s="66"/>
      <c r="B480" s="65"/>
      <c r="C480" s="66"/>
      <c r="D480" s="66"/>
      <c r="E480" s="66"/>
      <c r="F480" s="68"/>
      <c r="G480" s="68"/>
      <c r="H480" s="66"/>
    </row>
    <row r="481" spans="1:8" x14ac:dyDescent="0.25">
      <c r="A481" s="66"/>
      <c r="B481" s="65"/>
      <c r="C481" s="66"/>
      <c r="D481" s="66"/>
      <c r="E481" s="66"/>
      <c r="F481" s="68"/>
      <c r="G481" s="68"/>
      <c r="H481" s="66"/>
    </row>
    <row r="482" spans="1:8" x14ac:dyDescent="0.25">
      <c r="A482" s="66"/>
      <c r="B482" s="65"/>
      <c r="C482" s="66"/>
      <c r="D482" s="66"/>
      <c r="E482" s="66"/>
      <c r="F482" s="68"/>
      <c r="G482" s="68"/>
      <c r="H482" s="66"/>
    </row>
    <row r="483" spans="1:8" x14ac:dyDescent="0.25">
      <c r="A483" s="66"/>
      <c r="B483" s="65"/>
      <c r="C483" s="66"/>
      <c r="D483" s="66"/>
      <c r="E483" s="66"/>
      <c r="F483" s="68"/>
      <c r="G483" s="68"/>
      <c r="H483" s="66"/>
    </row>
    <row r="484" spans="1:8" x14ac:dyDescent="0.25">
      <c r="A484" s="66"/>
      <c r="B484" s="65"/>
      <c r="C484" s="66"/>
      <c r="D484" s="66"/>
      <c r="E484" s="66"/>
      <c r="F484" s="68"/>
      <c r="G484" s="68"/>
      <c r="H484" s="66"/>
    </row>
    <row r="485" spans="1:8" x14ac:dyDescent="0.25">
      <c r="A485" s="66"/>
      <c r="B485" s="65"/>
      <c r="C485" s="66"/>
      <c r="D485" s="66"/>
      <c r="E485" s="66"/>
      <c r="F485" s="68"/>
      <c r="G485" s="68"/>
      <c r="H485" s="66"/>
    </row>
    <row r="486" spans="1:8" x14ac:dyDescent="0.25">
      <c r="A486" s="66"/>
      <c r="B486" s="65"/>
      <c r="C486" s="66"/>
      <c r="D486" s="66"/>
      <c r="E486" s="66"/>
      <c r="F486" s="68"/>
      <c r="G486" s="68"/>
      <c r="H486" s="66"/>
    </row>
    <row r="487" spans="1:8" x14ac:dyDescent="0.25">
      <c r="A487" s="66"/>
      <c r="B487" s="65"/>
      <c r="C487" s="66"/>
      <c r="D487" s="66"/>
      <c r="E487" s="66"/>
      <c r="F487" s="68"/>
      <c r="G487" s="68"/>
      <c r="H487" s="66"/>
    </row>
    <row r="488" spans="1:8" x14ac:dyDescent="0.25">
      <c r="A488" s="66"/>
      <c r="B488" s="65"/>
      <c r="C488" s="66"/>
      <c r="D488" s="66"/>
      <c r="E488" s="66"/>
      <c r="F488" s="68"/>
      <c r="G488" s="68"/>
      <c r="H488" s="66"/>
    </row>
    <row r="489" spans="1:8" x14ac:dyDescent="0.25">
      <c r="A489" s="66"/>
      <c r="B489" s="65"/>
      <c r="C489" s="66"/>
      <c r="D489" s="66"/>
      <c r="E489" s="66"/>
      <c r="F489" s="68"/>
      <c r="G489" s="68"/>
      <c r="H489" s="66"/>
    </row>
    <row r="490" spans="1:8" x14ac:dyDescent="0.25">
      <c r="A490" s="66"/>
      <c r="B490" s="65"/>
      <c r="C490" s="66"/>
      <c r="D490" s="66"/>
      <c r="E490" s="66"/>
      <c r="F490" s="68"/>
      <c r="G490" s="68"/>
      <c r="H490" s="66"/>
    </row>
    <row r="491" spans="1:8" x14ac:dyDescent="0.25">
      <c r="A491" s="66"/>
      <c r="B491" s="65"/>
      <c r="C491" s="66"/>
      <c r="D491" s="66"/>
      <c r="E491" s="66"/>
      <c r="F491" s="68"/>
      <c r="G491" s="68"/>
      <c r="H491" s="66"/>
    </row>
    <row r="492" spans="1:8" x14ac:dyDescent="0.25">
      <c r="A492" s="66"/>
      <c r="B492" s="65"/>
      <c r="C492" s="66"/>
      <c r="D492" s="66"/>
      <c r="E492" s="66"/>
      <c r="F492" s="68"/>
      <c r="G492" s="68"/>
      <c r="H492" s="66"/>
    </row>
    <row r="493" spans="1:8" x14ac:dyDescent="0.25">
      <c r="A493" s="66"/>
      <c r="B493" s="65"/>
      <c r="C493" s="66"/>
      <c r="D493" s="66"/>
      <c r="E493" s="66"/>
      <c r="F493" s="68"/>
      <c r="G493" s="68"/>
      <c r="H493" s="66"/>
    </row>
    <row r="494" spans="1:8" x14ac:dyDescent="0.25">
      <c r="A494" s="66"/>
      <c r="B494" s="65"/>
      <c r="C494" s="66"/>
      <c r="D494" s="66"/>
      <c r="E494" s="66"/>
      <c r="F494" s="68"/>
      <c r="G494" s="68"/>
      <c r="H494" s="66"/>
    </row>
    <row r="495" spans="1:8" x14ac:dyDescent="0.25">
      <c r="A495" s="66"/>
      <c r="B495" s="66"/>
      <c r="C495" s="66"/>
      <c r="D495" s="66"/>
      <c r="E495" s="66"/>
      <c r="F495" s="68"/>
      <c r="G495" s="68"/>
      <c r="H495" s="66"/>
    </row>
    <row r="496" spans="1:8" x14ac:dyDescent="0.25">
      <c r="A496" s="66"/>
      <c r="B496" s="66"/>
      <c r="C496" s="66"/>
      <c r="D496" s="66"/>
      <c r="E496" s="66"/>
      <c r="F496" s="68"/>
      <c r="G496" s="68"/>
      <c r="H496" s="66"/>
    </row>
    <row r="497" spans="1:8" x14ac:dyDescent="0.25">
      <c r="A497" s="66"/>
      <c r="B497" s="66"/>
      <c r="C497" s="66"/>
      <c r="D497" s="66"/>
      <c r="E497" s="66"/>
      <c r="F497" s="68"/>
      <c r="G497" s="68"/>
      <c r="H497" s="66"/>
    </row>
    <row r="498" spans="1:8" x14ac:dyDescent="0.25">
      <c r="A498" s="66"/>
      <c r="B498" s="66"/>
      <c r="C498" s="66"/>
      <c r="D498" s="66"/>
      <c r="E498" s="66"/>
      <c r="F498" s="68"/>
      <c r="G498" s="68"/>
      <c r="H498" s="66"/>
    </row>
    <row r="499" spans="1:8" x14ac:dyDescent="0.25">
      <c r="A499" s="66"/>
      <c r="B499" s="66"/>
      <c r="C499" s="66"/>
      <c r="D499" s="66"/>
      <c r="E499" s="66"/>
      <c r="F499" s="68"/>
      <c r="G499" s="68"/>
      <c r="H499" s="66"/>
    </row>
    <row r="500" spans="1:8" x14ac:dyDescent="0.25">
      <c r="A500" s="66"/>
      <c r="B500" s="66"/>
      <c r="C500" s="66"/>
      <c r="D500" s="66"/>
      <c r="E500" s="66"/>
      <c r="F500" s="68"/>
      <c r="G500" s="68"/>
      <c r="H500" s="66"/>
    </row>
    <row r="501" spans="1:8" x14ac:dyDescent="0.25">
      <c r="A501" s="66"/>
      <c r="B501" s="66"/>
      <c r="C501" s="66"/>
      <c r="D501" s="66"/>
      <c r="E501" s="66"/>
      <c r="F501" s="68"/>
      <c r="G501" s="68"/>
      <c r="H501" s="66"/>
    </row>
    <row r="502" spans="1:8" x14ac:dyDescent="0.25">
      <c r="A502" s="66"/>
      <c r="B502" s="66"/>
      <c r="C502" s="66"/>
      <c r="D502" s="66"/>
      <c r="E502" s="66"/>
      <c r="F502" s="68"/>
      <c r="G502" s="68"/>
      <c r="H502" s="66"/>
    </row>
    <row r="503" spans="1:8" x14ac:dyDescent="0.25">
      <c r="A503" s="66"/>
      <c r="B503" s="66"/>
      <c r="C503" s="66"/>
      <c r="D503" s="66"/>
      <c r="E503" s="66"/>
      <c r="F503" s="68"/>
      <c r="G503" s="68"/>
      <c r="H503" s="66"/>
    </row>
    <row r="504" spans="1:8" x14ac:dyDescent="0.25">
      <c r="A504" s="66"/>
      <c r="B504" s="66"/>
      <c r="C504" s="66"/>
      <c r="D504" s="66"/>
      <c r="E504" s="66"/>
      <c r="F504" s="68"/>
      <c r="G504" s="68"/>
      <c r="H504" s="66"/>
    </row>
    <row r="505" spans="1:8" x14ac:dyDescent="0.25">
      <c r="A505" s="66"/>
      <c r="B505" s="66"/>
      <c r="C505" s="66"/>
      <c r="D505" s="66"/>
      <c r="E505" s="66"/>
      <c r="F505" s="68"/>
      <c r="G505" s="68"/>
      <c r="H505" s="66"/>
    </row>
    <row r="506" spans="1:8" x14ac:dyDescent="0.25">
      <c r="A506" s="66"/>
      <c r="B506" s="66"/>
      <c r="C506" s="66"/>
      <c r="D506" s="66"/>
      <c r="E506" s="66"/>
      <c r="F506" s="68"/>
      <c r="G506" s="68"/>
      <c r="H506" s="66"/>
    </row>
    <row r="507" spans="1:8" x14ac:dyDescent="0.25">
      <c r="A507" s="66"/>
      <c r="B507" s="66"/>
      <c r="C507" s="66"/>
      <c r="D507" s="66"/>
      <c r="E507" s="66"/>
      <c r="F507" s="68"/>
      <c r="G507" s="68"/>
      <c r="H507" s="66"/>
    </row>
    <row r="508" spans="1:8" x14ac:dyDescent="0.25">
      <c r="A508" s="66"/>
      <c r="B508" s="66"/>
      <c r="C508" s="66"/>
      <c r="D508" s="66"/>
      <c r="E508" s="66"/>
      <c r="F508" s="68"/>
      <c r="G508" s="68"/>
      <c r="H508" s="66"/>
    </row>
    <row r="509" spans="1:8" x14ac:dyDescent="0.25">
      <c r="A509" s="66"/>
      <c r="B509" s="66"/>
      <c r="C509" s="66"/>
      <c r="D509" s="66"/>
      <c r="E509" s="66"/>
      <c r="F509" s="68"/>
      <c r="G509" s="68"/>
      <c r="H509" s="66"/>
    </row>
    <row r="510" spans="1:8" x14ac:dyDescent="0.25">
      <c r="A510" s="66"/>
      <c r="B510" s="66"/>
      <c r="C510" s="66"/>
      <c r="D510" s="66"/>
      <c r="E510" s="66"/>
      <c r="F510" s="68"/>
      <c r="G510" s="68"/>
      <c r="H510" s="66"/>
    </row>
    <row r="511" spans="1:8" x14ac:dyDescent="0.25">
      <c r="A511" s="66"/>
      <c r="B511" s="66"/>
      <c r="C511" s="66"/>
      <c r="D511" s="66"/>
      <c r="E511" s="66"/>
      <c r="F511" s="68"/>
      <c r="G511" s="68"/>
      <c r="H511" s="66"/>
    </row>
    <row r="512" spans="1:8" x14ac:dyDescent="0.25">
      <c r="A512" s="66"/>
      <c r="B512" s="66"/>
      <c r="C512" s="66"/>
      <c r="D512" s="66"/>
      <c r="E512" s="66"/>
      <c r="F512" s="68"/>
      <c r="G512" s="68"/>
      <c r="H512" s="66"/>
    </row>
    <row r="513" spans="1:8" x14ac:dyDescent="0.25">
      <c r="A513" s="66"/>
      <c r="B513" s="66"/>
      <c r="C513" s="66"/>
      <c r="D513" s="66"/>
      <c r="E513" s="66"/>
      <c r="F513" s="68"/>
      <c r="G513" s="68"/>
      <c r="H513" s="66"/>
    </row>
    <row r="514" spans="1:8" x14ac:dyDescent="0.25">
      <c r="A514" s="66"/>
      <c r="B514" s="66"/>
      <c r="C514" s="66"/>
      <c r="D514" s="66"/>
      <c r="E514" s="66"/>
      <c r="F514" s="68"/>
      <c r="G514" s="68"/>
      <c r="H514" s="66"/>
    </row>
    <row r="515" spans="1:8" x14ac:dyDescent="0.25">
      <c r="A515" s="66"/>
      <c r="B515" s="66"/>
      <c r="C515" s="66"/>
      <c r="D515" s="66"/>
      <c r="E515" s="66"/>
      <c r="F515" s="68"/>
      <c r="G515" s="68"/>
      <c r="H515" s="66"/>
    </row>
    <row r="516" spans="1:8" x14ac:dyDescent="0.25">
      <c r="A516" s="66"/>
      <c r="B516" s="66"/>
      <c r="C516" s="66"/>
      <c r="D516" s="66"/>
      <c r="E516" s="66"/>
      <c r="F516" s="68"/>
      <c r="G516" s="68"/>
      <c r="H516" s="66"/>
    </row>
    <row r="517" spans="1:8" x14ac:dyDescent="0.25">
      <c r="A517" s="66"/>
      <c r="B517" s="66"/>
      <c r="C517" s="66"/>
      <c r="D517" s="66"/>
      <c r="E517" s="66"/>
      <c r="F517" s="68"/>
      <c r="G517" s="68"/>
      <c r="H517" s="66"/>
    </row>
    <row r="518" spans="1:8" x14ac:dyDescent="0.25">
      <c r="A518" s="66"/>
      <c r="B518" s="66"/>
      <c r="C518" s="66"/>
      <c r="D518" s="66"/>
      <c r="E518" s="66"/>
      <c r="F518" s="68"/>
      <c r="G518" s="68"/>
      <c r="H518" s="66"/>
    </row>
    <row r="519" spans="1:8" x14ac:dyDescent="0.25">
      <c r="A519" s="66"/>
      <c r="B519" s="66"/>
      <c r="C519" s="66"/>
      <c r="D519" s="66"/>
      <c r="E519" s="66"/>
      <c r="F519" s="68"/>
      <c r="G519" s="68"/>
      <c r="H519" s="66"/>
    </row>
    <row r="520" spans="1:8" x14ac:dyDescent="0.25">
      <c r="A520" s="66"/>
      <c r="B520" s="66"/>
      <c r="C520" s="66"/>
      <c r="D520" s="66"/>
      <c r="E520" s="66"/>
      <c r="F520" s="68"/>
      <c r="G520" s="68"/>
      <c r="H520" s="66"/>
    </row>
    <row r="521" spans="1:8" x14ac:dyDescent="0.25">
      <c r="A521" s="66"/>
      <c r="B521" s="66"/>
      <c r="C521" s="66"/>
      <c r="D521" s="66"/>
      <c r="E521" s="66"/>
      <c r="F521" s="68"/>
      <c r="G521" s="68"/>
      <c r="H521" s="66"/>
    </row>
    <row r="522" spans="1:8" x14ac:dyDescent="0.25">
      <c r="A522" s="66"/>
      <c r="B522" s="66"/>
      <c r="C522" s="66"/>
      <c r="D522" s="66"/>
      <c r="E522" s="66"/>
      <c r="F522" s="68"/>
      <c r="G522" s="68"/>
      <c r="H522" s="66"/>
    </row>
    <row r="523" spans="1:8" x14ac:dyDescent="0.25">
      <c r="A523" s="66"/>
      <c r="B523" s="66"/>
      <c r="C523" s="66"/>
      <c r="D523" s="66"/>
      <c r="E523" s="66"/>
      <c r="F523" s="68"/>
      <c r="G523" s="68"/>
      <c r="H523" s="66"/>
    </row>
    <row r="524" spans="1:8" x14ac:dyDescent="0.25">
      <c r="A524" s="66"/>
      <c r="B524" s="66"/>
      <c r="C524" s="66"/>
      <c r="D524" s="66"/>
      <c r="E524" s="66"/>
      <c r="F524" s="68"/>
      <c r="G524" s="68"/>
      <c r="H524" s="66"/>
    </row>
    <row r="525" spans="1:8" x14ac:dyDescent="0.25">
      <c r="A525" s="66"/>
      <c r="B525" s="66"/>
      <c r="C525" s="66"/>
      <c r="D525" s="66"/>
      <c r="E525" s="66"/>
      <c r="F525" s="68"/>
      <c r="G525" s="68"/>
      <c r="H525" s="66"/>
    </row>
    <row r="526" spans="1:8" x14ac:dyDescent="0.25">
      <c r="A526" s="66"/>
      <c r="B526" s="66"/>
      <c r="C526" s="66"/>
      <c r="D526" s="66"/>
      <c r="E526" s="66"/>
      <c r="F526" s="68"/>
      <c r="G526" s="68"/>
      <c r="H526" s="66"/>
    </row>
    <row r="527" spans="1:8" x14ac:dyDescent="0.25">
      <c r="A527" s="66"/>
      <c r="B527" s="66"/>
      <c r="C527" s="66"/>
      <c r="D527" s="66"/>
      <c r="E527" s="66"/>
      <c r="F527" s="68"/>
      <c r="G527" s="68"/>
      <c r="H527" s="66"/>
    </row>
    <row r="528" spans="1:8" x14ac:dyDescent="0.25">
      <c r="A528" s="66"/>
      <c r="B528" s="66"/>
      <c r="C528" s="66"/>
      <c r="D528" s="66"/>
      <c r="E528" s="66"/>
      <c r="F528" s="68"/>
      <c r="G528" s="68"/>
      <c r="H528" s="66"/>
    </row>
    <row r="529" spans="1:8" x14ac:dyDescent="0.25">
      <c r="A529" s="66"/>
      <c r="B529" s="66"/>
      <c r="C529" s="66"/>
      <c r="D529" s="66"/>
      <c r="E529" s="66"/>
      <c r="F529" s="68"/>
      <c r="G529" s="68"/>
      <c r="H529" s="66"/>
    </row>
    <row r="530" spans="1:8" x14ac:dyDescent="0.25">
      <c r="A530" s="66"/>
      <c r="B530" s="66"/>
      <c r="C530" s="66"/>
      <c r="D530" s="66"/>
      <c r="E530" s="66"/>
      <c r="F530" s="68"/>
      <c r="G530" s="68"/>
      <c r="H530" s="66"/>
    </row>
    <row r="531" spans="1:8" x14ac:dyDescent="0.25">
      <c r="A531" s="66"/>
      <c r="B531" s="66"/>
      <c r="C531" s="66"/>
      <c r="D531" s="66"/>
      <c r="E531" s="66"/>
      <c r="F531" s="68"/>
      <c r="G531" s="68"/>
      <c r="H531" s="66"/>
    </row>
    <row r="532" spans="1:8" x14ac:dyDescent="0.25">
      <c r="A532" s="66"/>
      <c r="B532" s="66"/>
      <c r="C532" s="66"/>
      <c r="D532" s="66"/>
      <c r="E532" s="66"/>
      <c r="F532" s="68"/>
      <c r="G532" s="68"/>
      <c r="H532" s="66"/>
    </row>
    <row r="533" spans="1:8" x14ac:dyDescent="0.25">
      <c r="A533" s="66"/>
      <c r="B533" s="66"/>
      <c r="C533" s="66"/>
      <c r="D533" s="66"/>
      <c r="E533" s="66"/>
      <c r="F533" s="68"/>
      <c r="G533" s="68"/>
      <c r="H533" s="66"/>
    </row>
    <row r="534" spans="1:8" x14ac:dyDescent="0.25">
      <c r="A534" s="66"/>
      <c r="B534" s="66"/>
      <c r="C534" s="66"/>
      <c r="D534" s="66"/>
      <c r="E534" s="66"/>
      <c r="F534" s="68"/>
      <c r="G534" s="68"/>
      <c r="H534" s="66"/>
    </row>
    <row r="535" spans="1:8" x14ac:dyDescent="0.25">
      <c r="A535" s="66"/>
      <c r="B535" s="66"/>
      <c r="C535" s="66"/>
      <c r="D535" s="66"/>
      <c r="E535" s="66"/>
      <c r="F535" s="68"/>
      <c r="G535" s="68"/>
      <c r="H535" s="66"/>
    </row>
    <row r="536" spans="1:8" x14ac:dyDescent="0.25">
      <c r="A536" s="66"/>
      <c r="B536" s="66"/>
      <c r="C536" s="66"/>
      <c r="D536" s="66"/>
      <c r="E536" s="66"/>
      <c r="F536" s="68"/>
      <c r="G536" s="68"/>
      <c r="H536" s="66"/>
    </row>
    <row r="537" spans="1:8" x14ac:dyDescent="0.25">
      <c r="A537" s="66"/>
      <c r="B537" s="66"/>
      <c r="C537" s="66"/>
      <c r="D537" s="66"/>
      <c r="E537" s="66"/>
      <c r="F537" s="68"/>
      <c r="G537" s="68"/>
      <c r="H537" s="66"/>
    </row>
    <row r="538" spans="1:8" x14ac:dyDescent="0.25">
      <c r="A538" s="66"/>
      <c r="B538" s="66"/>
      <c r="C538" s="66"/>
      <c r="D538" s="66"/>
      <c r="E538" s="66"/>
      <c r="F538" s="68"/>
      <c r="G538" s="68"/>
      <c r="H538" s="66"/>
    </row>
    <row r="539" spans="1:8" x14ac:dyDescent="0.25">
      <c r="A539" s="66"/>
      <c r="B539" s="66"/>
      <c r="C539" s="66"/>
      <c r="D539" s="66"/>
      <c r="E539" s="66"/>
      <c r="F539" s="68"/>
      <c r="G539" s="68"/>
      <c r="H539" s="66"/>
    </row>
    <row r="540" spans="1:8" x14ac:dyDescent="0.25">
      <c r="A540" s="66"/>
      <c r="B540" s="66"/>
      <c r="C540" s="66"/>
      <c r="D540" s="66"/>
      <c r="E540" s="66"/>
      <c r="F540" s="68"/>
      <c r="G540" s="68"/>
      <c r="H540" s="66"/>
    </row>
    <row r="541" spans="1:8" x14ac:dyDescent="0.25">
      <c r="A541" s="66"/>
      <c r="B541" s="66"/>
      <c r="C541" s="66"/>
      <c r="D541" s="66"/>
      <c r="E541" s="66"/>
      <c r="F541" s="68"/>
      <c r="G541" s="68"/>
      <c r="H541" s="66"/>
    </row>
    <row r="542" spans="1:8" x14ac:dyDescent="0.25">
      <c r="A542" s="66"/>
      <c r="B542" s="66"/>
      <c r="C542" s="66"/>
      <c r="D542" s="66"/>
      <c r="E542" s="66"/>
      <c r="F542" s="68"/>
      <c r="G542" s="68"/>
      <c r="H542" s="66"/>
    </row>
    <row r="543" spans="1:8" x14ac:dyDescent="0.25">
      <c r="A543" s="66"/>
      <c r="B543" s="66"/>
      <c r="C543" s="66"/>
      <c r="D543" s="66"/>
      <c r="E543" s="66"/>
      <c r="F543" s="68"/>
      <c r="G543" s="68"/>
      <c r="H543" s="66"/>
    </row>
    <row r="544" spans="1:8" x14ac:dyDescent="0.25">
      <c r="A544" s="66"/>
      <c r="B544" s="66"/>
      <c r="C544" s="66"/>
      <c r="D544" s="66"/>
      <c r="E544" s="66"/>
      <c r="F544" s="68"/>
      <c r="G544" s="68"/>
      <c r="H544" s="66"/>
    </row>
    <row r="545" spans="1:8" x14ac:dyDescent="0.25">
      <c r="A545" s="66"/>
      <c r="B545" s="66"/>
      <c r="C545" s="66"/>
      <c r="D545" s="66"/>
      <c r="E545" s="66"/>
      <c r="F545" s="68"/>
      <c r="G545" s="68"/>
      <c r="H545" s="66"/>
    </row>
    <row r="546" spans="1:8" x14ac:dyDescent="0.25">
      <c r="A546" s="66"/>
      <c r="B546" s="66"/>
      <c r="C546" s="66"/>
      <c r="D546" s="66"/>
      <c r="E546" s="66"/>
      <c r="F546" s="68"/>
      <c r="G546" s="68"/>
      <c r="H546" s="66"/>
    </row>
    <row r="547" spans="1:8" x14ac:dyDescent="0.25">
      <c r="A547" s="66"/>
      <c r="B547" s="66"/>
      <c r="C547" s="66"/>
      <c r="D547" s="66"/>
      <c r="E547" s="66"/>
      <c r="F547" s="68"/>
      <c r="G547" s="68"/>
      <c r="H547" s="66"/>
    </row>
    <row r="548" spans="1:8" x14ac:dyDescent="0.25">
      <c r="A548" s="66"/>
      <c r="B548" s="66"/>
      <c r="C548" s="66"/>
      <c r="D548" s="66"/>
      <c r="E548" s="66"/>
      <c r="F548" s="68"/>
      <c r="G548" s="68"/>
      <c r="H548" s="66"/>
    </row>
    <row r="549" spans="1:8" x14ac:dyDescent="0.25">
      <c r="A549" s="66"/>
      <c r="B549" s="66"/>
      <c r="C549" s="66"/>
      <c r="D549" s="66"/>
      <c r="E549" s="66"/>
      <c r="F549" s="68"/>
      <c r="G549" s="68"/>
      <c r="H549" s="66"/>
    </row>
    <row r="550" spans="1:8" x14ac:dyDescent="0.25">
      <c r="A550" s="66"/>
      <c r="B550" s="66"/>
      <c r="C550" s="66"/>
      <c r="D550" s="66"/>
      <c r="E550" s="66"/>
      <c r="F550" s="68"/>
      <c r="G550" s="68"/>
      <c r="H550" s="66"/>
    </row>
    <row r="551" spans="1:8" x14ac:dyDescent="0.25">
      <c r="A551" s="66"/>
      <c r="B551" s="66"/>
      <c r="C551" s="66"/>
      <c r="D551" s="66"/>
      <c r="E551" s="66"/>
      <c r="F551" s="68"/>
      <c r="G551" s="68"/>
      <c r="H551" s="66"/>
    </row>
    <row r="552" spans="1:8" x14ac:dyDescent="0.25">
      <c r="A552" s="66"/>
      <c r="B552" s="66"/>
      <c r="C552" s="66"/>
      <c r="D552" s="66"/>
      <c r="E552" s="66"/>
      <c r="F552" s="68"/>
      <c r="G552" s="68"/>
      <c r="H552" s="66"/>
    </row>
    <row r="553" spans="1:8" x14ac:dyDescent="0.25">
      <c r="A553" s="66"/>
      <c r="B553" s="66"/>
      <c r="C553" s="66"/>
      <c r="D553" s="66"/>
      <c r="E553" s="66"/>
      <c r="F553" s="68"/>
      <c r="G553" s="68"/>
      <c r="H553" s="66"/>
    </row>
    <row r="554" spans="1:8" x14ac:dyDescent="0.25">
      <c r="A554" s="66"/>
      <c r="B554" s="66"/>
      <c r="C554" s="66"/>
      <c r="D554" s="66"/>
      <c r="E554" s="66"/>
      <c r="F554" s="68"/>
      <c r="G554" s="68"/>
      <c r="H554" s="66"/>
    </row>
    <row r="555" spans="1:8" x14ac:dyDescent="0.25">
      <c r="A555" s="66"/>
      <c r="B555" s="66"/>
      <c r="C555" s="66"/>
      <c r="D555" s="66"/>
      <c r="E555" s="66"/>
      <c r="F555" s="68"/>
      <c r="G555" s="68"/>
      <c r="H555" s="66"/>
    </row>
    <row r="556" spans="1:8" x14ac:dyDescent="0.25">
      <c r="A556" s="66"/>
      <c r="B556" s="66"/>
      <c r="C556" s="66"/>
      <c r="D556" s="66"/>
      <c r="E556" s="66"/>
      <c r="F556" s="68"/>
      <c r="G556" s="68"/>
      <c r="H556" s="66"/>
    </row>
    <row r="557" spans="1:8" x14ac:dyDescent="0.25">
      <c r="A557" s="66"/>
      <c r="B557" s="66"/>
      <c r="C557" s="66"/>
      <c r="D557" s="66"/>
      <c r="E557" s="66"/>
      <c r="F557" s="68"/>
      <c r="G557" s="68"/>
      <c r="H557" s="66"/>
    </row>
    <row r="558" spans="1:8" x14ac:dyDescent="0.25">
      <c r="A558" s="66"/>
      <c r="B558" s="66"/>
      <c r="C558" s="66"/>
      <c r="D558" s="66"/>
      <c r="E558" s="66"/>
      <c r="F558" s="68"/>
      <c r="G558" s="68"/>
      <c r="H558" s="66"/>
    </row>
    <row r="559" spans="1:8" x14ac:dyDescent="0.25">
      <c r="A559" s="66"/>
      <c r="B559" s="66"/>
      <c r="C559" s="66"/>
      <c r="D559" s="66"/>
      <c r="E559" s="66"/>
      <c r="F559" s="68"/>
      <c r="G559" s="68"/>
      <c r="H559" s="66"/>
    </row>
    <row r="560" spans="1:8" x14ac:dyDescent="0.25">
      <c r="A560" s="66"/>
      <c r="B560" s="66"/>
      <c r="C560" s="66"/>
      <c r="D560" s="66"/>
      <c r="E560" s="66"/>
      <c r="F560" s="68"/>
      <c r="G560" s="68"/>
      <c r="H560" s="66"/>
    </row>
    <row r="561" spans="1:8" x14ac:dyDescent="0.25">
      <c r="A561" s="66"/>
      <c r="B561" s="66"/>
      <c r="C561" s="66"/>
      <c r="D561" s="66"/>
      <c r="E561" s="66"/>
      <c r="F561" s="68"/>
      <c r="G561" s="68"/>
      <c r="H561" s="66"/>
    </row>
    <row r="562" spans="1:8" x14ac:dyDescent="0.25">
      <c r="A562" s="66"/>
      <c r="B562" s="66"/>
      <c r="C562" s="66"/>
      <c r="D562" s="66"/>
      <c r="E562" s="66"/>
      <c r="F562" s="68"/>
      <c r="G562" s="68"/>
      <c r="H562" s="66"/>
    </row>
    <row r="563" spans="1:8" x14ac:dyDescent="0.25">
      <c r="A563" s="66"/>
      <c r="B563" s="66"/>
      <c r="C563" s="66"/>
      <c r="D563" s="66"/>
      <c r="E563" s="66"/>
      <c r="F563" s="68"/>
      <c r="G563" s="68"/>
      <c r="H563" s="66"/>
    </row>
    <row r="564" spans="1:8" x14ac:dyDescent="0.25">
      <c r="A564" s="66"/>
      <c r="B564" s="66"/>
      <c r="C564" s="66"/>
      <c r="D564" s="66"/>
      <c r="E564" s="66"/>
      <c r="F564" s="68"/>
      <c r="G564" s="68"/>
      <c r="H564" s="66"/>
    </row>
    <row r="565" spans="1:8" x14ac:dyDescent="0.25">
      <c r="A565" s="66"/>
      <c r="B565" s="66"/>
      <c r="C565" s="66"/>
      <c r="D565" s="66"/>
      <c r="E565" s="66"/>
      <c r="F565" s="68"/>
      <c r="G565" s="68"/>
      <c r="H565" s="66"/>
    </row>
    <row r="566" spans="1:8" x14ac:dyDescent="0.25">
      <c r="A566" s="66"/>
      <c r="B566" s="66"/>
      <c r="C566" s="66"/>
      <c r="D566" s="66"/>
      <c r="E566" s="66"/>
      <c r="F566" s="68"/>
      <c r="G566" s="68"/>
      <c r="H566" s="66"/>
    </row>
    <row r="567" spans="1:8" x14ac:dyDescent="0.25">
      <c r="A567" s="66"/>
      <c r="B567" s="66"/>
      <c r="C567" s="66"/>
      <c r="D567" s="66"/>
      <c r="E567" s="66"/>
      <c r="F567" s="68"/>
      <c r="G567" s="68"/>
      <c r="H567" s="66"/>
    </row>
    <row r="568" spans="1:8" x14ac:dyDescent="0.25">
      <c r="A568" s="66"/>
      <c r="B568" s="66"/>
      <c r="C568" s="66"/>
      <c r="D568" s="66"/>
      <c r="E568" s="66"/>
      <c r="F568" s="68"/>
      <c r="G568" s="68"/>
      <c r="H568" s="66"/>
    </row>
    <row r="569" spans="1:8" x14ac:dyDescent="0.25">
      <c r="A569" s="66"/>
      <c r="B569" s="66"/>
      <c r="C569" s="66"/>
      <c r="D569" s="66"/>
      <c r="E569" s="66"/>
      <c r="F569" s="68"/>
      <c r="G569" s="68"/>
      <c r="H569" s="66"/>
    </row>
    <row r="570" spans="1:8" x14ac:dyDescent="0.25">
      <c r="A570" s="66"/>
      <c r="B570" s="66"/>
      <c r="C570" s="66"/>
      <c r="D570" s="66"/>
      <c r="E570" s="66"/>
      <c r="F570" s="68"/>
      <c r="G570" s="68"/>
      <c r="H570" s="66"/>
    </row>
    <row r="571" spans="1:8" x14ac:dyDescent="0.25">
      <c r="A571" s="66"/>
      <c r="B571" s="66"/>
      <c r="C571" s="66"/>
      <c r="D571" s="66"/>
      <c r="E571" s="66"/>
      <c r="F571" s="68"/>
      <c r="G571" s="68"/>
      <c r="H571" s="66"/>
    </row>
    <row r="572" spans="1:8" x14ac:dyDescent="0.25">
      <c r="A572" s="66"/>
      <c r="B572" s="66"/>
      <c r="C572" s="66"/>
      <c r="D572" s="66"/>
      <c r="E572" s="66"/>
      <c r="F572" s="68"/>
      <c r="G572" s="68"/>
      <c r="H572" s="66"/>
    </row>
    <row r="573" spans="1:8" x14ac:dyDescent="0.25">
      <c r="A573" s="66"/>
      <c r="B573" s="66"/>
      <c r="C573" s="66"/>
      <c r="D573" s="66"/>
      <c r="E573" s="66"/>
      <c r="F573" s="68"/>
      <c r="G573" s="68"/>
      <c r="H573" s="66"/>
    </row>
    <row r="574" spans="1:8" x14ac:dyDescent="0.25">
      <c r="A574" s="66"/>
      <c r="B574" s="66"/>
      <c r="C574" s="66"/>
      <c r="D574" s="66"/>
      <c r="E574" s="66"/>
      <c r="F574" s="68"/>
      <c r="G574" s="68"/>
      <c r="H574" s="66"/>
    </row>
    <row r="575" spans="1:8" x14ac:dyDescent="0.25">
      <c r="A575" s="66"/>
      <c r="B575" s="66"/>
      <c r="C575" s="66"/>
      <c r="D575" s="66"/>
      <c r="E575" s="66"/>
      <c r="F575" s="68"/>
      <c r="G575" s="68"/>
      <c r="H575" s="66"/>
    </row>
    <row r="576" spans="1:8" x14ac:dyDescent="0.25">
      <c r="A576" s="66"/>
      <c r="B576" s="66"/>
      <c r="C576" s="66"/>
      <c r="D576" s="66"/>
      <c r="E576" s="66"/>
      <c r="F576" s="68"/>
      <c r="G576" s="68"/>
      <c r="H576" s="66"/>
    </row>
    <row r="577" spans="1:8" x14ac:dyDescent="0.25">
      <c r="A577" s="66"/>
      <c r="B577" s="66"/>
      <c r="C577" s="66"/>
      <c r="D577" s="66"/>
      <c r="E577" s="66"/>
      <c r="F577" s="68"/>
      <c r="G577" s="68"/>
      <c r="H577" s="66"/>
    </row>
    <row r="578" spans="1:8" x14ac:dyDescent="0.25">
      <c r="A578" s="66"/>
      <c r="B578" s="66"/>
      <c r="C578" s="66"/>
      <c r="D578" s="66"/>
      <c r="E578" s="66"/>
      <c r="F578" s="68"/>
      <c r="G578" s="68"/>
      <c r="H578" s="66"/>
    </row>
    <row r="579" spans="1:8" x14ac:dyDescent="0.25">
      <c r="A579" s="66"/>
      <c r="B579" s="66"/>
      <c r="C579" s="66"/>
      <c r="D579" s="66"/>
      <c r="E579" s="66"/>
      <c r="F579" s="68"/>
      <c r="G579" s="68"/>
      <c r="H579" s="66"/>
    </row>
    <row r="580" spans="1:8" x14ac:dyDescent="0.25">
      <c r="A580" s="66"/>
      <c r="B580" s="66"/>
      <c r="C580" s="66"/>
      <c r="D580" s="66"/>
      <c r="E580" s="66"/>
      <c r="F580" s="68"/>
      <c r="G580" s="68"/>
      <c r="H580" s="66"/>
    </row>
  </sheetData>
  <autoFilter ref="B4:H53" xr:uid="{00000000-0009-0000-0000-000003000000}"/>
  <dataValidations count="1">
    <dataValidation type="list" allowBlank="1" showInputMessage="1" showErrorMessage="1" sqref="D1:D1048576" xr:uid="{00000000-0002-0000-0300-000000000000}">
      <formula1>$W$4:$W$9</formula1>
    </dataValidation>
  </dataValidations>
  <pageMargins left="0.7" right="0.7" top="0.75" bottom="0.75" header="0.3" footer="0.3"/>
  <pageSetup paperSize="9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I154"/>
  <sheetViews>
    <sheetView zoomScale="90" zoomScaleNormal="90" workbookViewId="0">
      <pane xSplit="3" ySplit="4" topLeftCell="D119" activePane="bottomRight" state="frozen"/>
      <selection pane="topRight" activeCell="D1" sqref="D1"/>
      <selection pane="bottomLeft" activeCell="A5" sqref="A5"/>
      <selection pane="bottomRight" activeCell="B10" sqref="B10:L33"/>
    </sheetView>
  </sheetViews>
  <sheetFormatPr defaultColWidth="9.140625" defaultRowHeight="15" x14ac:dyDescent="0.25"/>
  <cols>
    <col min="1" max="1" width="4.7109375" customWidth="1"/>
    <col min="2" max="2" width="5.28515625" style="150" customWidth="1"/>
    <col min="3" max="3" width="47" customWidth="1"/>
    <col min="4" max="4" width="48.5703125" customWidth="1"/>
    <col min="5" max="5" width="18.85546875" style="151" bestFit="1" customWidth="1"/>
    <col min="6" max="6" width="18.5703125" style="27" customWidth="1"/>
    <col min="7" max="7" width="25.7109375" style="286" customWidth="1"/>
    <col min="8" max="8" width="11.5703125" style="27" customWidth="1"/>
    <col min="9" max="9" width="15.85546875" style="27" customWidth="1"/>
    <col min="10" max="10" width="12" customWidth="1"/>
    <col min="11" max="11" width="13" customWidth="1"/>
    <col min="12" max="12" width="14.5703125" customWidth="1"/>
    <col min="13" max="13" width="11.7109375" customWidth="1"/>
    <col min="14" max="14" width="25.7109375" customWidth="1"/>
    <col min="16" max="16" width="16.28515625" bestFit="1" customWidth="1"/>
    <col min="17" max="17" width="18.5703125" bestFit="1" customWidth="1"/>
    <col min="18" max="18" width="17.28515625" bestFit="1" customWidth="1"/>
    <col min="19" max="19" width="8.5703125" bestFit="1" customWidth="1"/>
    <col min="20" max="27" width="6.28515625" customWidth="1"/>
    <col min="28" max="28" width="7.7109375" customWidth="1"/>
    <col min="29" max="29" width="9.140625" style="59"/>
  </cols>
  <sheetData>
    <row r="1" spans="1:61" ht="21" x14ac:dyDescent="0.35">
      <c r="A1" s="13" t="s">
        <v>200</v>
      </c>
      <c r="B1" s="204"/>
    </row>
    <row r="2" spans="1:61" ht="15" customHeight="1" x14ac:dyDescent="0.3">
      <c r="A2" s="44" t="s">
        <v>52</v>
      </c>
      <c r="B2" s="203"/>
    </row>
    <row r="3" spans="1:61" s="59" customFormat="1" ht="14.45" x14ac:dyDescent="0.3">
      <c r="B3" s="205"/>
      <c r="C3" s="59" t="s">
        <v>45</v>
      </c>
      <c r="E3" s="60"/>
      <c r="F3" s="156"/>
      <c r="G3" s="287"/>
      <c r="H3" s="161"/>
      <c r="I3" s="156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</row>
    <row r="4" spans="1:61" s="59" customFormat="1" ht="26.25" customHeight="1" x14ac:dyDescent="0.25">
      <c r="A4" s="81" t="s">
        <v>137</v>
      </c>
      <c r="B4" s="81" t="s">
        <v>50</v>
      </c>
      <c r="C4" s="81" t="s">
        <v>2</v>
      </c>
      <c r="D4" s="82" t="s">
        <v>46</v>
      </c>
      <c r="E4" s="162" t="s">
        <v>59</v>
      </c>
      <c r="F4" s="157" t="s">
        <v>53</v>
      </c>
      <c r="G4" s="288" t="s">
        <v>185</v>
      </c>
      <c r="H4" s="159" t="s">
        <v>70</v>
      </c>
      <c r="I4" s="159" t="s">
        <v>57</v>
      </c>
      <c r="J4" s="83" t="s">
        <v>51</v>
      </c>
      <c r="K4" s="81" t="s">
        <v>47</v>
      </c>
      <c r="L4" s="84" t="s">
        <v>48</v>
      </c>
      <c r="M4" s="258" t="s">
        <v>186</v>
      </c>
      <c r="N4" s="85" t="s">
        <v>49</v>
      </c>
      <c r="O4"/>
      <c r="AC4" s="265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</row>
    <row r="5" spans="1:61" ht="15" customHeight="1" x14ac:dyDescent="0.3">
      <c r="A5" s="66">
        <v>1</v>
      </c>
      <c r="B5" s="149">
        <v>1</v>
      </c>
      <c r="C5" s="28" t="s">
        <v>205</v>
      </c>
      <c r="D5" s="235" t="s">
        <v>130</v>
      </c>
      <c r="E5" s="152" t="s">
        <v>173</v>
      </c>
      <c r="F5" s="158" t="s">
        <v>155</v>
      </c>
      <c r="G5" s="289" t="s">
        <v>157</v>
      </c>
      <c r="H5" s="160"/>
      <c r="I5" s="174" t="s">
        <v>179</v>
      </c>
      <c r="J5" s="153">
        <v>0</v>
      </c>
      <c r="K5" s="155">
        <v>1</v>
      </c>
      <c r="L5" s="183">
        <v>30</v>
      </c>
      <c r="M5" s="183"/>
      <c r="N5" s="66"/>
      <c r="P5" t="s">
        <v>171</v>
      </c>
      <c r="Q5" t="s">
        <v>175</v>
      </c>
      <c r="R5" t="s">
        <v>156</v>
      </c>
      <c r="S5" t="s">
        <v>179</v>
      </c>
      <c r="T5" t="s">
        <v>142</v>
      </c>
      <c r="AC5" s="266"/>
    </row>
    <row r="6" spans="1:61" ht="15" customHeight="1" x14ac:dyDescent="0.25">
      <c r="A6" s="66">
        <v>2</v>
      </c>
      <c r="B6" s="149">
        <v>1</v>
      </c>
      <c r="C6" s="66" t="s">
        <v>202</v>
      </c>
      <c r="D6" s="236" t="s">
        <v>218</v>
      </c>
      <c r="E6" s="152" t="s">
        <v>54</v>
      </c>
      <c r="F6" s="158" t="s">
        <v>151</v>
      </c>
      <c r="G6" s="289" t="s">
        <v>164</v>
      </c>
      <c r="H6" s="160"/>
      <c r="I6" s="174" t="s">
        <v>179</v>
      </c>
      <c r="J6" s="153">
        <v>790</v>
      </c>
      <c r="K6" s="219">
        <v>1</v>
      </c>
      <c r="L6" s="183">
        <v>116</v>
      </c>
      <c r="M6" s="259"/>
      <c r="N6" s="220"/>
      <c r="P6" t="s">
        <v>172</v>
      </c>
      <c r="Q6" t="s">
        <v>155</v>
      </c>
      <c r="R6" t="s">
        <v>62</v>
      </c>
      <c r="S6" t="s">
        <v>180</v>
      </c>
      <c r="T6" t="s">
        <v>218</v>
      </c>
    </row>
    <row r="7" spans="1:61" ht="15" customHeight="1" x14ac:dyDescent="0.25">
      <c r="A7" s="66">
        <v>3</v>
      </c>
      <c r="B7" s="149">
        <v>1</v>
      </c>
      <c r="C7" s="66" t="s">
        <v>201</v>
      </c>
      <c r="D7" s="236" t="s">
        <v>237</v>
      </c>
      <c r="E7" s="152" t="s">
        <v>173</v>
      </c>
      <c r="F7" s="158" t="s">
        <v>151</v>
      </c>
      <c r="G7" s="289" t="s">
        <v>164</v>
      </c>
      <c r="H7" s="160"/>
      <c r="I7" s="174" t="s">
        <v>179</v>
      </c>
      <c r="J7" s="153">
        <v>0</v>
      </c>
      <c r="K7" s="219">
        <v>0.75</v>
      </c>
      <c r="L7" s="183">
        <v>116</v>
      </c>
      <c r="M7" s="259"/>
      <c r="N7" s="220"/>
      <c r="P7" t="s">
        <v>173</v>
      </c>
      <c r="Q7" t="s">
        <v>159</v>
      </c>
      <c r="R7" t="s">
        <v>64</v>
      </c>
      <c r="S7" t="s">
        <v>199</v>
      </c>
      <c r="T7" t="s">
        <v>236</v>
      </c>
    </row>
    <row r="8" spans="1:61" ht="15" customHeight="1" x14ac:dyDescent="0.25">
      <c r="A8" s="66">
        <v>4</v>
      </c>
      <c r="B8" s="149">
        <v>1</v>
      </c>
      <c r="C8" s="66" t="s">
        <v>204</v>
      </c>
      <c r="D8" s="237" t="s">
        <v>224</v>
      </c>
      <c r="E8" s="152" t="s">
        <v>56</v>
      </c>
      <c r="F8" s="158" t="s">
        <v>178</v>
      </c>
      <c r="G8" s="289" t="s">
        <v>61</v>
      </c>
      <c r="H8" s="201"/>
      <c r="I8" s="174" t="s">
        <v>179</v>
      </c>
      <c r="J8" s="153">
        <v>0</v>
      </c>
      <c r="K8" s="155"/>
      <c r="L8" s="66"/>
      <c r="M8" s="94"/>
      <c r="N8" s="220"/>
      <c r="P8" t="s">
        <v>54</v>
      </c>
      <c r="Q8" t="s">
        <v>153</v>
      </c>
      <c r="R8" t="s">
        <v>58</v>
      </c>
      <c r="T8" t="s">
        <v>237</v>
      </c>
    </row>
    <row r="9" spans="1:61" ht="15" customHeight="1" x14ac:dyDescent="0.25">
      <c r="A9" s="66">
        <v>5</v>
      </c>
      <c r="B9" s="149">
        <v>1</v>
      </c>
      <c r="C9" s="66" t="s">
        <v>203</v>
      </c>
      <c r="D9" s="236" t="s">
        <v>238</v>
      </c>
      <c r="E9" s="152" t="s">
        <v>56</v>
      </c>
      <c r="F9" s="158" t="s">
        <v>178</v>
      </c>
      <c r="G9" s="289" t="s">
        <v>61</v>
      </c>
      <c r="H9" s="217"/>
      <c r="I9" s="174" t="s">
        <v>179</v>
      </c>
      <c r="J9" s="218">
        <v>0</v>
      </c>
      <c r="K9" s="219">
        <v>1</v>
      </c>
      <c r="L9" s="183">
        <v>20</v>
      </c>
      <c r="M9" s="259"/>
      <c r="N9" s="220"/>
      <c r="P9" t="s">
        <v>56</v>
      </c>
      <c r="Q9" t="s">
        <v>151</v>
      </c>
      <c r="R9" t="s">
        <v>63</v>
      </c>
      <c r="T9" t="s">
        <v>238</v>
      </c>
    </row>
    <row r="10" spans="1:61" ht="15" customHeight="1" x14ac:dyDescent="0.25">
      <c r="A10" s="66">
        <v>6</v>
      </c>
      <c r="B10" s="149"/>
      <c r="C10" s="66"/>
      <c r="D10" s="236"/>
      <c r="E10" s="152"/>
      <c r="F10" s="158"/>
      <c r="G10" s="289"/>
      <c r="H10" s="217"/>
      <c r="I10" s="174"/>
      <c r="J10" s="218"/>
      <c r="K10" s="219"/>
      <c r="L10" s="183"/>
      <c r="M10" s="259"/>
      <c r="N10" s="220"/>
      <c r="P10" t="s">
        <v>174</v>
      </c>
      <c r="Q10" t="s">
        <v>150</v>
      </c>
      <c r="R10" t="s">
        <v>157</v>
      </c>
      <c r="T10" t="s">
        <v>144</v>
      </c>
    </row>
    <row r="11" spans="1:61" ht="15" customHeight="1" x14ac:dyDescent="0.25">
      <c r="A11" s="66">
        <v>7</v>
      </c>
      <c r="B11" s="149"/>
      <c r="C11" s="66"/>
      <c r="D11" s="236"/>
      <c r="E11" s="152"/>
      <c r="F11" s="158"/>
      <c r="G11" s="289"/>
      <c r="H11" s="217"/>
      <c r="I11" s="174"/>
      <c r="J11" s="218"/>
      <c r="K11" s="219"/>
      <c r="L11" s="183"/>
      <c r="M11" s="259"/>
      <c r="N11" s="220"/>
      <c r="P11" t="s">
        <v>167</v>
      </c>
      <c r="Q11" t="s">
        <v>154</v>
      </c>
      <c r="R11" t="s">
        <v>158</v>
      </c>
      <c r="T11" t="s">
        <v>228</v>
      </c>
    </row>
    <row r="12" spans="1:61" ht="15" customHeight="1" x14ac:dyDescent="0.25">
      <c r="A12" s="66">
        <v>8</v>
      </c>
      <c r="B12" s="149"/>
      <c r="C12" s="216"/>
      <c r="D12" s="236"/>
      <c r="E12" s="152"/>
      <c r="F12" s="158"/>
      <c r="G12" s="289"/>
      <c r="H12" s="217"/>
      <c r="I12" s="174"/>
      <c r="J12" s="218"/>
      <c r="K12" s="219"/>
      <c r="L12" s="183"/>
      <c r="M12" s="259"/>
      <c r="N12" s="220"/>
      <c r="Q12" t="s">
        <v>176</v>
      </c>
      <c r="R12" t="s">
        <v>61</v>
      </c>
      <c r="T12" t="s">
        <v>227</v>
      </c>
    </row>
    <row r="13" spans="1:61" ht="15" customHeight="1" x14ac:dyDescent="0.25">
      <c r="A13" s="66">
        <v>9</v>
      </c>
      <c r="B13" s="149"/>
      <c r="C13" s="216"/>
      <c r="D13" s="236"/>
      <c r="E13" s="152"/>
      <c r="F13" s="158"/>
      <c r="G13" s="289"/>
      <c r="H13" s="217"/>
      <c r="I13" s="174"/>
      <c r="J13" s="218"/>
      <c r="K13" s="564"/>
      <c r="L13" s="566"/>
      <c r="M13" s="260"/>
      <c r="N13" s="220"/>
      <c r="Q13" t="s">
        <v>177</v>
      </c>
      <c r="R13" t="s">
        <v>65</v>
      </c>
      <c r="T13" t="s">
        <v>220</v>
      </c>
    </row>
    <row r="14" spans="1:61" ht="15" customHeight="1" x14ac:dyDescent="0.25">
      <c r="A14" s="66">
        <v>10</v>
      </c>
      <c r="B14" s="149"/>
      <c r="C14" s="216"/>
      <c r="D14" s="236"/>
      <c r="E14" s="152"/>
      <c r="F14" s="158"/>
      <c r="G14" s="289"/>
      <c r="H14" s="217"/>
      <c r="I14" s="174"/>
      <c r="J14" s="218"/>
      <c r="K14" s="564"/>
      <c r="L14" s="567"/>
      <c r="M14" s="259"/>
      <c r="N14" s="220"/>
      <c r="Q14" t="s">
        <v>152</v>
      </c>
      <c r="R14" t="s">
        <v>60</v>
      </c>
      <c r="T14" t="s">
        <v>221</v>
      </c>
    </row>
    <row r="15" spans="1:61" ht="15" customHeight="1" x14ac:dyDescent="0.25">
      <c r="A15" s="66">
        <v>11</v>
      </c>
      <c r="B15" s="149"/>
      <c r="C15" s="216"/>
      <c r="D15" s="236"/>
      <c r="E15" s="152"/>
      <c r="F15" s="158"/>
      <c r="G15" s="289"/>
      <c r="H15" s="217"/>
      <c r="I15" s="174"/>
      <c r="J15" s="218"/>
      <c r="K15" s="564"/>
      <c r="L15" s="567"/>
      <c r="M15" s="259"/>
      <c r="N15" s="220"/>
      <c r="Q15" t="s">
        <v>178</v>
      </c>
      <c r="R15" t="s">
        <v>55</v>
      </c>
      <c r="T15" t="s">
        <v>239</v>
      </c>
    </row>
    <row r="16" spans="1:61" ht="15" customHeight="1" x14ac:dyDescent="0.25">
      <c r="A16" s="66">
        <v>12</v>
      </c>
      <c r="B16" s="149"/>
      <c r="C16" s="216"/>
      <c r="D16" s="236"/>
      <c r="E16" s="152"/>
      <c r="F16" s="158"/>
      <c r="G16" s="289"/>
      <c r="H16" s="217"/>
      <c r="I16" s="174"/>
      <c r="J16" s="348"/>
      <c r="K16" s="219"/>
      <c r="L16" s="183"/>
      <c r="M16" s="183"/>
      <c r="N16" s="66"/>
      <c r="R16" t="s">
        <v>66</v>
      </c>
      <c r="T16" t="s">
        <v>224</v>
      </c>
    </row>
    <row r="17" spans="1:20" ht="15" customHeight="1" x14ac:dyDescent="0.25">
      <c r="A17" s="66">
        <v>13</v>
      </c>
      <c r="B17" s="149"/>
      <c r="C17" s="216"/>
      <c r="D17" s="236"/>
      <c r="E17" s="152"/>
      <c r="F17" s="158"/>
      <c r="G17" s="289"/>
      <c r="H17" s="217"/>
      <c r="I17" s="174"/>
      <c r="J17" s="348"/>
      <c r="K17" s="219"/>
      <c r="L17" s="222"/>
      <c r="M17" s="260"/>
      <c r="N17" s="220"/>
      <c r="R17" t="s">
        <v>160</v>
      </c>
      <c r="T17" t="s">
        <v>145</v>
      </c>
    </row>
    <row r="18" spans="1:20" ht="15" customHeight="1" x14ac:dyDescent="0.25">
      <c r="A18" s="66">
        <v>14</v>
      </c>
      <c r="B18" s="149"/>
      <c r="C18" s="66"/>
      <c r="D18" s="236"/>
      <c r="E18" s="152"/>
      <c r="F18" s="158"/>
      <c r="G18" s="289"/>
      <c r="H18" s="217"/>
      <c r="I18" s="174"/>
      <c r="J18" s="348"/>
      <c r="K18" s="219"/>
      <c r="L18" s="222"/>
      <c r="M18" s="260"/>
      <c r="N18" s="220"/>
      <c r="R18" t="s">
        <v>164</v>
      </c>
      <c r="T18" t="s">
        <v>133</v>
      </c>
    </row>
    <row r="19" spans="1:20" ht="15" customHeight="1" x14ac:dyDescent="0.25">
      <c r="A19" s="66">
        <v>15</v>
      </c>
      <c r="B19" s="149"/>
      <c r="C19" s="66"/>
      <c r="D19" s="236"/>
      <c r="E19" s="152"/>
      <c r="F19" s="158"/>
      <c r="G19" s="289"/>
      <c r="H19" s="217"/>
      <c r="I19" s="174"/>
      <c r="J19" s="563"/>
      <c r="K19" s="219"/>
      <c r="L19" s="183"/>
      <c r="M19" s="259"/>
      <c r="N19" s="220"/>
      <c r="T19" t="s">
        <v>217</v>
      </c>
    </row>
    <row r="20" spans="1:20" ht="15" customHeight="1" x14ac:dyDescent="0.25">
      <c r="A20" s="66">
        <v>16</v>
      </c>
      <c r="B20" s="149"/>
      <c r="C20" s="216"/>
      <c r="D20" s="236"/>
      <c r="E20" s="152"/>
      <c r="F20" s="158"/>
      <c r="G20" s="289"/>
      <c r="H20" s="217"/>
      <c r="I20" s="174"/>
      <c r="J20" s="565"/>
      <c r="K20" s="219"/>
      <c r="L20" s="222"/>
      <c r="M20" s="260"/>
      <c r="N20" s="220"/>
      <c r="T20" t="s">
        <v>240</v>
      </c>
    </row>
    <row r="21" spans="1:20" ht="15" customHeight="1" x14ac:dyDescent="0.25">
      <c r="A21" s="66">
        <v>17</v>
      </c>
      <c r="B21" s="149"/>
      <c r="C21" s="223"/>
      <c r="D21" s="236"/>
      <c r="E21" s="152"/>
      <c r="F21" s="158"/>
      <c r="G21" s="289"/>
      <c r="H21" s="217"/>
      <c r="I21" s="174"/>
      <c r="J21" s="565"/>
      <c r="K21" s="219"/>
      <c r="L21" s="222"/>
      <c r="M21" s="260"/>
      <c r="N21" s="220"/>
      <c r="T21" t="s">
        <v>130</v>
      </c>
    </row>
    <row r="22" spans="1:20" ht="15" customHeight="1" x14ac:dyDescent="0.25">
      <c r="A22" s="66">
        <v>18</v>
      </c>
      <c r="B22" s="149"/>
      <c r="C22" s="216"/>
      <c r="D22" s="236"/>
      <c r="E22" s="152"/>
      <c r="F22" s="158"/>
      <c r="G22" s="289"/>
      <c r="H22" s="217"/>
      <c r="I22" s="174"/>
      <c r="J22" s="218"/>
      <c r="K22" s="219"/>
      <c r="L22" s="222"/>
      <c r="M22" s="260"/>
      <c r="N22" s="220"/>
      <c r="T22" t="s">
        <v>135</v>
      </c>
    </row>
    <row r="23" spans="1:20" ht="15" customHeight="1" x14ac:dyDescent="0.25">
      <c r="A23" s="66">
        <v>19</v>
      </c>
      <c r="B23" s="149"/>
      <c r="C23" s="221"/>
      <c r="D23" s="236"/>
      <c r="E23" s="152"/>
      <c r="F23" s="158"/>
      <c r="G23" s="289"/>
      <c r="H23" s="217"/>
      <c r="I23" s="174"/>
      <c r="J23" s="218"/>
      <c r="K23" s="219"/>
      <c r="L23" s="222"/>
      <c r="M23" s="260"/>
      <c r="N23" s="220"/>
    </row>
    <row r="24" spans="1:20" ht="15" customHeight="1" x14ac:dyDescent="0.25">
      <c r="A24" s="66">
        <v>20</v>
      </c>
      <c r="B24" s="149"/>
      <c r="C24" s="216"/>
      <c r="D24" s="236"/>
      <c r="E24" s="152"/>
      <c r="F24" s="158"/>
      <c r="G24" s="289"/>
      <c r="H24" s="217"/>
      <c r="I24" s="174"/>
      <c r="J24" s="249"/>
      <c r="K24" s="218"/>
      <c r="L24" s="222"/>
      <c r="M24" s="260"/>
      <c r="N24" s="220"/>
    </row>
    <row r="25" spans="1:20" ht="15" customHeight="1" x14ac:dyDescent="0.25">
      <c r="A25" s="66">
        <v>21</v>
      </c>
      <c r="B25" s="149"/>
      <c r="C25" s="216"/>
      <c r="D25" s="236"/>
      <c r="E25" s="152"/>
      <c r="F25" s="158"/>
      <c r="G25" s="289"/>
      <c r="H25" s="217"/>
      <c r="I25" s="174"/>
      <c r="J25" s="218"/>
      <c r="K25" s="219"/>
      <c r="L25" s="222"/>
      <c r="M25" s="260"/>
      <c r="N25" s="220"/>
    </row>
    <row r="26" spans="1:20" ht="15" customHeight="1" x14ac:dyDescent="0.25">
      <c r="A26" s="66">
        <v>22</v>
      </c>
      <c r="B26" s="149"/>
      <c r="C26" s="223"/>
      <c r="D26" s="250"/>
      <c r="E26" s="152"/>
      <c r="F26" s="158"/>
      <c r="G26" s="289"/>
      <c r="H26" s="217"/>
      <c r="I26" s="174"/>
      <c r="J26" s="218"/>
      <c r="K26" s="219"/>
      <c r="L26" s="224"/>
      <c r="M26" s="261"/>
      <c r="N26" s="220"/>
    </row>
    <row r="27" spans="1:20" ht="15" customHeight="1" x14ac:dyDescent="0.25">
      <c r="A27" s="66">
        <v>23</v>
      </c>
      <c r="B27" s="149"/>
      <c r="C27" s="216"/>
      <c r="D27" s="250"/>
      <c r="E27" s="152"/>
      <c r="F27" s="158"/>
      <c r="G27" s="289"/>
      <c r="H27" s="217"/>
      <c r="I27" s="174"/>
      <c r="J27" s="218"/>
      <c r="K27" s="219"/>
      <c r="L27" s="224"/>
      <c r="M27" s="261"/>
      <c r="N27" s="220"/>
    </row>
    <row r="28" spans="1:20" ht="15" customHeight="1" x14ac:dyDescent="0.25">
      <c r="A28" s="66">
        <v>24</v>
      </c>
      <c r="B28" s="149"/>
      <c r="C28" s="216"/>
      <c r="D28" s="250"/>
      <c r="E28" s="152"/>
      <c r="F28" s="158"/>
      <c r="G28" s="289"/>
      <c r="H28" s="217"/>
      <c r="I28" s="174"/>
      <c r="J28" s="218"/>
      <c r="K28" s="219"/>
      <c r="L28" s="224"/>
      <c r="M28" s="261"/>
      <c r="N28" s="220"/>
    </row>
    <row r="29" spans="1:20" ht="15" customHeight="1" x14ac:dyDescent="0.25">
      <c r="A29" s="66">
        <v>25</v>
      </c>
      <c r="B29" s="149"/>
      <c r="C29" s="216"/>
      <c r="D29" s="250"/>
      <c r="E29" s="152"/>
      <c r="F29" s="158"/>
      <c r="G29" s="289"/>
      <c r="H29" s="217"/>
      <c r="I29" s="174"/>
      <c r="J29" s="218"/>
      <c r="K29" s="219"/>
      <c r="L29" s="225"/>
      <c r="M29" s="262"/>
      <c r="N29" s="220"/>
    </row>
    <row r="30" spans="1:20" ht="15" customHeight="1" x14ac:dyDescent="0.25">
      <c r="A30" s="66">
        <v>26</v>
      </c>
      <c r="B30" s="149"/>
      <c r="C30" s="216"/>
      <c r="D30" s="250"/>
      <c r="E30" s="152"/>
      <c r="F30" s="158"/>
      <c r="G30" s="289"/>
      <c r="H30" s="217"/>
      <c r="I30" s="174"/>
      <c r="J30" s="218"/>
      <c r="K30" s="219"/>
      <c r="L30" s="224"/>
      <c r="M30" s="261"/>
      <c r="N30" s="220"/>
    </row>
    <row r="31" spans="1:20" ht="15" customHeight="1" x14ac:dyDescent="0.25">
      <c r="A31" s="66">
        <v>27</v>
      </c>
      <c r="B31" s="149"/>
      <c r="C31" s="216"/>
      <c r="D31" s="250"/>
      <c r="E31" s="152"/>
      <c r="F31" s="158"/>
      <c r="G31" s="289"/>
      <c r="H31" s="217"/>
      <c r="I31" s="174"/>
      <c r="J31" s="218"/>
      <c r="K31" s="219"/>
      <c r="L31" s="225"/>
      <c r="M31" s="262"/>
      <c r="N31" s="220"/>
    </row>
    <row r="32" spans="1:20" ht="15" customHeight="1" x14ac:dyDescent="0.25">
      <c r="A32" s="66">
        <v>28</v>
      </c>
      <c r="B32" s="149"/>
      <c r="C32" s="216"/>
      <c r="D32" s="250"/>
      <c r="E32" s="152"/>
      <c r="F32" s="158"/>
      <c r="G32" s="289"/>
      <c r="H32" s="217"/>
      <c r="I32" s="174"/>
      <c r="J32" s="218"/>
      <c r="K32" s="219"/>
      <c r="L32" s="225"/>
      <c r="M32" s="262"/>
      <c r="N32" s="220"/>
    </row>
    <row r="33" spans="1:14" ht="15" customHeight="1" x14ac:dyDescent="0.25">
      <c r="A33" s="66">
        <v>29</v>
      </c>
      <c r="B33" s="149"/>
      <c r="C33" s="216"/>
      <c r="D33" s="250"/>
      <c r="E33" s="152"/>
      <c r="F33" s="158"/>
      <c r="G33" s="289"/>
      <c r="H33" s="217"/>
      <c r="I33" s="174"/>
      <c r="J33" s="218"/>
      <c r="K33" s="219"/>
      <c r="L33" s="225"/>
      <c r="M33" s="262"/>
      <c r="N33" s="220"/>
    </row>
    <row r="34" spans="1:14" ht="15" customHeight="1" x14ac:dyDescent="0.3">
      <c r="A34" s="66">
        <v>30</v>
      </c>
      <c r="B34" s="149"/>
      <c r="C34" s="66"/>
      <c r="D34" s="250"/>
      <c r="E34" s="152"/>
      <c r="F34" s="158"/>
      <c r="G34" s="289"/>
      <c r="H34" s="217"/>
      <c r="I34" s="174"/>
      <c r="J34" s="218"/>
      <c r="K34" s="219"/>
      <c r="L34" s="225"/>
      <c r="M34" s="262"/>
      <c r="N34" s="220"/>
    </row>
    <row r="35" spans="1:14" ht="15" customHeight="1" x14ac:dyDescent="0.3">
      <c r="A35" s="66">
        <v>31</v>
      </c>
      <c r="B35" s="149"/>
      <c r="C35" s="66"/>
      <c r="D35" s="250"/>
      <c r="E35" s="152"/>
      <c r="F35" s="158"/>
      <c r="G35" s="289"/>
      <c r="H35" s="217"/>
      <c r="I35" s="174"/>
      <c r="J35" s="218"/>
      <c r="K35" s="219"/>
      <c r="L35" s="224"/>
      <c r="M35" s="261"/>
      <c r="N35" s="220"/>
    </row>
    <row r="36" spans="1:14" ht="15" customHeight="1" x14ac:dyDescent="0.3">
      <c r="A36" s="66">
        <v>32</v>
      </c>
      <c r="B36" s="149"/>
      <c r="C36" s="66"/>
      <c r="D36" s="250"/>
      <c r="E36" s="152"/>
      <c r="F36" s="158"/>
      <c r="G36" s="289"/>
      <c r="H36" s="217"/>
      <c r="I36" s="174"/>
      <c r="J36" s="218"/>
      <c r="K36" s="219"/>
      <c r="L36" s="224"/>
      <c r="M36" s="261"/>
      <c r="N36" s="220"/>
    </row>
    <row r="37" spans="1:14" ht="15" customHeight="1" x14ac:dyDescent="0.3">
      <c r="A37" s="66">
        <v>33</v>
      </c>
      <c r="B37" s="149"/>
      <c r="C37" s="66"/>
      <c r="D37" s="250"/>
      <c r="E37" s="152"/>
      <c r="F37" s="158"/>
      <c r="G37" s="289"/>
      <c r="H37" s="217"/>
      <c r="I37" s="174"/>
      <c r="J37" s="218"/>
      <c r="K37" s="219"/>
      <c r="L37" s="224"/>
      <c r="M37" s="261"/>
      <c r="N37" s="254"/>
    </row>
    <row r="38" spans="1:14" ht="15" customHeight="1" x14ac:dyDescent="0.3">
      <c r="A38" s="66">
        <v>34</v>
      </c>
      <c r="B38" s="149"/>
      <c r="C38" s="66"/>
      <c r="D38" s="250"/>
      <c r="E38" s="152"/>
      <c r="F38" s="158"/>
      <c r="G38" s="289"/>
      <c r="H38" s="217"/>
      <c r="I38" s="174"/>
      <c r="J38" s="218"/>
      <c r="K38" s="219"/>
      <c r="L38" s="224"/>
      <c r="M38" s="224"/>
      <c r="N38" s="186"/>
    </row>
    <row r="39" spans="1:14" ht="15" customHeight="1" x14ac:dyDescent="0.3">
      <c r="A39" s="66">
        <v>35</v>
      </c>
      <c r="B39" s="149"/>
      <c r="C39" s="66"/>
      <c r="D39" s="250"/>
      <c r="E39" s="152"/>
      <c r="F39" s="158"/>
      <c r="G39" s="289"/>
      <c r="H39" s="217"/>
      <c r="I39" s="174"/>
      <c r="J39" s="218"/>
      <c r="K39" s="219"/>
      <c r="L39" s="224"/>
      <c r="M39" s="261"/>
      <c r="N39" s="220"/>
    </row>
    <row r="40" spans="1:14" ht="15" customHeight="1" x14ac:dyDescent="0.3">
      <c r="A40" s="66">
        <v>36</v>
      </c>
      <c r="B40" s="149"/>
      <c r="C40" s="66"/>
      <c r="D40" s="250"/>
      <c r="E40" s="152"/>
      <c r="F40" s="158"/>
      <c r="G40" s="289"/>
      <c r="H40" s="217"/>
      <c r="I40" s="174"/>
      <c r="J40" s="218"/>
      <c r="K40" s="219"/>
      <c r="L40" s="224"/>
      <c r="M40" s="261"/>
      <c r="N40" s="220"/>
    </row>
    <row r="41" spans="1:14" ht="15" customHeight="1" x14ac:dyDescent="0.3">
      <c r="A41" s="66">
        <v>37</v>
      </c>
      <c r="B41" s="149"/>
      <c r="C41" s="66"/>
      <c r="D41" s="250"/>
      <c r="E41" s="152"/>
      <c r="F41" s="158"/>
      <c r="G41" s="289"/>
      <c r="H41" s="217"/>
      <c r="I41" s="174"/>
      <c r="J41" s="218"/>
      <c r="K41" s="219"/>
      <c r="L41" s="224"/>
      <c r="M41" s="261"/>
      <c r="N41" s="220"/>
    </row>
    <row r="42" spans="1:14" ht="15" customHeight="1" x14ac:dyDescent="0.3">
      <c r="A42" s="66">
        <v>38</v>
      </c>
      <c r="B42" s="149"/>
      <c r="C42" s="216"/>
      <c r="D42" s="250"/>
      <c r="E42" s="152"/>
      <c r="F42" s="158"/>
      <c r="G42" s="289"/>
      <c r="H42" s="217"/>
      <c r="I42" s="174"/>
      <c r="J42" s="218"/>
      <c r="K42" s="219"/>
      <c r="L42" s="226"/>
      <c r="M42" s="263"/>
      <c r="N42" s="220"/>
    </row>
    <row r="43" spans="1:14" ht="15" customHeight="1" x14ac:dyDescent="0.3">
      <c r="A43" s="66">
        <v>39</v>
      </c>
      <c r="B43" s="149"/>
      <c r="C43" s="223"/>
      <c r="D43" s="250"/>
      <c r="E43" s="152"/>
      <c r="F43" s="158"/>
      <c r="G43" s="289"/>
      <c r="H43" s="217"/>
      <c r="I43" s="174"/>
      <c r="J43" s="218"/>
      <c r="K43" s="219"/>
      <c r="L43" s="253"/>
      <c r="M43" s="264"/>
      <c r="N43" s="220"/>
    </row>
    <row r="44" spans="1:14" ht="15" customHeight="1" x14ac:dyDescent="0.3">
      <c r="A44" s="66">
        <v>40</v>
      </c>
      <c r="B44" s="149"/>
      <c r="C44" s="216"/>
      <c r="D44" s="250"/>
      <c r="E44" s="152"/>
      <c r="F44" s="158"/>
      <c r="G44" s="289"/>
      <c r="H44" s="217"/>
      <c r="I44" s="174"/>
      <c r="J44" s="218"/>
      <c r="K44" s="219"/>
      <c r="L44" s="225"/>
      <c r="M44" s="262"/>
      <c r="N44" s="220"/>
    </row>
    <row r="45" spans="1:14" ht="15" customHeight="1" x14ac:dyDescent="0.3">
      <c r="A45" s="183">
        <v>41</v>
      </c>
      <c r="B45" s="102"/>
      <c r="C45" s="216"/>
      <c r="D45" s="250"/>
      <c r="E45" s="152"/>
      <c r="F45" s="158"/>
      <c r="G45" s="289"/>
      <c r="H45" s="217"/>
      <c r="I45" s="174"/>
      <c r="J45" s="218"/>
      <c r="K45" s="219"/>
      <c r="L45" s="253"/>
      <c r="M45" s="264"/>
      <c r="N45" s="220"/>
    </row>
    <row r="46" spans="1:14" ht="15" customHeight="1" x14ac:dyDescent="0.3">
      <c r="A46" s="183">
        <v>42</v>
      </c>
      <c r="B46" s="102"/>
      <c r="C46" s="28"/>
      <c r="D46" s="250"/>
      <c r="E46" s="152"/>
      <c r="F46" s="158"/>
      <c r="G46" s="289"/>
      <c r="H46" s="217"/>
      <c r="I46" s="174"/>
      <c r="J46" s="218"/>
      <c r="K46" s="219"/>
      <c r="L46" s="239"/>
      <c r="M46" s="239"/>
      <c r="N46" s="66"/>
    </row>
    <row r="47" spans="1:14" ht="15" customHeight="1" x14ac:dyDescent="0.3">
      <c r="A47" s="66">
        <v>43</v>
      </c>
      <c r="B47" s="102"/>
      <c r="C47" s="28"/>
      <c r="D47" s="251"/>
      <c r="E47" s="152"/>
      <c r="F47" s="158"/>
      <c r="G47" s="289"/>
      <c r="H47" s="154"/>
      <c r="I47" s="174"/>
      <c r="J47" s="227"/>
      <c r="K47" s="226"/>
      <c r="L47" s="154"/>
      <c r="M47" s="154"/>
      <c r="N47" s="200"/>
    </row>
    <row r="48" spans="1:14" ht="15" customHeight="1" x14ac:dyDescent="0.3">
      <c r="A48" s="66">
        <v>44</v>
      </c>
      <c r="B48" s="102"/>
      <c r="C48" s="28"/>
      <c r="D48" s="251"/>
      <c r="E48" s="152"/>
      <c r="F48" s="158"/>
      <c r="G48" s="289"/>
      <c r="H48" s="154"/>
      <c r="I48" s="174"/>
      <c r="J48" s="227"/>
      <c r="K48" s="226"/>
      <c r="L48" s="154"/>
      <c r="M48" s="154"/>
      <c r="N48" s="200"/>
    </row>
    <row r="49" spans="1:14" ht="15" customHeight="1" x14ac:dyDescent="0.3">
      <c r="A49" s="66">
        <v>45</v>
      </c>
      <c r="B49" s="102"/>
      <c r="C49" s="28"/>
      <c r="D49" s="251"/>
      <c r="E49" s="152"/>
      <c r="F49" s="158"/>
      <c r="G49" s="289"/>
      <c r="H49" s="154"/>
      <c r="I49" s="174"/>
      <c r="J49" s="227"/>
      <c r="K49" s="226"/>
      <c r="L49" s="154"/>
      <c r="M49" s="154"/>
      <c r="N49" s="200"/>
    </row>
    <row r="50" spans="1:14" ht="15" customHeight="1" x14ac:dyDescent="0.3">
      <c r="A50" s="66">
        <v>46</v>
      </c>
      <c r="B50" s="102"/>
      <c r="C50" s="28"/>
      <c r="D50" s="251"/>
      <c r="E50" s="152"/>
      <c r="F50" s="158"/>
      <c r="G50" s="289"/>
      <c r="H50" s="154"/>
      <c r="I50" s="174"/>
      <c r="J50" s="227"/>
      <c r="K50" s="226"/>
      <c r="L50" s="154"/>
      <c r="M50" s="154"/>
      <c r="N50" s="200"/>
    </row>
    <row r="51" spans="1:14" ht="15" customHeight="1" x14ac:dyDescent="0.3">
      <c r="A51" s="183">
        <v>47</v>
      </c>
      <c r="B51" s="102"/>
      <c r="C51" s="66"/>
      <c r="D51" s="252"/>
      <c r="E51" s="152"/>
      <c r="F51" s="158"/>
      <c r="G51" s="289"/>
      <c r="H51" s="201"/>
      <c r="I51" s="174"/>
      <c r="J51" s="227"/>
      <c r="K51" s="218"/>
      <c r="L51" s="154"/>
      <c r="M51" s="154"/>
      <c r="N51" s="200"/>
    </row>
    <row r="52" spans="1:14" ht="15" customHeight="1" x14ac:dyDescent="0.3">
      <c r="A52" s="66">
        <v>48</v>
      </c>
      <c r="B52" s="149"/>
      <c r="C52" s="66"/>
      <c r="D52" s="252"/>
      <c r="E52" s="152"/>
      <c r="F52" s="158"/>
      <c r="G52" s="289"/>
      <c r="H52" s="201"/>
      <c r="I52" s="174"/>
      <c r="J52" s="218"/>
      <c r="K52" s="219"/>
      <c r="L52" s="154"/>
      <c r="M52" s="154"/>
      <c r="N52" s="200"/>
    </row>
    <row r="53" spans="1:14" ht="15" customHeight="1" x14ac:dyDescent="0.25">
      <c r="A53" s="66">
        <v>49</v>
      </c>
      <c r="B53" s="149"/>
      <c r="C53" s="66"/>
      <c r="D53" s="252"/>
      <c r="E53" s="152"/>
      <c r="F53" s="158"/>
      <c r="G53" s="289"/>
      <c r="H53" s="201"/>
      <c r="I53" s="174"/>
      <c r="J53" s="227"/>
      <c r="K53" s="218"/>
      <c r="L53" s="154"/>
      <c r="M53" s="154"/>
      <c r="N53" s="200"/>
    </row>
    <row r="54" spans="1:14" ht="15" customHeight="1" x14ac:dyDescent="0.25">
      <c r="A54" s="183">
        <v>50</v>
      </c>
      <c r="B54" s="149"/>
      <c r="C54" s="66"/>
      <c r="D54" s="252"/>
      <c r="E54" s="152"/>
      <c r="F54" s="158"/>
      <c r="G54" s="289"/>
      <c r="H54" s="201"/>
      <c r="I54" s="174"/>
      <c r="J54" s="218"/>
      <c r="K54" s="219"/>
      <c r="L54" s="154"/>
      <c r="M54" s="154"/>
      <c r="N54" s="200"/>
    </row>
    <row r="55" spans="1:14" ht="15" customHeight="1" x14ac:dyDescent="0.25">
      <c r="A55" s="66">
        <v>51</v>
      </c>
      <c r="B55" s="149"/>
      <c r="C55" s="66"/>
      <c r="D55" s="252"/>
      <c r="E55" s="152"/>
      <c r="F55" s="158"/>
      <c r="G55" s="289"/>
      <c r="H55" s="201"/>
      <c r="I55" s="174"/>
      <c r="J55" s="227"/>
      <c r="K55" s="218"/>
      <c r="L55" s="154"/>
      <c r="M55" s="154"/>
      <c r="N55" s="200"/>
    </row>
    <row r="56" spans="1:14" ht="15" customHeight="1" x14ac:dyDescent="0.25">
      <c r="A56" s="66">
        <v>52</v>
      </c>
      <c r="B56" s="149"/>
      <c r="C56" s="66"/>
      <c r="D56" s="252"/>
      <c r="E56" s="152"/>
      <c r="F56" s="158"/>
      <c r="G56" s="289"/>
      <c r="H56" s="201"/>
      <c r="I56" s="174"/>
      <c r="J56" s="218"/>
      <c r="K56" s="219"/>
      <c r="L56" s="154"/>
      <c r="M56" s="154"/>
      <c r="N56" s="200"/>
    </row>
    <row r="57" spans="1:14" ht="15" customHeight="1" x14ac:dyDescent="0.25">
      <c r="A57" s="66">
        <v>53</v>
      </c>
      <c r="B57" s="149"/>
      <c r="C57" s="66"/>
      <c r="D57" s="252"/>
      <c r="E57" s="152"/>
      <c r="F57" s="158"/>
      <c r="G57" s="289"/>
      <c r="H57" s="201"/>
      <c r="I57" s="174"/>
      <c r="J57" s="227"/>
      <c r="K57" s="218"/>
      <c r="L57" s="154"/>
      <c r="M57" s="154"/>
      <c r="N57" s="200"/>
    </row>
    <row r="58" spans="1:14" ht="15" customHeight="1" x14ac:dyDescent="0.25">
      <c r="A58" s="66">
        <v>54</v>
      </c>
      <c r="B58" s="149"/>
      <c r="C58" s="66"/>
      <c r="D58" s="252"/>
      <c r="E58" s="152"/>
      <c r="F58" s="158"/>
      <c r="G58" s="289"/>
      <c r="H58" s="201"/>
      <c r="I58" s="174"/>
      <c r="J58" s="218"/>
      <c r="K58" s="219"/>
      <c r="L58" s="154"/>
      <c r="M58" s="154"/>
      <c r="N58" s="200"/>
    </row>
    <row r="59" spans="1:14" ht="15" customHeight="1" x14ac:dyDescent="0.25">
      <c r="A59" s="66">
        <v>55</v>
      </c>
      <c r="B59" s="149"/>
      <c r="C59" s="66"/>
      <c r="D59" s="252"/>
      <c r="E59" s="152"/>
      <c r="F59" s="158"/>
      <c r="G59" s="289"/>
      <c r="H59" s="201"/>
      <c r="I59" s="174"/>
      <c r="J59" s="227"/>
      <c r="K59" s="218"/>
      <c r="L59" s="154"/>
      <c r="M59" s="154"/>
      <c r="N59" s="200"/>
    </row>
    <row r="60" spans="1:14" ht="15" customHeight="1" x14ac:dyDescent="0.25">
      <c r="A60" s="66">
        <v>56</v>
      </c>
      <c r="B60" s="149"/>
      <c r="C60" s="66"/>
      <c r="D60" s="252"/>
      <c r="E60" s="152"/>
      <c r="F60" s="158"/>
      <c r="G60" s="289"/>
      <c r="H60" s="201"/>
      <c r="I60" s="174"/>
      <c r="J60" s="218"/>
      <c r="K60" s="219"/>
      <c r="L60" s="154"/>
      <c r="M60" s="154"/>
      <c r="N60" s="200"/>
    </row>
    <row r="61" spans="1:14" s="59" customFormat="1" ht="15" customHeight="1" x14ac:dyDescent="0.25">
      <c r="A61" s="66">
        <v>57</v>
      </c>
      <c r="B61" s="238"/>
      <c r="C61" s="66"/>
      <c r="D61" s="252"/>
      <c r="E61" s="152"/>
      <c r="F61" s="158"/>
      <c r="G61" s="289"/>
      <c r="H61" s="201"/>
      <c r="I61" s="174"/>
      <c r="J61" s="227"/>
      <c r="K61" s="218"/>
      <c r="L61" s="154"/>
      <c r="M61" s="154"/>
      <c r="N61" s="200"/>
    </row>
    <row r="62" spans="1:14" ht="15" customHeight="1" x14ac:dyDescent="0.25">
      <c r="A62" s="66">
        <v>58</v>
      </c>
      <c r="B62" s="149"/>
      <c r="C62" s="66"/>
      <c r="D62" s="252"/>
      <c r="E62" s="152"/>
      <c r="F62" s="158"/>
      <c r="G62" s="289"/>
      <c r="H62" s="201"/>
      <c r="I62" s="174"/>
      <c r="J62" s="218"/>
      <c r="K62" s="219"/>
      <c r="L62" s="154"/>
      <c r="M62" s="154"/>
      <c r="N62" s="200"/>
    </row>
    <row r="63" spans="1:14" ht="15" customHeight="1" x14ac:dyDescent="0.25">
      <c r="A63" s="66">
        <v>59</v>
      </c>
      <c r="B63" s="149"/>
      <c r="C63" s="66"/>
      <c r="D63" s="252"/>
      <c r="E63" s="152"/>
      <c r="F63" s="158"/>
      <c r="G63" s="289"/>
      <c r="H63" s="201"/>
      <c r="I63" s="174"/>
      <c r="J63" s="227"/>
      <c r="K63" s="218"/>
      <c r="L63" s="154"/>
      <c r="M63" s="154"/>
      <c r="N63" s="200"/>
    </row>
    <row r="64" spans="1:14" ht="15" customHeight="1" x14ac:dyDescent="0.25">
      <c r="A64" s="66">
        <v>60</v>
      </c>
      <c r="B64" s="149"/>
      <c r="C64" s="66"/>
      <c r="D64" s="252"/>
      <c r="E64" s="152"/>
      <c r="F64" s="158"/>
      <c r="G64" s="289"/>
      <c r="H64" s="201"/>
      <c r="I64" s="174"/>
      <c r="J64" s="218"/>
      <c r="K64" s="219"/>
      <c r="L64" s="154"/>
      <c r="M64" s="154"/>
      <c r="N64" s="200"/>
    </row>
    <row r="65" spans="1:14" ht="15" customHeight="1" x14ac:dyDescent="0.25">
      <c r="A65" s="66">
        <v>61</v>
      </c>
      <c r="B65" s="149"/>
      <c r="C65" s="66"/>
      <c r="D65" s="252"/>
      <c r="E65" s="152"/>
      <c r="F65" s="158"/>
      <c r="G65" s="289"/>
      <c r="H65" s="201"/>
      <c r="I65" s="174"/>
      <c r="J65" s="227"/>
      <c r="K65" s="218"/>
      <c r="L65" s="154"/>
      <c r="M65" s="154"/>
      <c r="N65" s="200"/>
    </row>
    <row r="66" spans="1:14" ht="15" customHeight="1" x14ac:dyDescent="0.25">
      <c r="A66" s="66">
        <v>62</v>
      </c>
      <c r="B66" s="149"/>
      <c r="C66" s="66"/>
      <c r="D66" s="252"/>
      <c r="E66" s="152"/>
      <c r="F66" s="158"/>
      <c r="G66" s="289"/>
      <c r="H66" s="201"/>
      <c r="I66" s="174"/>
      <c r="J66" s="218"/>
      <c r="K66" s="219"/>
      <c r="L66" s="154"/>
      <c r="M66" s="154"/>
      <c r="N66" s="200"/>
    </row>
    <row r="67" spans="1:14" ht="15" customHeight="1" x14ac:dyDescent="0.25">
      <c r="A67" s="66">
        <v>63</v>
      </c>
      <c r="B67" s="149"/>
      <c r="C67" s="66"/>
      <c r="D67" s="252"/>
      <c r="E67" s="152"/>
      <c r="F67" s="158"/>
      <c r="G67" s="289"/>
      <c r="H67" s="201"/>
      <c r="I67" s="174"/>
      <c r="J67" s="227"/>
      <c r="K67" s="218"/>
      <c r="L67" s="154"/>
      <c r="M67" s="154"/>
      <c r="N67" s="200"/>
    </row>
    <row r="68" spans="1:14" ht="15" customHeight="1" x14ac:dyDescent="0.25">
      <c r="A68" s="66">
        <v>64</v>
      </c>
      <c r="B68" s="149"/>
      <c r="C68" s="66"/>
      <c r="D68" s="252"/>
      <c r="E68" s="152"/>
      <c r="F68" s="158"/>
      <c r="G68" s="289"/>
      <c r="H68" s="201"/>
      <c r="I68" s="174"/>
      <c r="J68" s="218"/>
      <c r="K68" s="219"/>
      <c r="L68" s="154"/>
      <c r="M68" s="154"/>
      <c r="N68" s="200"/>
    </row>
    <row r="69" spans="1:14" ht="15" customHeight="1" x14ac:dyDescent="0.25">
      <c r="A69" s="66">
        <v>65</v>
      </c>
      <c r="B69" s="149"/>
      <c r="C69" s="66"/>
      <c r="D69" s="252"/>
      <c r="E69" s="152"/>
      <c r="F69" s="158"/>
      <c r="G69" s="289"/>
      <c r="H69" s="201"/>
      <c r="I69" s="174"/>
      <c r="J69" s="227"/>
      <c r="K69" s="218"/>
      <c r="L69" s="154"/>
      <c r="M69" s="154"/>
      <c r="N69" s="200"/>
    </row>
    <row r="70" spans="1:14" ht="15" customHeight="1" x14ac:dyDescent="0.25">
      <c r="A70" s="66">
        <v>66</v>
      </c>
      <c r="B70" s="149"/>
      <c r="C70" s="66"/>
      <c r="D70" s="252"/>
      <c r="E70" s="152"/>
      <c r="F70" s="158"/>
      <c r="G70" s="289"/>
      <c r="H70" s="201"/>
      <c r="I70" s="174"/>
      <c r="J70" s="218"/>
      <c r="K70" s="219"/>
      <c r="L70" s="154"/>
      <c r="M70" s="154"/>
      <c r="N70" s="200"/>
    </row>
    <row r="71" spans="1:14" ht="15" customHeight="1" x14ac:dyDescent="0.25">
      <c r="A71" s="66">
        <v>67</v>
      </c>
      <c r="B71" s="149"/>
      <c r="C71" s="66"/>
      <c r="D71" s="252"/>
      <c r="E71" s="152"/>
      <c r="F71" s="158"/>
      <c r="G71" s="289"/>
      <c r="H71" s="201"/>
      <c r="I71" s="174"/>
      <c r="J71" s="227"/>
      <c r="K71" s="218"/>
      <c r="L71" s="154"/>
      <c r="M71" s="154"/>
      <c r="N71" s="200"/>
    </row>
    <row r="72" spans="1:14" ht="15" customHeight="1" x14ac:dyDescent="0.25">
      <c r="A72" s="66">
        <v>68</v>
      </c>
      <c r="B72" s="149"/>
      <c r="C72" s="66"/>
      <c r="D72" s="252"/>
      <c r="E72" s="152"/>
      <c r="F72" s="158"/>
      <c r="G72" s="289"/>
      <c r="H72" s="201"/>
      <c r="I72" s="174"/>
      <c r="J72" s="218"/>
      <c r="K72" s="219"/>
      <c r="L72" s="154"/>
      <c r="M72" s="154"/>
      <c r="N72" s="200"/>
    </row>
    <row r="73" spans="1:14" ht="15" customHeight="1" x14ac:dyDescent="0.25">
      <c r="A73" s="66">
        <v>69</v>
      </c>
      <c r="B73" s="149"/>
      <c r="C73" s="66"/>
      <c r="D73" s="252"/>
      <c r="E73" s="152"/>
      <c r="F73" s="158"/>
      <c r="G73" s="289"/>
      <c r="H73" s="201"/>
      <c r="I73" s="174"/>
      <c r="J73" s="227"/>
      <c r="K73" s="218"/>
      <c r="L73" s="154"/>
      <c r="M73" s="154"/>
      <c r="N73" s="200"/>
    </row>
    <row r="74" spans="1:14" ht="15" customHeight="1" x14ac:dyDescent="0.25">
      <c r="A74" s="66">
        <v>70</v>
      </c>
      <c r="B74" s="149"/>
      <c r="C74" s="66"/>
      <c r="D74" s="252"/>
      <c r="E74" s="152"/>
      <c r="F74" s="158"/>
      <c r="G74" s="289"/>
      <c r="H74" s="201"/>
      <c r="I74" s="174"/>
      <c r="J74" s="218"/>
      <c r="K74" s="219"/>
      <c r="L74" s="154"/>
      <c r="M74" s="154"/>
      <c r="N74" s="200"/>
    </row>
    <row r="75" spans="1:14" ht="15" customHeight="1" x14ac:dyDescent="0.25">
      <c r="A75" s="66">
        <v>71</v>
      </c>
      <c r="B75" s="149"/>
      <c r="C75" s="66"/>
      <c r="D75" s="252"/>
      <c r="E75" s="152"/>
      <c r="F75" s="158"/>
      <c r="G75" s="289"/>
      <c r="H75" s="201"/>
      <c r="I75" s="174"/>
      <c r="J75" s="227"/>
      <c r="K75" s="218"/>
      <c r="L75" s="154"/>
      <c r="M75" s="154"/>
      <c r="N75" s="200"/>
    </row>
    <row r="76" spans="1:14" ht="15" customHeight="1" x14ac:dyDescent="0.25">
      <c r="A76" s="183">
        <v>72</v>
      </c>
      <c r="B76" s="149"/>
      <c r="C76" s="66"/>
      <c r="D76" s="252"/>
      <c r="E76" s="152"/>
      <c r="F76" s="158"/>
      <c r="G76" s="289"/>
      <c r="H76" s="201"/>
      <c r="I76" s="174"/>
      <c r="J76" s="218"/>
      <c r="K76" s="219"/>
      <c r="L76" s="154"/>
      <c r="M76" s="154"/>
      <c r="N76" s="200"/>
    </row>
    <row r="77" spans="1:14" ht="15" customHeight="1" x14ac:dyDescent="0.25">
      <c r="A77" s="66">
        <v>73</v>
      </c>
      <c r="B77" s="149"/>
      <c r="C77" s="66"/>
      <c r="D77" s="252"/>
      <c r="E77" s="152"/>
      <c r="F77" s="158"/>
      <c r="G77" s="289"/>
      <c r="H77" s="201"/>
      <c r="I77" s="174"/>
      <c r="J77" s="227"/>
      <c r="K77" s="218"/>
      <c r="L77" s="154"/>
      <c r="M77" s="154"/>
      <c r="N77" s="200"/>
    </row>
    <row r="78" spans="1:14" ht="15" customHeight="1" x14ac:dyDescent="0.25">
      <c r="A78" s="66">
        <v>74</v>
      </c>
      <c r="B78" s="149"/>
      <c r="C78" s="66"/>
      <c r="D78" s="252"/>
      <c r="E78" s="152"/>
      <c r="F78" s="158"/>
      <c r="G78" s="289"/>
      <c r="H78" s="201"/>
      <c r="I78" s="174"/>
      <c r="J78" s="218"/>
      <c r="K78" s="219"/>
      <c r="L78" s="154"/>
      <c r="M78" s="154"/>
      <c r="N78" s="200"/>
    </row>
    <row r="79" spans="1:14" ht="15" customHeight="1" x14ac:dyDescent="0.25">
      <c r="A79" s="183">
        <v>75</v>
      </c>
      <c r="B79" s="149"/>
      <c r="C79" s="66"/>
      <c r="D79" s="252"/>
      <c r="E79" s="152"/>
      <c r="F79" s="158"/>
      <c r="G79" s="289"/>
      <c r="H79" s="201"/>
      <c r="I79" s="174"/>
      <c r="J79" s="227"/>
      <c r="K79" s="218"/>
      <c r="L79" s="154"/>
      <c r="M79" s="154"/>
      <c r="N79" s="200"/>
    </row>
    <row r="80" spans="1:14" ht="12.75" customHeight="1" x14ac:dyDescent="0.25">
      <c r="A80" s="66">
        <v>76</v>
      </c>
      <c r="B80" s="149"/>
      <c r="C80" s="66"/>
      <c r="D80" s="252"/>
      <c r="E80" s="152"/>
      <c r="F80" s="158"/>
      <c r="G80" s="289"/>
      <c r="H80" s="201"/>
      <c r="I80" s="174"/>
      <c r="J80" s="218"/>
      <c r="K80" s="219"/>
      <c r="L80" s="154"/>
      <c r="M80" s="154"/>
      <c r="N80" s="200"/>
    </row>
    <row r="81" spans="1:14" ht="15" customHeight="1" x14ac:dyDescent="0.25">
      <c r="A81" s="66">
        <v>77</v>
      </c>
      <c r="B81" s="149"/>
      <c r="C81" s="66"/>
      <c r="D81" s="252"/>
      <c r="E81" s="152"/>
      <c r="F81" s="158"/>
      <c r="G81" s="289"/>
      <c r="H81" s="201"/>
      <c r="I81" s="174"/>
      <c r="J81" s="227"/>
      <c r="K81" s="218"/>
      <c r="L81" s="154"/>
      <c r="M81" s="154"/>
      <c r="N81" s="200"/>
    </row>
    <row r="82" spans="1:14" ht="15" customHeight="1" x14ac:dyDescent="0.25">
      <c r="A82" s="66">
        <v>78</v>
      </c>
      <c r="B82" s="149"/>
      <c r="C82" s="66"/>
      <c r="D82" s="252"/>
      <c r="E82" s="152"/>
      <c r="F82" s="158"/>
      <c r="G82" s="289"/>
      <c r="H82" s="201"/>
      <c r="I82" s="174"/>
      <c r="J82" s="218"/>
      <c r="K82" s="219"/>
      <c r="L82" s="154"/>
      <c r="M82" s="154"/>
      <c r="N82" s="200"/>
    </row>
    <row r="83" spans="1:14" ht="15" customHeight="1" x14ac:dyDescent="0.25">
      <c r="A83" s="183">
        <v>79</v>
      </c>
      <c r="B83" s="149"/>
      <c r="C83" s="66"/>
      <c r="D83" s="252"/>
      <c r="E83" s="152"/>
      <c r="F83" s="158"/>
      <c r="G83" s="289"/>
      <c r="H83" s="201"/>
      <c r="I83" s="174"/>
      <c r="J83" s="227"/>
      <c r="K83" s="218"/>
      <c r="L83" s="154"/>
      <c r="M83" s="154"/>
      <c r="N83" s="200"/>
    </row>
    <row r="84" spans="1:14" ht="15" customHeight="1" x14ac:dyDescent="0.25">
      <c r="A84" s="66">
        <v>80</v>
      </c>
      <c r="B84" s="149"/>
      <c r="C84" s="66"/>
      <c r="D84" s="252"/>
      <c r="E84" s="152"/>
      <c r="F84" s="158"/>
      <c r="G84" s="289"/>
      <c r="H84" s="201"/>
      <c r="I84" s="174"/>
      <c r="J84" s="218"/>
      <c r="K84" s="219"/>
      <c r="L84" s="154"/>
      <c r="M84" s="154"/>
      <c r="N84" s="200"/>
    </row>
    <row r="85" spans="1:14" ht="15" customHeight="1" x14ac:dyDescent="0.25">
      <c r="A85" s="66">
        <v>81</v>
      </c>
      <c r="B85" s="149"/>
      <c r="C85" s="66"/>
      <c r="D85" s="252"/>
      <c r="E85" s="152"/>
      <c r="F85" s="158"/>
      <c r="G85" s="289"/>
      <c r="H85" s="201"/>
      <c r="I85" s="174"/>
      <c r="J85" s="227"/>
      <c r="K85" s="218"/>
      <c r="L85" s="154"/>
      <c r="M85" s="154"/>
      <c r="N85" s="200"/>
    </row>
    <row r="86" spans="1:14" ht="15" customHeight="1" x14ac:dyDescent="0.25">
      <c r="A86" s="66">
        <v>82</v>
      </c>
      <c r="B86" s="149"/>
      <c r="C86" s="66"/>
      <c r="D86" s="252"/>
      <c r="E86" s="152"/>
      <c r="F86" s="158"/>
      <c r="G86" s="289"/>
      <c r="H86" s="201"/>
      <c r="I86" s="174"/>
      <c r="J86" s="218"/>
      <c r="K86" s="219"/>
      <c r="L86" s="154"/>
      <c r="M86" s="154"/>
      <c r="N86" s="200"/>
    </row>
    <row r="87" spans="1:14" ht="15" customHeight="1" x14ac:dyDescent="0.25">
      <c r="A87" s="66">
        <v>83</v>
      </c>
      <c r="B87" s="149"/>
      <c r="C87" s="66"/>
      <c r="D87" s="252"/>
      <c r="E87" s="152"/>
      <c r="F87" s="158"/>
      <c r="G87" s="289"/>
      <c r="H87" s="201"/>
      <c r="I87" s="174"/>
      <c r="J87" s="227"/>
      <c r="K87" s="218"/>
      <c r="L87" s="154"/>
      <c r="M87" s="154"/>
      <c r="N87" s="200"/>
    </row>
    <row r="88" spans="1:14" ht="15" customHeight="1" x14ac:dyDescent="0.25">
      <c r="A88" s="66">
        <v>84</v>
      </c>
      <c r="B88" s="149"/>
      <c r="C88" s="66"/>
      <c r="D88" s="252"/>
      <c r="E88" s="152"/>
      <c r="F88" s="158"/>
      <c r="G88" s="289"/>
      <c r="H88" s="201"/>
      <c r="I88" s="174"/>
      <c r="J88" s="218"/>
      <c r="K88" s="219"/>
      <c r="L88" s="154"/>
      <c r="M88" s="154"/>
      <c r="N88" s="200"/>
    </row>
    <row r="89" spans="1:14" ht="15" customHeight="1" x14ac:dyDescent="0.25">
      <c r="A89" s="66">
        <v>85</v>
      </c>
      <c r="B89" s="149"/>
      <c r="C89" s="66"/>
      <c r="D89" s="252"/>
      <c r="E89" s="152"/>
      <c r="F89" s="158"/>
      <c r="G89" s="289"/>
      <c r="H89" s="201"/>
      <c r="I89" s="174"/>
      <c r="J89" s="227"/>
      <c r="K89" s="218"/>
      <c r="L89" s="154"/>
      <c r="M89" s="154"/>
      <c r="N89" s="200"/>
    </row>
    <row r="90" spans="1:14" ht="15" customHeight="1" x14ac:dyDescent="0.25">
      <c r="A90" s="66">
        <v>86</v>
      </c>
      <c r="B90" s="149"/>
      <c r="C90" s="66"/>
      <c r="D90" s="252"/>
      <c r="E90" s="152"/>
      <c r="F90" s="158"/>
      <c r="G90" s="289"/>
      <c r="H90" s="201"/>
      <c r="I90" s="174"/>
      <c r="J90" s="218"/>
      <c r="K90" s="219"/>
      <c r="L90" s="154"/>
      <c r="M90" s="154"/>
      <c r="N90" s="200"/>
    </row>
    <row r="91" spans="1:14" x14ac:dyDescent="0.25">
      <c r="A91" s="66"/>
      <c r="B91" s="149"/>
      <c r="C91" s="66"/>
      <c r="D91" s="252"/>
      <c r="E91" s="200"/>
      <c r="F91" s="158"/>
      <c r="G91" s="289"/>
      <c r="H91" s="201"/>
      <c r="I91" s="174"/>
      <c r="J91" s="227"/>
      <c r="K91" s="218"/>
      <c r="L91" s="154"/>
      <c r="M91" s="154"/>
      <c r="N91" s="200"/>
    </row>
    <row r="92" spans="1:14" x14ac:dyDescent="0.25">
      <c r="A92" s="66"/>
      <c r="B92" s="149"/>
      <c r="C92" s="66"/>
      <c r="D92" s="252"/>
      <c r="E92" s="200"/>
      <c r="F92" s="158"/>
      <c r="G92" s="289"/>
      <c r="H92" s="201"/>
      <c r="I92" s="174"/>
      <c r="J92" s="218"/>
      <c r="K92" s="219"/>
      <c r="L92" s="154"/>
      <c r="M92" s="154"/>
      <c r="N92" s="200"/>
    </row>
    <row r="93" spans="1:14" x14ac:dyDescent="0.25">
      <c r="A93" s="66"/>
      <c r="B93" s="149"/>
      <c r="C93" s="66"/>
      <c r="D93" s="252"/>
      <c r="E93" s="200"/>
      <c r="F93" s="158"/>
      <c r="G93" s="289"/>
      <c r="H93" s="201"/>
      <c r="I93" s="174"/>
      <c r="J93" s="227"/>
      <c r="K93" s="218"/>
      <c r="L93" s="154"/>
      <c r="M93" s="154"/>
      <c r="N93" s="200"/>
    </row>
    <row r="94" spans="1:14" x14ac:dyDescent="0.25">
      <c r="A94" s="66"/>
      <c r="B94" s="149"/>
      <c r="C94" s="66"/>
      <c r="D94" s="252"/>
      <c r="E94" s="200"/>
      <c r="F94" s="158"/>
      <c r="G94" s="289"/>
      <c r="H94" s="201"/>
      <c r="I94" s="174"/>
      <c r="J94" s="218"/>
      <c r="K94" s="219"/>
      <c r="L94" s="154"/>
      <c r="M94" s="154"/>
      <c r="N94" s="200"/>
    </row>
    <row r="95" spans="1:14" x14ac:dyDescent="0.25">
      <c r="A95" s="66"/>
      <c r="B95" s="149"/>
      <c r="C95" s="66"/>
      <c r="D95" s="252"/>
      <c r="E95" s="200"/>
      <c r="F95" s="158"/>
      <c r="G95" s="289"/>
      <c r="H95" s="201"/>
      <c r="I95" s="174"/>
      <c r="J95" s="227"/>
      <c r="K95" s="218"/>
      <c r="L95" s="154"/>
      <c r="M95" s="154"/>
      <c r="N95" s="200"/>
    </row>
    <row r="96" spans="1:14" x14ac:dyDescent="0.25">
      <c r="A96" s="66"/>
      <c r="B96" s="149"/>
      <c r="C96" s="66"/>
      <c r="D96" s="252"/>
      <c r="E96" s="200"/>
      <c r="F96" s="158"/>
      <c r="G96" s="289"/>
      <c r="H96" s="201"/>
      <c r="I96" s="174"/>
      <c r="J96" s="218"/>
      <c r="K96" s="219"/>
      <c r="L96" s="154"/>
      <c r="M96" s="154"/>
      <c r="N96" s="200"/>
    </row>
    <row r="97" spans="1:14" x14ac:dyDescent="0.25">
      <c r="A97" s="66"/>
      <c r="B97" s="149"/>
      <c r="C97" s="66"/>
      <c r="D97" s="252"/>
      <c r="E97" s="200"/>
      <c r="F97" s="158"/>
      <c r="G97" s="289"/>
      <c r="H97" s="201"/>
      <c r="I97" s="174"/>
      <c r="J97" s="227"/>
      <c r="K97" s="218"/>
      <c r="L97" s="154"/>
      <c r="M97" s="154"/>
      <c r="N97" s="200"/>
    </row>
    <row r="98" spans="1:14" x14ac:dyDescent="0.25">
      <c r="A98" s="66"/>
      <c r="B98" s="149"/>
      <c r="C98" s="66"/>
      <c r="D98" s="252"/>
      <c r="E98" s="200"/>
      <c r="F98" s="158"/>
      <c r="G98" s="289"/>
      <c r="H98" s="201"/>
      <c r="I98" s="174"/>
      <c r="J98" s="218"/>
      <c r="K98" s="219"/>
      <c r="L98" s="154"/>
      <c r="M98" s="154"/>
      <c r="N98" s="200"/>
    </row>
    <row r="99" spans="1:14" x14ac:dyDescent="0.25">
      <c r="A99" s="66"/>
      <c r="B99" s="149"/>
      <c r="C99" s="66"/>
      <c r="D99" s="252"/>
      <c r="E99" s="200"/>
      <c r="F99" s="158"/>
      <c r="G99" s="289"/>
      <c r="H99" s="201"/>
      <c r="I99" s="174"/>
      <c r="J99" s="227"/>
      <c r="K99" s="218"/>
      <c r="L99" s="154"/>
      <c r="M99" s="154"/>
      <c r="N99" s="200"/>
    </row>
    <row r="100" spans="1:14" x14ac:dyDescent="0.25">
      <c r="A100" s="66"/>
      <c r="B100" s="149"/>
      <c r="C100" s="66"/>
      <c r="D100" s="252"/>
      <c r="E100" s="200"/>
      <c r="F100" s="158"/>
      <c r="G100" s="289"/>
      <c r="H100" s="201"/>
      <c r="I100" s="174"/>
      <c r="J100" s="218"/>
      <c r="K100" s="219"/>
      <c r="L100" s="154"/>
      <c r="M100" s="154"/>
      <c r="N100" s="200"/>
    </row>
    <row r="101" spans="1:14" x14ac:dyDescent="0.25">
      <c r="A101" s="66"/>
      <c r="B101" s="149"/>
      <c r="C101" s="66"/>
      <c r="D101" s="252"/>
      <c r="E101" s="200"/>
      <c r="F101" s="158"/>
      <c r="G101" s="289"/>
      <c r="H101" s="201"/>
      <c r="I101" s="174"/>
      <c r="J101" s="227"/>
      <c r="K101" s="218"/>
      <c r="L101" s="154"/>
      <c r="M101" s="154"/>
      <c r="N101" s="200"/>
    </row>
    <row r="102" spans="1:14" x14ac:dyDescent="0.25">
      <c r="A102" s="66"/>
      <c r="B102" s="149"/>
      <c r="C102" s="66"/>
      <c r="D102" s="252"/>
      <c r="E102" s="200"/>
      <c r="F102" s="158"/>
      <c r="G102" s="289"/>
      <c r="H102" s="201"/>
      <c r="I102" s="174"/>
      <c r="J102" s="218"/>
      <c r="K102" s="219"/>
      <c r="L102" s="154"/>
      <c r="M102" s="154"/>
      <c r="N102" s="200"/>
    </row>
    <row r="103" spans="1:14" x14ac:dyDescent="0.25">
      <c r="A103" s="66"/>
      <c r="B103" s="149"/>
      <c r="C103" s="66"/>
      <c r="D103" s="252"/>
      <c r="E103" s="200"/>
      <c r="F103" s="158"/>
      <c r="G103" s="290"/>
      <c r="H103" s="201"/>
      <c r="I103" s="174"/>
      <c r="J103" s="227"/>
      <c r="K103" s="218"/>
      <c r="L103" s="154"/>
      <c r="M103" s="154"/>
      <c r="N103" s="200"/>
    </row>
    <row r="104" spans="1:14" x14ac:dyDescent="0.25">
      <c r="A104" s="66"/>
      <c r="B104" s="149"/>
      <c r="C104" s="66"/>
      <c r="D104" s="252"/>
      <c r="E104" s="200"/>
      <c r="F104" s="158"/>
      <c r="G104" s="290"/>
      <c r="H104" s="201"/>
      <c r="I104" s="174"/>
      <c r="J104" s="218"/>
      <c r="K104" s="219"/>
      <c r="L104" s="154"/>
      <c r="M104" s="154"/>
      <c r="N104" s="200"/>
    </row>
    <row r="105" spans="1:14" x14ac:dyDescent="0.25">
      <c r="A105" s="66"/>
      <c r="B105" s="149"/>
      <c r="C105" s="66"/>
      <c r="D105" s="252"/>
      <c r="E105" s="200"/>
      <c r="F105" s="201"/>
      <c r="G105" s="290"/>
      <c r="H105" s="201"/>
      <c r="I105" s="174"/>
      <c r="J105" s="227"/>
      <c r="K105" s="218"/>
      <c r="L105" s="154"/>
      <c r="M105" s="154"/>
      <c r="N105" s="200"/>
    </row>
    <row r="106" spans="1:14" x14ac:dyDescent="0.25">
      <c r="A106" s="66"/>
      <c r="B106" s="149"/>
      <c r="C106" s="66"/>
      <c r="D106" s="252"/>
      <c r="E106" s="200"/>
      <c r="F106" s="201"/>
      <c r="G106" s="290"/>
      <c r="H106" s="201"/>
      <c r="I106" s="174"/>
      <c r="J106" s="218"/>
      <c r="K106" s="219"/>
      <c r="L106" s="154"/>
      <c r="M106" s="154"/>
      <c r="N106" s="200"/>
    </row>
    <row r="107" spans="1:14" x14ac:dyDescent="0.25">
      <c r="A107" s="66"/>
      <c r="B107" s="149"/>
      <c r="C107" s="66"/>
      <c r="D107" s="252"/>
      <c r="E107" s="200"/>
      <c r="F107" s="201"/>
      <c r="G107" s="290"/>
      <c r="H107" s="201"/>
      <c r="I107" s="174"/>
      <c r="J107" s="227"/>
      <c r="K107" s="218"/>
      <c r="L107" s="154"/>
      <c r="M107" s="154"/>
      <c r="N107" s="200"/>
    </row>
    <row r="108" spans="1:14" x14ac:dyDescent="0.25">
      <c r="A108" s="66"/>
      <c r="B108" s="149"/>
      <c r="C108" s="66"/>
      <c r="D108" s="252"/>
      <c r="E108" s="200"/>
      <c r="F108" s="201"/>
      <c r="G108" s="290"/>
      <c r="H108" s="201"/>
      <c r="I108" s="174"/>
      <c r="J108" s="218"/>
      <c r="K108" s="219"/>
      <c r="L108" s="154"/>
      <c r="M108" s="154"/>
      <c r="N108" s="200"/>
    </row>
    <row r="109" spans="1:14" x14ac:dyDescent="0.25">
      <c r="A109" s="66"/>
      <c r="B109" s="149"/>
      <c r="C109" s="66"/>
      <c r="D109" s="252"/>
      <c r="E109" s="200"/>
      <c r="F109" s="201"/>
      <c r="G109" s="290"/>
      <c r="H109" s="201"/>
      <c r="I109" s="174"/>
      <c r="J109" s="227"/>
      <c r="K109" s="218"/>
      <c r="L109" s="154"/>
      <c r="M109" s="154"/>
      <c r="N109" s="200"/>
    </row>
    <row r="110" spans="1:14" x14ac:dyDescent="0.25">
      <c r="A110" s="66"/>
      <c r="B110" s="149"/>
      <c r="C110" s="66"/>
      <c r="D110" s="252"/>
      <c r="E110" s="200"/>
      <c r="F110" s="201"/>
      <c r="G110" s="290"/>
      <c r="H110" s="201"/>
      <c r="I110" s="174"/>
      <c r="J110" s="218"/>
      <c r="K110" s="219"/>
      <c r="L110" s="154"/>
      <c r="M110" s="154"/>
      <c r="N110" s="200"/>
    </row>
    <row r="111" spans="1:14" x14ac:dyDescent="0.25">
      <c r="A111" s="66"/>
      <c r="B111" s="149"/>
      <c r="C111" s="66"/>
      <c r="D111" s="252"/>
      <c r="E111" s="200"/>
      <c r="F111" s="201"/>
      <c r="G111" s="290"/>
      <c r="H111" s="201"/>
      <c r="I111" s="174"/>
      <c r="J111" s="227"/>
      <c r="K111" s="218"/>
      <c r="L111" s="154"/>
      <c r="M111" s="154"/>
      <c r="N111" s="200"/>
    </row>
    <row r="112" spans="1:14" x14ac:dyDescent="0.25">
      <c r="A112" s="66"/>
      <c r="B112" s="149"/>
      <c r="C112" s="66"/>
      <c r="D112" s="252"/>
      <c r="E112" s="200"/>
      <c r="F112" s="201"/>
      <c r="G112" s="290"/>
      <c r="H112" s="201"/>
      <c r="I112" s="174"/>
      <c r="J112" s="218"/>
      <c r="K112" s="219"/>
      <c r="L112" s="154"/>
      <c r="M112" s="154"/>
      <c r="N112" s="200"/>
    </row>
    <row r="113" spans="1:14" x14ac:dyDescent="0.25">
      <c r="A113" s="66"/>
      <c r="B113" s="149"/>
      <c r="C113" s="66"/>
      <c r="D113" s="252"/>
      <c r="E113" s="200"/>
      <c r="F113" s="201"/>
      <c r="G113" s="290"/>
      <c r="H113" s="201"/>
      <c r="I113" s="174"/>
      <c r="J113" s="227"/>
      <c r="K113" s="218"/>
      <c r="L113" s="154"/>
      <c r="M113" s="154"/>
      <c r="N113" s="200"/>
    </row>
    <row r="114" spans="1:14" x14ac:dyDescent="0.25">
      <c r="A114" s="66"/>
      <c r="B114" s="149"/>
      <c r="C114" s="66"/>
      <c r="D114" s="252"/>
      <c r="E114" s="200"/>
      <c r="F114" s="201"/>
      <c r="G114" s="290"/>
      <c r="H114" s="201"/>
      <c r="I114" s="174"/>
      <c r="J114" s="218"/>
      <c r="K114" s="219"/>
      <c r="L114" s="154"/>
      <c r="M114" s="154"/>
      <c r="N114" s="200"/>
    </row>
    <row r="115" spans="1:14" x14ac:dyDescent="0.25">
      <c r="A115" s="66"/>
      <c r="B115" s="149"/>
      <c r="C115" s="66"/>
      <c r="D115" s="252"/>
      <c r="E115" s="200"/>
      <c r="F115" s="201"/>
      <c r="G115" s="290"/>
      <c r="H115" s="201"/>
      <c r="I115" s="174"/>
      <c r="J115" s="227"/>
      <c r="K115" s="218"/>
      <c r="L115" s="154"/>
      <c r="M115" s="154"/>
      <c r="N115" s="200"/>
    </row>
    <row r="116" spans="1:14" x14ac:dyDescent="0.25">
      <c r="A116" s="66"/>
      <c r="B116" s="149"/>
      <c r="C116" s="66"/>
      <c r="D116" s="252"/>
      <c r="E116" s="200"/>
      <c r="F116" s="201"/>
      <c r="G116" s="290"/>
      <c r="H116" s="201"/>
      <c r="I116" s="174"/>
      <c r="J116" s="218"/>
      <c r="K116" s="219"/>
      <c r="L116" s="154"/>
      <c r="M116" s="154"/>
      <c r="N116" s="200"/>
    </row>
    <row r="117" spans="1:14" x14ac:dyDescent="0.25">
      <c r="A117" s="66"/>
      <c r="B117" s="149"/>
      <c r="C117" s="66"/>
      <c r="D117" s="252"/>
      <c r="E117" s="200"/>
      <c r="F117" s="201"/>
      <c r="G117" s="290"/>
      <c r="H117" s="201"/>
      <c r="I117" s="174"/>
      <c r="J117" s="227"/>
      <c r="K117" s="218"/>
      <c r="L117" s="154"/>
      <c r="M117" s="154"/>
      <c r="N117" s="200"/>
    </row>
    <row r="118" spans="1:14" x14ac:dyDescent="0.25">
      <c r="A118" s="66"/>
      <c r="B118" s="149"/>
      <c r="C118" s="66"/>
      <c r="D118" s="252"/>
      <c r="E118" s="200"/>
      <c r="F118" s="201"/>
      <c r="G118" s="290"/>
      <c r="H118" s="201"/>
      <c r="I118" s="174"/>
      <c r="J118" s="218"/>
      <c r="K118" s="219"/>
      <c r="L118" s="154"/>
      <c r="M118" s="154"/>
      <c r="N118" s="200"/>
    </row>
    <row r="119" spans="1:14" x14ac:dyDescent="0.25">
      <c r="A119" s="66"/>
      <c r="B119" s="149"/>
      <c r="C119" s="66"/>
      <c r="D119" s="252"/>
      <c r="E119" s="200"/>
      <c r="F119" s="201"/>
      <c r="G119" s="290"/>
      <c r="H119" s="201"/>
      <c r="I119" s="174"/>
      <c r="J119" s="227"/>
      <c r="K119" s="218"/>
      <c r="L119" s="154"/>
      <c r="M119" s="154"/>
      <c r="N119" s="200"/>
    </row>
    <row r="120" spans="1:14" x14ac:dyDescent="0.25">
      <c r="A120" s="66"/>
      <c r="B120" s="149"/>
      <c r="C120" s="66"/>
      <c r="D120" s="252"/>
      <c r="E120" s="200"/>
      <c r="F120" s="201"/>
      <c r="G120" s="290"/>
      <c r="H120" s="201"/>
      <c r="I120" s="174"/>
      <c r="J120" s="218"/>
      <c r="K120" s="219"/>
      <c r="L120" s="154"/>
      <c r="M120" s="154"/>
      <c r="N120" s="200"/>
    </row>
    <row r="121" spans="1:14" x14ac:dyDescent="0.25">
      <c r="A121" s="66"/>
      <c r="B121" s="149"/>
      <c r="C121" s="66"/>
      <c r="D121" s="252"/>
      <c r="E121" s="200"/>
      <c r="F121" s="201"/>
      <c r="G121" s="290"/>
      <c r="H121" s="201"/>
      <c r="I121" s="174"/>
      <c r="J121" s="227"/>
      <c r="K121" s="218"/>
      <c r="L121" s="154"/>
      <c r="M121" s="154"/>
      <c r="N121" s="200"/>
    </row>
    <row r="122" spans="1:14" x14ac:dyDescent="0.25">
      <c r="A122" s="66"/>
      <c r="B122" s="149"/>
      <c r="C122" s="66"/>
      <c r="D122" s="252"/>
      <c r="E122" s="200"/>
      <c r="F122" s="201"/>
      <c r="G122" s="290"/>
      <c r="H122" s="201"/>
      <c r="I122" s="174"/>
      <c r="J122" s="218"/>
      <c r="K122" s="219"/>
      <c r="L122" s="154"/>
      <c r="M122" s="154"/>
      <c r="N122" s="200"/>
    </row>
    <row r="123" spans="1:14" x14ac:dyDescent="0.25">
      <c r="A123" s="66"/>
      <c r="B123" s="149"/>
      <c r="C123" s="66"/>
      <c r="D123" s="252"/>
      <c r="E123" s="200"/>
      <c r="F123" s="201"/>
      <c r="G123" s="290"/>
      <c r="H123" s="201"/>
      <c r="I123" s="174"/>
      <c r="J123" s="227"/>
      <c r="K123" s="218"/>
      <c r="L123" s="154"/>
      <c r="M123" s="154"/>
      <c r="N123" s="200"/>
    </row>
    <row r="124" spans="1:14" x14ac:dyDescent="0.25">
      <c r="A124" s="66"/>
      <c r="B124" s="149"/>
      <c r="C124" s="66"/>
      <c r="D124" s="252"/>
      <c r="E124" s="200"/>
      <c r="F124" s="201"/>
      <c r="G124" s="290"/>
      <c r="H124" s="201"/>
      <c r="I124" s="174"/>
      <c r="J124" s="218"/>
      <c r="K124" s="219"/>
      <c r="L124" s="154"/>
      <c r="M124" s="154"/>
      <c r="N124" s="200"/>
    </row>
    <row r="125" spans="1:14" x14ac:dyDescent="0.25">
      <c r="A125" s="66"/>
      <c r="B125" s="149"/>
      <c r="C125" s="66"/>
      <c r="D125" s="252"/>
      <c r="E125" s="200"/>
      <c r="F125" s="201"/>
      <c r="G125" s="290"/>
      <c r="H125" s="201"/>
      <c r="I125" s="174"/>
      <c r="J125" s="227"/>
      <c r="K125" s="218"/>
      <c r="L125" s="154"/>
      <c r="M125" s="154"/>
      <c r="N125" s="200"/>
    </row>
    <row r="126" spans="1:14" x14ac:dyDescent="0.25">
      <c r="A126" s="66"/>
      <c r="B126" s="149"/>
      <c r="C126" s="66"/>
      <c r="D126" s="252"/>
      <c r="E126" s="200"/>
      <c r="F126" s="201"/>
      <c r="G126" s="290"/>
      <c r="H126" s="201"/>
      <c r="I126" s="174"/>
      <c r="J126" s="218"/>
      <c r="K126" s="219"/>
      <c r="L126" s="154"/>
      <c r="M126" s="154"/>
      <c r="N126" s="200"/>
    </row>
    <row r="127" spans="1:14" x14ac:dyDescent="0.25">
      <c r="A127" s="66"/>
      <c r="C127" s="66"/>
      <c r="D127" s="252"/>
      <c r="E127" s="200"/>
      <c r="F127" s="201"/>
      <c r="G127" s="290"/>
      <c r="H127" s="201"/>
      <c r="I127" s="174"/>
      <c r="J127" s="227"/>
      <c r="K127" s="218"/>
      <c r="L127" s="154"/>
      <c r="M127" s="154"/>
      <c r="N127" s="200"/>
    </row>
    <row r="128" spans="1:14" x14ac:dyDescent="0.25">
      <c r="A128" s="66"/>
      <c r="B128" s="149"/>
      <c r="C128" s="66"/>
      <c r="D128" s="252"/>
      <c r="E128" s="200"/>
      <c r="F128" s="201"/>
      <c r="G128" s="290"/>
      <c r="H128" s="201"/>
      <c r="I128" s="174"/>
      <c r="J128" s="218"/>
      <c r="K128" s="219"/>
      <c r="L128" s="154"/>
      <c r="M128" s="154"/>
      <c r="N128" s="200"/>
    </row>
    <row r="129" spans="1:14" x14ac:dyDescent="0.25">
      <c r="A129" s="66"/>
      <c r="B129" s="149"/>
      <c r="C129" s="66"/>
      <c r="D129" s="252"/>
      <c r="E129" s="200"/>
      <c r="F129" s="201"/>
      <c r="G129" s="290"/>
      <c r="H129" s="201"/>
      <c r="I129" s="174"/>
      <c r="J129" s="227"/>
      <c r="K129" s="218"/>
      <c r="L129" s="154"/>
      <c r="M129" s="154"/>
      <c r="N129" s="200"/>
    </row>
    <row r="130" spans="1:14" x14ac:dyDescent="0.25">
      <c r="A130" s="66"/>
      <c r="B130" s="149"/>
      <c r="C130" s="66"/>
      <c r="D130" s="252"/>
      <c r="E130" s="200"/>
      <c r="F130" s="201"/>
      <c r="G130" s="290"/>
      <c r="H130" s="201"/>
      <c r="I130" s="174"/>
      <c r="J130" s="218"/>
      <c r="K130" s="219"/>
      <c r="L130" s="154"/>
      <c r="M130" s="154"/>
      <c r="N130" s="200"/>
    </row>
    <row r="131" spans="1:14" x14ac:dyDescent="0.25">
      <c r="A131" s="66"/>
      <c r="B131" s="149"/>
      <c r="C131" s="66"/>
      <c r="D131" s="252"/>
      <c r="E131" s="200"/>
      <c r="F131" s="201"/>
      <c r="G131" s="290"/>
      <c r="H131" s="201"/>
      <c r="I131" s="174"/>
      <c r="J131" s="227"/>
      <c r="K131" s="218"/>
      <c r="L131" s="154"/>
      <c r="M131" s="154"/>
      <c r="N131" s="200"/>
    </row>
    <row r="132" spans="1:14" x14ac:dyDescent="0.25">
      <c r="A132" s="66"/>
      <c r="B132" s="149"/>
      <c r="C132" s="66"/>
      <c r="D132" s="252"/>
      <c r="E132" s="200"/>
      <c r="F132" s="201"/>
      <c r="G132" s="290"/>
      <c r="H132" s="201"/>
      <c r="I132" s="174"/>
      <c r="J132" s="218"/>
      <c r="K132" s="219"/>
      <c r="L132" s="154"/>
      <c r="M132" s="154"/>
      <c r="N132" s="200"/>
    </row>
    <row r="133" spans="1:14" x14ac:dyDescent="0.25">
      <c r="A133" s="66"/>
      <c r="B133" s="149"/>
      <c r="C133" s="66"/>
      <c r="D133" s="252"/>
      <c r="E133" s="200"/>
      <c r="F133" s="201"/>
      <c r="G133" s="290"/>
      <c r="H133" s="201"/>
      <c r="I133" s="174"/>
      <c r="J133" s="227"/>
      <c r="K133" s="218"/>
      <c r="L133" s="154"/>
      <c r="M133" s="154"/>
      <c r="N133" s="200"/>
    </row>
    <row r="134" spans="1:14" x14ac:dyDescent="0.25">
      <c r="A134" s="66"/>
      <c r="B134" s="149"/>
      <c r="C134" s="66"/>
      <c r="D134" s="252"/>
      <c r="E134" s="200"/>
      <c r="F134" s="201"/>
      <c r="G134" s="290"/>
      <c r="H134" s="201"/>
      <c r="I134" s="174"/>
      <c r="J134" s="218"/>
      <c r="K134" s="219"/>
      <c r="L134" s="154"/>
      <c r="M134" s="154"/>
      <c r="N134" s="200"/>
    </row>
    <row r="135" spans="1:14" x14ac:dyDescent="0.25">
      <c r="A135" s="66"/>
      <c r="B135" s="149"/>
      <c r="C135" s="66"/>
      <c r="D135" s="252"/>
      <c r="E135" s="200"/>
      <c r="F135" s="201"/>
      <c r="G135" s="290"/>
      <c r="H135" s="201"/>
      <c r="I135" s="174"/>
      <c r="J135" s="227"/>
      <c r="K135" s="218"/>
      <c r="L135" s="154"/>
      <c r="M135" s="154"/>
      <c r="N135" s="200"/>
    </row>
    <row r="136" spans="1:14" x14ac:dyDescent="0.25">
      <c r="A136" s="66"/>
      <c r="B136" s="149"/>
      <c r="C136" s="66"/>
      <c r="D136" s="252"/>
      <c r="E136" s="200"/>
      <c r="F136" s="201"/>
      <c r="G136" s="290"/>
      <c r="H136" s="201"/>
      <c r="I136" s="174"/>
      <c r="J136" s="218"/>
      <c r="K136" s="219"/>
      <c r="L136" s="154"/>
      <c r="M136" s="154"/>
      <c r="N136" s="200"/>
    </row>
    <row r="137" spans="1:14" x14ac:dyDescent="0.25">
      <c r="A137" s="66"/>
      <c r="B137" s="149"/>
      <c r="C137" s="66"/>
      <c r="D137" s="252"/>
      <c r="E137" s="200"/>
      <c r="F137" s="201"/>
      <c r="G137" s="290"/>
      <c r="H137" s="201"/>
      <c r="I137" s="174"/>
      <c r="J137" s="227"/>
      <c r="K137" s="218"/>
      <c r="L137" s="154"/>
      <c r="M137" s="154"/>
      <c r="N137" s="200"/>
    </row>
    <row r="138" spans="1:14" x14ac:dyDescent="0.25">
      <c r="A138" s="66"/>
      <c r="B138" s="149"/>
      <c r="C138" s="66"/>
      <c r="D138" s="252"/>
      <c r="E138" s="200"/>
      <c r="F138" s="201"/>
      <c r="G138" s="290"/>
      <c r="H138" s="201"/>
      <c r="I138" s="174"/>
      <c r="J138" s="218"/>
      <c r="K138" s="219"/>
      <c r="L138" s="154"/>
      <c r="M138" s="154"/>
      <c r="N138" s="200"/>
    </row>
    <row r="139" spans="1:14" x14ac:dyDescent="0.25">
      <c r="A139" s="66"/>
      <c r="B139" s="149"/>
      <c r="C139" s="66"/>
      <c r="D139" s="252"/>
      <c r="E139" s="200"/>
      <c r="F139" s="201"/>
      <c r="G139" s="290"/>
      <c r="H139" s="201"/>
      <c r="I139" s="174"/>
      <c r="J139" s="227"/>
      <c r="K139" s="218"/>
      <c r="L139" s="154"/>
      <c r="M139" s="154"/>
      <c r="N139" s="200"/>
    </row>
    <row r="140" spans="1:14" x14ac:dyDescent="0.25">
      <c r="A140" s="66"/>
      <c r="B140" s="149"/>
      <c r="C140" s="66"/>
      <c r="D140" s="252"/>
      <c r="E140" s="200"/>
      <c r="F140" s="201"/>
      <c r="G140" s="290"/>
      <c r="H140" s="201"/>
      <c r="I140" s="174"/>
      <c r="J140" s="218"/>
      <c r="K140" s="219"/>
      <c r="L140" s="154"/>
      <c r="M140" s="154"/>
      <c r="N140" s="200"/>
    </row>
    <row r="141" spans="1:14" x14ac:dyDescent="0.25">
      <c r="A141" s="66"/>
      <c r="B141" s="149"/>
      <c r="C141" s="66"/>
      <c r="D141" s="252"/>
      <c r="E141" s="200"/>
      <c r="F141" s="201"/>
      <c r="G141" s="290"/>
      <c r="H141" s="201"/>
      <c r="I141" s="174"/>
      <c r="J141" s="227"/>
      <c r="K141" s="218"/>
      <c r="L141" s="154"/>
      <c r="M141" s="154"/>
      <c r="N141" s="200"/>
    </row>
    <row r="142" spans="1:14" x14ac:dyDescent="0.25">
      <c r="A142" s="66"/>
      <c r="B142" s="149"/>
      <c r="C142" s="66"/>
      <c r="D142" s="252"/>
      <c r="E142" s="200"/>
      <c r="F142" s="201"/>
      <c r="G142" s="290"/>
      <c r="H142" s="201"/>
      <c r="I142" s="174"/>
      <c r="J142" s="218"/>
      <c r="K142" s="219"/>
      <c r="L142" s="154"/>
      <c r="M142" s="154"/>
      <c r="N142" s="200"/>
    </row>
    <row r="143" spans="1:14" x14ac:dyDescent="0.25">
      <c r="A143" s="66">
        <v>75</v>
      </c>
      <c r="B143" s="149"/>
      <c r="C143" s="66"/>
      <c r="D143" s="252"/>
      <c r="E143" s="200"/>
      <c r="F143" s="201"/>
      <c r="G143" s="290"/>
      <c r="H143" s="201"/>
      <c r="I143" s="174"/>
      <c r="J143" s="227"/>
      <c r="K143" s="218"/>
      <c r="L143" s="154"/>
      <c r="M143" s="154"/>
      <c r="N143" s="200"/>
    </row>
    <row r="144" spans="1:14" x14ac:dyDescent="0.25">
      <c r="A144" s="66"/>
      <c r="B144" s="149"/>
      <c r="C144" s="66"/>
      <c r="D144" s="252"/>
      <c r="E144" s="200"/>
      <c r="F144" s="201"/>
      <c r="G144" s="290"/>
      <c r="H144" s="201"/>
      <c r="I144" s="174"/>
      <c r="J144" s="218"/>
      <c r="K144" s="219"/>
      <c r="L144" s="154"/>
      <c r="M144" s="154"/>
      <c r="N144" s="200"/>
    </row>
    <row r="145" spans="1:14" x14ac:dyDescent="0.25">
      <c r="A145" s="66"/>
      <c r="B145" s="149"/>
      <c r="C145" s="66"/>
      <c r="D145" s="252"/>
      <c r="E145" s="200"/>
      <c r="F145" s="201"/>
      <c r="G145" s="290"/>
      <c r="H145" s="201"/>
      <c r="I145" s="174"/>
      <c r="J145" s="227"/>
      <c r="K145" s="218"/>
      <c r="L145" s="154"/>
      <c r="M145" s="154"/>
      <c r="N145" s="200"/>
    </row>
    <row r="146" spans="1:14" x14ac:dyDescent="0.25">
      <c r="A146" s="66"/>
      <c r="B146" s="149"/>
      <c r="C146" s="66"/>
      <c r="D146" s="237"/>
      <c r="E146" s="200"/>
      <c r="F146" s="201"/>
      <c r="G146" s="290"/>
      <c r="H146" s="201"/>
      <c r="I146" s="174"/>
      <c r="J146" s="66"/>
      <c r="K146" s="66"/>
      <c r="L146" s="66"/>
      <c r="M146" s="66"/>
      <c r="N146" s="66"/>
    </row>
    <row r="147" spans="1:14" x14ac:dyDescent="0.25">
      <c r="A147" s="66"/>
      <c r="B147" s="149"/>
      <c r="C147" s="66"/>
      <c r="D147" s="237"/>
      <c r="E147" s="200"/>
      <c r="F147" s="201"/>
      <c r="G147" s="290"/>
      <c r="H147" s="201"/>
      <c r="I147" s="174"/>
      <c r="J147" s="66"/>
      <c r="K147" s="66"/>
      <c r="L147" s="66"/>
      <c r="M147" s="66"/>
      <c r="N147" s="66"/>
    </row>
    <row r="148" spans="1:14" x14ac:dyDescent="0.25">
      <c r="A148" s="66"/>
      <c r="B148" s="149"/>
      <c r="C148" s="66"/>
      <c r="D148" s="237"/>
      <c r="E148" s="200"/>
      <c r="F148" s="201"/>
      <c r="G148" s="290"/>
      <c r="H148" s="201"/>
      <c r="I148" s="174"/>
      <c r="J148" s="66"/>
      <c r="K148" s="66"/>
      <c r="L148" s="66"/>
      <c r="M148" s="66"/>
      <c r="N148" s="66"/>
    </row>
    <row r="149" spans="1:14" x14ac:dyDescent="0.25">
      <c r="A149" s="66"/>
      <c r="B149" s="149"/>
      <c r="C149" s="66"/>
      <c r="D149" s="237"/>
      <c r="E149" s="200"/>
      <c r="F149" s="201"/>
      <c r="G149" s="290"/>
      <c r="H149" s="201"/>
      <c r="I149" s="174"/>
      <c r="J149" s="66"/>
      <c r="K149" s="66"/>
      <c r="L149" s="66"/>
      <c r="M149" s="66"/>
      <c r="N149" s="66"/>
    </row>
    <row r="150" spans="1:14" x14ac:dyDescent="0.25">
      <c r="A150" s="66"/>
      <c r="B150" s="149"/>
      <c r="C150" s="66"/>
      <c r="D150" s="237"/>
      <c r="E150" s="200"/>
      <c r="F150" s="201"/>
      <c r="G150" s="290"/>
      <c r="H150" s="201"/>
      <c r="I150" s="174"/>
      <c r="J150" s="66"/>
      <c r="K150" s="66"/>
      <c r="L150" s="66"/>
      <c r="M150" s="66"/>
      <c r="N150" s="66"/>
    </row>
    <row r="151" spans="1:14" x14ac:dyDescent="0.25">
      <c r="A151" s="66"/>
      <c r="B151" s="149"/>
      <c r="C151" s="66"/>
      <c r="D151" s="237"/>
      <c r="E151" s="200"/>
      <c r="F151" s="201"/>
      <c r="G151" s="290"/>
      <c r="H151" s="201"/>
      <c r="I151" s="174"/>
      <c r="J151" s="66"/>
      <c r="K151" s="66"/>
      <c r="L151" s="66"/>
      <c r="M151" s="66"/>
      <c r="N151" s="66"/>
    </row>
    <row r="152" spans="1:14" x14ac:dyDescent="0.25">
      <c r="A152" s="66"/>
      <c r="B152" s="149"/>
      <c r="C152" s="66"/>
      <c r="D152" s="237"/>
      <c r="E152" s="200"/>
      <c r="F152" s="201"/>
      <c r="G152" s="290"/>
      <c r="H152" s="201"/>
      <c r="I152" s="174"/>
      <c r="J152" s="66"/>
      <c r="K152" s="66"/>
      <c r="L152" s="66"/>
      <c r="M152" s="66"/>
      <c r="N152" s="66"/>
    </row>
    <row r="153" spans="1:14" x14ac:dyDescent="0.25">
      <c r="A153" s="66"/>
      <c r="B153" s="149"/>
      <c r="C153" s="66"/>
      <c r="D153" s="237"/>
      <c r="E153" s="200"/>
      <c r="F153" s="201"/>
      <c r="G153" s="290"/>
      <c r="H153" s="201"/>
      <c r="I153" s="174"/>
      <c r="J153" s="66"/>
      <c r="K153" s="66"/>
      <c r="L153" s="66"/>
      <c r="M153" s="66"/>
      <c r="N153" s="66"/>
    </row>
    <row r="154" spans="1:14" x14ac:dyDescent="0.25">
      <c r="A154" s="66"/>
      <c r="B154" s="149"/>
      <c r="C154" s="66"/>
      <c r="D154" s="237"/>
      <c r="E154" s="200"/>
      <c r="F154" s="201"/>
      <c r="G154" s="290"/>
      <c r="H154" s="201"/>
      <c r="I154" s="174"/>
      <c r="J154" s="66"/>
      <c r="K154" s="66"/>
      <c r="L154" s="66"/>
      <c r="M154" s="66"/>
      <c r="N154" s="66"/>
    </row>
  </sheetData>
  <autoFilter ref="B3:N143" xr:uid="{00000000-0009-0000-0000-000004000000}"/>
  <dataValidations count="12">
    <dataValidation type="list" allowBlank="1" showInputMessage="1" showErrorMessage="1" sqref="G235:G334" xr:uid="{00000000-0002-0000-0400-000000000000}">
      <formula1>$U$6:$U$15</formula1>
    </dataValidation>
    <dataValidation type="list" allowBlank="1" showInputMessage="1" showErrorMessage="1" sqref="E155:E234" xr:uid="{00000000-0002-0000-0400-000001000000}">
      <formula1>$S$6:$S$14</formula1>
    </dataValidation>
    <dataValidation type="list" allowBlank="1" showInputMessage="1" showErrorMessage="1" sqref="G103:G234" xr:uid="{00000000-0002-0000-0400-000002000000}">
      <formula1>$U$6:$U$18</formula1>
    </dataValidation>
    <dataValidation type="list" allowBlank="1" showInputMessage="1" showErrorMessage="1" sqref="F155:F234" xr:uid="{00000000-0002-0000-0400-000003000000}">
      <formula1>$T$6:$T$14</formula1>
    </dataValidation>
    <dataValidation type="list" allowBlank="1" showInputMessage="1" showErrorMessage="1" sqref="S8:S11 E91:E154" xr:uid="{00000000-0002-0000-0400-000004000000}">
      <formula1>$S$6:$S$11</formula1>
    </dataValidation>
    <dataValidation type="list" allowBlank="1" showInputMessage="1" showErrorMessage="1" sqref="F105:F154" xr:uid="{00000000-0002-0000-0400-000005000000}">
      <formula1>$T$6:$T$15</formula1>
    </dataValidation>
    <dataValidation type="list" allowBlank="1" showInputMessage="1" showErrorMessage="1" sqref="P5:P11" xr:uid="{00000000-0002-0000-0400-000006000000}">
      <formula1>$R$5:$R$11</formula1>
    </dataValidation>
    <dataValidation type="list" allowBlank="1" showInputMessage="1" showErrorMessage="1" sqref="E5:E90" xr:uid="{00000000-0002-0000-0400-000007000000}">
      <formula1>$P$5:$P$11</formula1>
    </dataValidation>
    <dataValidation type="list" allowBlank="1" showInputMessage="1" showErrorMessage="1" sqref="F5:F104" xr:uid="{00000000-0002-0000-0400-000008000000}">
      <formula1>$Q$5:$Q$15</formula1>
    </dataValidation>
    <dataValidation type="list" allowBlank="1" showInputMessage="1" showErrorMessage="1" sqref="G5:G102" xr:uid="{00000000-0002-0000-0400-000009000000}">
      <formula1>$R$5:$R$18</formula1>
    </dataValidation>
    <dataValidation type="list" allowBlank="1" showInputMessage="1" showErrorMessage="1" sqref="I5:I154" xr:uid="{00000000-0002-0000-0400-00000A000000}">
      <formula1>$S$5:$S$7</formula1>
    </dataValidation>
    <dataValidation type="list" allowBlank="1" showInputMessage="1" showErrorMessage="1" sqref="D5:D90" xr:uid="{00000000-0002-0000-0400-00000B000000}">
      <formula1>$T$5:$T$22</formula1>
    </dataValidation>
  </dataValidations>
  <pageMargins left="0.7" right="0.7" top="0.75" bottom="0.75" header="0.3" footer="0.3"/>
  <pageSetup paperSize="9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C000000}">
          <x14:formula1>
            <xm:f>'GRAU COMPLIMENT'!$O$8:$O$18</xm:f>
          </x14:formula1>
          <xm:sqref>D1:D4 D91:D1048576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3399"/>
    <pageSetUpPr fitToPage="1"/>
  </sheetPr>
  <dimension ref="A1:AU164"/>
  <sheetViews>
    <sheetView topLeftCell="A121" zoomScale="85" zoomScaleNormal="85" workbookViewId="0">
      <selection activeCell="O64" sqref="O64"/>
    </sheetView>
  </sheetViews>
  <sheetFormatPr defaultColWidth="9.140625" defaultRowHeight="15" x14ac:dyDescent="0.25"/>
  <cols>
    <col min="1" max="1" width="16.42578125" customWidth="1"/>
    <col min="2" max="8" width="9.28515625" customWidth="1"/>
    <col min="9" max="9" width="9.85546875" customWidth="1"/>
    <col min="10" max="10" width="9.28515625" customWidth="1"/>
    <col min="11" max="11" width="11.140625" customWidth="1"/>
    <col min="12" max="12" width="11" customWidth="1"/>
    <col min="13" max="13" width="12.42578125" customWidth="1"/>
    <col min="14" max="14" width="9.140625" customWidth="1"/>
  </cols>
  <sheetData>
    <row r="1" spans="1:14" ht="21" x14ac:dyDescent="0.35">
      <c r="A1" s="13" t="s">
        <v>200</v>
      </c>
    </row>
    <row r="2" spans="1:14" ht="15" customHeight="1" x14ac:dyDescent="0.25">
      <c r="A2" s="44" t="s">
        <v>194</v>
      </c>
    </row>
    <row r="3" spans="1:14" ht="15" customHeight="1" x14ac:dyDescent="0.3">
      <c r="A3" s="44"/>
    </row>
    <row r="4" spans="1:14" ht="15" customHeight="1" thickBot="1" x14ac:dyDescent="0.35">
      <c r="A4" s="44"/>
    </row>
    <row r="5" spans="1:14" ht="15.75" thickBot="1" x14ac:dyDescent="0.3">
      <c r="A5" s="190" t="s">
        <v>59</v>
      </c>
      <c r="B5" s="189" t="s">
        <v>3</v>
      </c>
      <c r="C5" s="167" t="s">
        <v>4</v>
      </c>
      <c r="D5" s="167" t="s">
        <v>5</v>
      </c>
      <c r="E5" s="167" t="s">
        <v>6</v>
      </c>
      <c r="F5" s="167" t="s">
        <v>7</v>
      </c>
      <c r="G5" s="167" t="s">
        <v>8</v>
      </c>
      <c r="H5" s="167" t="s">
        <v>9</v>
      </c>
      <c r="I5" s="167" t="s">
        <v>10</v>
      </c>
      <c r="J5" s="167" t="s">
        <v>11</v>
      </c>
      <c r="K5" s="167" t="s">
        <v>12</v>
      </c>
      <c r="L5" s="167" t="s">
        <v>13</v>
      </c>
      <c r="M5" s="167" t="s">
        <v>14</v>
      </c>
      <c r="N5" s="168" t="s">
        <v>28</v>
      </c>
    </row>
    <row r="6" spans="1:14" ht="14.45" x14ac:dyDescent="0.3">
      <c r="A6" s="163" t="s">
        <v>171</v>
      </c>
      <c r="B6" s="164">
        <f>COUNTIFS(ACTIVITATS!$B$5:$B$628,"1",ACTIVITATS!$E$5:$E$628,'GRÀFIC ACTIVITATS'!A6)</f>
        <v>0</v>
      </c>
      <c r="C6" s="164">
        <f>COUNTIFS(ACTIVITATS!$B$5:$B$628,"2",ACTIVITATS!$E$5:$E$628,'GRÀFIC ACTIVITATS'!A6)</f>
        <v>0</v>
      </c>
      <c r="D6" s="164">
        <f>COUNTIFS(ACTIVITATS!$B$5:$B$628,"3",ACTIVITATS!$E$5:$E$628,'GRÀFIC ACTIVITATS'!A6)</f>
        <v>0</v>
      </c>
      <c r="E6" s="164">
        <f>COUNTIFS(ACTIVITATS!$B$5:$B$628,"4",ACTIVITATS!$E$5:$E$628,'GRÀFIC ACTIVITATS'!A6)</f>
        <v>0</v>
      </c>
      <c r="F6" s="164">
        <f>COUNTIFS(ACTIVITATS!$B$5:$B$628,"5",ACTIVITATS!$E$5:$E$628,'GRÀFIC ACTIVITATS'!A6)</f>
        <v>0</v>
      </c>
      <c r="G6" s="164">
        <f>COUNTIFS(ACTIVITATS!$B$5:$B$628,"6",ACTIVITATS!$E$5:$E$628,'GRÀFIC ACTIVITATS'!A6)</f>
        <v>0</v>
      </c>
      <c r="H6" s="164">
        <f>COUNTIFS(ACTIVITATS!$B$5:$B$628,"7",ACTIVITATS!$E$5:$E$628,'GRÀFIC ACTIVITATS'!A6)</f>
        <v>0</v>
      </c>
      <c r="I6" s="164">
        <f>COUNTIFS(ACTIVITATS!$B$5:$B$628,"9",ACTIVITATS!$E$5:$E$628,'GRÀFIC ACTIVITATS'!A6)</f>
        <v>0</v>
      </c>
      <c r="J6" s="164">
        <f>COUNTIFS(ACTIVITATS!$B$5:$B$628,"10",ACTIVITATS!$E$5:$E$628,'GRÀFIC ACTIVITATS'!A6)</f>
        <v>0</v>
      </c>
      <c r="K6" s="164">
        <f>COUNTIFS(ACTIVITATS!$B$5:$B$628,"11",ACTIVITATS!$E$5:$E$628,'GRÀFIC ACTIVITATS'!A6)</f>
        <v>0</v>
      </c>
      <c r="L6" s="164">
        <f>COUNTIFS(ACTIVITATS!$B$5:$B$628,"12",ACTIVITATS!$E$5:$E$628,'GRÀFIC ACTIVITATS'!A6)</f>
        <v>0</v>
      </c>
      <c r="M6" s="172">
        <f>SUM(B6:L6)</f>
        <v>0</v>
      </c>
      <c r="N6" s="165">
        <f t="shared" ref="N6:N12" si="0">M6/$M$13</f>
        <v>0</v>
      </c>
    </row>
    <row r="7" spans="1:14" ht="14.45" x14ac:dyDescent="0.3">
      <c r="A7" s="74" t="s">
        <v>172</v>
      </c>
      <c r="B7" s="164">
        <f>COUNTIFS(ACTIVITATS!$B$5:$B$628,"1",ACTIVITATS!$E$5:$E$628,'GRÀFIC ACTIVITATS'!A7)</f>
        <v>0</v>
      </c>
      <c r="C7" s="164">
        <f>COUNTIFS(ACTIVITATS!$B$5:$B$628,"2",ACTIVITATS!$E$5:$E$628,'GRÀFIC ACTIVITATS'!A7)</f>
        <v>0</v>
      </c>
      <c r="D7" s="164">
        <f>COUNTIFS(ACTIVITATS!$B$5:$B$628,"3",ACTIVITATS!$E$5:$E$628,'GRÀFIC ACTIVITATS'!A7)</f>
        <v>0</v>
      </c>
      <c r="E7" s="164">
        <f>COUNTIFS(ACTIVITATS!$B$5:$B$628,"4",ACTIVITATS!$E$5:$E$628,'GRÀFIC ACTIVITATS'!A7)</f>
        <v>0</v>
      </c>
      <c r="F7" s="164">
        <f>COUNTIFS(ACTIVITATS!$B$5:$B$628,"5",ACTIVITATS!$E$5:$E$628,'GRÀFIC ACTIVITATS'!A7)</f>
        <v>0</v>
      </c>
      <c r="G7" s="164">
        <f>COUNTIFS(ACTIVITATS!$B$5:$B$628,"6",ACTIVITATS!$E$5:$E$628,'GRÀFIC ACTIVITATS'!A7)</f>
        <v>0</v>
      </c>
      <c r="H7" s="164">
        <f>COUNTIFS(ACTIVITATS!$B$5:$B$628,"7",ACTIVITATS!$E$5:$E$628,'GRÀFIC ACTIVITATS'!A7)</f>
        <v>0</v>
      </c>
      <c r="I7" s="164">
        <f>COUNTIFS(ACTIVITATS!$B$5:$B$628,"9",ACTIVITATS!$E$5:$E$628,'GRÀFIC ACTIVITATS'!A7)</f>
        <v>0</v>
      </c>
      <c r="J7" s="164">
        <f>COUNTIFS(ACTIVITATS!$B$5:$B$628,"10",ACTIVITATS!$E$5:$E$628,'GRÀFIC ACTIVITATS'!A7)</f>
        <v>0</v>
      </c>
      <c r="K7" s="164">
        <f>COUNTIFS(ACTIVITATS!$B$5:$B$628,"11",ACTIVITATS!$E$5:$E$628,'GRÀFIC ACTIVITATS'!A7)</f>
        <v>0</v>
      </c>
      <c r="L7" s="164">
        <f>COUNTIFS(ACTIVITATS!$B$5:$B$628,"12",ACTIVITATS!$E$5:$E$628,'GRÀFIC ACTIVITATS'!A7)</f>
        <v>0</v>
      </c>
      <c r="M7" s="172">
        <f t="shared" ref="M7:M12" si="1">SUM(B7:L7)</f>
        <v>0</v>
      </c>
      <c r="N7" s="165">
        <f t="shared" si="0"/>
        <v>0</v>
      </c>
    </row>
    <row r="8" spans="1:14" x14ac:dyDescent="0.25">
      <c r="A8" s="74" t="s">
        <v>173</v>
      </c>
      <c r="B8" s="164">
        <f>COUNTIFS(ACTIVITATS!$B$5:$B$628,"1",ACTIVITATS!$E$5:$E$628,'GRÀFIC ACTIVITATS'!A8)</f>
        <v>2</v>
      </c>
      <c r="C8" s="164">
        <f>COUNTIFS(ACTIVITATS!$B$5:$B$628,"2",ACTIVITATS!$E$5:$E$628,'GRÀFIC ACTIVITATS'!A8)</f>
        <v>0</v>
      </c>
      <c r="D8" s="164">
        <f>COUNTIFS(ACTIVITATS!$B$5:$B$628,"3",ACTIVITATS!$E$5:$E$628,'GRÀFIC ACTIVITATS'!A8)</f>
        <v>0</v>
      </c>
      <c r="E8" s="164">
        <f>COUNTIFS(ACTIVITATS!$B$5:$B$628,"4",ACTIVITATS!$E$5:$E$628,'GRÀFIC ACTIVITATS'!A8)</f>
        <v>0</v>
      </c>
      <c r="F8" s="164">
        <f>COUNTIFS(ACTIVITATS!$B$5:$B$628,"5",ACTIVITATS!$E$5:$E$628,'GRÀFIC ACTIVITATS'!A8)</f>
        <v>0</v>
      </c>
      <c r="G8" s="164">
        <f>COUNTIFS(ACTIVITATS!$B$5:$B$628,"6",ACTIVITATS!$E$5:$E$628,'GRÀFIC ACTIVITATS'!A8)</f>
        <v>0</v>
      </c>
      <c r="H8" s="164">
        <f>COUNTIFS(ACTIVITATS!$B$5:$B$628,"7",ACTIVITATS!$E$5:$E$628,'GRÀFIC ACTIVITATS'!A8)</f>
        <v>0</v>
      </c>
      <c r="I8" s="164">
        <f>COUNTIFS(ACTIVITATS!$B$5:$B$628,"9",ACTIVITATS!$E$5:$E$628,'GRÀFIC ACTIVITATS'!A8)</f>
        <v>0</v>
      </c>
      <c r="J8" s="164">
        <f>COUNTIFS(ACTIVITATS!$B$5:$B$628,"10",ACTIVITATS!$E$5:$E$628,'GRÀFIC ACTIVITATS'!A8)</f>
        <v>0</v>
      </c>
      <c r="K8" s="164">
        <f>COUNTIFS(ACTIVITATS!$B$5:$B$628,"11",ACTIVITATS!$E$5:$E$628,'GRÀFIC ACTIVITATS'!A8)</f>
        <v>0</v>
      </c>
      <c r="L8" s="164">
        <f>COUNTIFS(ACTIVITATS!$B$5:$B$628,"12",ACTIVITATS!$E$5:$E$628,'GRÀFIC ACTIVITATS'!A8)</f>
        <v>0</v>
      </c>
      <c r="M8" s="172">
        <f t="shared" si="1"/>
        <v>2</v>
      </c>
      <c r="N8" s="165">
        <f t="shared" si="0"/>
        <v>0.4</v>
      </c>
    </row>
    <row r="9" spans="1:14" ht="14.45" x14ac:dyDescent="0.3">
      <c r="A9" s="74" t="s">
        <v>54</v>
      </c>
      <c r="B9" s="164">
        <f>COUNTIFS(ACTIVITATS!$B$5:$B$628,"1",ACTIVITATS!$E$5:$E$628,'GRÀFIC ACTIVITATS'!A9)</f>
        <v>1</v>
      </c>
      <c r="C9" s="164">
        <f>COUNTIFS(ACTIVITATS!$B$5:$B$628,"2",ACTIVITATS!$E$5:$E$628,'GRÀFIC ACTIVITATS'!A9)</f>
        <v>0</v>
      </c>
      <c r="D9" s="164">
        <f>COUNTIFS(ACTIVITATS!$B$5:$B$628,"3",ACTIVITATS!$E$5:$E$628,'GRÀFIC ACTIVITATS'!A9)</f>
        <v>0</v>
      </c>
      <c r="E9" s="164">
        <f>COUNTIFS(ACTIVITATS!$B$5:$B$628,"4",ACTIVITATS!$E$5:$E$628,'GRÀFIC ACTIVITATS'!A9)</f>
        <v>0</v>
      </c>
      <c r="F9" s="164">
        <f>COUNTIFS(ACTIVITATS!$B$5:$B$628,"5",ACTIVITATS!$E$5:$E$628,'GRÀFIC ACTIVITATS'!A9)</f>
        <v>0</v>
      </c>
      <c r="G9" s="164">
        <f>COUNTIFS(ACTIVITATS!$B$5:$B$628,"6",ACTIVITATS!$E$5:$E$628,'GRÀFIC ACTIVITATS'!A9)</f>
        <v>0</v>
      </c>
      <c r="H9" s="164">
        <f>COUNTIFS(ACTIVITATS!$B$5:$B$628,"7",ACTIVITATS!$E$5:$E$628,'GRÀFIC ACTIVITATS'!A9)</f>
        <v>0</v>
      </c>
      <c r="I9" s="164">
        <f>COUNTIFS(ACTIVITATS!$B$5:$B$628,"9",ACTIVITATS!$E$5:$E$628,'GRÀFIC ACTIVITATS'!A9)</f>
        <v>0</v>
      </c>
      <c r="J9" s="164">
        <f>COUNTIFS(ACTIVITATS!$B$5:$B$628,"10",ACTIVITATS!$E$5:$E$628,'GRÀFIC ACTIVITATS'!A9)</f>
        <v>0</v>
      </c>
      <c r="K9" s="164">
        <f>COUNTIFS(ACTIVITATS!$B$5:$B$628,"11",ACTIVITATS!$E$5:$E$628,'GRÀFIC ACTIVITATS'!A9)</f>
        <v>0</v>
      </c>
      <c r="L9" s="164">
        <f>COUNTIFS(ACTIVITATS!$B$5:$B$628,"12",ACTIVITATS!$E$5:$E$628,'GRÀFIC ACTIVITATS'!A9)</f>
        <v>0</v>
      </c>
      <c r="M9" s="172">
        <f t="shared" si="1"/>
        <v>1</v>
      </c>
      <c r="N9" s="165">
        <f t="shared" si="0"/>
        <v>0.2</v>
      </c>
    </row>
    <row r="10" spans="1:14" x14ac:dyDescent="0.25">
      <c r="A10" s="74" t="s">
        <v>56</v>
      </c>
      <c r="B10" s="164">
        <f>COUNTIFS(ACTIVITATS!$B$5:$B$628,"1",ACTIVITATS!$E$5:$E$628,'GRÀFIC ACTIVITATS'!A10)</f>
        <v>2</v>
      </c>
      <c r="C10" s="164">
        <f>COUNTIFS(ACTIVITATS!$B$5:$B$628,"2",ACTIVITATS!$E$5:$E$628,'GRÀFIC ACTIVITATS'!A10)</f>
        <v>0</v>
      </c>
      <c r="D10" s="164">
        <f>COUNTIFS(ACTIVITATS!$B$5:$B$628,"3",ACTIVITATS!$E$5:$E$628,'GRÀFIC ACTIVITATS'!A10)</f>
        <v>0</v>
      </c>
      <c r="E10" s="164">
        <f>COUNTIFS(ACTIVITATS!$B$5:$B$628,"4",ACTIVITATS!$E$5:$E$628,'GRÀFIC ACTIVITATS'!A10)</f>
        <v>0</v>
      </c>
      <c r="F10" s="164">
        <f>COUNTIFS(ACTIVITATS!$B$5:$B$628,"5",ACTIVITATS!$E$5:$E$628,'GRÀFIC ACTIVITATS'!A10)</f>
        <v>0</v>
      </c>
      <c r="G10" s="164">
        <f>COUNTIFS(ACTIVITATS!$B$5:$B$628,"6",ACTIVITATS!$E$5:$E$628,'GRÀFIC ACTIVITATS'!A10)</f>
        <v>0</v>
      </c>
      <c r="H10" s="164">
        <f>COUNTIFS(ACTIVITATS!$B$5:$B$628,"7",ACTIVITATS!$E$5:$E$628,'GRÀFIC ACTIVITATS'!A10)</f>
        <v>0</v>
      </c>
      <c r="I10" s="164">
        <f>COUNTIFS(ACTIVITATS!$B$5:$B$628,"9",ACTIVITATS!$E$5:$E$628,'GRÀFIC ACTIVITATS'!A10)</f>
        <v>0</v>
      </c>
      <c r="J10" s="164">
        <f>COUNTIFS(ACTIVITATS!$B$5:$B$628,"10",ACTIVITATS!$E$5:$E$628,'GRÀFIC ACTIVITATS'!A10)</f>
        <v>0</v>
      </c>
      <c r="K10" s="164">
        <f>COUNTIFS(ACTIVITATS!$B$5:$B$628,"11",ACTIVITATS!$E$5:$E$628,'GRÀFIC ACTIVITATS'!A10)</f>
        <v>0</v>
      </c>
      <c r="L10" s="164">
        <f>COUNTIFS(ACTIVITATS!$B$5:$B$628,"12",ACTIVITATS!$E$5:$E$628,'GRÀFIC ACTIVITATS'!A10)</f>
        <v>0</v>
      </c>
      <c r="M10" s="172">
        <f t="shared" si="1"/>
        <v>2</v>
      </c>
      <c r="N10" s="165">
        <f t="shared" si="0"/>
        <v>0.4</v>
      </c>
    </row>
    <row r="11" spans="1:14" ht="14.45" x14ac:dyDescent="0.3">
      <c r="A11" s="74" t="s">
        <v>174</v>
      </c>
      <c r="B11" s="164">
        <f>COUNTIFS(ACTIVITATS!$B$5:$B$628,"1",ACTIVITATS!$E$5:$E$628,'GRÀFIC ACTIVITATS'!A11)</f>
        <v>0</v>
      </c>
      <c r="C11" s="164">
        <f>COUNTIFS(ACTIVITATS!$B$5:$B$628,"2",ACTIVITATS!$E$5:$E$628,'GRÀFIC ACTIVITATS'!A11)</f>
        <v>0</v>
      </c>
      <c r="D11" s="164">
        <f>COUNTIFS(ACTIVITATS!$B$5:$B$628,"3",ACTIVITATS!$E$5:$E$628,'GRÀFIC ACTIVITATS'!A11)</f>
        <v>0</v>
      </c>
      <c r="E11" s="164">
        <f>COUNTIFS(ACTIVITATS!$B$5:$B$628,"4",ACTIVITATS!$E$5:$E$628,'GRÀFIC ACTIVITATS'!A11)</f>
        <v>0</v>
      </c>
      <c r="F11" s="164">
        <f>COUNTIFS(ACTIVITATS!$B$5:$B$628,"5",ACTIVITATS!$E$5:$E$628,'GRÀFIC ACTIVITATS'!A11)</f>
        <v>0</v>
      </c>
      <c r="G11" s="164">
        <f>COUNTIFS(ACTIVITATS!$B$5:$B$628,"6",ACTIVITATS!$E$5:$E$628,'GRÀFIC ACTIVITATS'!A11)</f>
        <v>0</v>
      </c>
      <c r="H11" s="164">
        <f>COUNTIFS(ACTIVITATS!$B$5:$B$628,"7",ACTIVITATS!$E$5:$E$628,'GRÀFIC ACTIVITATS'!A11)</f>
        <v>0</v>
      </c>
      <c r="I11" s="164">
        <f>COUNTIFS(ACTIVITATS!$B$5:$B$628,"9",ACTIVITATS!$E$5:$E$628,'GRÀFIC ACTIVITATS'!A11)</f>
        <v>0</v>
      </c>
      <c r="J11" s="164">
        <f>COUNTIFS(ACTIVITATS!$B$5:$B$628,"10",ACTIVITATS!$E$5:$E$628,'GRÀFIC ACTIVITATS'!A11)</f>
        <v>0</v>
      </c>
      <c r="K11" s="164">
        <f>COUNTIFS(ACTIVITATS!$B$5:$B$628,"11",ACTIVITATS!$E$5:$E$628,'GRÀFIC ACTIVITATS'!A11)</f>
        <v>0</v>
      </c>
      <c r="L11" s="164">
        <f>COUNTIFS(ACTIVITATS!$B$5:$B$628,"12",ACTIVITATS!$E$5:$E$628,'GRÀFIC ACTIVITATS'!A11)</f>
        <v>0</v>
      </c>
      <c r="M11" s="172">
        <f t="shared" si="1"/>
        <v>0</v>
      </c>
      <c r="N11" s="165">
        <f t="shared" si="0"/>
        <v>0</v>
      </c>
    </row>
    <row r="12" spans="1:14" ht="14.45" x14ac:dyDescent="0.3">
      <c r="A12" s="74" t="s">
        <v>167</v>
      </c>
      <c r="B12" s="164">
        <f>COUNTIFS(ACTIVITATS!$B$5:$B$628,"1",ACTIVITATS!$E$5:$E$628,'GRÀFIC ACTIVITATS'!A12)</f>
        <v>0</v>
      </c>
      <c r="C12" s="164">
        <f>COUNTIFS(ACTIVITATS!$B$5:$B$628,"2",ACTIVITATS!$E$5:$E$628,'GRÀFIC ACTIVITATS'!A12)</f>
        <v>0</v>
      </c>
      <c r="D12" s="164">
        <f>COUNTIFS(ACTIVITATS!$B$5:$B$628,"3",ACTIVITATS!$E$5:$E$628,'GRÀFIC ACTIVITATS'!A12)</f>
        <v>0</v>
      </c>
      <c r="E12" s="164">
        <f>COUNTIFS(ACTIVITATS!$B$5:$B$628,"4",ACTIVITATS!$E$5:$E$628,'GRÀFIC ACTIVITATS'!A12)</f>
        <v>0</v>
      </c>
      <c r="F12" s="164">
        <f>COUNTIFS(ACTIVITATS!$B$5:$B$628,"5",ACTIVITATS!$E$5:$E$628,'GRÀFIC ACTIVITATS'!A12)</f>
        <v>0</v>
      </c>
      <c r="G12" s="164">
        <f>COUNTIFS(ACTIVITATS!$B$5:$B$628,"6",ACTIVITATS!$E$5:$E$628,'GRÀFIC ACTIVITATS'!A12)</f>
        <v>0</v>
      </c>
      <c r="H12" s="164">
        <f>COUNTIFS(ACTIVITATS!$B$5:$B$628,"7",ACTIVITATS!$E$5:$E$628,'GRÀFIC ACTIVITATS'!A12)</f>
        <v>0</v>
      </c>
      <c r="I12" s="164">
        <f>COUNTIFS(ACTIVITATS!$B$5:$B$628,"9",ACTIVITATS!$E$5:$E$628,'GRÀFIC ACTIVITATS'!A12)</f>
        <v>0</v>
      </c>
      <c r="J12" s="164">
        <f>COUNTIFS(ACTIVITATS!$B$5:$B$628,"10",ACTIVITATS!$E$5:$E$628,'GRÀFIC ACTIVITATS'!A12)</f>
        <v>0</v>
      </c>
      <c r="K12" s="164">
        <f>COUNTIFS(ACTIVITATS!$B$5:$B$628,"11",ACTIVITATS!$E$5:$E$628,'GRÀFIC ACTIVITATS'!A12)</f>
        <v>0</v>
      </c>
      <c r="L12" s="164">
        <f>COUNTIFS(ACTIVITATS!$B$5:$B$628,"12",ACTIVITATS!$E$5:$E$628,'GRÀFIC ACTIVITATS'!A12)</f>
        <v>0</v>
      </c>
      <c r="M12" s="172">
        <f t="shared" si="1"/>
        <v>0</v>
      </c>
      <c r="N12" s="165">
        <f t="shared" si="0"/>
        <v>0</v>
      </c>
    </row>
    <row r="13" spans="1:14" ht="14.45" x14ac:dyDescent="0.3">
      <c r="A13" s="74" t="s">
        <v>31</v>
      </c>
      <c r="B13" s="74">
        <f t="shared" ref="B13:N13" si="2">SUM(B6:B12)</f>
        <v>5</v>
      </c>
      <c r="C13" s="74">
        <f t="shared" si="2"/>
        <v>0</v>
      </c>
      <c r="D13" s="74">
        <f t="shared" si="2"/>
        <v>0</v>
      </c>
      <c r="E13" s="74">
        <f t="shared" si="2"/>
        <v>0</v>
      </c>
      <c r="F13" s="74">
        <f t="shared" si="2"/>
        <v>0</v>
      </c>
      <c r="G13" s="74">
        <f t="shared" si="2"/>
        <v>0</v>
      </c>
      <c r="H13" s="74">
        <f t="shared" si="2"/>
        <v>0</v>
      </c>
      <c r="I13" s="74">
        <f t="shared" si="2"/>
        <v>0</v>
      </c>
      <c r="J13" s="74">
        <f t="shared" si="2"/>
        <v>0</v>
      </c>
      <c r="K13" s="74">
        <f t="shared" si="2"/>
        <v>0</v>
      </c>
      <c r="L13" s="74">
        <f t="shared" si="2"/>
        <v>0</v>
      </c>
      <c r="M13" s="173">
        <f t="shared" si="2"/>
        <v>5</v>
      </c>
      <c r="N13" s="78">
        <f t="shared" si="2"/>
        <v>1</v>
      </c>
    </row>
    <row r="14" spans="1:14" ht="14.45" x14ac:dyDescent="0.3">
      <c r="A14" s="25"/>
      <c r="M14" s="63"/>
      <c r="N14" s="62"/>
    </row>
    <row r="15" spans="1:14" ht="14.45" x14ac:dyDescent="0.3">
      <c r="A15" s="25"/>
      <c r="M15" s="63"/>
      <c r="N15" s="62"/>
    </row>
    <row r="16" spans="1:14" ht="14.45" x14ac:dyDescent="0.3">
      <c r="A16" s="25"/>
      <c r="M16" s="63"/>
      <c r="N16" s="62"/>
    </row>
    <row r="17" spans="1:14" ht="14.45" x14ac:dyDescent="0.3">
      <c r="A17" s="25"/>
      <c r="M17" s="63"/>
      <c r="N17" s="62"/>
    </row>
    <row r="18" spans="1:14" ht="14.45" x14ac:dyDescent="0.3">
      <c r="A18" s="25"/>
      <c r="M18" s="63"/>
      <c r="N18" s="62"/>
    </row>
    <row r="19" spans="1:14" ht="14.45" x14ac:dyDescent="0.3">
      <c r="A19" s="25"/>
      <c r="M19" s="63"/>
      <c r="N19" s="62"/>
    </row>
    <row r="20" spans="1:14" ht="14.45" x14ac:dyDescent="0.3">
      <c r="A20" s="25"/>
      <c r="M20" s="63"/>
      <c r="N20" s="62"/>
    </row>
    <row r="21" spans="1:14" ht="14.45" x14ac:dyDescent="0.3">
      <c r="A21" s="25"/>
      <c r="M21" s="63"/>
      <c r="N21" s="62"/>
    </row>
    <row r="22" spans="1:14" ht="14.45" x14ac:dyDescent="0.3">
      <c r="A22" s="25"/>
      <c r="M22" s="63"/>
      <c r="N22" s="62"/>
    </row>
    <row r="23" spans="1:14" ht="14.45" x14ac:dyDescent="0.3">
      <c r="A23" s="25"/>
      <c r="M23" s="63"/>
      <c r="N23" s="62"/>
    </row>
    <row r="24" spans="1:14" ht="14.45" x14ac:dyDescent="0.3">
      <c r="A24" s="25"/>
      <c r="M24" s="63"/>
      <c r="N24" s="62"/>
    </row>
    <row r="25" spans="1:14" ht="14.45" x14ac:dyDescent="0.3">
      <c r="A25" s="25"/>
      <c r="M25" s="63"/>
      <c r="N25" s="62"/>
    </row>
    <row r="26" spans="1:14" ht="15" customHeight="1" x14ac:dyDescent="0.3">
      <c r="A26" s="44"/>
    </row>
    <row r="27" spans="1:14" ht="15" customHeight="1" x14ac:dyDescent="0.3">
      <c r="A27" s="44"/>
    </row>
    <row r="28" spans="1:14" ht="15" customHeight="1" x14ac:dyDescent="0.3">
      <c r="A28" s="44"/>
    </row>
    <row r="29" spans="1:14" ht="15" customHeight="1" x14ac:dyDescent="0.3">
      <c r="A29" s="44"/>
    </row>
    <row r="30" spans="1:14" ht="15" customHeight="1" x14ac:dyDescent="0.3">
      <c r="A30" s="44"/>
    </row>
    <row r="31" spans="1:14" ht="15" customHeight="1" x14ac:dyDescent="0.3">
      <c r="A31" s="44"/>
    </row>
    <row r="32" spans="1:14" ht="15" customHeight="1" x14ac:dyDescent="0.3">
      <c r="A32" s="44"/>
    </row>
    <row r="33" spans="1:47" ht="15" customHeight="1" thickBot="1" x14ac:dyDescent="0.35">
      <c r="A33" s="44"/>
    </row>
    <row r="34" spans="1:47" ht="15.75" thickBot="1" x14ac:dyDescent="0.3">
      <c r="A34" s="169" t="s">
        <v>53</v>
      </c>
      <c r="B34" s="207" t="s">
        <v>3</v>
      </c>
      <c r="C34" s="167" t="s">
        <v>4</v>
      </c>
      <c r="D34" s="167" t="s">
        <v>5</v>
      </c>
      <c r="E34" s="171" t="s">
        <v>6</v>
      </c>
      <c r="F34" s="170" t="s">
        <v>7</v>
      </c>
      <c r="G34" s="170" t="s">
        <v>8</v>
      </c>
      <c r="H34" s="170" t="s">
        <v>9</v>
      </c>
      <c r="I34" s="170" t="s">
        <v>10</v>
      </c>
      <c r="J34" s="170" t="s">
        <v>11</v>
      </c>
      <c r="K34" s="170" t="s">
        <v>12</v>
      </c>
      <c r="L34" s="170" t="s">
        <v>13</v>
      </c>
      <c r="M34" s="170" t="s">
        <v>14</v>
      </c>
      <c r="N34" s="168" t="s">
        <v>28</v>
      </c>
    </row>
    <row r="35" spans="1:47" x14ac:dyDescent="0.25">
      <c r="A35" s="163" t="s">
        <v>175</v>
      </c>
      <c r="B35" s="164">
        <f>COUNTIFS(ACTIVITATS!$B$5:$B$628,"1",ACTIVITATS!$F$5:$F$628,'GRÀFIC ACTIVITATS'!A35)</f>
        <v>0</v>
      </c>
      <c r="C35" s="164">
        <f>COUNTIFS(ACTIVITATS!$B$5:$B$628,"2",ACTIVITATS!$F$5:$F$628,'GRÀFIC ACTIVITATS'!A35)</f>
        <v>0</v>
      </c>
      <c r="D35" s="164">
        <f>COUNTIFS(ACTIVITATS!$B$5:$B$628,"3",ACTIVITATS!$F$5:$F$628,'GRÀFIC ACTIVITATS'!A35)</f>
        <v>0</v>
      </c>
      <c r="E35" s="164">
        <f>COUNTIFS(ACTIVITATS!$B$5:$B$628,"4",ACTIVITATS!$F$5:$F$628,'GRÀFIC ACTIVITATS'!A35)</f>
        <v>0</v>
      </c>
      <c r="F35" s="164">
        <f>COUNTIFS(ACTIVITATS!$B$5:$B$628,"5",ACTIVITATS!$F$5:$F$628,'GRÀFIC ACTIVITATS'!A35)</f>
        <v>0</v>
      </c>
      <c r="G35" s="164">
        <f>COUNTIFS(ACTIVITATS!$B$5:$B$628,"6",ACTIVITATS!$F$5:$F$628,'GRÀFIC ACTIVITATS'!A35)</f>
        <v>0</v>
      </c>
      <c r="H35" s="164">
        <f>COUNTIFS(ACTIVITATS!$B$5:$B$628,"7",ACTIVITATS!$F$5:$F$628,'GRÀFIC ACTIVITATS'!A35)</f>
        <v>0</v>
      </c>
      <c r="I35" s="164">
        <f>COUNTIFS(ACTIVITATS!$B$5:$B$628,"9",ACTIVITATS!$F$5:$F$628,'GRÀFIC ACTIVITATS'!A35)</f>
        <v>0</v>
      </c>
      <c r="J35" s="164">
        <f>COUNTIFS(ACTIVITATS!$B$5:$B$628,"10",ACTIVITATS!$F$5:$F$628,'GRÀFIC ACTIVITATS'!A35)</f>
        <v>0</v>
      </c>
      <c r="K35" s="164">
        <f>COUNTIFS(ACTIVITATS!$B$5:$B$628,"11",ACTIVITATS!$F$5:$F$628,'GRÀFIC ACTIVITATS'!A35)</f>
        <v>0</v>
      </c>
      <c r="L35" s="164">
        <f>COUNTIFS(ACTIVITATS!$B$5:$B$628,"12",ACTIVITATS!$F$5:$F$628,'GRÀFIC ACTIVITATS'!A35)</f>
        <v>0</v>
      </c>
      <c r="M35" s="191">
        <f>SUM(B35:L35)</f>
        <v>0</v>
      </c>
      <c r="N35" s="196">
        <f t="shared" ref="N35:N45" si="3">M35/$M$46</f>
        <v>0</v>
      </c>
    </row>
    <row r="36" spans="1:47" s="59" customFormat="1" x14ac:dyDescent="0.25">
      <c r="A36" s="74" t="s">
        <v>155</v>
      </c>
      <c r="B36" s="164">
        <f>COUNTIFS(ACTIVITATS!$B$5:$B$628,"1",ACTIVITATS!$F$5:$F$628,'GRÀFIC ACTIVITATS'!A36)</f>
        <v>1</v>
      </c>
      <c r="C36" s="164">
        <f>COUNTIFS(ACTIVITATS!$B$5:$B$628,"2",ACTIVITATS!$F$5:$F$628,'GRÀFIC ACTIVITATS'!A36)</f>
        <v>0</v>
      </c>
      <c r="D36" s="164">
        <f>COUNTIFS(ACTIVITATS!$B$5:$B$628,"3",ACTIVITATS!$F$5:$F$628,'GRÀFIC ACTIVITATS'!A36)</f>
        <v>0</v>
      </c>
      <c r="E36" s="164">
        <f>COUNTIFS(ACTIVITATS!$B$5:$B$628,"4",ACTIVITATS!$F$5:$F$628,'GRÀFIC ACTIVITATS'!A36)</f>
        <v>0</v>
      </c>
      <c r="F36" s="164">
        <f>COUNTIFS(ACTIVITATS!$B$5:$B$628,"5",ACTIVITATS!$F$5:$F$628,'GRÀFIC ACTIVITATS'!A36)</f>
        <v>0</v>
      </c>
      <c r="G36" s="164">
        <f>COUNTIFS(ACTIVITATS!$B$5:$B$628,"6",ACTIVITATS!$F$5:$F$628,'GRÀFIC ACTIVITATS'!A36)</f>
        <v>0</v>
      </c>
      <c r="H36" s="164">
        <f>COUNTIFS(ACTIVITATS!$B$5:$B$628,"7",ACTIVITATS!$F$5:$F$628,'GRÀFIC ACTIVITATS'!A36)</f>
        <v>0</v>
      </c>
      <c r="I36" s="164">
        <f>COUNTIFS(ACTIVITATS!$B$5:$B$628,"9",ACTIVITATS!$F$5:$F$628,'GRÀFIC ACTIVITATS'!A36)</f>
        <v>0</v>
      </c>
      <c r="J36" s="164">
        <f>COUNTIFS(ACTIVITATS!$B$5:$B$628,"10",ACTIVITATS!$F$5:$F$628,'GRÀFIC ACTIVITATS'!A36)</f>
        <v>0</v>
      </c>
      <c r="K36" s="164">
        <f>COUNTIFS(ACTIVITATS!$B$5:$B$628,"11",ACTIVITATS!$F$5:$F$628,'GRÀFIC ACTIVITATS'!A36)</f>
        <v>0</v>
      </c>
      <c r="L36" s="164">
        <f>COUNTIFS(ACTIVITATS!$B$5:$B$628,"12",ACTIVITATS!$F$5:$F$628,'GRÀFIC ACTIVITATS'!A36)</f>
        <v>0</v>
      </c>
      <c r="M36" s="192">
        <f t="shared" ref="M36:M45" si="4">SUM(B36:L36)</f>
        <v>1</v>
      </c>
      <c r="N36" s="194">
        <f t="shared" si="3"/>
        <v>0.2</v>
      </c>
      <c r="O36"/>
      <c r="P36"/>
      <c r="Q36"/>
      <c r="R36"/>
      <c r="S36"/>
      <c r="T36"/>
      <c r="U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s="59" customFormat="1" ht="14.45" x14ac:dyDescent="0.3">
      <c r="A37" s="74" t="s">
        <v>159</v>
      </c>
      <c r="B37" s="164">
        <f>COUNTIFS(ACTIVITATS!$B$5:$B$628,"1",ACTIVITATS!$F$5:$F$628,'GRÀFIC ACTIVITATS'!A37)</f>
        <v>0</v>
      </c>
      <c r="C37" s="164">
        <f>COUNTIFS(ACTIVITATS!$B$5:$B$628,"2",ACTIVITATS!$F$5:$F$628,'GRÀFIC ACTIVITATS'!A37)</f>
        <v>0</v>
      </c>
      <c r="D37" s="164">
        <f>COUNTIFS(ACTIVITATS!$B$5:$B$628,"3",ACTIVITATS!$F$5:$F$628,'GRÀFIC ACTIVITATS'!A37)</f>
        <v>0</v>
      </c>
      <c r="E37" s="164">
        <f>COUNTIFS(ACTIVITATS!$B$5:$B$628,"4",ACTIVITATS!$F$5:$F$628,'GRÀFIC ACTIVITATS'!A37)</f>
        <v>0</v>
      </c>
      <c r="F37" s="164">
        <f>COUNTIFS(ACTIVITATS!$B$5:$B$628,"5",ACTIVITATS!$F$5:$F$628,'GRÀFIC ACTIVITATS'!A37)</f>
        <v>0</v>
      </c>
      <c r="G37" s="164">
        <f>COUNTIFS(ACTIVITATS!$B$5:$B$628,"6",ACTIVITATS!$F$5:$F$628,'GRÀFIC ACTIVITATS'!A37)</f>
        <v>0</v>
      </c>
      <c r="H37" s="164">
        <f>COUNTIFS(ACTIVITATS!$B$5:$B$628,"7",ACTIVITATS!$F$5:$F$628,'GRÀFIC ACTIVITATS'!A37)</f>
        <v>0</v>
      </c>
      <c r="I37" s="164">
        <f>COUNTIFS(ACTIVITATS!$B$5:$B$628,"9",ACTIVITATS!$F$5:$F$628,'GRÀFIC ACTIVITATS'!A37)</f>
        <v>0</v>
      </c>
      <c r="J37" s="164">
        <f>COUNTIFS(ACTIVITATS!$B$5:$B$628,"10",ACTIVITATS!$F$5:$F$628,'GRÀFIC ACTIVITATS'!A37)</f>
        <v>0</v>
      </c>
      <c r="K37" s="164">
        <f>COUNTIFS(ACTIVITATS!$B$5:$B$628,"11",ACTIVITATS!$F$5:$F$628,'GRÀFIC ACTIVITATS'!A37)</f>
        <v>0</v>
      </c>
      <c r="L37" s="164">
        <f>COUNTIFS(ACTIVITATS!$B$5:$B$628,"12",ACTIVITATS!$F$5:$F$628,'GRÀFIC ACTIVITATS'!A37)</f>
        <v>0</v>
      </c>
      <c r="M37" s="192">
        <f t="shared" si="4"/>
        <v>0</v>
      </c>
      <c r="N37" s="194">
        <f t="shared" si="3"/>
        <v>0</v>
      </c>
      <c r="O37"/>
      <c r="P37"/>
      <c r="Q37"/>
      <c r="R37"/>
      <c r="S37"/>
      <c r="T37"/>
      <c r="U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ht="14.45" x14ac:dyDescent="0.3">
      <c r="A38" s="74" t="s">
        <v>153</v>
      </c>
      <c r="B38" s="164">
        <f>COUNTIFS(ACTIVITATS!$B$5:$B$628,"1",ACTIVITATS!$F$5:$F$628,'GRÀFIC ACTIVITATS'!A38)</f>
        <v>0</v>
      </c>
      <c r="C38" s="164">
        <f>COUNTIFS(ACTIVITATS!$B$5:$B$628,"2",ACTIVITATS!$F$5:$F$628,'GRÀFIC ACTIVITATS'!A38)</f>
        <v>0</v>
      </c>
      <c r="D38" s="164">
        <f>COUNTIFS(ACTIVITATS!$B$5:$B$628,"3",ACTIVITATS!$F$5:$F$628,'GRÀFIC ACTIVITATS'!A38)</f>
        <v>0</v>
      </c>
      <c r="E38" s="164">
        <f>COUNTIFS(ACTIVITATS!$B$5:$B$628,"4",ACTIVITATS!$F$5:$F$628,'GRÀFIC ACTIVITATS'!A38)</f>
        <v>0</v>
      </c>
      <c r="F38" s="164">
        <f>COUNTIFS(ACTIVITATS!$B$5:$B$628,"5",ACTIVITATS!$F$5:$F$628,'GRÀFIC ACTIVITATS'!A38)</f>
        <v>0</v>
      </c>
      <c r="G38" s="164">
        <f>COUNTIFS(ACTIVITATS!$B$5:$B$628,"6",ACTIVITATS!$F$5:$F$628,'GRÀFIC ACTIVITATS'!A38)</f>
        <v>0</v>
      </c>
      <c r="H38" s="164">
        <f>COUNTIFS(ACTIVITATS!$B$5:$B$628,"7",ACTIVITATS!$F$5:$F$628,'GRÀFIC ACTIVITATS'!A38)</f>
        <v>0</v>
      </c>
      <c r="I38" s="164">
        <f>COUNTIFS(ACTIVITATS!$B$5:$B$628,"9",ACTIVITATS!$F$5:$F$628,'GRÀFIC ACTIVITATS'!A38)</f>
        <v>0</v>
      </c>
      <c r="J38" s="164">
        <f>COUNTIFS(ACTIVITATS!$B$5:$B$628,"10",ACTIVITATS!$F$5:$F$628,'GRÀFIC ACTIVITATS'!A38)</f>
        <v>0</v>
      </c>
      <c r="K38" s="164">
        <f>COUNTIFS(ACTIVITATS!$B$5:$B$628,"11",ACTIVITATS!$F$5:$F$628,'GRÀFIC ACTIVITATS'!A38)</f>
        <v>0</v>
      </c>
      <c r="L38" s="164">
        <f>COUNTIFS(ACTIVITATS!$B$5:$B$628,"12",ACTIVITATS!$F$5:$F$628,'GRÀFIC ACTIVITATS'!A38)</f>
        <v>0</v>
      </c>
      <c r="M38" s="192">
        <f t="shared" si="4"/>
        <v>0</v>
      </c>
      <c r="N38" s="194">
        <f t="shared" si="3"/>
        <v>0</v>
      </c>
    </row>
    <row r="39" spans="1:47" ht="14.45" x14ac:dyDescent="0.3">
      <c r="A39" s="74" t="s">
        <v>151</v>
      </c>
      <c r="B39" s="164">
        <f>COUNTIFS(ACTIVITATS!$B$5:$B$628,"1",ACTIVITATS!$F$5:$F$628,'GRÀFIC ACTIVITATS'!A39)</f>
        <v>2</v>
      </c>
      <c r="C39" s="164">
        <f>COUNTIFS(ACTIVITATS!$B$5:$B$628,"2",ACTIVITATS!$F$5:$F$628,'GRÀFIC ACTIVITATS'!A39)</f>
        <v>0</v>
      </c>
      <c r="D39" s="164">
        <f>COUNTIFS(ACTIVITATS!$B$5:$B$628,"3",ACTIVITATS!$F$5:$F$628,'GRÀFIC ACTIVITATS'!A39)</f>
        <v>0</v>
      </c>
      <c r="E39" s="164">
        <f>COUNTIFS(ACTIVITATS!$B$5:$B$628,"4",ACTIVITATS!$F$5:$F$628,'GRÀFIC ACTIVITATS'!A39)</f>
        <v>0</v>
      </c>
      <c r="F39" s="164">
        <f>COUNTIFS(ACTIVITATS!$B$5:$B$628,"5",ACTIVITATS!$F$5:$F$628,'GRÀFIC ACTIVITATS'!A39)</f>
        <v>0</v>
      </c>
      <c r="G39" s="164">
        <f>COUNTIFS(ACTIVITATS!$B$5:$B$628,"6",ACTIVITATS!$F$5:$F$628,'GRÀFIC ACTIVITATS'!A39)</f>
        <v>0</v>
      </c>
      <c r="H39" s="164">
        <f>COUNTIFS(ACTIVITATS!$B$5:$B$628,"7",ACTIVITATS!$F$5:$F$628,'GRÀFIC ACTIVITATS'!A39)</f>
        <v>0</v>
      </c>
      <c r="I39" s="164">
        <f>COUNTIFS(ACTIVITATS!$B$5:$B$628,"9",ACTIVITATS!$F$5:$F$628,'GRÀFIC ACTIVITATS'!A39)</f>
        <v>0</v>
      </c>
      <c r="J39" s="164">
        <f>COUNTIFS(ACTIVITATS!$B$5:$B$628,"10",ACTIVITATS!$F$5:$F$628,'GRÀFIC ACTIVITATS'!A39)</f>
        <v>0</v>
      </c>
      <c r="K39" s="164">
        <f>COUNTIFS(ACTIVITATS!$B$5:$B$628,"11",ACTIVITATS!$F$5:$F$628,'GRÀFIC ACTIVITATS'!A39)</f>
        <v>0</v>
      </c>
      <c r="L39" s="164">
        <f>COUNTIFS(ACTIVITATS!$B$5:$B$628,"12",ACTIVITATS!$F$5:$F$628,'GRÀFIC ACTIVITATS'!A39)</f>
        <v>0</v>
      </c>
      <c r="M39" s="192">
        <f t="shared" si="4"/>
        <v>2</v>
      </c>
      <c r="N39" s="194">
        <f t="shared" si="3"/>
        <v>0.4</v>
      </c>
    </row>
    <row r="40" spans="1:47" x14ac:dyDescent="0.25">
      <c r="A40" s="74" t="s">
        <v>150</v>
      </c>
      <c r="B40" s="164">
        <f>COUNTIFS(ACTIVITATS!$B$5:$B$628,"1",ACTIVITATS!$F$5:$F$628,'GRÀFIC ACTIVITATS'!A40)</f>
        <v>0</v>
      </c>
      <c r="C40" s="164">
        <f>COUNTIFS(ACTIVITATS!$B$5:$B$628,"2",ACTIVITATS!$F$5:$F$628,'GRÀFIC ACTIVITATS'!A40)</f>
        <v>0</v>
      </c>
      <c r="D40" s="164">
        <f>COUNTIFS(ACTIVITATS!$B$5:$B$628,"3",ACTIVITATS!$F$5:$F$628,'GRÀFIC ACTIVITATS'!A40)</f>
        <v>0</v>
      </c>
      <c r="E40" s="164">
        <f>COUNTIFS(ACTIVITATS!$B$5:$B$628,"4",ACTIVITATS!$F$5:$F$628,'GRÀFIC ACTIVITATS'!A40)</f>
        <v>0</v>
      </c>
      <c r="F40" s="164">
        <f>COUNTIFS(ACTIVITATS!$B$5:$B$628,"5",ACTIVITATS!$F$5:$F$628,'GRÀFIC ACTIVITATS'!A40)</f>
        <v>0</v>
      </c>
      <c r="G40" s="164">
        <f>COUNTIFS(ACTIVITATS!$B$5:$B$628,"6",ACTIVITATS!$F$5:$F$628,'GRÀFIC ACTIVITATS'!A40)</f>
        <v>0</v>
      </c>
      <c r="H40" s="164">
        <f>COUNTIFS(ACTIVITATS!$B$5:$B$628,"7",ACTIVITATS!$F$5:$F$628,'GRÀFIC ACTIVITATS'!A40)</f>
        <v>0</v>
      </c>
      <c r="I40" s="164">
        <f>COUNTIFS(ACTIVITATS!$B$5:$B$628,"9",ACTIVITATS!$F$5:$F$628,'GRÀFIC ACTIVITATS'!A40)</f>
        <v>0</v>
      </c>
      <c r="J40" s="164">
        <f>COUNTIFS(ACTIVITATS!$B$5:$B$628,"10",ACTIVITATS!$F$5:$F$628,'GRÀFIC ACTIVITATS'!A40)</f>
        <v>0</v>
      </c>
      <c r="K40" s="164">
        <f>COUNTIFS(ACTIVITATS!$B$5:$B$628,"11",ACTIVITATS!$F$5:$F$628,'GRÀFIC ACTIVITATS'!A40)</f>
        <v>0</v>
      </c>
      <c r="L40" s="164">
        <f>COUNTIFS(ACTIVITATS!$B$5:$B$628,"12",ACTIVITATS!$F$5:$F$628,'GRÀFIC ACTIVITATS'!A40)</f>
        <v>0</v>
      </c>
      <c r="M40" s="192">
        <f t="shared" si="4"/>
        <v>0</v>
      </c>
      <c r="N40" s="194">
        <f t="shared" si="3"/>
        <v>0</v>
      </c>
    </row>
    <row r="41" spans="1:47" ht="14.45" x14ac:dyDescent="0.3">
      <c r="A41" s="74" t="s">
        <v>154</v>
      </c>
      <c r="B41" s="164">
        <f>COUNTIFS(ACTIVITATS!$B$5:$B$628,"1",ACTIVITATS!$F$5:$F$628,'GRÀFIC ACTIVITATS'!A41)</f>
        <v>0</v>
      </c>
      <c r="C41" s="164">
        <f>COUNTIFS(ACTIVITATS!$B$5:$B$628,"2",ACTIVITATS!$F$5:$F$628,'GRÀFIC ACTIVITATS'!A41)</f>
        <v>0</v>
      </c>
      <c r="D41" s="164">
        <f>COUNTIFS(ACTIVITATS!$B$5:$B$628,"3",ACTIVITATS!$F$5:$F$628,'GRÀFIC ACTIVITATS'!A41)</f>
        <v>0</v>
      </c>
      <c r="E41" s="164">
        <f>COUNTIFS(ACTIVITATS!$B$5:$B$628,"4",ACTIVITATS!$F$5:$F$628,'GRÀFIC ACTIVITATS'!A41)</f>
        <v>0</v>
      </c>
      <c r="F41" s="164">
        <f>COUNTIFS(ACTIVITATS!$B$5:$B$628,"5",ACTIVITATS!$F$5:$F$628,'GRÀFIC ACTIVITATS'!A41)</f>
        <v>0</v>
      </c>
      <c r="G41" s="164">
        <f>COUNTIFS(ACTIVITATS!$B$5:$B$628,"6",ACTIVITATS!$F$5:$F$628,'GRÀFIC ACTIVITATS'!A41)</f>
        <v>0</v>
      </c>
      <c r="H41" s="164">
        <f>COUNTIFS(ACTIVITATS!$B$5:$B$628,"7",ACTIVITATS!$F$5:$F$628,'GRÀFIC ACTIVITATS'!A41)</f>
        <v>0</v>
      </c>
      <c r="I41" s="164">
        <f>COUNTIFS(ACTIVITATS!$B$5:$B$628,"9",ACTIVITATS!$F$5:$F$628,'GRÀFIC ACTIVITATS'!A41)</f>
        <v>0</v>
      </c>
      <c r="J41" s="164">
        <f>COUNTIFS(ACTIVITATS!$B$5:$B$628,"10",ACTIVITATS!$F$5:$F$628,'GRÀFIC ACTIVITATS'!A41)</f>
        <v>0</v>
      </c>
      <c r="K41" s="164">
        <f>COUNTIFS(ACTIVITATS!$B$5:$B$628,"11",ACTIVITATS!$F$5:$F$628,'GRÀFIC ACTIVITATS'!A41)</f>
        <v>0</v>
      </c>
      <c r="L41" s="164">
        <f>COUNTIFS(ACTIVITATS!$B$5:$B$628,"12",ACTIVITATS!$F$5:$F$628,'GRÀFIC ACTIVITATS'!A41)</f>
        <v>0</v>
      </c>
      <c r="M41" s="192">
        <f t="shared" si="4"/>
        <v>0</v>
      </c>
      <c r="N41" s="194">
        <f t="shared" si="3"/>
        <v>0</v>
      </c>
    </row>
    <row r="42" spans="1:47" ht="14.45" x14ac:dyDescent="0.3">
      <c r="A42" s="74" t="s">
        <v>176</v>
      </c>
      <c r="B42" s="164">
        <f>COUNTIFS(ACTIVITATS!$B$5:$B$628,"1",ACTIVITATS!$F$5:$F$628,'GRÀFIC ACTIVITATS'!A42)</f>
        <v>0</v>
      </c>
      <c r="C42" s="164">
        <f>COUNTIFS(ACTIVITATS!$B$5:$B$628,"2",ACTIVITATS!$F$5:$F$628,'GRÀFIC ACTIVITATS'!A42)</f>
        <v>0</v>
      </c>
      <c r="D42" s="164">
        <f>COUNTIFS(ACTIVITATS!$B$5:$B$628,"3",ACTIVITATS!$F$5:$F$628,'GRÀFIC ACTIVITATS'!A42)</f>
        <v>0</v>
      </c>
      <c r="E42" s="164">
        <f>COUNTIFS(ACTIVITATS!$B$5:$B$628,"4",ACTIVITATS!$F$5:$F$628,'GRÀFIC ACTIVITATS'!A42)</f>
        <v>0</v>
      </c>
      <c r="F42" s="164">
        <f>COUNTIFS(ACTIVITATS!$B$5:$B$628,"5",ACTIVITATS!$F$5:$F$628,'GRÀFIC ACTIVITATS'!A42)</f>
        <v>0</v>
      </c>
      <c r="G42" s="164">
        <f>COUNTIFS(ACTIVITATS!$B$5:$B$628,"6",ACTIVITATS!$F$5:$F$628,'GRÀFIC ACTIVITATS'!A42)</f>
        <v>0</v>
      </c>
      <c r="H42" s="164">
        <f>COUNTIFS(ACTIVITATS!$B$5:$B$628,"7",ACTIVITATS!$F$5:$F$628,'GRÀFIC ACTIVITATS'!A42)</f>
        <v>0</v>
      </c>
      <c r="I42" s="164">
        <f>COUNTIFS(ACTIVITATS!$B$5:$B$628,"9",ACTIVITATS!$F$5:$F$628,'GRÀFIC ACTIVITATS'!A42)</f>
        <v>0</v>
      </c>
      <c r="J42" s="164">
        <f>COUNTIFS(ACTIVITATS!$B$5:$B$628,"10",ACTIVITATS!$F$5:$F$628,'GRÀFIC ACTIVITATS'!A42)</f>
        <v>0</v>
      </c>
      <c r="K42" s="164">
        <f>COUNTIFS(ACTIVITATS!$B$5:$B$628,"11",ACTIVITATS!$F$5:$F$628,'GRÀFIC ACTIVITATS'!A42)</f>
        <v>0</v>
      </c>
      <c r="L42" s="164">
        <f>COUNTIFS(ACTIVITATS!$B$5:$B$628,"12",ACTIVITATS!$F$5:$F$628,'GRÀFIC ACTIVITATS'!A42)</f>
        <v>0</v>
      </c>
      <c r="M42" s="192">
        <f t="shared" si="4"/>
        <v>0</v>
      </c>
      <c r="N42" s="194">
        <f t="shared" si="3"/>
        <v>0</v>
      </c>
    </row>
    <row r="43" spans="1:47" ht="14.45" x14ac:dyDescent="0.3">
      <c r="A43" s="74" t="s">
        <v>177</v>
      </c>
      <c r="B43" s="164">
        <f>COUNTIFS(ACTIVITATS!$B$5:$B$628,"1",ACTIVITATS!$F$5:$F$628,'GRÀFIC ACTIVITATS'!A43)</f>
        <v>0</v>
      </c>
      <c r="C43" s="164">
        <f>COUNTIFS(ACTIVITATS!$B$5:$B$628,"2",ACTIVITATS!$F$5:$F$628,'GRÀFIC ACTIVITATS'!A43)</f>
        <v>0</v>
      </c>
      <c r="D43" s="164">
        <f>COUNTIFS(ACTIVITATS!$B$5:$B$628,"3",ACTIVITATS!$F$5:$F$628,'GRÀFIC ACTIVITATS'!A43)</f>
        <v>0</v>
      </c>
      <c r="E43" s="164">
        <f>COUNTIFS(ACTIVITATS!$B$5:$B$628,"4",ACTIVITATS!$F$5:$F$628,'GRÀFIC ACTIVITATS'!A43)</f>
        <v>0</v>
      </c>
      <c r="F43" s="164">
        <f>COUNTIFS(ACTIVITATS!$B$5:$B$628,"5",ACTIVITATS!$F$5:$F$628,'GRÀFIC ACTIVITATS'!A43)</f>
        <v>0</v>
      </c>
      <c r="G43" s="164">
        <f>COUNTIFS(ACTIVITATS!$B$5:$B$628,"6",ACTIVITATS!$F$5:$F$628,'GRÀFIC ACTIVITATS'!A43)</f>
        <v>0</v>
      </c>
      <c r="H43" s="164">
        <f>COUNTIFS(ACTIVITATS!$B$5:$B$628,"7",ACTIVITATS!$F$5:$F$628,'GRÀFIC ACTIVITATS'!A43)</f>
        <v>0</v>
      </c>
      <c r="I43" s="164">
        <f>COUNTIFS(ACTIVITATS!$B$5:$B$628,"9",ACTIVITATS!$F$5:$F$628,'GRÀFIC ACTIVITATS'!A43)</f>
        <v>0</v>
      </c>
      <c r="J43" s="164">
        <f>COUNTIFS(ACTIVITATS!$B$5:$B$628,"10",ACTIVITATS!$F$5:$F$628,'GRÀFIC ACTIVITATS'!A43)</f>
        <v>0</v>
      </c>
      <c r="K43" s="164">
        <f>COUNTIFS(ACTIVITATS!$B$5:$B$628,"11",ACTIVITATS!$F$5:$F$628,'GRÀFIC ACTIVITATS'!A43)</f>
        <v>0</v>
      </c>
      <c r="L43" s="164">
        <f>COUNTIFS(ACTIVITATS!$B$5:$B$628,"12",ACTIVITATS!$F$5:$F$628,'GRÀFIC ACTIVITATS'!A43)</f>
        <v>0</v>
      </c>
      <c r="M43" s="192">
        <f t="shared" si="4"/>
        <v>0</v>
      </c>
      <c r="N43" s="194">
        <f t="shared" si="3"/>
        <v>0</v>
      </c>
    </row>
    <row r="44" spans="1:47" ht="14.45" x14ac:dyDescent="0.3">
      <c r="A44" s="74" t="s">
        <v>152</v>
      </c>
      <c r="B44" s="164">
        <f>COUNTIFS(ACTIVITATS!$B$5:$B$628,"1",ACTIVITATS!$F$5:$F$628,'GRÀFIC ACTIVITATS'!A44)</f>
        <v>0</v>
      </c>
      <c r="C44" s="164">
        <f>COUNTIFS(ACTIVITATS!$B$5:$B$628,"2",ACTIVITATS!$F$5:$F$628,'GRÀFIC ACTIVITATS'!A44)</f>
        <v>0</v>
      </c>
      <c r="D44" s="164">
        <f>COUNTIFS(ACTIVITATS!$B$5:$B$628,"3",ACTIVITATS!$F$5:$F$628,'GRÀFIC ACTIVITATS'!A44)</f>
        <v>0</v>
      </c>
      <c r="E44" s="164">
        <f>COUNTIFS(ACTIVITATS!$B$5:$B$628,"4",ACTIVITATS!$F$5:$F$628,'GRÀFIC ACTIVITATS'!A44)</f>
        <v>0</v>
      </c>
      <c r="F44" s="164">
        <f>COUNTIFS(ACTIVITATS!$B$5:$B$628,"5",ACTIVITATS!$F$5:$F$628,'GRÀFIC ACTIVITATS'!A44)</f>
        <v>0</v>
      </c>
      <c r="G44" s="164">
        <f>COUNTIFS(ACTIVITATS!$B$5:$B$628,"6",ACTIVITATS!$F$5:$F$628,'GRÀFIC ACTIVITATS'!A44)</f>
        <v>0</v>
      </c>
      <c r="H44" s="164">
        <f>COUNTIFS(ACTIVITATS!$B$5:$B$628,"7",ACTIVITATS!$F$5:$F$628,'GRÀFIC ACTIVITATS'!A44)</f>
        <v>0</v>
      </c>
      <c r="I44" s="164">
        <f>COUNTIFS(ACTIVITATS!$B$5:$B$628,"9",ACTIVITATS!$F$5:$F$628,'GRÀFIC ACTIVITATS'!A44)</f>
        <v>0</v>
      </c>
      <c r="J44" s="164">
        <f>COUNTIFS(ACTIVITATS!$B$5:$B$628,"10",ACTIVITATS!$F$5:$F$628,'GRÀFIC ACTIVITATS'!A44)</f>
        <v>0</v>
      </c>
      <c r="K44" s="164">
        <f>COUNTIFS(ACTIVITATS!$B$5:$B$628,"11",ACTIVITATS!$F$5:$F$628,'GRÀFIC ACTIVITATS'!A44)</f>
        <v>0</v>
      </c>
      <c r="L44" s="164">
        <f>COUNTIFS(ACTIVITATS!$B$5:$B$628,"12",ACTIVITATS!$F$5:$F$628,'GRÀFIC ACTIVITATS'!A44)</f>
        <v>0</v>
      </c>
      <c r="M44" s="192">
        <f t="shared" si="4"/>
        <v>0</v>
      </c>
      <c r="N44" s="194">
        <f t="shared" si="3"/>
        <v>0</v>
      </c>
    </row>
    <row r="45" spans="1:47" ht="14.45" x14ac:dyDescent="0.3">
      <c r="A45" s="74" t="s">
        <v>178</v>
      </c>
      <c r="B45" s="164">
        <f>COUNTIFS(ACTIVITATS!$B$5:$B$628,"1",ACTIVITATS!$F$5:$F$628,'GRÀFIC ACTIVITATS'!A45)</f>
        <v>2</v>
      </c>
      <c r="C45" s="164">
        <f>COUNTIFS(ACTIVITATS!$B$5:$B$628,"2",ACTIVITATS!$F$5:$F$628,'GRÀFIC ACTIVITATS'!A45)</f>
        <v>0</v>
      </c>
      <c r="D45" s="164">
        <f>COUNTIFS(ACTIVITATS!$B$5:$B$628,"3",ACTIVITATS!$F$5:$F$628,'GRÀFIC ACTIVITATS'!A45)</f>
        <v>0</v>
      </c>
      <c r="E45" s="164">
        <f>COUNTIFS(ACTIVITATS!$B$5:$B$628,"4",ACTIVITATS!$F$5:$F$628,'GRÀFIC ACTIVITATS'!A45)</f>
        <v>0</v>
      </c>
      <c r="F45" s="164">
        <f>COUNTIFS(ACTIVITATS!$B$5:$B$628,"5",ACTIVITATS!$F$5:$F$628,'GRÀFIC ACTIVITATS'!A45)</f>
        <v>0</v>
      </c>
      <c r="G45" s="164">
        <f>COUNTIFS(ACTIVITATS!$B$5:$B$628,"6",ACTIVITATS!$F$5:$F$628,'GRÀFIC ACTIVITATS'!A45)</f>
        <v>0</v>
      </c>
      <c r="H45" s="164">
        <f>COUNTIFS(ACTIVITATS!$B$5:$B$628,"7",ACTIVITATS!$F$5:$F$628,'GRÀFIC ACTIVITATS'!A45)</f>
        <v>0</v>
      </c>
      <c r="I45" s="164">
        <f>COUNTIFS(ACTIVITATS!$B$5:$B$628,"9",ACTIVITATS!$F$5:$F$628,'GRÀFIC ACTIVITATS'!A45)</f>
        <v>0</v>
      </c>
      <c r="J45" s="164">
        <f>COUNTIFS(ACTIVITATS!$B$5:$B$628,"10",ACTIVITATS!$F$5:$F$628,'GRÀFIC ACTIVITATS'!A45)</f>
        <v>0</v>
      </c>
      <c r="K45" s="164">
        <f>COUNTIFS(ACTIVITATS!$B$5:$B$628,"11",ACTIVITATS!$F$5:$F$628,'GRÀFIC ACTIVITATS'!A45)</f>
        <v>0</v>
      </c>
      <c r="L45" s="164">
        <f>COUNTIFS(ACTIVITATS!$B$5:$B$628,"12",ACTIVITATS!$F$5:$F$628,'GRÀFIC ACTIVITATS'!A45)</f>
        <v>0</v>
      </c>
      <c r="M45" s="192">
        <f t="shared" si="4"/>
        <v>2</v>
      </c>
      <c r="N45" s="194">
        <f t="shared" si="3"/>
        <v>0.4</v>
      </c>
    </row>
    <row r="46" spans="1:47" thickBot="1" x14ac:dyDescent="0.35">
      <c r="A46" s="74" t="s">
        <v>31</v>
      </c>
      <c r="B46" s="74">
        <f>SUM(B35:B45)</f>
        <v>5</v>
      </c>
      <c r="C46" s="74">
        <f t="shared" ref="C46:N46" si="5">SUM(C35:C45)</f>
        <v>0</v>
      </c>
      <c r="D46" s="74">
        <f t="shared" si="5"/>
        <v>0</v>
      </c>
      <c r="E46" s="74">
        <f t="shared" si="5"/>
        <v>0</v>
      </c>
      <c r="F46" s="74">
        <f t="shared" si="5"/>
        <v>0</v>
      </c>
      <c r="G46" s="74">
        <f t="shared" si="5"/>
        <v>0</v>
      </c>
      <c r="H46" s="74">
        <f t="shared" si="5"/>
        <v>0</v>
      </c>
      <c r="I46" s="74">
        <f t="shared" si="5"/>
        <v>0</v>
      </c>
      <c r="J46" s="74">
        <f>SUM(J35:J45)</f>
        <v>0</v>
      </c>
      <c r="K46" s="74">
        <f t="shared" si="5"/>
        <v>0</v>
      </c>
      <c r="L46" s="74">
        <f t="shared" si="5"/>
        <v>0</v>
      </c>
      <c r="M46" s="192">
        <f t="shared" si="5"/>
        <v>5</v>
      </c>
      <c r="N46" s="195">
        <f t="shared" si="5"/>
        <v>1</v>
      </c>
    </row>
    <row r="47" spans="1:47" ht="14.45" x14ac:dyDescent="0.3">
      <c r="M47" s="61"/>
    </row>
    <row r="48" spans="1:47" x14ac:dyDescent="0.25">
      <c r="M48" s="61"/>
    </row>
    <row r="49" spans="13:13" x14ac:dyDescent="0.25">
      <c r="M49" s="61"/>
    </row>
    <row r="50" spans="13:13" x14ac:dyDescent="0.25">
      <c r="M50" s="61"/>
    </row>
    <row r="51" spans="13:13" x14ac:dyDescent="0.25">
      <c r="M51" s="61"/>
    </row>
    <row r="52" spans="13:13" x14ac:dyDescent="0.25">
      <c r="M52" s="61"/>
    </row>
    <row r="53" spans="13:13" x14ac:dyDescent="0.25">
      <c r="M53" s="61"/>
    </row>
    <row r="54" spans="13:13" x14ac:dyDescent="0.25">
      <c r="M54" s="61"/>
    </row>
    <row r="55" spans="13:13" x14ac:dyDescent="0.25">
      <c r="M55" s="61"/>
    </row>
    <row r="56" spans="13:13" x14ac:dyDescent="0.25">
      <c r="M56" s="61"/>
    </row>
    <row r="57" spans="13:13" x14ac:dyDescent="0.25">
      <c r="M57" s="61"/>
    </row>
    <row r="58" spans="13:13" x14ac:dyDescent="0.25">
      <c r="M58" s="61"/>
    </row>
    <row r="59" spans="13:13" x14ac:dyDescent="0.25">
      <c r="M59" s="61"/>
    </row>
    <row r="60" spans="13:13" x14ac:dyDescent="0.25">
      <c r="M60" s="61"/>
    </row>
    <row r="61" spans="13:13" x14ac:dyDescent="0.25">
      <c r="M61" s="61"/>
    </row>
    <row r="62" spans="13:13" x14ac:dyDescent="0.25">
      <c r="M62" s="61"/>
    </row>
    <row r="63" spans="13:13" x14ac:dyDescent="0.25">
      <c r="M63" s="61"/>
    </row>
    <row r="64" spans="13:13" x14ac:dyDescent="0.25">
      <c r="M64" s="61"/>
    </row>
    <row r="65" spans="1:14" x14ac:dyDescent="0.25">
      <c r="M65" s="61"/>
    </row>
    <row r="66" spans="1:14" ht="15.75" thickBot="1" x14ac:dyDescent="0.3">
      <c r="M66" s="61"/>
    </row>
    <row r="67" spans="1:14" ht="15.75" thickBot="1" x14ac:dyDescent="0.3">
      <c r="A67" s="166" t="s">
        <v>198</v>
      </c>
      <c r="B67" s="167" t="s">
        <v>3</v>
      </c>
      <c r="C67" s="167" t="s">
        <v>4</v>
      </c>
      <c r="D67" s="167" t="s">
        <v>5</v>
      </c>
      <c r="E67" s="167" t="s">
        <v>6</v>
      </c>
      <c r="F67" s="167" t="s">
        <v>7</v>
      </c>
      <c r="G67" s="167" t="s">
        <v>8</v>
      </c>
      <c r="H67" s="167" t="s">
        <v>9</v>
      </c>
      <c r="I67" s="167" t="s">
        <v>10</v>
      </c>
      <c r="J67" s="167" t="s">
        <v>11</v>
      </c>
      <c r="K67" s="167" t="s">
        <v>12</v>
      </c>
      <c r="L67" s="167" t="s">
        <v>13</v>
      </c>
      <c r="M67" s="167" t="s">
        <v>14</v>
      </c>
      <c r="N67" s="168" t="s">
        <v>28</v>
      </c>
    </row>
    <row r="68" spans="1:14" x14ac:dyDescent="0.25">
      <c r="A68" s="163" t="s">
        <v>156</v>
      </c>
      <c r="B68" s="164">
        <f>COUNTIFS(ACTIVITATS!$B$5:$B$628,"1",ACTIVITATS!$G$5:$G$628,'GRÀFIC ACTIVITATS'!A68)</f>
        <v>0</v>
      </c>
      <c r="C68" s="164">
        <f>COUNTIFS(ACTIVITATS!$B$5:$B$628,"2",ACTIVITATS!$G$5:$G$628,'GRÀFIC ACTIVITATS'!A68)</f>
        <v>0</v>
      </c>
      <c r="D68" s="164">
        <f>COUNTIFS(ACTIVITATS!$B$5:$B$628,"3",ACTIVITATS!$G$5:$G$628,'GRÀFIC ACTIVITATS'!A68)</f>
        <v>0</v>
      </c>
      <c r="E68" s="164">
        <f>COUNTIFS(ACTIVITATS!$B$5:$B$628,"4",ACTIVITATS!$G$5:$G$628,'GRÀFIC ACTIVITATS'!A68)</f>
        <v>0</v>
      </c>
      <c r="F68" s="164">
        <f>COUNTIFS(ACTIVITATS!$B$5:$B$628,"5",ACTIVITATS!$G$5:$G$628,'GRÀFIC ACTIVITATS'!A68)</f>
        <v>0</v>
      </c>
      <c r="G68" s="164">
        <f>COUNTIFS(ACTIVITATS!$B$5:$B$628,"6",ACTIVITATS!$G$5:$G$628,'GRÀFIC ACTIVITATS'!A68)</f>
        <v>0</v>
      </c>
      <c r="H68" s="164">
        <f>COUNTIFS(ACTIVITATS!$B$5:$B$628,"7",ACTIVITATS!$G$5:$G$628,'GRÀFIC ACTIVITATS'!A68)</f>
        <v>0</v>
      </c>
      <c r="I68" s="164">
        <f>COUNTIFS(ACTIVITATS!$B$5:$B$628,"9",ACTIVITATS!$G$5:$G$628,'GRÀFIC ACTIVITATS'!A68)</f>
        <v>0</v>
      </c>
      <c r="J68" s="164">
        <f>COUNTIFS(ACTIVITATS!$B$5:$B$628,"10",ACTIVITATS!$G$5:$G$628,'GRÀFIC ACTIVITATS'!A68)</f>
        <v>0</v>
      </c>
      <c r="K68" s="164">
        <f>COUNTIFS(ACTIVITATS!$B$5:$B$628,"11",ACTIVITATS!$G$5:$G$628,'GRÀFIC ACTIVITATS'!A68)</f>
        <v>0</v>
      </c>
      <c r="L68" s="164">
        <f>COUNTIFS(ACTIVITATS!$B$5:$B$628,"12",ACTIVITATS!$G$5:$G$628,'GRÀFIC ACTIVITATS'!A68)</f>
        <v>0</v>
      </c>
      <c r="M68" s="191">
        <f>SUM(B68:L68)</f>
        <v>0</v>
      </c>
      <c r="N68" s="196">
        <f>M68/$M$82</f>
        <v>0</v>
      </c>
    </row>
    <row r="69" spans="1:14" x14ac:dyDescent="0.25">
      <c r="A69" s="74" t="s">
        <v>62</v>
      </c>
      <c r="B69" s="66">
        <f>COUNTIFS(ACTIVITATS!$B$5:$B$628,"1",ACTIVITATS!$G$5:$G$628,'GRÀFIC ACTIVITATS'!A69)</f>
        <v>0</v>
      </c>
      <c r="C69" s="66">
        <f>COUNTIFS(ACTIVITATS!$B$5:$B$628,"2",ACTIVITATS!$G$5:$G$628,'GRÀFIC ACTIVITATS'!A69)</f>
        <v>0</v>
      </c>
      <c r="D69" s="66">
        <f>COUNTIFS(ACTIVITATS!$B$5:$B$628,"3",ACTIVITATS!$G$5:$G$628,'GRÀFIC ACTIVITATS'!A69)</f>
        <v>0</v>
      </c>
      <c r="E69" s="66">
        <f>COUNTIFS(ACTIVITATS!$B$5:$B$628,"4",ACTIVITATS!$G$5:$G$628,'GRÀFIC ACTIVITATS'!A69)</f>
        <v>0</v>
      </c>
      <c r="F69" s="66">
        <f>COUNTIFS(ACTIVITATS!$B$5:$B$628,"5",ACTIVITATS!$G$5:$G$628,'GRÀFIC ACTIVITATS'!A69)</f>
        <v>0</v>
      </c>
      <c r="G69" s="66">
        <f>COUNTIFS(ACTIVITATS!$B$5:$B$628,"6",ACTIVITATS!$G$5:$G$628,'GRÀFIC ACTIVITATS'!A69)</f>
        <v>0</v>
      </c>
      <c r="H69" s="66">
        <f>COUNTIFS(ACTIVITATS!$B$5:$B$628,"7",ACTIVITATS!$G$5:$G$628,'GRÀFIC ACTIVITATS'!A69)</f>
        <v>0</v>
      </c>
      <c r="I69" s="66">
        <f>COUNTIFS(ACTIVITATS!$B$5:$B$628,"9",ACTIVITATS!$G$5:$G$628,'GRÀFIC ACTIVITATS'!A69)</f>
        <v>0</v>
      </c>
      <c r="J69" s="66">
        <f>COUNTIFS(ACTIVITATS!$B$5:$B$628,"10",ACTIVITATS!$G$5:$G$628,'GRÀFIC ACTIVITATS'!A69)</f>
        <v>0</v>
      </c>
      <c r="K69" s="66">
        <f>COUNTIFS(ACTIVITATS!$B$5:$B$628,"11",ACTIVITATS!$G$5:$G$628,'GRÀFIC ACTIVITATS'!A69)</f>
        <v>0</v>
      </c>
      <c r="L69" s="66">
        <f>COUNTIFS(ACTIVITATS!$B$5:$B$628,"12",ACTIVITATS!$G$5:$G$628,'GRÀFIC ACTIVITATS'!A69)</f>
        <v>0</v>
      </c>
      <c r="M69" s="192">
        <f t="shared" ref="M69:M81" si="6">SUM(B69:L69)</f>
        <v>0</v>
      </c>
      <c r="N69" s="194">
        <f t="shared" ref="N69:N81" si="7">M69/$M$82</f>
        <v>0</v>
      </c>
    </row>
    <row r="70" spans="1:14" x14ac:dyDescent="0.25">
      <c r="A70" s="74" t="s">
        <v>64</v>
      </c>
      <c r="B70" s="66">
        <f>COUNTIFS(ACTIVITATS!$B$5:$B$628,"1",ACTIVITATS!$G$5:$G$628,'GRÀFIC ACTIVITATS'!A70)</f>
        <v>0</v>
      </c>
      <c r="C70" s="66">
        <f>COUNTIFS(ACTIVITATS!$B$5:$B$628,"2",ACTIVITATS!$G$5:$G$628,'GRÀFIC ACTIVITATS'!A70)</f>
        <v>0</v>
      </c>
      <c r="D70" s="66">
        <f>COUNTIFS(ACTIVITATS!$B$5:$B$628,"3",ACTIVITATS!$G$5:$G$628,'GRÀFIC ACTIVITATS'!A70)</f>
        <v>0</v>
      </c>
      <c r="E70" s="66">
        <f>COUNTIFS(ACTIVITATS!$B$5:$B$628,"4",ACTIVITATS!$G$5:$G$628,'GRÀFIC ACTIVITATS'!A70)</f>
        <v>0</v>
      </c>
      <c r="F70" s="66">
        <f>COUNTIFS(ACTIVITATS!$B$5:$B$628,"5",ACTIVITATS!$G$5:$G$628,'GRÀFIC ACTIVITATS'!A70)</f>
        <v>0</v>
      </c>
      <c r="G70" s="66">
        <f>COUNTIFS(ACTIVITATS!$B$5:$B$628,"6",ACTIVITATS!$G$5:$G$628,'GRÀFIC ACTIVITATS'!A70)</f>
        <v>0</v>
      </c>
      <c r="H70" s="66">
        <f>COUNTIFS(ACTIVITATS!$B$5:$B$628,"7",ACTIVITATS!$G$5:$G$628,'GRÀFIC ACTIVITATS'!A70)</f>
        <v>0</v>
      </c>
      <c r="I70" s="66">
        <f>COUNTIFS(ACTIVITATS!$B$5:$B$628,"9",ACTIVITATS!$G$5:$G$628,'GRÀFIC ACTIVITATS'!A70)</f>
        <v>0</v>
      </c>
      <c r="J70" s="66">
        <f>COUNTIFS(ACTIVITATS!$B$5:$B$628,"10",ACTIVITATS!$G$5:$G$628,'GRÀFIC ACTIVITATS'!A70)</f>
        <v>0</v>
      </c>
      <c r="K70" s="66">
        <f>COUNTIFS(ACTIVITATS!$B$5:$B$628,"11",ACTIVITATS!$G$5:$G$628,'GRÀFIC ACTIVITATS'!A70)</f>
        <v>0</v>
      </c>
      <c r="L70" s="66">
        <f>COUNTIFS(ACTIVITATS!$B$5:$B$628,"12",ACTIVITATS!$G$5:$G$628,'GRÀFIC ACTIVITATS'!A70)</f>
        <v>0</v>
      </c>
      <c r="M70" s="192">
        <f t="shared" si="6"/>
        <v>0</v>
      </c>
      <c r="N70" s="194">
        <f t="shared" si="7"/>
        <v>0</v>
      </c>
    </row>
    <row r="71" spans="1:14" x14ac:dyDescent="0.25">
      <c r="A71" s="74" t="s">
        <v>58</v>
      </c>
      <c r="B71" s="66">
        <f>COUNTIFS(ACTIVITATS!$B$5:$B$628,"1",ACTIVITATS!$G$5:$G$628,'GRÀFIC ACTIVITATS'!A71)</f>
        <v>0</v>
      </c>
      <c r="C71" s="66">
        <f>COUNTIFS(ACTIVITATS!$B$5:$B$628,"2",ACTIVITATS!$G$5:$G$628,'GRÀFIC ACTIVITATS'!A71)</f>
        <v>0</v>
      </c>
      <c r="D71" s="66">
        <f>COUNTIFS(ACTIVITATS!$B$5:$B$628,"3",ACTIVITATS!$G$5:$G$628,'GRÀFIC ACTIVITATS'!A71)</f>
        <v>0</v>
      </c>
      <c r="E71" s="66">
        <f>COUNTIFS(ACTIVITATS!$B$5:$B$628,"4",ACTIVITATS!$G$5:$G$628,'GRÀFIC ACTIVITATS'!A71)</f>
        <v>0</v>
      </c>
      <c r="F71" s="66">
        <f>COUNTIFS(ACTIVITATS!$B$5:$B$628,"5",ACTIVITATS!$G$5:$G$628,'GRÀFIC ACTIVITATS'!A71)</f>
        <v>0</v>
      </c>
      <c r="G71" s="66">
        <f>COUNTIFS(ACTIVITATS!$B$5:$B$628,"6",ACTIVITATS!$G$5:$G$628,'GRÀFIC ACTIVITATS'!A71)</f>
        <v>0</v>
      </c>
      <c r="H71" s="66">
        <f>COUNTIFS(ACTIVITATS!$B$5:$B$628,"7",ACTIVITATS!$G$5:$G$628,'GRÀFIC ACTIVITATS'!A71)</f>
        <v>0</v>
      </c>
      <c r="I71" s="66">
        <f>COUNTIFS(ACTIVITATS!$B$5:$B$628,"9",ACTIVITATS!$G$5:$G$628,'GRÀFIC ACTIVITATS'!A71)</f>
        <v>0</v>
      </c>
      <c r="J71" s="66">
        <f>COUNTIFS(ACTIVITATS!$B$5:$B$628,"10",ACTIVITATS!$G$5:$G$628,'GRÀFIC ACTIVITATS'!A71)</f>
        <v>0</v>
      </c>
      <c r="K71" s="66">
        <f>COUNTIFS(ACTIVITATS!$B$5:$B$628,"11",ACTIVITATS!$G$5:$G$628,'GRÀFIC ACTIVITATS'!A71)</f>
        <v>0</v>
      </c>
      <c r="L71" s="66">
        <f>COUNTIFS(ACTIVITATS!$B$5:$B$628,"12",ACTIVITATS!$G$5:$G$628,'GRÀFIC ACTIVITATS'!A71)</f>
        <v>0</v>
      </c>
      <c r="M71" s="192">
        <f t="shared" si="6"/>
        <v>0</v>
      </c>
      <c r="N71" s="194">
        <f t="shared" si="7"/>
        <v>0</v>
      </c>
    </row>
    <row r="72" spans="1:14" x14ac:dyDescent="0.25">
      <c r="A72" s="74" t="s">
        <v>63</v>
      </c>
      <c r="B72" s="66">
        <f>COUNTIFS(ACTIVITATS!$B$5:$B$628,"1",ACTIVITATS!$G$5:$G$628,'GRÀFIC ACTIVITATS'!A72)</f>
        <v>0</v>
      </c>
      <c r="C72" s="66">
        <f>COUNTIFS(ACTIVITATS!$B$5:$B$628,"2",ACTIVITATS!$G$5:$G$628,'GRÀFIC ACTIVITATS'!A72)</f>
        <v>0</v>
      </c>
      <c r="D72" s="66">
        <f>COUNTIFS(ACTIVITATS!$B$5:$B$628,"3",ACTIVITATS!$G$5:$G$628,'GRÀFIC ACTIVITATS'!A72)</f>
        <v>0</v>
      </c>
      <c r="E72" s="66">
        <f>COUNTIFS(ACTIVITATS!$B$5:$B$628,"4",ACTIVITATS!$G$5:$G$628,'GRÀFIC ACTIVITATS'!A72)</f>
        <v>0</v>
      </c>
      <c r="F72" s="66">
        <f>COUNTIFS(ACTIVITATS!$B$5:$B$628,"5",ACTIVITATS!$G$5:$G$628,'GRÀFIC ACTIVITATS'!A72)</f>
        <v>0</v>
      </c>
      <c r="G72" s="66">
        <f>COUNTIFS(ACTIVITATS!$B$5:$B$628,"6",ACTIVITATS!$G$5:$G$628,'GRÀFIC ACTIVITATS'!A72)</f>
        <v>0</v>
      </c>
      <c r="H72" s="66">
        <f>COUNTIFS(ACTIVITATS!$B$5:$B$628,"7",ACTIVITATS!$G$5:$G$628,'GRÀFIC ACTIVITATS'!A72)</f>
        <v>0</v>
      </c>
      <c r="I72" s="66">
        <f>COUNTIFS(ACTIVITATS!$B$5:$B$628,"9",ACTIVITATS!$G$5:$G$628,'GRÀFIC ACTIVITATS'!A72)</f>
        <v>0</v>
      </c>
      <c r="J72" s="66">
        <f>COUNTIFS(ACTIVITATS!$B$5:$B$628,"10",ACTIVITATS!$G$5:$G$628,'GRÀFIC ACTIVITATS'!A72)</f>
        <v>0</v>
      </c>
      <c r="K72" s="66">
        <f>COUNTIFS(ACTIVITATS!$B$5:$B$628,"11",ACTIVITATS!$G$5:$G$628,'GRÀFIC ACTIVITATS'!A72)</f>
        <v>0</v>
      </c>
      <c r="L72" s="66">
        <f>COUNTIFS(ACTIVITATS!$B$5:$B$628,"12",ACTIVITATS!$G$5:$G$628,'GRÀFIC ACTIVITATS'!A72)</f>
        <v>0</v>
      </c>
      <c r="M72" s="192">
        <f t="shared" si="6"/>
        <v>0</v>
      </c>
      <c r="N72" s="194">
        <f t="shared" si="7"/>
        <v>0</v>
      </c>
    </row>
    <row r="73" spans="1:14" x14ac:dyDescent="0.25">
      <c r="A73" s="74" t="s">
        <v>157</v>
      </c>
      <c r="B73" s="66">
        <f>COUNTIFS(ACTIVITATS!$B$5:$B$628,"1",ACTIVITATS!$G$5:$G$628,'GRÀFIC ACTIVITATS'!A73)</f>
        <v>1</v>
      </c>
      <c r="C73" s="66">
        <f>COUNTIFS(ACTIVITATS!$B$5:$B$628,"2",ACTIVITATS!$G$5:$G$628,'GRÀFIC ACTIVITATS'!A73)</f>
        <v>0</v>
      </c>
      <c r="D73" s="66">
        <f>COUNTIFS(ACTIVITATS!$B$5:$B$628,"3",ACTIVITATS!$G$5:$G$628,'GRÀFIC ACTIVITATS'!A73)</f>
        <v>0</v>
      </c>
      <c r="E73" s="66">
        <f>COUNTIFS(ACTIVITATS!$B$5:$B$628,"4",ACTIVITATS!$G$5:$G$628,'GRÀFIC ACTIVITATS'!A73)</f>
        <v>0</v>
      </c>
      <c r="F73" s="66">
        <f>COUNTIFS(ACTIVITATS!$B$5:$B$628,"5",ACTIVITATS!$G$5:$G$628,'GRÀFIC ACTIVITATS'!A73)</f>
        <v>0</v>
      </c>
      <c r="G73" s="66">
        <f>COUNTIFS(ACTIVITATS!$B$5:$B$628,"6",ACTIVITATS!$G$5:$G$628,'GRÀFIC ACTIVITATS'!A73)</f>
        <v>0</v>
      </c>
      <c r="H73" s="66">
        <f>COUNTIFS(ACTIVITATS!$B$5:$B$628,"7",ACTIVITATS!$G$5:$G$628,'GRÀFIC ACTIVITATS'!A73)</f>
        <v>0</v>
      </c>
      <c r="I73" s="66">
        <f>COUNTIFS(ACTIVITATS!$B$5:$B$628,"9",ACTIVITATS!$G$5:$G$628,'GRÀFIC ACTIVITATS'!A73)</f>
        <v>0</v>
      </c>
      <c r="J73" s="66">
        <f>COUNTIFS(ACTIVITATS!$B$5:$B$628,"10",ACTIVITATS!$G$5:$G$628,'GRÀFIC ACTIVITATS'!A73)</f>
        <v>0</v>
      </c>
      <c r="K73" s="66">
        <f>COUNTIFS(ACTIVITATS!$B$5:$B$628,"11",ACTIVITATS!$G$5:$G$628,'GRÀFIC ACTIVITATS'!A73)</f>
        <v>0</v>
      </c>
      <c r="L73" s="66">
        <f>COUNTIFS(ACTIVITATS!$B$5:$B$628,"12",ACTIVITATS!$G$5:$G$628,'GRÀFIC ACTIVITATS'!A73)</f>
        <v>0</v>
      </c>
      <c r="M73" s="192">
        <f t="shared" si="6"/>
        <v>1</v>
      </c>
      <c r="N73" s="194">
        <f t="shared" si="7"/>
        <v>0.2</v>
      </c>
    </row>
    <row r="74" spans="1:14" x14ac:dyDescent="0.25">
      <c r="A74" s="74" t="s">
        <v>158</v>
      </c>
      <c r="B74" s="66">
        <f>COUNTIFS(ACTIVITATS!$B$5:$B$628,"1",ACTIVITATS!$G$5:$G$628,'GRÀFIC ACTIVITATS'!A74)</f>
        <v>0</v>
      </c>
      <c r="C74" s="66">
        <f>COUNTIFS(ACTIVITATS!$B$5:$B$628,"2",ACTIVITATS!$G$5:$G$628,'GRÀFIC ACTIVITATS'!A74)</f>
        <v>0</v>
      </c>
      <c r="D74" s="66">
        <f>COUNTIFS(ACTIVITATS!$B$5:$B$628,"3",ACTIVITATS!$G$5:$G$628,'GRÀFIC ACTIVITATS'!A74)</f>
        <v>0</v>
      </c>
      <c r="E74" s="66">
        <f>COUNTIFS(ACTIVITATS!$B$5:$B$628,"4",ACTIVITATS!$G$5:$G$628,'GRÀFIC ACTIVITATS'!A74)</f>
        <v>0</v>
      </c>
      <c r="F74" s="66">
        <f>COUNTIFS(ACTIVITATS!$B$5:$B$628,"5",ACTIVITATS!$G$5:$G$628,'GRÀFIC ACTIVITATS'!A74)</f>
        <v>0</v>
      </c>
      <c r="G74" s="66">
        <f>COUNTIFS(ACTIVITATS!$B$5:$B$628,"6",ACTIVITATS!$G$5:$G$628,'GRÀFIC ACTIVITATS'!A74)</f>
        <v>0</v>
      </c>
      <c r="H74" s="66">
        <f>COUNTIFS(ACTIVITATS!$B$5:$B$628,"7",ACTIVITATS!$G$5:$G$628,'GRÀFIC ACTIVITATS'!A74)</f>
        <v>0</v>
      </c>
      <c r="I74" s="66">
        <f>COUNTIFS(ACTIVITATS!$B$5:$B$628,"9",ACTIVITATS!$G$5:$G$628,'GRÀFIC ACTIVITATS'!A74)</f>
        <v>0</v>
      </c>
      <c r="J74" s="66">
        <f>COUNTIFS(ACTIVITATS!$B$5:$B$628,"10",ACTIVITATS!$G$5:$G$628,'GRÀFIC ACTIVITATS'!A74)</f>
        <v>0</v>
      </c>
      <c r="K74" s="66">
        <f>COUNTIFS(ACTIVITATS!$B$5:$B$628,"11",ACTIVITATS!$G$5:$G$628,'GRÀFIC ACTIVITATS'!A74)</f>
        <v>0</v>
      </c>
      <c r="L74" s="66">
        <f>COUNTIFS(ACTIVITATS!$B$5:$B$628,"12",ACTIVITATS!$G$5:$G$628,'GRÀFIC ACTIVITATS'!A74)</f>
        <v>0</v>
      </c>
      <c r="M74" s="192">
        <f t="shared" si="6"/>
        <v>0</v>
      </c>
      <c r="N74" s="194">
        <f t="shared" si="7"/>
        <v>0</v>
      </c>
    </row>
    <row r="75" spans="1:14" x14ac:dyDescent="0.25">
      <c r="A75" s="74" t="s">
        <v>61</v>
      </c>
      <c r="B75" s="66">
        <f>COUNTIFS(ACTIVITATS!$B$5:$B$628,"1",ACTIVITATS!$G$5:$G$628,'GRÀFIC ACTIVITATS'!A75)</f>
        <v>2</v>
      </c>
      <c r="C75" s="66">
        <f>COUNTIFS(ACTIVITATS!$B$5:$B$628,"2",ACTIVITATS!$G$5:$G$628,'GRÀFIC ACTIVITATS'!A75)</f>
        <v>0</v>
      </c>
      <c r="D75" s="66">
        <f>COUNTIFS(ACTIVITATS!$B$5:$B$628,"3",ACTIVITATS!$G$5:$G$628,'GRÀFIC ACTIVITATS'!A75)</f>
        <v>0</v>
      </c>
      <c r="E75" s="66">
        <f>COUNTIFS(ACTIVITATS!$B$5:$B$628,"4",ACTIVITATS!$G$5:$G$628,'GRÀFIC ACTIVITATS'!A75)</f>
        <v>0</v>
      </c>
      <c r="F75" s="66">
        <f>COUNTIFS(ACTIVITATS!$B$5:$B$628,"5",ACTIVITATS!$G$5:$G$628,'GRÀFIC ACTIVITATS'!A75)</f>
        <v>0</v>
      </c>
      <c r="G75" s="66">
        <f>COUNTIFS(ACTIVITATS!$B$5:$B$628,"6",ACTIVITATS!$G$5:$G$628,'GRÀFIC ACTIVITATS'!A75)</f>
        <v>0</v>
      </c>
      <c r="H75" s="66">
        <f>COUNTIFS(ACTIVITATS!$B$5:$B$628,"7",ACTIVITATS!$G$5:$G$628,'GRÀFIC ACTIVITATS'!A75)</f>
        <v>0</v>
      </c>
      <c r="I75" s="66">
        <f>COUNTIFS(ACTIVITATS!$B$5:$B$628,"9",ACTIVITATS!$G$5:$G$628,'GRÀFIC ACTIVITATS'!A75)</f>
        <v>0</v>
      </c>
      <c r="J75" s="66">
        <f>COUNTIFS(ACTIVITATS!$B$5:$B$628,"10",ACTIVITATS!$G$5:$G$628,'GRÀFIC ACTIVITATS'!A75)</f>
        <v>0</v>
      </c>
      <c r="K75" s="66">
        <f>COUNTIFS(ACTIVITATS!$B$5:$B$628,"11",ACTIVITATS!$G$5:$G$628,'GRÀFIC ACTIVITATS'!A75)</f>
        <v>0</v>
      </c>
      <c r="L75" s="66">
        <f>COUNTIFS(ACTIVITATS!$B$5:$B$628,"12",ACTIVITATS!$G$5:$G$628,'GRÀFIC ACTIVITATS'!A75)</f>
        <v>0</v>
      </c>
      <c r="M75" s="192">
        <f t="shared" si="6"/>
        <v>2</v>
      </c>
      <c r="N75" s="194">
        <f t="shared" si="7"/>
        <v>0.4</v>
      </c>
    </row>
    <row r="76" spans="1:14" x14ac:dyDescent="0.25">
      <c r="A76" s="74" t="s">
        <v>65</v>
      </c>
      <c r="B76" s="66">
        <f>COUNTIFS(ACTIVITATS!$B$5:$B$628,"1",ACTIVITATS!$G$5:$G$628,'GRÀFIC ACTIVITATS'!A76)</f>
        <v>0</v>
      </c>
      <c r="C76" s="66">
        <f>COUNTIFS(ACTIVITATS!$B$5:$B$628,"2",ACTIVITATS!$G$5:$G$628,'GRÀFIC ACTIVITATS'!A76)</f>
        <v>0</v>
      </c>
      <c r="D76" s="66">
        <f>COUNTIFS(ACTIVITATS!$B$5:$B$628,"3",ACTIVITATS!$G$5:$G$628,'GRÀFIC ACTIVITATS'!A76)</f>
        <v>0</v>
      </c>
      <c r="E76" s="66">
        <f>COUNTIFS(ACTIVITATS!$B$5:$B$628,"4",ACTIVITATS!$G$5:$G$628,'GRÀFIC ACTIVITATS'!A76)</f>
        <v>0</v>
      </c>
      <c r="F76" s="66">
        <f>COUNTIFS(ACTIVITATS!$B$5:$B$628,"5",ACTIVITATS!$G$5:$G$628,'GRÀFIC ACTIVITATS'!A76)</f>
        <v>0</v>
      </c>
      <c r="G76" s="66">
        <f>COUNTIFS(ACTIVITATS!$B$5:$B$628,"6",ACTIVITATS!$G$5:$G$628,'GRÀFIC ACTIVITATS'!A76)</f>
        <v>0</v>
      </c>
      <c r="H76" s="66">
        <f>COUNTIFS(ACTIVITATS!$B$5:$B$628,"7",ACTIVITATS!$G$5:$G$628,'GRÀFIC ACTIVITATS'!A76)</f>
        <v>0</v>
      </c>
      <c r="I76" s="66">
        <f>COUNTIFS(ACTIVITATS!$B$5:$B$628,"9",ACTIVITATS!$G$5:$G$628,'GRÀFIC ACTIVITATS'!A76)</f>
        <v>0</v>
      </c>
      <c r="J76" s="66">
        <f>COUNTIFS(ACTIVITATS!$B$5:$B$628,"10",ACTIVITATS!$G$5:$G$628,'GRÀFIC ACTIVITATS'!A76)</f>
        <v>0</v>
      </c>
      <c r="K76" s="66">
        <f>COUNTIFS(ACTIVITATS!$B$5:$B$628,"11",ACTIVITATS!$G$5:$G$628,'GRÀFIC ACTIVITATS'!A76)</f>
        <v>0</v>
      </c>
      <c r="L76" s="66">
        <f>COUNTIFS(ACTIVITATS!$B$5:$B$628,"12",ACTIVITATS!$G$5:$G$628,'GRÀFIC ACTIVITATS'!A76)</f>
        <v>0</v>
      </c>
      <c r="M76" s="192">
        <f t="shared" si="6"/>
        <v>0</v>
      </c>
      <c r="N76" s="194">
        <f t="shared" si="7"/>
        <v>0</v>
      </c>
    </row>
    <row r="77" spans="1:14" x14ac:dyDescent="0.25">
      <c r="A77" s="74" t="s">
        <v>60</v>
      </c>
      <c r="B77" s="66">
        <f>COUNTIFS(ACTIVITATS!$B$5:$B$628,"1",ACTIVITATS!$G$5:$G$628,'GRÀFIC ACTIVITATS'!A77)</f>
        <v>0</v>
      </c>
      <c r="C77" s="66">
        <f>COUNTIFS(ACTIVITATS!$B$5:$B$628,"2",ACTIVITATS!$G$5:$G$628,'GRÀFIC ACTIVITATS'!A77)</f>
        <v>0</v>
      </c>
      <c r="D77" s="66">
        <f>COUNTIFS(ACTIVITATS!$B$5:$B$628,"3",ACTIVITATS!$G$5:$G$628,'GRÀFIC ACTIVITATS'!A77)</f>
        <v>0</v>
      </c>
      <c r="E77" s="66">
        <f>COUNTIFS(ACTIVITATS!$B$5:$B$628,"4",ACTIVITATS!$G$5:$G$628,'GRÀFIC ACTIVITATS'!A77)</f>
        <v>0</v>
      </c>
      <c r="F77" s="66">
        <f>COUNTIFS(ACTIVITATS!$B$5:$B$628,"5",ACTIVITATS!$G$5:$G$628,'GRÀFIC ACTIVITATS'!A77)</f>
        <v>0</v>
      </c>
      <c r="G77" s="66">
        <f>COUNTIFS(ACTIVITATS!$B$5:$B$628,"6",ACTIVITATS!$G$5:$G$628,'GRÀFIC ACTIVITATS'!A77)</f>
        <v>0</v>
      </c>
      <c r="H77" s="66">
        <f>COUNTIFS(ACTIVITATS!$B$5:$B$628,"7",ACTIVITATS!$G$5:$G$628,'GRÀFIC ACTIVITATS'!A77)</f>
        <v>0</v>
      </c>
      <c r="I77" s="66">
        <f>COUNTIFS(ACTIVITATS!$B$5:$B$628,"9",ACTIVITATS!$G$5:$G$628,'GRÀFIC ACTIVITATS'!A77)</f>
        <v>0</v>
      </c>
      <c r="J77" s="66">
        <f>COUNTIFS(ACTIVITATS!$B$5:$B$628,"10",ACTIVITATS!$G$5:$G$628,'GRÀFIC ACTIVITATS'!A77)</f>
        <v>0</v>
      </c>
      <c r="K77" s="66">
        <f>COUNTIFS(ACTIVITATS!$B$5:$B$628,"11",ACTIVITATS!$G$5:$G$628,'GRÀFIC ACTIVITATS'!A77)</f>
        <v>0</v>
      </c>
      <c r="L77" s="66">
        <f>COUNTIFS(ACTIVITATS!$B$5:$B$628,"12",ACTIVITATS!$G$5:$G$628,'GRÀFIC ACTIVITATS'!A77)</f>
        <v>0</v>
      </c>
      <c r="M77" s="192">
        <f t="shared" si="6"/>
        <v>0</v>
      </c>
      <c r="N77" s="194">
        <f t="shared" si="7"/>
        <v>0</v>
      </c>
    </row>
    <row r="78" spans="1:14" x14ac:dyDescent="0.25">
      <c r="A78" s="74" t="s">
        <v>55</v>
      </c>
      <c r="B78" s="66">
        <f>COUNTIFS(ACTIVITATS!$B$5:$B$628,"1",ACTIVITATS!$G$5:$G$628,'GRÀFIC ACTIVITATS'!A78)</f>
        <v>0</v>
      </c>
      <c r="C78" s="66">
        <f>COUNTIFS(ACTIVITATS!$B$5:$B$628,"2",ACTIVITATS!$G$5:$G$628,'GRÀFIC ACTIVITATS'!A78)</f>
        <v>0</v>
      </c>
      <c r="D78" s="66">
        <f>COUNTIFS(ACTIVITATS!$B$5:$B$628,"3",ACTIVITATS!$G$5:$G$628,'GRÀFIC ACTIVITATS'!A78)</f>
        <v>0</v>
      </c>
      <c r="E78" s="66">
        <f>COUNTIFS(ACTIVITATS!$B$5:$B$628,"4",ACTIVITATS!$G$5:$G$628,'GRÀFIC ACTIVITATS'!A78)</f>
        <v>0</v>
      </c>
      <c r="F78" s="66">
        <f>COUNTIFS(ACTIVITATS!$B$5:$B$628,"5",ACTIVITATS!$G$5:$G$628,'GRÀFIC ACTIVITATS'!A78)</f>
        <v>0</v>
      </c>
      <c r="G78" s="66">
        <f>COUNTIFS(ACTIVITATS!$B$5:$B$628,"6",ACTIVITATS!$G$5:$G$628,'GRÀFIC ACTIVITATS'!A78)</f>
        <v>0</v>
      </c>
      <c r="H78" s="66">
        <f>COUNTIFS(ACTIVITATS!$B$5:$B$628,"7",ACTIVITATS!$G$5:$G$628,'GRÀFIC ACTIVITATS'!A78)</f>
        <v>0</v>
      </c>
      <c r="I78" s="66">
        <f>COUNTIFS(ACTIVITATS!$B$5:$B$628,"9",ACTIVITATS!$G$5:$G$628,'GRÀFIC ACTIVITATS'!A78)</f>
        <v>0</v>
      </c>
      <c r="J78" s="66">
        <f>COUNTIFS(ACTIVITATS!$B$5:$B$628,"10",ACTIVITATS!$G$5:$G$628,'GRÀFIC ACTIVITATS'!A78)</f>
        <v>0</v>
      </c>
      <c r="K78" s="66">
        <f>COUNTIFS(ACTIVITATS!$B$5:$B$628,"11",ACTIVITATS!$G$5:$G$628,'GRÀFIC ACTIVITATS'!A78)</f>
        <v>0</v>
      </c>
      <c r="L78" s="66">
        <f>COUNTIFS(ACTIVITATS!$B$5:$B$628,"12",ACTIVITATS!$G$5:$G$628,'GRÀFIC ACTIVITATS'!A78)</f>
        <v>0</v>
      </c>
      <c r="M78" s="192">
        <f t="shared" si="6"/>
        <v>0</v>
      </c>
      <c r="N78" s="194">
        <f t="shared" si="7"/>
        <v>0</v>
      </c>
    </row>
    <row r="79" spans="1:14" x14ac:dyDescent="0.25">
      <c r="A79" s="74" t="s">
        <v>66</v>
      </c>
      <c r="B79" s="66">
        <f>COUNTIFS(ACTIVITATS!$B$5:$B$628,"1",ACTIVITATS!$G$5:$G$628,'GRÀFIC ACTIVITATS'!A79)</f>
        <v>0</v>
      </c>
      <c r="C79" s="66">
        <f>COUNTIFS(ACTIVITATS!$B$5:$B$628,"2",ACTIVITATS!$G$5:$G$628,'GRÀFIC ACTIVITATS'!A79)</f>
        <v>0</v>
      </c>
      <c r="D79" s="66">
        <f>COUNTIFS(ACTIVITATS!$B$5:$B$628,"3",ACTIVITATS!$G$5:$G$628,'GRÀFIC ACTIVITATS'!A79)</f>
        <v>0</v>
      </c>
      <c r="E79" s="66">
        <f>COUNTIFS(ACTIVITATS!$B$5:$B$628,"4",ACTIVITATS!$G$5:$G$628,'GRÀFIC ACTIVITATS'!A79)</f>
        <v>0</v>
      </c>
      <c r="F79" s="66">
        <f>COUNTIFS(ACTIVITATS!$B$5:$B$628,"5",ACTIVITATS!$G$5:$G$628,'GRÀFIC ACTIVITATS'!A79)</f>
        <v>0</v>
      </c>
      <c r="G79" s="66">
        <f>COUNTIFS(ACTIVITATS!$B$5:$B$628,"6",ACTIVITATS!$G$5:$G$628,'GRÀFIC ACTIVITATS'!A79)</f>
        <v>0</v>
      </c>
      <c r="H79" s="66">
        <f>COUNTIFS(ACTIVITATS!$B$5:$B$628,"7",ACTIVITATS!$G$5:$G$628,'GRÀFIC ACTIVITATS'!A79)</f>
        <v>0</v>
      </c>
      <c r="I79" s="66">
        <f>COUNTIFS(ACTIVITATS!$B$5:$B$628,"9",ACTIVITATS!$G$5:$G$628,'GRÀFIC ACTIVITATS'!A79)</f>
        <v>0</v>
      </c>
      <c r="J79" s="66">
        <f>COUNTIFS(ACTIVITATS!$B$5:$B$628,"10",ACTIVITATS!$G$5:$G$628,'GRÀFIC ACTIVITATS'!A79)</f>
        <v>0</v>
      </c>
      <c r="K79" s="66">
        <f>COUNTIFS(ACTIVITATS!$B$5:$B$628,"11",ACTIVITATS!$G$5:$G$628,'GRÀFIC ACTIVITATS'!A79)</f>
        <v>0</v>
      </c>
      <c r="L79" s="66">
        <f>COUNTIFS(ACTIVITATS!$B$5:$B$628,"12",ACTIVITATS!$G$5:$G$628,'GRÀFIC ACTIVITATS'!A79)</f>
        <v>0</v>
      </c>
      <c r="M79" s="192">
        <f t="shared" si="6"/>
        <v>0</v>
      </c>
      <c r="N79" s="194">
        <f t="shared" si="7"/>
        <v>0</v>
      </c>
    </row>
    <row r="80" spans="1:14" x14ac:dyDescent="0.25">
      <c r="A80" s="74" t="s">
        <v>160</v>
      </c>
      <c r="B80" s="66">
        <f>COUNTIFS(ACTIVITATS!$B$5:$B$628,"1",ACTIVITATS!$G$5:$G$628,'GRÀFIC ACTIVITATS'!A80)</f>
        <v>0</v>
      </c>
      <c r="C80" s="66">
        <f>COUNTIFS(ACTIVITATS!$B$5:$B$628,"2",ACTIVITATS!$G$5:$G$628,'GRÀFIC ACTIVITATS'!A80)</f>
        <v>0</v>
      </c>
      <c r="D80" s="66">
        <f>COUNTIFS(ACTIVITATS!$B$5:$B$628,"3",ACTIVITATS!$G$5:$G$628,'GRÀFIC ACTIVITATS'!A80)</f>
        <v>0</v>
      </c>
      <c r="E80" s="66">
        <f>COUNTIFS(ACTIVITATS!$B$5:$B$628,"4",ACTIVITATS!$G$5:$G$628,'GRÀFIC ACTIVITATS'!A80)</f>
        <v>0</v>
      </c>
      <c r="F80" s="66">
        <f>COUNTIFS(ACTIVITATS!$B$5:$B$628,"5",ACTIVITATS!$G$5:$G$628,'GRÀFIC ACTIVITATS'!A80)</f>
        <v>0</v>
      </c>
      <c r="G80" s="66">
        <f>COUNTIFS(ACTIVITATS!$B$5:$B$628,"6",ACTIVITATS!$G$5:$G$628,'GRÀFIC ACTIVITATS'!A80)</f>
        <v>0</v>
      </c>
      <c r="H80" s="66">
        <f>COUNTIFS(ACTIVITATS!$B$5:$B$628,"7",ACTIVITATS!$G$5:$G$628,'GRÀFIC ACTIVITATS'!A80)</f>
        <v>0</v>
      </c>
      <c r="I80" s="66">
        <f>COUNTIFS(ACTIVITATS!$B$5:$B$628,"9",ACTIVITATS!$G$5:$G$628,'GRÀFIC ACTIVITATS'!A80)</f>
        <v>0</v>
      </c>
      <c r="J80" s="66">
        <f>COUNTIFS(ACTIVITATS!$B$5:$B$628,"10",ACTIVITATS!$G$5:$G$628,'GRÀFIC ACTIVITATS'!A80)</f>
        <v>0</v>
      </c>
      <c r="K80" s="66">
        <f>COUNTIFS(ACTIVITATS!$B$5:$B$628,"11",ACTIVITATS!$G$5:$G$628,'GRÀFIC ACTIVITATS'!A80)</f>
        <v>0</v>
      </c>
      <c r="L80" s="66">
        <f>COUNTIFS(ACTIVITATS!$B$5:$B$628,"12",ACTIVITATS!$G$5:$G$628,'GRÀFIC ACTIVITATS'!A80)</f>
        <v>0</v>
      </c>
      <c r="M80" s="192">
        <f t="shared" si="6"/>
        <v>0</v>
      </c>
      <c r="N80" s="194">
        <f t="shared" si="7"/>
        <v>0</v>
      </c>
    </row>
    <row r="81" spans="1:14" x14ac:dyDescent="0.25">
      <c r="A81" s="74" t="s">
        <v>164</v>
      </c>
      <c r="B81" s="66">
        <f>COUNTIFS(ACTIVITATS!$B$5:$B$628,"1",ACTIVITATS!$G$5:$G$628,'GRÀFIC ACTIVITATS'!A81)</f>
        <v>2</v>
      </c>
      <c r="C81" s="66">
        <f>COUNTIFS(ACTIVITATS!$B$5:$B$628,"2",ACTIVITATS!$G$5:$G$628,'GRÀFIC ACTIVITATS'!A81)</f>
        <v>0</v>
      </c>
      <c r="D81" s="66">
        <f>COUNTIFS(ACTIVITATS!$B$5:$B$628,"3",ACTIVITATS!$G$5:$G$628,'GRÀFIC ACTIVITATS'!A81)</f>
        <v>0</v>
      </c>
      <c r="E81" s="66">
        <f>COUNTIFS(ACTIVITATS!$B$5:$B$628,"4",ACTIVITATS!$G$5:$G$628,'GRÀFIC ACTIVITATS'!A81)</f>
        <v>0</v>
      </c>
      <c r="F81" s="66">
        <f>COUNTIFS(ACTIVITATS!$B$5:$B$628,"5",ACTIVITATS!$G$5:$G$628,'GRÀFIC ACTIVITATS'!A81)</f>
        <v>0</v>
      </c>
      <c r="G81" s="66">
        <f>COUNTIFS(ACTIVITATS!$B$5:$B$628,"6",ACTIVITATS!$G$5:$G$628,'GRÀFIC ACTIVITATS'!A81)</f>
        <v>0</v>
      </c>
      <c r="H81" s="66">
        <f>COUNTIFS(ACTIVITATS!$B$5:$B$628,"7",ACTIVITATS!$G$5:$G$628,'GRÀFIC ACTIVITATS'!A81)</f>
        <v>0</v>
      </c>
      <c r="I81" s="66">
        <f>COUNTIFS(ACTIVITATS!$B$5:$B$628,"9",ACTIVITATS!$G$5:$G$628,'GRÀFIC ACTIVITATS'!A81)</f>
        <v>0</v>
      </c>
      <c r="J81" s="66">
        <f>COUNTIFS(ACTIVITATS!$B$5:$B$628,"10",ACTIVITATS!$G$5:$G$628,'GRÀFIC ACTIVITATS'!A81)</f>
        <v>0</v>
      </c>
      <c r="K81" s="66">
        <f>COUNTIFS(ACTIVITATS!$B$5:$B$628,"11",ACTIVITATS!$G$5:$G$628,'GRÀFIC ACTIVITATS'!A81)</f>
        <v>0</v>
      </c>
      <c r="L81" s="66">
        <f>COUNTIFS(ACTIVITATS!$B$5:$B$628,"12",ACTIVITATS!$G$5:$G$628,'GRÀFIC ACTIVITATS'!A81)</f>
        <v>0</v>
      </c>
      <c r="M81" s="192">
        <f t="shared" si="6"/>
        <v>2</v>
      </c>
      <c r="N81" s="194">
        <f t="shared" si="7"/>
        <v>0.4</v>
      </c>
    </row>
    <row r="82" spans="1:14" ht="15.75" thickBot="1" x14ac:dyDescent="0.3">
      <c r="A82" s="74" t="s">
        <v>31</v>
      </c>
      <c r="B82" s="74">
        <f t="shared" ref="B82:N82" si="8">SUM(B68:B81)</f>
        <v>5</v>
      </c>
      <c r="C82" s="74">
        <f t="shared" si="8"/>
        <v>0</v>
      </c>
      <c r="D82" s="74">
        <f t="shared" si="8"/>
        <v>0</v>
      </c>
      <c r="E82" s="74">
        <f t="shared" si="8"/>
        <v>0</v>
      </c>
      <c r="F82" s="74">
        <f t="shared" si="8"/>
        <v>0</v>
      </c>
      <c r="G82" s="74">
        <f t="shared" si="8"/>
        <v>0</v>
      </c>
      <c r="H82" s="74">
        <f t="shared" si="8"/>
        <v>0</v>
      </c>
      <c r="I82" s="74">
        <f t="shared" si="8"/>
        <v>0</v>
      </c>
      <c r="J82" s="74">
        <f t="shared" si="8"/>
        <v>0</v>
      </c>
      <c r="K82" s="74">
        <f t="shared" si="8"/>
        <v>0</v>
      </c>
      <c r="L82" s="74">
        <f t="shared" si="8"/>
        <v>0</v>
      </c>
      <c r="M82" s="192">
        <f t="shared" si="8"/>
        <v>5</v>
      </c>
      <c r="N82" s="195">
        <f t="shared" si="8"/>
        <v>1</v>
      </c>
    </row>
    <row r="83" spans="1:14" x14ac:dyDescent="0.25">
      <c r="M83" s="61"/>
    </row>
    <row r="84" spans="1:14" x14ac:dyDescent="0.25">
      <c r="M84" s="61"/>
    </row>
    <row r="85" spans="1:14" x14ac:dyDescent="0.25">
      <c r="M85" s="61"/>
    </row>
    <row r="86" spans="1:14" x14ac:dyDescent="0.25">
      <c r="M86" s="61"/>
    </row>
    <row r="87" spans="1:14" x14ac:dyDescent="0.25">
      <c r="M87" s="61"/>
    </row>
    <row r="88" spans="1:14" x14ac:dyDescent="0.25">
      <c r="M88" s="61"/>
    </row>
    <row r="89" spans="1:14" x14ac:dyDescent="0.25">
      <c r="M89" s="61"/>
    </row>
    <row r="90" spans="1:14" x14ac:dyDescent="0.25">
      <c r="M90" s="61"/>
    </row>
    <row r="91" spans="1:14" x14ac:dyDescent="0.25">
      <c r="M91" s="61"/>
    </row>
    <row r="92" spans="1:14" x14ac:dyDescent="0.25">
      <c r="M92" s="61"/>
    </row>
    <row r="93" spans="1:14" x14ac:dyDescent="0.25">
      <c r="M93" s="61"/>
    </row>
    <row r="94" spans="1:14" x14ac:dyDescent="0.25">
      <c r="M94" s="61"/>
    </row>
    <row r="95" spans="1:14" x14ac:dyDescent="0.25">
      <c r="M95" s="61"/>
    </row>
    <row r="96" spans="1:14" x14ac:dyDescent="0.25">
      <c r="M96" s="61"/>
    </row>
    <row r="97" spans="1:14" x14ac:dyDescent="0.25">
      <c r="M97" s="61"/>
    </row>
    <row r="98" spans="1:14" x14ac:dyDescent="0.25">
      <c r="M98" s="61"/>
    </row>
    <row r="99" spans="1:14" x14ac:dyDescent="0.25">
      <c r="M99" s="61"/>
    </row>
    <row r="100" spans="1:14" x14ac:dyDescent="0.25">
      <c r="M100" s="61"/>
    </row>
    <row r="101" spans="1:14" ht="15.75" thickBot="1" x14ac:dyDescent="0.3">
      <c r="M101" s="61"/>
    </row>
    <row r="102" spans="1:14" ht="15.75" thickBot="1" x14ac:dyDescent="0.3">
      <c r="A102" s="166" t="s">
        <v>57</v>
      </c>
      <c r="B102" s="167" t="s">
        <v>3</v>
      </c>
      <c r="C102" s="167" t="s">
        <v>4</v>
      </c>
      <c r="D102" s="167" t="s">
        <v>5</v>
      </c>
      <c r="E102" s="167" t="s">
        <v>6</v>
      </c>
      <c r="F102" s="167" t="s">
        <v>7</v>
      </c>
      <c r="G102" s="167" t="s">
        <v>8</v>
      </c>
      <c r="H102" s="167" t="s">
        <v>9</v>
      </c>
      <c r="I102" s="167" t="s">
        <v>10</v>
      </c>
      <c r="J102" s="167" t="s">
        <v>11</v>
      </c>
      <c r="K102" s="167" t="s">
        <v>12</v>
      </c>
      <c r="L102" s="167" t="s">
        <v>13</v>
      </c>
      <c r="M102" s="197" t="s">
        <v>14</v>
      </c>
      <c r="N102" s="198" t="s">
        <v>28</v>
      </c>
    </row>
    <row r="103" spans="1:14" x14ac:dyDescent="0.25">
      <c r="A103" s="164" t="s">
        <v>179</v>
      </c>
      <c r="B103" s="164">
        <f>COUNTIFS(ACTIVITATS!$B$3:$B$290,"1",ACTIVITATS!$I$3:$I$290,'GRÀFIC ACTIVITATS'!A103)</f>
        <v>5</v>
      </c>
      <c r="C103" s="164">
        <f>COUNTIFS(ACTIVITATS!$B$3:$B$290,"2",ACTIVITATS!$I$3:$I$290,'GRÀFIC ACTIVITATS'!A103)</f>
        <v>0</v>
      </c>
      <c r="D103" s="164">
        <f>COUNTIFS(ACTIVITATS!$B$3:$B$290,"3",ACTIVITATS!$I$3:$I$290,'GRÀFIC ACTIVITATS'!A103)</f>
        <v>0</v>
      </c>
      <c r="E103" s="164">
        <f>COUNTIFS(ACTIVITATS!$B$3:$B$290,"4",ACTIVITATS!$I$3:$I$290,'GRÀFIC ACTIVITATS'!A103)</f>
        <v>0</v>
      </c>
      <c r="F103" s="164">
        <f>COUNTIFS(ACTIVITATS!$B$3:$B$290,"5",ACTIVITATS!$I$3:$I$290,'GRÀFIC ACTIVITATS'!A103)</f>
        <v>0</v>
      </c>
      <c r="G103" s="164">
        <f>COUNTIFS(ACTIVITATS!$B$3:$B$290,"6",ACTIVITATS!$I$3:$I$290,'GRÀFIC ACTIVITATS'!A103)</f>
        <v>0</v>
      </c>
      <c r="H103" s="164">
        <f>COUNTIFS(ACTIVITATS!$B$3:$B$290,"7",ACTIVITATS!$I$3:$I$290,'GRÀFIC ACTIVITATS'!A103)</f>
        <v>0</v>
      </c>
      <c r="I103" s="164">
        <f>COUNTIFS(ACTIVITATS!$B$3:$B$290,"9",ACTIVITATS!$I$3:$I$290,'GRÀFIC ACTIVITATS'!A103)</f>
        <v>0</v>
      </c>
      <c r="J103" s="164">
        <f>COUNTIFS(ACTIVITATS!$B$3:$B$290,"10",ACTIVITATS!$I$3:$I$290,'GRÀFIC ACTIVITATS'!A103)</f>
        <v>0</v>
      </c>
      <c r="K103" s="164">
        <f>COUNTIFS(ACTIVITATS!$B$3:$B$290,"11",ACTIVITATS!$I$3:$I$290,'GRÀFIC ACTIVITATS'!A103)</f>
        <v>0</v>
      </c>
      <c r="L103" s="164">
        <f>COUNTIFS(ACTIVITATS!$B$3:$B$290,"12",ACTIVITATS!$I$3:$I$290,'GRÀFIC ACTIVITATS'!A103)</f>
        <v>0</v>
      </c>
      <c r="M103" s="191">
        <f>SUM(B103:L103)</f>
        <v>5</v>
      </c>
      <c r="N103" s="196">
        <f>M103/$M$106</f>
        <v>1</v>
      </c>
    </row>
    <row r="104" spans="1:14" x14ac:dyDescent="0.25">
      <c r="A104" s="66" t="s">
        <v>180</v>
      </c>
      <c r="B104" s="66">
        <f>COUNTIFS(ACTIVITATS!$B$3:$B$290,"1",ACTIVITATS!$I$3:$I$290,'GRÀFIC ACTIVITATS'!A104)</f>
        <v>0</v>
      </c>
      <c r="C104" s="66">
        <f>COUNTIFS(ACTIVITATS!$B$3:$B$290,"2",ACTIVITATS!$I$3:$I$290,'GRÀFIC ACTIVITATS'!A104)</f>
        <v>0</v>
      </c>
      <c r="D104" s="66">
        <f>COUNTIFS(ACTIVITATS!$B$3:$B$290,"3",ACTIVITATS!$I$3:$I$290,'GRÀFIC ACTIVITATS'!A104)</f>
        <v>0</v>
      </c>
      <c r="E104" s="66">
        <f>COUNTIFS(ACTIVITATS!$B$3:$B$290,"4",ACTIVITATS!$I$3:$I$290,'GRÀFIC ACTIVITATS'!A104)</f>
        <v>0</v>
      </c>
      <c r="F104" s="66">
        <f>COUNTIFS(ACTIVITATS!$B$3:$B$290,"5",ACTIVITATS!$I$3:$I$290,'GRÀFIC ACTIVITATS'!A104)</f>
        <v>0</v>
      </c>
      <c r="G104" s="66">
        <f>COUNTIFS(ACTIVITATS!$B$3:$B$290,"6",ACTIVITATS!$I$3:$I$290,'GRÀFIC ACTIVITATS'!A104)</f>
        <v>0</v>
      </c>
      <c r="H104" s="66">
        <f>COUNTIFS(ACTIVITATS!$B$3:$B$290,"7",ACTIVITATS!$I$3:$I$290,'GRÀFIC ACTIVITATS'!A104)</f>
        <v>0</v>
      </c>
      <c r="I104" s="66">
        <f>COUNTIFS(ACTIVITATS!$B$3:$B$290,"9",ACTIVITATS!$I$3:$I$290,'GRÀFIC ACTIVITATS'!A104)</f>
        <v>0</v>
      </c>
      <c r="J104" s="66">
        <f>COUNTIFS(ACTIVITATS!$B$3:$B$290,"10",ACTIVITATS!$I$3:$I$290,'GRÀFIC ACTIVITATS'!A104)</f>
        <v>0</v>
      </c>
      <c r="K104" s="66">
        <f>COUNTIFS(ACTIVITATS!$B$3:$B$290,"11",ACTIVITATS!$I$3:$I$290,'GRÀFIC ACTIVITATS'!A104)</f>
        <v>0</v>
      </c>
      <c r="L104" s="66">
        <f>COUNTIFS(ACTIVITATS!$B$3:$B$290,"12",ACTIVITATS!$I$3:$I$290,'GRÀFIC ACTIVITATS'!A104)</f>
        <v>0</v>
      </c>
      <c r="M104" s="192">
        <f t="shared" ref="M104:M105" si="9">SUM(B104:L104)</f>
        <v>0</v>
      </c>
      <c r="N104" s="194">
        <f t="shared" ref="N104:N105" si="10">M104/$M$106</f>
        <v>0</v>
      </c>
    </row>
    <row r="105" spans="1:14" x14ac:dyDescent="0.25">
      <c r="A105" s="66" t="s">
        <v>181</v>
      </c>
      <c r="B105" s="66">
        <f>COUNTIFS(ACTIVITATS!$B$3:$B$290,"1",ACTIVITATS!$I$3:$I$290,'GRÀFIC ACTIVITATS'!A105)</f>
        <v>0</v>
      </c>
      <c r="C105" s="66">
        <f>COUNTIFS(ACTIVITATS!$B$3:$B$290,"2",ACTIVITATS!$I$3:$I$290,'GRÀFIC ACTIVITATS'!A105)</f>
        <v>0</v>
      </c>
      <c r="D105" s="66">
        <f>COUNTIFS(ACTIVITATS!$B$3:$B$290,"3",ACTIVITATS!$I$3:$I$290,'GRÀFIC ACTIVITATS'!A105)</f>
        <v>0</v>
      </c>
      <c r="E105" s="66">
        <f>COUNTIFS(ACTIVITATS!$B$3:$B$290,"4",ACTIVITATS!$I$3:$I$290,'GRÀFIC ACTIVITATS'!A105)</f>
        <v>0</v>
      </c>
      <c r="F105" s="66">
        <f>COUNTIFS(ACTIVITATS!$B$3:$B$290,"5",ACTIVITATS!$I$3:$I$290,'GRÀFIC ACTIVITATS'!A105)</f>
        <v>0</v>
      </c>
      <c r="G105" s="66">
        <f>COUNTIFS(ACTIVITATS!$B$3:$B$290,"6",ACTIVITATS!$I$3:$I$290,'GRÀFIC ACTIVITATS'!A105)</f>
        <v>0</v>
      </c>
      <c r="H105" s="66">
        <f>COUNTIFS(ACTIVITATS!$B$3:$B$290,"7",ACTIVITATS!$I$3:$I$290,'GRÀFIC ACTIVITATS'!A105)</f>
        <v>0</v>
      </c>
      <c r="I105" s="66">
        <f>COUNTIFS(ACTIVITATS!$B$3:$B$290,"9",ACTIVITATS!$I$3:$I$290,'GRÀFIC ACTIVITATS'!A105)</f>
        <v>0</v>
      </c>
      <c r="J105" s="66">
        <f>COUNTIFS(ACTIVITATS!$B$3:$B$290,"10",ACTIVITATS!$I$3:$I$290,'GRÀFIC ACTIVITATS'!A105)</f>
        <v>0</v>
      </c>
      <c r="K105" s="66">
        <f>COUNTIFS(ACTIVITATS!$B$3:$B$290,"11",ACTIVITATS!$I$3:$I$290,'GRÀFIC ACTIVITATS'!A105)</f>
        <v>0</v>
      </c>
      <c r="L105" s="66">
        <f>COUNTIFS(ACTIVITATS!$B$3:$B$290,"12",ACTIVITATS!$I$3:$I$290,'GRÀFIC ACTIVITATS'!A105)</f>
        <v>0</v>
      </c>
      <c r="M105" s="192">
        <f t="shared" si="9"/>
        <v>0</v>
      </c>
      <c r="N105" s="194">
        <f t="shared" si="10"/>
        <v>0</v>
      </c>
    </row>
    <row r="106" spans="1:14" ht="15.75" thickBot="1" x14ac:dyDescent="0.3">
      <c r="A106" s="74" t="s">
        <v>31</v>
      </c>
      <c r="B106" s="74">
        <f t="shared" ref="B106:L106" si="11">SUM(B103:B105)</f>
        <v>5</v>
      </c>
      <c r="C106" s="74">
        <f t="shared" si="11"/>
        <v>0</v>
      </c>
      <c r="D106" s="74">
        <f t="shared" si="11"/>
        <v>0</v>
      </c>
      <c r="E106" s="74">
        <f t="shared" si="11"/>
        <v>0</v>
      </c>
      <c r="F106" s="74">
        <f t="shared" si="11"/>
        <v>0</v>
      </c>
      <c r="G106" s="74">
        <f t="shared" si="11"/>
        <v>0</v>
      </c>
      <c r="H106" s="74">
        <f t="shared" si="11"/>
        <v>0</v>
      </c>
      <c r="I106" s="74">
        <f t="shared" si="11"/>
        <v>0</v>
      </c>
      <c r="J106" s="74">
        <f t="shared" si="11"/>
        <v>0</v>
      </c>
      <c r="K106" s="74">
        <f t="shared" si="11"/>
        <v>0</v>
      </c>
      <c r="L106" s="74">
        <f t="shared" si="11"/>
        <v>0</v>
      </c>
      <c r="M106" s="192">
        <f t="shared" ref="M106" si="12">SUM(B106:L106)</f>
        <v>5</v>
      </c>
      <c r="N106" s="195">
        <f>SUM(N103:N105)</f>
        <v>1</v>
      </c>
    </row>
    <row r="107" spans="1:14" x14ac:dyDescent="0.25">
      <c r="M107" s="61"/>
    </row>
    <row r="108" spans="1:14" x14ac:dyDescent="0.25">
      <c r="M108" s="61"/>
    </row>
    <row r="109" spans="1:14" x14ac:dyDescent="0.25">
      <c r="M109" s="61"/>
    </row>
    <row r="110" spans="1:14" x14ac:dyDescent="0.25">
      <c r="M110" s="61"/>
    </row>
    <row r="111" spans="1:14" x14ac:dyDescent="0.25">
      <c r="M111" s="61"/>
    </row>
    <row r="112" spans="1:14" x14ac:dyDescent="0.25">
      <c r="M112" s="61"/>
    </row>
    <row r="113" spans="1:14" x14ac:dyDescent="0.25">
      <c r="M113" s="61"/>
    </row>
    <row r="114" spans="1:14" x14ac:dyDescent="0.25">
      <c r="M114" s="61"/>
    </row>
    <row r="115" spans="1:14" x14ac:dyDescent="0.25">
      <c r="M115" s="61"/>
    </row>
    <row r="116" spans="1:14" x14ac:dyDescent="0.25">
      <c r="M116" s="61"/>
    </row>
    <row r="117" spans="1:14" x14ac:dyDescent="0.25">
      <c r="M117" s="61"/>
    </row>
    <row r="118" spans="1:14" x14ac:dyDescent="0.25">
      <c r="M118" s="61"/>
    </row>
    <row r="119" spans="1:14" x14ac:dyDescent="0.25">
      <c r="M119" s="61"/>
    </row>
    <row r="120" spans="1:14" x14ac:dyDescent="0.25">
      <c r="M120" s="61"/>
    </row>
    <row r="121" spans="1:14" x14ac:dyDescent="0.25">
      <c r="M121" s="61"/>
    </row>
    <row r="122" spans="1:14" x14ac:dyDescent="0.25">
      <c r="M122" s="61"/>
    </row>
    <row r="123" spans="1:14" ht="15.75" thickBot="1" x14ac:dyDescent="0.3">
      <c r="M123" s="61"/>
    </row>
    <row r="124" spans="1:14" ht="15.75" thickBot="1" x14ac:dyDescent="0.3">
      <c r="A124" s="267" t="s">
        <v>187</v>
      </c>
      <c r="B124" s="268" t="s">
        <v>3</v>
      </c>
      <c r="C124" s="268" t="s">
        <v>4</v>
      </c>
      <c r="D124" s="268" t="s">
        <v>5</v>
      </c>
      <c r="E124" s="268" t="s">
        <v>6</v>
      </c>
      <c r="F124" s="268" t="s">
        <v>7</v>
      </c>
      <c r="G124" s="268" t="s">
        <v>8</v>
      </c>
      <c r="H124" s="268" t="s">
        <v>9</v>
      </c>
      <c r="I124" s="268" t="s">
        <v>188</v>
      </c>
      <c r="J124" s="268" t="s">
        <v>189</v>
      </c>
      <c r="K124" s="268" t="s">
        <v>190</v>
      </c>
      <c r="L124" s="268" t="s">
        <v>191</v>
      </c>
      <c r="M124" s="197" t="s">
        <v>14</v>
      </c>
    </row>
    <row r="125" spans="1:14" x14ac:dyDescent="0.25">
      <c r="A125" s="183" t="s">
        <v>192</v>
      </c>
      <c r="B125" s="183">
        <f>COUNTIFS(ACTIVITATS!$B$3:$B$290,"1",ACTIVITATS!$M$3:$M$290,'GRÀFIC ACTIVITATS'!A125)</f>
        <v>0</v>
      </c>
      <c r="C125" s="183">
        <f>COUNTIFS(ACTIVITATS!$B$3:$B$290,"2",ACTIVITATS!$M$3:$M$290,'GRÀFIC ACTIVITATS'!B125)</f>
        <v>0</v>
      </c>
      <c r="D125" s="183">
        <f>COUNTIFS(ACTIVITATS!$B$3:$B$290,"3",ACTIVITATS!$M$3:$M$290,'GRÀFIC ACTIVITATS'!C125)</f>
        <v>0</v>
      </c>
      <c r="E125" s="183">
        <f>COUNTIFS(ACTIVITATS!$B$3:$B$290,"4",ACTIVITATS!$M$3:$M$290,'GRÀFIC ACTIVITATS'!D125)</f>
        <v>0</v>
      </c>
      <c r="F125" s="183">
        <f>COUNTIFS(ACTIVITATS!$B$3:$B$290,"5",ACTIVITATS!$M$3:$M$290,'GRÀFIC ACTIVITATS'!E125)</f>
        <v>0</v>
      </c>
      <c r="G125" s="183">
        <f>COUNTIFS(ACTIVITATS!$B$3:$B$290,"6",ACTIVITATS!$M$3:$M$290,'GRÀFIC ACTIVITATS'!F125)</f>
        <v>0</v>
      </c>
      <c r="H125" s="183">
        <f>COUNTIFS(ACTIVITATS!$B$3:$B$290,"7",ACTIVITATS!$M$3:$M$290,'GRÀFIC ACTIVITATS'!G125)</f>
        <v>0</v>
      </c>
      <c r="I125" s="183">
        <f>COUNTIFS(ACTIVITATS!$B$3:$B$290,"9",ACTIVITATS!$M$3:$M$290,'GRÀFIC ACTIVITATS'!H125)</f>
        <v>0</v>
      </c>
      <c r="J125" s="183">
        <f>COUNTIFS(ACTIVITATS!$B$3:$B$290,"10",ACTIVITATS!$M$3:$M$290,'GRÀFIC ACTIVITATS'!I125)</f>
        <v>0</v>
      </c>
      <c r="K125" s="183">
        <f>COUNTIFS(ACTIVITATS!$B$3:$B$290,"11",ACTIVITATS!$M$3:$M$290,'GRÀFIC ACTIVITATS'!J125)</f>
        <v>0</v>
      </c>
      <c r="L125" s="183">
        <f>COUNTIFS(ACTIVITATS!$B$3:$B$290,"12",ACTIVITATS!$M$3:$M$290,'GRÀFIC ACTIVITATS'!K125)</f>
        <v>0</v>
      </c>
      <c r="M125" s="66">
        <f>SUM(B125:L125)</f>
        <v>0</v>
      </c>
    </row>
    <row r="126" spans="1:14" ht="15.75" thickBot="1" x14ac:dyDescent="0.3">
      <c r="M126" s="61"/>
    </row>
    <row r="127" spans="1:14" ht="15.75" thickBot="1" x14ac:dyDescent="0.3">
      <c r="A127" s="166" t="s">
        <v>72</v>
      </c>
      <c r="B127" s="167" t="s">
        <v>3</v>
      </c>
      <c r="C127" s="167" t="s">
        <v>4</v>
      </c>
      <c r="D127" s="167" t="s">
        <v>5</v>
      </c>
      <c r="E127" s="167" t="s">
        <v>6</v>
      </c>
      <c r="F127" s="167" t="s">
        <v>7</v>
      </c>
      <c r="G127" s="167" t="s">
        <v>8</v>
      </c>
      <c r="H127" s="167" t="s">
        <v>9</v>
      </c>
      <c r="I127" s="167" t="s">
        <v>10</v>
      </c>
      <c r="J127" s="167" t="s">
        <v>11</v>
      </c>
      <c r="K127" s="167" t="s">
        <v>12</v>
      </c>
      <c r="L127" s="167" t="s">
        <v>13</v>
      </c>
      <c r="M127" s="167" t="s">
        <v>14</v>
      </c>
      <c r="N127" s="168" t="s">
        <v>28</v>
      </c>
    </row>
    <row r="128" spans="1:14" x14ac:dyDescent="0.25">
      <c r="A128" s="164" t="s">
        <v>75</v>
      </c>
      <c r="B128" s="164">
        <f>COUNTIFS('ACT. VIRTUAL'!$B$5:$B$611,"1",'ACT. VIRTUAL'!$E$5:$E$611,'GRÀFIC ACTIVITATS'!A128)</f>
        <v>0</v>
      </c>
      <c r="C128" s="164">
        <f>COUNTIFS('ACT. VIRTUAL'!$B$5:$B$611,"2",'ACT. VIRTUAL'!$E$5:$E$611,'GRÀFIC ACTIVITATS'!A128)</f>
        <v>0</v>
      </c>
      <c r="D128" s="164">
        <f>COUNTIFS('ACT. VIRTUAL'!$B$5:$B$611,"3",'ACT. VIRTUAL'!$E$5:$E$611,'GRÀFIC ACTIVITATS'!A128)</f>
        <v>0</v>
      </c>
      <c r="E128" s="164">
        <f>COUNTIFS('ACT. VIRTUAL'!$B$5:$B$611,"4",'ACT. VIRTUAL'!$E$5:$E$611,'GRÀFIC ACTIVITATS'!A128)</f>
        <v>0</v>
      </c>
      <c r="F128" s="164">
        <f>COUNTIFS('ACT. VIRTUAL'!$B$5:$B$611,"5",'ACT. VIRTUAL'!$E$5:$E$611,'GRÀFIC ACTIVITATS'!A128)</f>
        <v>0</v>
      </c>
      <c r="G128" s="164">
        <f>COUNTIFS('ACT. VIRTUAL'!$B$5:$B$611,"6",'ACT. VIRTUAL'!$E$5:$E$611,'GRÀFIC ACTIVITATS'!A128)</f>
        <v>0</v>
      </c>
      <c r="H128" s="164">
        <f>COUNTIFS('ACT. VIRTUAL'!$B$5:$B$611,"7",'ACT. VIRTUAL'!$E$5:$E$611,'GRÀFIC ACTIVITATS'!A128)</f>
        <v>0</v>
      </c>
      <c r="I128" s="164">
        <f>COUNTIFS('ACT. VIRTUAL'!$B$5:$B$611,"9",'ACT. VIRTUAL'!$E$5:$E$611,'GRÀFIC ACTIVITATS'!A128)</f>
        <v>0</v>
      </c>
      <c r="J128" s="164">
        <f>COUNTIFS('ACT. VIRTUAL'!$B$5:$B$611,"10",'ACT. VIRTUAL'!$E$5:$E$611,'GRÀFIC ACTIVITATS'!A128)</f>
        <v>0</v>
      </c>
      <c r="K128" s="164">
        <f>COUNTIFS('ACT. VIRTUAL'!$B$5:$B$611,"11",'ACT. VIRTUAL'!$E$5:$E$611,'GRÀFIC ACTIVITATS'!A128)</f>
        <v>0</v>
      </c>
      <c r="L128" s="164">
        <f>COUNTIFS('ACT. VIRTUAL'!$B$5:$B$611,"12",'ACT. VIRTUAL'!$E$5:$E$611,'GRÀFIC ACTIVITATS'!A128)</f>
        <v>0</v>
      </c>
      <c r="M128" s="191">
        <f>SUM(B128:L128)</f>
        <v>0</v>
      </c>
      <c r="N128" s="193" t="e">
        <f>M128/$M$133</f>
        <v>#DIV/0!</v>
      </c>
    </row>
    <row r="129" spans="1:14" x14ac:dyDescent="0.25">
      <c r="A129" s="66" t="s">
        <v>78</v>
      </c>
      <c r="B129" s="164">
        <f>COUNTIFS('ACT. VIRTUAL'!$B$5:$B$611,"1",'ACT. VIRTUAL'!$E$5:$E$611,'GRÀFIC ACTIVITATS'!A129)</f>
        <v>0</v>
      </c>
      <c r="C129" s="164">
        <f>COUNTIFS('ACT. VIRTUAL'!$B$5:$B$611,"2",'ACT. VIRTUAL'!$E$5:$E$611,'GRÀFIC ACTIVITATS'!A129)</f>
        <v>0</v>
      </c>
      <c r="D129" s="164">
        <f>COUNTIFS('ACT. VIRTUAL'!$B$5:$B$611,"3",'ACT. VIRTUAL'!$E$5:$E$611,'GRÀFIC ACTIVITATS'!A129)</f>
        <v>0</v>
      </c>
      <c r="E129" s="164">
        <f>COUNTIFS('ACT. VIRTUAL'!$B$5:$B$611,"4",'ACT. VIRTUAL'!$E$5:$E$611,'GRÀFIC ACTIVITATS'!A129)</f>
        <v>0</v>
      </c>
      <c r="F129" s="164">
        <f>COUNTIFS('ACT. VIRTUAL'!$B$5:$B$611,"5",'ACT. VIRTUAL'!$E$5:$E$611,'GRÀFIC ACTIVITATS'!A129)</f>
        <v>0</v>
      </c>
      <c r="G129" s="164">
        <f>COUNTIFS('ACT. VIRTUAL'!$B$5:$B$611,"6",'ACT. VIRTUAL'!$E$5:$E$611,'GRÀFIC ACTIVITATS'!A129)</f>
        <v>0</v>
      </c>
      <c r="H129" s="164">
        <f>COUNTIFS('ACT. VIRTUAL'!$B$5:$B$611,"7",'ACT. VIRTUAL'!$E$5:$E$611,'GRÀFIC ACTIVITATS'!A129)</f>
        <v>0</v>
      </c>
      <c r="I129" s="164">
        <f>COUNTIFS('ACT. VIRTUAL'!$B$5:$B$611,"9",'ACT. VIRTUAL'!$E$5:$E$611,'GRÀFIC ACTIVITATS'!A129)</f>
        <v>0</v>
      </c>
      <c r="J129" s="164">
        <f>COUNTIFS('ACT. VIRTUAL'!$B$5:$B$611,"10",'ACT. VIRTUAL'!$E$5:$E$611,'GRÀFIC ACTIVITATS'!A129)</f>
        <v>0</v>
      </c>
      <c r="K129" s="164">
        <f>COUNTIFS('ACT. VIRTUAL'!$B$5:$B$611,"11",'ACT. VIRTUAL'!$E$5:$E$611,'GRÀFIC ACTIVITATS'!A129)</f>
        <v>0</v>
      </c>
      <c r="L129" s="164">
        <f>COUNTIFS('ACT. VIRTUAL'!$B$5:$B$611,"12",'ACT. VIRTUAL'!$E$5:$E$611,'GRÀFIC ACTIVITATS'!A129)</f>
        <v>0</v>
      </c>
      <c r="M129" s="192">
        <f t="shared" ref="M129:M132" si="13">SUM(B129:L129)</f>
        <v>0</v>
      </c>
      <c r="N129" s="194" t="e">
        <f t="shared" ref="N129:N132" si="14">M129/$M$133</f>
        <v>#DIV/0!</v>
      </c>
    </row>
    <row r="130" spans="1:14" x14ac:dyDescent="0.25">
      <c r="A130" s="66" t="s">
        <v>76</v>
      </c>
      <c r="B130" s="164">
        <f>COUNTIFS('ACT. VIRTUAL'!$B$5:$B$611,"1",'ACT. VIRTUAL'!$E$5:$E$611,'GRÀFIC ACTIVITATS'!A130)</f>
        <v>0</v>
      </c>
      <c r="C130" s="164">
        <f>COUNTIFS('ACT. VIRTUAL'!$B$5:$B$611,"2",'ACT. VIRTUAL'!$E$5:$E$611,'GRÀFIC ACTIVITATS'!A130)</f>
        <v>0</v>
      </c>
      <c r="D130" s="164">
        <f>COUNTIFS('ACT. VIRTUAL'!$B$5:$B$611,"2",'ACT. VIRTUAL'!$E$5:$E$611,'GRÀFIC ACTIVITATS'!A130)</f>
        <v>0</v>
      </c>
      <c r="E130" s="164">
        <f>COUNTIFS('ACT. VIRTUAL'!$B$5:$B$611,"4",'ACT. VIRTUAL'!$E$5:$E$611,'GRÀFIC ACTIVITATS'!A130)</f>
        <v>0</v>
      </c>
      <c r="F130" s="164">
        <f>COUNTIFS('ACT. VIRTUAL'!$B$5:$B$611,"5",'ACT. VIRTUAL'!$E$5:$E$611,'GRÀFIC ACTIVITATS'!A130)</f>
        <v>0</v>
      </c>
      <c r="G130" s="164">
        <f>COUNTIFS('ACT. VIRTUAL'!$B$5:$B$611,"6",'ACT. VIRTUAL'!$E$5:$E$611,'GRÀFIC ACTIVITATS'!A130)</f>
        <v>0</v>
      </c>
      <c r="H130" s="164">
        <f>COUNTIFS('ACT. VIRTUAL'!$B$5:$B$611,"7",'ACT. VIRTUAL'!$E$5:$E$611,'GRÀFIC ACTIVITATS'!A130)</f>
        <v>0</v>
      </c>
      <c r="I130" s="164">
        <f>COUNTIFS('ACT. VIRTUAL'!$B$5:$B$611,"9",'ACT. VIRTUAL'!$E$5:$E$611,'GRÀFIC ACTIVITATS'!A130)</f>
        <v>0</v>
      </c>
      <c r="J130" s="164">
        <f>COUNTIFS('ACT. VIRTUAL'!$B$5:$B$611,"10",'ACT. VIRTUAL'!$E$5:$E$611,'GRÀFIC ACTIVITATS'!A130)</f>
        <v>0</v>
      </c>
      <c r="K130" s="164">
        <f>COUNTIFS('ACT. VIRTUAL'!$B$5:$B$611,"11",'ACT. VIRTUAL'!$E$5:$E$611,'GRÀFIC ACTIVITATS'!A130)</f>
        <v>0</v>
      </c>
      <c r="L130" s="164">
        <f>COUNTIFS('ACT. VIRTUAL'!$B$5:$B$611,"12",'ACT. VIRTUAL'!$E$5:$E$611,'GRÀFIC ACTIVITATS'!A130)</f>
        <v>0</v>
      </c>
      <c r="M130" s="192">
        <f t="shared" si="13"/>
        <v>0</v>
      </c>
      <c r="N130" s="194" t="e">
        <f t="shared" si="14"/>
        <v>#DIV/0!</v>
      </c>
    </row>
    <row r="131" spans="1:14" x14ac:dyDescent="0.25">
      <c r="A131" s="66" t="s">
        <v>77</v>
      </c>
      <c r="B131" s="164">
        <f>COUNTIFS('ACT. VIRTUAL'!$B$5:$B$611,"1",'ACT. VIRTUAL'!$E$5:$E$611,'GRÀFIC ACTIVITATS'!A131)</f>
        <v>0</v>
      </c>
      <c r="C131" s="164">
        <f>COUNTIFS('ACT. VIRTUAL'!$B$5:$B$611,"2",'ACT. VIRTUAL'!$E$5:$E$611,'GRÀFIC ACTIVITATS'!A131)</f>
        <v>0</v>
      </c>
      <c r="D131" s="164">
        <f>COUNTIFS('ACT. VIRTUAL'!$B$5:$B$611,"3",'ACT. VIRTUAL'!$E$5:$E$611,'GRÀFIC ACTIVITATS'!A131)</f>
        <v>0</v>
      </c>
      <c r="E131" s="164">
        <f>COUNTIFS('ACT. VIRTUAL'!$B$5:$B$611,"4",'ACT. VIRTUAL'!$E$5:$E$611,'GRÀFIC ACTIVITATS'!A131)</f>
        <v>0</v>
      </c>
      <c r="F131" s="164">
        <f>COUNTIFS('ACT. VIRTUAL'!$B$5:$B$611,"5",'ACT. VIRTUAL'!$E$5:$E$611,'GRÀFIC ACTIVITATS'!A131)</f>
        <v>0</v>
      </c>
      <c r="G131" s="164">
        <f>COUNTIFS('ACT. VIRTUAL'!$B$5:$B$611,"6",'ACT. VIRTUAL'!$E$5:$E$611,'GRÀFIC ACTIVITATS'!A131)</f>
        <v>0</v>
      </c>
      <c r="H131" s="164">
        <f>COUNTIFS('ACT. VIRTUAL'!$B$5:$B$611,"7",'ACT. VIRTUAL'!$E$5:$E$611,'GRÀFIC ACTIVITATS'!A131)</f>
        <v>0</v>
      </c>
      <c r="I131" s="164">
        <f>COUNTIFS('ACT. VIRTUAL'!$B$5:$B$611,"9",'ACT. VIRTUAL'!$E$5:$E$611,'GRÀFIC ACTIVITATS'!A131)</f>
        <v>0</v>
      </c>
      <c r="J131" s="164">
        <f>COUNTIFS('ACT. VIRTUAL'!$B$5:$B$611,"10",'ACT. VIRTUAL'!$E$5:$E$611,'GRÀFIC ACTIVITATS'!A131)</f>
        <v>0</v>
      </c>
      <c r="K131" s="164">
        <f>COUNTIFS('ACT. VIRTUAL'!$B$5:$B$611,"11",'ACT. VIRTUAL'!$E$5:$E$611,'GRÀFIC ACTIVITATS'!A131)</f>
        <v>0</v>
      </c>
      <c r="L131" s="164">
        <f>COUNTIFS('ACT. VIRTUAL'!$B$5:$B$611,"12",'ACT. VIRTUAL'!$E$5:$E$611,'GRÀFIC ACTIVITATS'!A131)</f>
        <v>0</v>
      </c>
      <c r="M131" s="192">
        <f t="shared" si="13"/>
        <v>0</v>
      </c>
      <c r="N131" s="194" t="e">
        <f t="shared" si="14"/>
        <v>#DIV/0!</v>
      </c>
    </row>
    <row r="132" spans="1:14" x14ac:dyDescent="0.25">
      <c r="A132" s="66" t="s">
        <v>79</v>
      </c>
      <c r="B132" s="164">
        <f>COUNTIFS('ACT. VIRTUAL'!$B$5:$B$611,"1",'ACT. VIRTUAL'!$E$5:$E$611,'GRÀFIC ACTIVITATS'!A132)</f>
        <v>0</v>
      </c>
      <c r="C132" s="164">
        <f>COUNTIFS('ACT. VIRTUAL'!$B$5:$B$611,"2",'ACT. VIRTUAL'!$E$5:$E$611,'GRÀFIC ACTIVITATS'!A132)</f>
        <v>0</v>
      </c>
      <c r="D132" s="164">
        <f>COUNTIFS('ACT. VIRTUAL'!$B$5:$B$611,"2",'ACT. VIRTUAL'!$E$5:$E$611,'GRÀFIC ACTIVITATS'!A132)</f>
        <v>0</v>
      </c>
      <c r="E132" s="164">
        <f>COUNTIFS('ACT. VIRTUAL'!$B$5:$B$611,"4",'ACT. VIRTUAL'!$E$5:$E$611,'GRÀFIC ACTIVITATS'!A132)</f>
        <v>0</v>
      </c>
      <c r="F132" s="164">
        <f>COUNTIFS('ACT. VIRTUAL'!$B$5:$B$611,"5",'ACT. VIRTUAL'!$E$5:$E$611,'GRÀFIC ACTIVITATS'!A132)</f>
        <v>0</v>
      </c>
      <c r="G132" s="164">
        <f>COUNTIFS('ACT. VIRTUAL'!$B$5:$B$611,"6",'ACT. VIRTUAL'!$E$5:$E$611,'GRÀFIC ACTIVITATS'!A132)</f>
        <v>0</v>
      </c>
      <c r="H132" s="164">
        <f>COUNTIFS('ACT. VIRTUAL'!$B$5:$B$611,"7",'ACT. VIRTUAL'!$E$5:$E$611,'GRÀFIC ACTIVITATS'!A132)</f>
        <v>0</v>
      </c>
      <c r="I132" s="164">
        <f>COUNTIFS('ACT. VIRTUAL'!$B$5:$B$611,"9",'ACT. VIRTUAL'!$E$5:$E$611,'GRÀFIC ACTIVITATS'!A132)</f>
        <v>0</v>
      </c>
      <c r="J132" s="164">
        <f>COUNTIFS('ACT. VIRTUAL'!$B$5:$B$611,"10",'ACT. VIRTUAL'!$E$5:$E$611,'GRÀFIC ACTIVITATS'!A132)</f>
        <v>0</v>
      </c>
      <c r="K132" s="164">
        <f>COUNTIFS('ACT. VIRTUAL'!$B$5:$B$611,"11",'ACT. VIRTUAL'!$E$5:$E$611,'GRÀFIC ACTIVITATS'!A132)</f>
        <v>0</v>
      </c>
      <c r="L132" s="164">
        <f>COUNTIFS('ACT. VIRTUAL'!$B$5:$B$611,"12",'ACT. VIRTUAL'!$E$5:$E$611,'GRÀFIC ACTIVITATS'!A132)</f>
        <v>0</v>
      </c>
      <c r="M132" s="192">
        <f t="shared" si="13"/>
        <v>0</v>
      </c>
      <c r="N132" s="194" t="e">
        <f t="shared" si="14"/>
        <v>#DIV/0!</v>
      </c>
    </row>
    <row r="133" spans="1:14" ht="15.75" thickBot="1" x14ac:dyDescent="0.3">
      <c r="A133" s="74" t="s">
        <v>31</v>
      </c>
      <c r="B133" s="74">
        <f t="shared" ref="B133:L133" si="15">SUM(B128:B132)</f>
        <v>0</v>
      </c>
      <c r="C133" s="74">
        <f t="shared" si="15"/>
        <v>0</v>
      </c>
      <c r="D133" s="74">
        <f t="shared" si="15"/>
        <v>0</v>
      </c>
      <c r="E133" s="74">
        <f t="shared" si="15"/>
        <v>0</v>
      </c>
      <c r="F133" s="74">
        <f t="shared" si="15"/>
        <v>0</v>
      </c>
      <c r="G133" s="74">
        <f t="shared" si="15"/>
        <v>0</v>
      </c>
      <c r="H133" s="74">
        <f t="shared" si="15"/>
        <v>0</v>
      </c>
      <c r="I133" s="74">
        <f t="shared" si="15"/>
        <v>0</v>
      </c>
      <c r="J133" s="74">
        <f t="shared" si="15"/>
        <v>0</v>
      </c>
      <c r="K133" s="74">
        <f t="shared" si="15"/>
        <v>0</v>
      </c>
      <c r="L133" s="74">
        <f t="shared" si="15"/>
        <v>0</v>
      </c>
      <c r="M133" s="192">
        <f t="shared" ref="M133" si="16">SUM(B133:L133)</f>
        <v>0</v>
      </c>
      <c r="N133" s="195" t="e">
        <f>SUM(N128:N132)</f>
        <v>#DIV/0!</v>
      </c>
    </row>
    <row r="134" spans="1:14" x14ac:dyDescent="0.25">
      <c r="M134" s="61"/>
    </row>
    <row r="135" spans="1:14" x14ac:dyDescent="0.25">
      <c r="M135" s="61"/>
    </row>
    <row r="136" spans="1:14" x14ac:dyDescent="0.25">
      <c r="M136" s="61"/>
    </row>
    <row r="137" spans="1:14" x14ac:dyDescent="0.25">
      <c r="M137" s="61"/>
    </row>
    <row r="138" spans="1:14" x14ac:dyDescent="0.25">
      <c r="M138" s="61"/>
    </row>
    <row r="139" spans="1:14" x14ac:dyDescent="0.25">
      <c r="M139" s="61"/>
    </row>
    <row r="140" spans="1:14" x14ac:dyDescent="0.25">
      <c r="M140" s="61"/>
    </row>
    <row r="141" spans="1:14" x14ac:dyDescent="0.25">
      <c r="M141" s="61"/>
    </row>
    <row r="142" spans="1:14" x14ac:dyDescent="0.25">
      <c r="M142" s="61"/>
    </row>
    <row r="143" spans="1:14" x14ac:dyDescent="0.25">
      <c r="M143" s="61"/>
    </row>
    <row r="144" spans="1:14" x14ac:dyDescent="0.25">
      <c r="M144" s="61"/>
    </row>
    <row r="145" spans="1:13" x14ac:dyDescent="0.25">
      <c r="M145" s="61"/>
    </row>
    <row r="146" spans="1:13" x14ac:dyDescent="0.25">
      <c r="M146" s="61"/>
    </row>
    <row r="147" spans="1:13" x14ac:dyDescent="0.25">
      <c r="M147" s="61"/>
    </row>
    <row r="148" spans="1:13" x14ac:dyDescent="0.25">
      <c r="M148" s="61"/>
    </row>
    <row r="149" spans="1:13" x14ac:dyDescent="0.25">
      <c r="M149" s="61"/>
    </row>
    <row r="150" spans="1:13" x14ac:dyDescent="0.25">
      <c r="M150" s="61"/>
    </row>
    <row r="151" spans="1:13" x14ac:dyDescent="0.25">
      <c r="M151" s="61"/>
    </row>
    <row r="152" spans="1:13" x14ac:dyDescent="0.25">
      <c r="M152" s="61"/>
    </row>
    <row r="153" spans="1:13" ht="15.75" thickBot="1" x14ac:dyDescent="0.3">
      <c r="M153" s="61"/>
    </row>
    <row r="154" spans="1:13" ht="15.75" thickBot="1" x14ac:dyDescent="0.3">
      <c r="A154" s="166" t="s">
        <v>161</v>
      </c>
      <c r="B154" s="167" t="s">
        <v>80</v>
      </c>
      <c r="C154" s="167" t="s">
        <v>81</v>
      </c>
      <c r="D154" s="167" t="s">
        <v>82</v>
      </c>
      <c r="E154" s="167" t="s">
        <v>83</v>
      </c>
      <c r="F154" s="167" t="s">
        <v>84</v>
      </c>
      <c r="G154" s="167" t="s">
        <v>85</v>
      </c>
      <c r="H154" s="167" t="s">
        <v>86</v>
      </c>
      <c r="I154" s="167" t="s">
        <v>87</v>
      </c>
      <c r="J154" s="167" t="s">
        <v>88</v>
      </c>
      <c r="K154" s="167" t="s">
        <v>89</v>
      </c>
      <c r="L154" s="197" t="s">
        <v>90</v>
      </c>
      <c r="M154" s="198" t="s">
        <v>162</v>
      </c>
    </row>
    <row r="155" spans="1:13" x14ac:dyDescent="0.25">
      <c r="A155" s="66" t="s">
        <v>75</v>
      </c>
      <c r="B155" s="75">
        <f>'ACT. VIRTUAL'!J23</f>
        <v>1700</v>
      </c>
      <c r="C155" s="75">
        <f>'ACT. VIRTUAL'!K23</f>
        <v>0</v>
      </c>
      <c r="D155" s="75">
        <f>'ACT. VIRTUAL'!L23</f>
        <v>0</v>
      </c>
      <c r="E155" s="75">
        <f>'ACT. VIRTUAL'!M23</f>
        <v>0</v>
      </c>
      <c r="F155" s="75">
        <f>'ACT. VIRTUAL'!N23</f>
        <v>0</v>
      </c>
      <c r="G155" s="75">
        <f>'ACT. VIRTUAL'!O23</f>
        <v>0</v>
      </c>
      <c r="H155" s="75">
        <f>'ACT. VIRTUAL'!P23</f>
        <v>0</v>
      </c>
      <c r="I155" s="75">
        <f>'ACT. VIRTUAL'!Q23</f>
        <v>0</v>
      </c>
      <c r="J155" s="75">
        <f>'ACT. VIRTUAL'!R23</f>
        <v>0</v>
      </c>
      <c r="K155" s="75">
        <f>'ACT. VIRTUAL'!S23</f>
        <v>0</v>
      </c>
      <c r="L155" s="75">
        <f>'ACT. VIRTUAL'!T23</f>
        <v>0</v>
      </c>
      <c r="M155" s="199">
        <f>-(B155-G155)</f>
        <v>-1700</v>
      </c>
    </row>
    <row r="156" spans="1:13" x14ac:dyDescent="0.25">
      <c r="A156" s="66" t="s">
        <v>76</v>
      </c>
      <c r="B156" s="75">
        <f>'ACT. VIRTUAL'!J24</f>
        <v>0</v>
      </c>
      <c r="C156" s="75">
        <f>'ACT. VIRTUAL'!K24</f>
        <v>0</v>
      </c>
      <c r="D156" s="75">
        <f>'ACT. VIRTUAL'!L24</f>
        <v>0</v>
      </c>
      <c r="E156" s="75">
        <f>'ACT. VIRTUAL'!M24</f>
        <v>0</v>
      </c>
      <c r="F156" s="75">
        <f>'ACT. VIRTUAL'!N24</f>
        <v>0</v>
      </c>
      <c r="G156" s="75">
        <f>'ACT. VIRTUAL'!O24</f>
        <v>0</v>
      </c>
      <c r="H156" s="75">
        <f>'ACT. VIRTUAL'!P24</f>
        <v>0</v>
      </c>
      <c r="I156" s="75">
        <f>'ACT. VIRTUAL'!Q24</f>
        <v>0</v>
      </c>
      <c r="J156" s="75">
        <f>'ACT. VIRTUAL'!R24</f>
        <v>0</v>
      </c>
      <c r="K156" s="75">
        <f>'ACT. VIRTUAL'!S24</f>
        <v>0</v>
      </c>
      <c r="L156" s="75">
        <f>'ACT. VIRTUAL'!T24</f>
        <v>0</v>
      </c>
      <c r="M156" s="199">
        <f t="shared" ref="M156:M159" si="17">-(B156-G156)</f>
        <v>0</v>
      </c>
    </row>
    <row r="157" spans="1:13" x14ac:dyDescent="0.25">
      <c r="A157" s="66" t="s">
        <v>77</v>
      </c>
      <c r="B157" s="75">
        <f>'ACT. VIRTUAL'!J25</f>
        <v>47</v>
      </c>
      <c r="C157" s="75">
        <f>'ACT. VIRTUAL'!K25</f>
        <v>0</v>
      </c>
      <c r="D157" s="75">
        <f>'ACT. VIRTUAL'!L25</f>
        <v>0</v>
      </c>
      <c r="E157" s="75">
        <f>'ACT. VIRTUAL'!M25</f>
        <v>0</v>
      </c>
      <c r="F157" s="75">
        <f>'ACT. VIRTUAL'!N25</f>
        <v>0</v>
      </c>
      <c r="G157" s="75">
        <f>'ACT. VIRTUAL'!O25</f>
        <v>0</v>
      </c>
      <c r="H157" s="75">
        <f>'ACT. VIRTUAL'!P25</f>
        <v>0</v>
      </c>
      <c r="I157" s="75">
        <f>'ACT. VIRTUAL'!Q25</f>
        <v>0</v>
      </c>
      <c r="J157" s="75">
        <f>'ACT. VIRTUAL'!R25</f>
        <v>0</v>
      </c>
      <c r="K157" s="75">
        <f>'ACT. VIRTUAL'!S25</f>
        <v>0</v>
      </c>
      <c r="L157" s="75">
        <f>'ACT. VIRTUAL'!T25</f>
        <v>0</v>
      </c>
      <c r="M157" s="199">
        <f t="shared" si="17"/>
        <v>-47</v>
      </c>
    </row>
    <row r="158" spans="1:13" x14ac:dyDescent="0.25">
      <c r="A158" s="66" t="s">
        <v>78</v>
      </c>
      <c r="B158" s="75">
        <f>'ACT. VIRTUAL'!J26</f>
        <v>2051</v>
      </c>
      <c r="C158" s="75">
        <f>'ACT. VIRTUAL'!K26</f>
        <v>0</v>
      </c>
      <c r="D158" s="75">
        <f>'ACT. VIRTUAL'!L26</f>
        <v>0</v>
      </c>
      <c r="E158" s="75">
        <f>'ACT. VIRTUAL'!M26</f>
        <v>0</v>
      </c>
      <c r="F158" s="75">
        <f>'ACT. VIRTUAL'!N26</f>
        <v>0</v>
      </c>
      <c r="G158" s="75">
        <f>'ACT. VIRTUAL'!O26</f>
        <v>0</v>
      </c>
      <c r="H158" s="75">
        <f>'ACT. VIRTUAL'!P26</f>
        <v>0</v>
      </c>
      <c r="I158" s="75">
        <f>'ACT. VIRTUAL'!Q26</f>
        <v>0</v>
      </c>
      <c r="J158" s="75">
        <f>'ACT. VIRTUAL'!R26</f>
        <v>0</v>
      </c>
      <c r="K158" s="75">
        <f>'ACT. VIRTUAL'!S26</f>
        <v>0</v>
      </c>
      <c r="L158" s="75">
        <f>'ACT. VIRTUAL'!T26</f>
        <v>0</v>
      </c>
      <c r="M158" s="199">
        <f t="shared" si="17"/>
        <v>-2051</v>
      </c>
    </row>
    <row r="159" spans="1:13" x14ac:dyDescent="0.25">
      <c r="A159" s="66" t="s">
        <v>79</v>
      </c>
      <c r="B159" s="75">
        <f>'ACT. VIRTUAL'!J27</f>
        <v>0</v>
      </c>
      <c r="C159" s="75">
        <f>'ACT. VIRTUAL'!K27</f>
        <v>0</v>
      </c>
      <c r="D159" s="75">
        <f>'ACT. VIRTUAL'!L27</f>
        <v>0</v>
      </c>
      <c r="E159" s="75">
        <f>'ACT. VIRTUAL'!M27</f>
        <v>0</v>
      </c>
      <c r="F159" s="75">
        <f>'ACT. VIRTUAL'!N27</f>
        <v>0</v>
      </c>
      <c r="G159" s="75">
        <f>'ACT. VIRTUAL'!O27</f>
        <v>0</v>
      </c>
      <c r="H159" s="75">
        <f>'ACT. VIRTUAL'!P27</f>
        <v>0</v>
      </c>
      <c r="I159" s="75">
        <f>'ACT. VIRTUAL'!Q27</f>
        <v>0</v>
      </c>
      <c r="J159" s="75">
        <f>'ACT. VIRTUAL'!R27</f>
        <v>0</v>
      </c>
      <c r="K159" s="75">
        <f>'ACT. VIRTUAL'!S27</f>
        <v>0</v>
      </c>
      <c r="L159" s="75">
        <f>'ACT. VIRTUAL'!T27</f>
        <v>0</v>
      </c>
      <c r="M159" s="199">
        <f t="shared" si="17"/>
        <v>0</v>
      </c>
    </row>
    <row r="160" spans="1:13" x14ac:dyDescent="0.25">
      <c r="A160" s="74" t="s">
        <v>31</v>
      </c>
      <c r="B160" s="77">
        <f t="shared" ref="B160:L160" si="18">SUM(B155:B159)</f>
        <v>3798</v>
      </c>
      <c r="C160" s="77">
        <f t="shared" si="18"/>
        <v>0</v>
      </c>
      <c r="D160" s="77">
        <f t="shared" si="18"/>
        <v>0</v>
      </c>
      <c r="E160" s="77">
        <f t="shared" si="18"/>
        <v>0</v>
      </c>
      <c r="F160" s="77">
        <f t="shared" ref="F160" si="19">SUM(F155:F159)</f>
        <v>0</v>
      </c>
      <c r="G160" s="77">
        <f t="shared" si="18"/>
        <v>0</v>
      </c>
      <c r="H160" s="77">
        <f t="shared" si="18"/>
        <v>0</v>
      </c>
      <c r="I160" s="77">
        <f t="shared" si="18"/>
        <v>0</v>
      </c>
      <c r="J160" s="77">
        <f t="shared" si="18"/>
        <v>0</v>
      </c>
      <c r="K160" s="77">
        <f t="shared" si="18"/>
        <v>0</v>
      </c>
      <c r="L160" s="77">
        <f t="shared" si="18"/>
        <v>0</v>
      </c>
      <c r="M160" s="187"/>
    </row>
    <row r="161" spans="13:13" x14ac:dyDescent="0.25">
      <c r="M161" s="61"/>
    </row>
    <row r="162" spans="13:13" x14ac:dyDescent="0.25">
      <c r="M162" s="61"/>
    </row>
    <row r="163" spans="13:13" x14ac:dyDescent="0.25">
      <c r="M163" s="61"/>
    </row>
    <row r="164" spans="13:13" x14ac:dyDescent="0.25">
      <c r="M164" s="61"/>
    </row>
  </sheetData>
  <pageMargins left="0.23622047244094491" right="0.23622047244094491" top="0.15748031496062992" bottom="0.35433070866141736" header="0" footer="0.11811023622047245"/>
  <pageSetup paperSize="9" scale="45" fitToHeight="0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  <rowBreaks count="1" manualBreakCount="1">
    <brk id="10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V36"/>
  <sheetViews>
    <sheetView topLeftCell="A3" zoomScale="110" zoomScaleNormal="110" workbookViewId="0">
      <selection activeCell="J6" sqref="J6:J9"/>
    </sheetView>
  </sheetViews>
  <sheetFormatPr defaultColWidth="9.140625" defaultRowHeight="15" x14ac:dyDescent="0.25"/>
  <cols>
    <col min="1" max="1" width="34.140625" style="46" customWidth="1"/>
    <col min="2" max="2" width="9.140625" style="46" customWidth="1"/>
    <col min="3" max="3" width="9" style="46" bestFit="1" customWidth="1"/>
    <col min="4" max="4" width="9.140625" style="46"/>
    <col min="5" max="5" width="8.140625" style="46" bestFit="1" customWidth="1"/>
    <col min="6" max="6" width="8.7109375" style="46" bestFit="1" customWidth="1"/>
    <col min="7" max="7" width="9" style="46" customWidth="1"/>
    <col min="8" max="8" width="9.42578125" style="46" customWidth="1"/>
    <col min="9" max="13" width="9.5703125" style="46" customWidth="1"/>
    <col min="14" max="14" width="9.140625" style="46"/>
    <col min="15" max="15" width="9.7109375" style="46" bestFit="1" customWidth="1"/>
    <col min="16" max="16384" width="9.140625" style="46"/>
  </cols>
  <sheetData>
    <row r="1" spans="1:22" ht="21" x14ac:dyDescent="0.35">
      <c r="A1" s="13" t="s">
        <v>200</v>
      </c>
    </row>
    <row r="2" spans="1:22" ht="15" customHeight="1" x14ac:dyDescent="0.3">
      <c r="A2" s="44" t="s">
        <v>195</v>
      </c>
    </row>
    <row r="4" spans="1:22" ht="14.45" x14ac:dyDescent="0.3">
      <c r="A4" s="269"/>
      <c r="S4" s="270"/>
      <c r="T4" s="270"/>
      <c r="U4" s="270"/>
      <c r="V4" s="270"/>
    </row>
    <row r="5" spans="1:22" x14ac:dyDescent="0.25">
      <c r="A5" s="271" t="s">
        <v>59</v>
      </c>
      <c r="B5" s="272" t="s">
        <v>126</v>
      </c>
      <c r="C5" s="272" t="s">
        <v>127</v>
      </c>
      <c r="D5" s="272" t="s">
        <v>128</v>
      </c>
      <c r="E5" s="272" t="s">
        <v>129</v>
      </c>
      <c r="F5" s="272" t="s">
        <v>14</v>
      </c>
      <c r="G5" s="273" t="s">
        <v>28</v>
      </c>
      <c r="I5" s="271" t="s">
        <v>138</v>
      </c>
      <c r="J5" s="272" t="s">
        <v>126</v>
      </c>
      <c r="K5" s="272" t="s">
        <v>127</v>
      </c>
      <c r="L5" s="272" t="s">
        <v>128</v>
      </c>
      <c r="M5" s="272" t="s">
        <v>129</v>
      </c>
      <c r="N5" s="272" t="s">
        <v>14</v>
      </c>
      <c r="O5" s="273" t="s">
        <v>28</v>
      </c>
    </row>
    <row r="6" spans="1:22" x14ac:dyDescent="0.25">
      <c r="A6" s="274" t="s">
        <v>115</v>
      </c>
      <c r="B6" s="87"/>
      <c r="C6" s="88"/>
      <c r="D6" s="88"/>
      <c r="E6" s="88"/>
      <c r="F6" s="89">
        <f>SUM(B6:E6)</f>
        <v>0</v>
      </c>
      <c r="G6" s="312" t="e">
        <f>F6/$F$19</f>
        <v>#DIV/0!</v>
      </c>
      <c r="I6" s="274" t="s">
        <v>124</v>
      </c>
      <c r="J6" s="87"/>
      <c r="K6" s="88"/>
      <c r="L6" s="88"/>
      <c r="M6" s="88"/>
      <c r="N6" s="92">
        <f t="shared" ref="N6:N8" si="0">SUM(J6+K6+L6+M6)</f>
        <v>0</v>
      </c>
      <c r="O6" s="312" t="e">
        <f>N6/$F$19</f>
        <v>#DIV/0!</v>
      </c>
    </row>
    <row r="7" spans="1:22" ht="14.45" x14ac:dyDescent="0.3">
      <c r="A7" s="275" t="s">
        <v>69</v>
      </c>
      <c r="B7" s="90"/>
      <c r="C7" s="91"/>
      <c r="D7" s="91"/>
      <c r="E7" s="91"/>
      <c r="F7" s="89">
        <f t="shared" ref="F7:F18" si="1">SUM(B7:E7)</f>
        <v>0</v>
      </c>
      <c r="G7" s="312" t="e">
        <f t="shared" ref="G7:G18" si="2">F7/$F$19</f>
        <v>#DIV/0!</v>
      </c>
      <c r="I7" s="275" t="s">
        <v>139</v>
      </c>
      <c r="J7" s="90"/>
      <c r="K7" s="91"/>
      <c r="L7" s="91"/>
      <c r="M7" s="91"/>
      <c r="N7" s="92">
        <f t="shared" si="0"/>
        <v>0</v>
      </c>
      <c r="O7" s="312" t="e">
        <f>N7/$F$19</f>
        <v>#DIV/0!</v>
      </c>
    </row>
    <row r="8" spans="1:22" x14ac:dyDescent="0.25">
      <c r="A8" s="275" t="s">
        <v>116</v>
      </c>
      <c r="B8" s="90"/>
      <c r="C8" s="91"/>
      <c r="D8" s="91"/>
      <c r="E8" s="91"/>
      <c r="F8" s="89">
        <f t="shared" si="1"/>
        <v>0</v>
      </c>
      <c r="G8" s="312" t="e">
        <f>F8/$F$19</f>
        <v>#DIV/0!</v>
      </c>
      <c r="I8" s="275" t="s">
        <v>140</v>
      </c>
      <c r="J8" s="90"/>
      <c r="K8" s="91"/>
      <c r="L8" s="91"/>
      <c r="M8" s="91"/>
      <c r="N8" s="92">
        <f t="shared" si="0"/>
        <v>0</v>
      </c>
      <c r="O8" s="312" t="e">
        <f>N8/$F$19</f>
        <v>#DIV/0!</v>
      </c>
    </row>
    <row r="9" spans="1:22" x14ac:dyDescent="0.25">
      <c r="A9" s="275" t="s">
        <v>117</v>
      </c>
      <c r="B9" s="90"/>
      <c r="C9" s="91"/>
      <c r="D9" s="91"/>
      <c r="E9" s="91"/>
      <c r="F9" s="89">
        <f t="shared" si="1"/>
        <v>0</v>
      </c>
      <c r="G9" s="312" t="e">
        <f t="shared" si="2"/>
        <v>#DIV/0!</v>
      </c>
      <c r="I9" s="275" t="s">
        <v>141</v>
      </c>
      <c r="J9" s="90"/>
      <c r="K9" s="91"/>
      <c r="L9" s="91"/>
      <c r="M9" s="91"/>
      <c r="N9" s="92">
        <f>SUM(J9+K9+L9+M9)</f>
        <v>0</v>
      </c>
      <c r="O9" s="312" t="e">
        <f>N9/$F$19</f>
        <v>#DIV/0!</v>
      </c>
    </row>
    <row r="10" spans="1:22" x14ac:dyDescent="0.25">
      <c r="A10" s="275" t="s">
        <v>118</v>
      </c>
      <c r="B10" s="90"/>
      <c r="C10" s="91"/>
      <c r="D10" s="91"/>
      <c r="E10" s="91"/>
      <c r="F10" s="89">
        <f t="shared" si="1"/>
        <v>0</v>
      </c>
      <c r="G10" s="312" t="e">
        <f>F10/$F$19</f>
        <v>#DIV/0!</v>
      </c>
      <c r="I10" s="276" t="s">
        <v>14</v>
      </c>
      <c r="J10" s="90">
        <f>SUM(J6:J9)</f>
        <v>0</v>
      </c>
      <c r="K10" s="90">
        <f t="shared" ref="K10:N10" si="3">SUM(K6:K9)</f>
        <v>0</v>
      </c>
      <c r="L10" s="90">
        <f t="shared" si="3"/>
        <v>0</v>
      </c>
      <c r="M10" s="90">
        <f t="shared" si="3"/>
        <v>0</v>
      </c>
      <c r="N10" s="90">
        <f t="shared" si="3"/>
        <v>0</v>
      </c>
      <c r="O10" s="312" t="e">
        <f>N10/$F$19</f>
        <v>#DIV/0!</v>
      </c>
    </row>
    <row r="11" spans="1:22" ht="14.45" x14ac:dyDescent="0.3">
      <c r="A11" s="275" t="s">
        <v>119</v>
      </c>
      <c r="B11" s="90"/>
      <c r="C11" s="91"/>
      <c r="D11" s="91"/>
      <c r="E11" s="91"/>
      <c r="F11" s="89">
        <f t="shared" si="1"/>
        <v>0</v>
      </c>
      <c r="G11" s="312" t="e">
        <f t="shared" si="2"/>
        <v>#DIV/0!</v>
      </c>
    </row>
    <row r="12" spans="1:22" x14ac:dyDescent="0.25">
      <c r="A12" s="275" t="s">
        <v>120</v>
      </c>
      <c r="B12" s="90"/>
      <c r="C12" s="91"/>
      <c r="D12" s="91"/>
      <c r="E12" s="91"/>
      <c r="F12" s="89">
        <f t="shared" si="1"/>
        <v>0</v>
      </c>
      <c r="G12" s="312" t="e">
        <f t="shared" si="2"/>
        <v>#DIV/0!</v>
      </c>
    </row>
    <row r="13" spans="1:22" ht="14.45" x14ac:dyDescent="0.3">
      <c r="A13" s="277" t="s">
        <v>121</v>
      </c>
      <c r="B13" s="90"/>
      <c r="C13" s="91"/>
      <c r="D13" s="91"/>
      <c r="E13" s="91"/>
      <c r="F13" s="89">
        <f t="shared" si="1"/>
        <v>0</v>
      </c>
      <c r="G13" s="312" t="e">
        <f t="shared" si="2"/>
        <v>#DIV/0!</v>
      </c>
    </row>
    <row r="14" spans="1:22" ht="14.45" x14ac:dyDescent="0.3">
      <c r="A14" s="278" t="s">
        <v>122</v>
      </c>
      <c r="B14" s="90"/>
      <c r="C14" s="91"/>
      <c r="D14" s="91"/>
      <c r="E14" s="91"/>
      <c r="F14" s="89">
        <f t="shared" si="1"/>
        <v>0</v>
      </c>
      <c r="G14" s="312" t="e">
        <f t="shared" si="2"/>
        <v>#DIV/0!</v>
      </c>
    </row>
    <row r="15" spans="1:22" ht="14.45" x14ac:dyDescent="0.3">
      <c r="A15" s="278" t="s">
        <v>123</v>
      </c>
      <c r="B15" s="90"/>
      <c r="C15" s="91"/>
      <c r="D15" s="91"/>
      <c r="E15" s="91"/>
      <c r="F15" s="89">
        <f t="shared" si="1"/>
        <v>0</v>
      </c>
      <c r="G15" s="312" t="e">
        <f t="shared" si="2"/>
        <v>#DIV/0!</v>
      </c>
    </row>
    <row r="16" spans="1:22" ht="14.45" x14ac:dyDescent="0.3">
      <c r="A16" s="278" t="s">
        <v>147</v>
      </c>
      <c r="B16" s="90"/>
      <c r="C16" s="91"/>
      <c r="D16" s="91"/>
      <c r="E16" s="91"/>
      <c r="F16" s="89">
        <f t="shared" si="1"/>
        <v>0</v>
      </c>
      <c r="G16" s="312" t="e">
        <f t="shared" si="2"/>
        <v>#DIV/0!</v>
      </c>
    </row>
    <row r="17" spans="1:13" ht="14.45" x14ac:dyDescent="0.3">
      <c r="A17" s="278" t="s">
        <v>148</v>
      </c>
      <c r="B17" s="90"/>
      <c r="C17" s="91"/>
      <c r="D17" s="91"/>
      <c r="E17" s="91"/>
      <c r="F17" s="89">
        <f t="shared" si="1"/>
        <v>0</v>
      </c>
      <c r="G17" s="312" t="e">
        <f t="shared" si="2"/>
        <v>#DIV/0!</v>
      </c>
    </row>
    <row r="18" spans="1:13" ht="14.45" x14ac:dyDescent="0.3">
      <c r="A18" s="278" t="s">
        <v>241</v>
      </c>
      <c r="B18" s="90"/>
      <c r="C18" s="91"/>
      <c r="D18" s="91"/>
      <c r="E18" s="91"/>
      <c r="F18" s="89">
        <f t="shared" si="1"/>
        <v>0</v>
      </c>
      <c r="G18" s="312" t="e">
        <f t="shared" si="2"/>
        <v>#DIV/0!</v>
      </c>
    </row>
    <row r="19" spans="1:13" ht="14.45" x14ac:dyDescent="0.3">
      <c r="A19" s="279" t="s">
        <v>14</v>
      </c>
      <c r="B19" s="93">
        <f>SUM(B6:B18)</f>
        <v>0</v>
      </c>
      <c r="C19" s="93">
        <f t="shared" ref="C19:E19" si="4">SUM(C6:C18)</f>
        <v>0</v>
      </c>
      <c r="D19" s="93">
        <f t="shared" si="4"/>
        <v>0</v>
      </c>
      <c r="E19" s="93">
        <f t="shared" si="4"/>
        <v>0</v>
      </c>
      <c r="F19" s="93">
        <f>SUM(F6:F18)</f>
        <v>0</v>
      </c>
      <c r="G19" s="312" t="e">
        <f>SUM(G6:G18)</f>
        <v>#DIV/0!</v>
      </c>
    </row>
    <row r="20" spans="1:13" ht="14.45" x14ac:dyDescent="0.3">
      <c r="A20" s="280"/>
      <c r="B20" s="281"/>
      <c r="C20" s="281"/>
      <c r="D20" s="281"/>
      <c r="E20" s="281"/>
      <c r="F20" s="282"/>
      <c r="G20" s="282"/>
    </row>
    <row r="22" spans="1:13" x14ac:dyDescent="0.25">
      <c r="A22" s="283" t="s">
        <v>101</v>
      </c>
      <c r="B22" s="593" t="s">
        <v>67</v>
      </c>
      <c r="C22" s="594"/>
      <c r="D22" s="595"/>
      <c r="E22" s="596" t="s">
        <v>94</v>
      </c>
      <c r="F22" s="592"/>
      <c r="G22" s="591"/>
      <c r="H22" s="593" t="s">
        <v>95</v>
      </c>
      <c r="I22" s="594"/>
      <c r="J22" s="594"/>
      <c r="K22" s="595"/>
      <c r="L22" s="590" t="s">
        <v>110</v>
      </c>
      <c r="M22" s="591"/>
    </row>
    <row r="23" spans="1:13" x14ac:dyDescent="0.25">
      <c r="A23" s="51"/>
      <c r="B23" s="284" t="s">
        <v>91</v>
      </c>
      <c r="C23" s="86" t="s">
        <v>92</v>
      </c>
      <c r="D23" s="96" t="s">
        <v>93</v>
      </c>
      <c r="E23" s="284" t="s">
        <v>91</v>
      </c>
      <c r="F23" s="86" t="s">
        <v>92</v>
      </c>
      <c r="G23" s="96" t="s">
        <v>93</v>
      </c>
      <c r="H23" s="284" t="s">
        <v>91</v>
      </c>
      <c r="I23" s="86" t="s">
        <v>92</v>
      </c>
      <c r="J23" s="86" t="s">
        <v>93</v>
      </c>
      <c r="K23" s="96" t="s">
        <v>96</v>
      </c>
      <c r="L23" s="95" t="s">
        <v>31</v>
      </c>
      <c r="M23" s="96" t="s">
        <v>111</v>
      </c>
    </row>
    <row r="24" spans="1:13" ht="14.45" x14ac:dyDescent="0.3">
      <c r="A24" s="51" t="s">
        <v>97</v>
      </c>
      <c r="B24" s="285"/>
      <c r="C24" s="75"/>
      <c r="D24" s="526" t="e">
        <f>C24/B24</f>
        <v>#DIV/0!</v>
      </c>
      <c r="E24" s="56"/>
      <c r="F24" s="49"/>
      <c r="G24" s="526" t="e">
        <f>F24/E24</f>
        <v>#DIV/0!</v>
      </c>
      <c r="H24" s="285">
        <v>3</v>
      </c>
      <c r="I24" s="75">
        <v>0</v>
      </c>
      <c r="J24" s="78">
        <f>I24/H24</f>
        <v>0</v>
      </c>
      <c r="K24" s="526" t="e">
        <f>H24/B24</f>
        <v>#DIV/0!</v>
      </c>
      <c r="L24" s="52"/>
      <c r="M24" s="51" t="e">
        <f>L24/F24</f>
        <v>#DIV/0!</v>
      </c>
    </row>
    <row r="25" spans="1:13" ht="14.45" x14ac:dyDescent="0.3">
      <c r="A25" s="51" t="s">
        <v>98</v>
      </c>
      <c r="B25" s="285"/>
      <c r="C25" s="75"/>
      <c r="D25" s="526" t="e">
        <f t="shared" ref="D25:D28" si="5">C25/B25</f>
        <v>#DIV/0!</v>
      </c>
      <c r="E25" s="56"/>
      <c r="F25" s="49"/>
      <c r="G25" s="526" t="e">
        <f t="shared" ref="G25:G28" si="6">F25/E25</f>
        <v>#DIV/0!</v>
      </c>
      <c r="H25" s="285"/>
      <c r="I25" s="75"/>
      <c r="J25" s="78" t="e">
        <f t="shared" ref="J25:J27" si="7">I25/H25</f>
        <v>#DIV/0!</v>
      </c>
      <c r="K25" s="526" t="e">
        <f>H25/B25</f>
        <v>#DIV/0!</v>
      </c>
      <c r="L25" s="52"/>
      <c r="M25" s="51" t="e">
        <f>L25/F25</f>
        <v>#DIV/0!</v>
      </c>
    </row>
    <row r="26" spans="1:13" ht="14.45" x14ac:dyDescent="0.3">
      <c r="A26" s="51" t="s">
        <v>99</v>
      </c>
      <c r="B26" s="285"/>
      <c r="C26" s="75"/>
      <c r="D26" s="526" t="e">
        <f t="shared" si="5"/>
        <v>#DIV/0!</v>
      </c>
      <c r="E26" s="56"/>
      <c r="F26" s="49"/>
      <c r="G26" s="526" t="e">
        <f t="shared" si="6"/>
        <v>#DIV/0!</v>
      </c>
      <c r="H26" s="285"/>
      <c r="I26" s="75"/>
      <c r="J26" s="78" t="e">
        <f t="shared" si="7"/>
        <v>#DIV/0!</v>
      </c>
      <c r="K26" s="526" t="e">
        <f>H26/B26</f>
        <v>#DIV/0!</v>
      </c>
      <c r="L26" s="52"/>
      <c r="M26" s="51" t="e">
        <f>L26/F26</f>
        <v>#DIV/0!</v>
      </c>
    </row>
    <row r="27" spans="1:13" ht="14.45" x14ac:dyDescent="0.3">
      <c r="A27" s="51" t="s">
        <v>100</v>
      </c>
      <c r="B27" s="285"/>
      <c r="C27" s="75"/>
      <c r="D27" s="526" t="e">
        <f t="shared" si="5"/>
        <v>#DIV/0!</v>
      </c>
      <c r="E27" s="56"/>
      <c r="F27" s="49"/>
      <c r="G27" s="526" t="e">
        <f t="shared" si="6"/>
        <v>#DIV/0!</v>
      </c>
      <c r="H27" s="285"/>
      <c r="I27" s="75"/>
      <c r="J27" s="78" t="e">
        <f t="shared" si="7"/>
        <v>#DIV/0!</v>
      </c>
      <c r="K27" s="526" t="e">
        <f>H27/B27</f>
        <v>#DIV/0!</v>
      </c>
      <c r="L27" s="52"/>
      <c r="M27" s="51" t="e">
        <f>L27/F27</f>
        <v>#DIV/0!</v>
      </c>
    </row>
    <row r="28" spans="1:13" ht="14.45" x14ac:dyDescent="0.3">
      <c r="A28" s="96" t="s">
        <v>14</v>
      </c>
      <c r="B28" s="284">
        <f>SUM(B24:B27)</f>
        <v>0</v>
      </c>
      <c r="C28" s="86">
        <f t="shared" ref="C28:I28" si="8">SUM(C24:C27)</f>
        <v>0</v>
      </c>
      <c r="D28" s="526" t="e">
        <f t="shared" si="5"/>
        <v>#DIV/0!</v>
      </c>
      <c r="E28" s="284">
        <f t="shared" si="8"/>
        <v>0</v>
      </c>
      <c r="F28" s="86">
        <f t="shared" si="8"/>
        <v>0</v>
      </c>
      <c r="G28" s="526" t="e">
        <f t="shared" si="6"/>
        <v>#DIV/0!</v>
      </c>
      <c r="H28" s="284">
        <f t="shared" si="8"/>
        <v>3</v>
      </c>
      <c r="I28" s="86">
        <f t="shared" si="8"/>
        <v>0</v>
      </c>
      <c r="J28" s="527"/>
      <c r="K28" s="528"/>
      <c r="L28" s="95">
        <f>SUM(L24:L27)</f>
        <v>0</v>
      </c>
      <c r="M28" s="96"/>
    </row>
    <row r="30" spans="1:13" x14ac:dyDescent="0.25">
      <c r="A30" s="283" t="s">
        <v>68</v>
      </c>
      <c r="B30" s="594" t="s">
        <v>102</v>
      </c>
      <c r="C30" s="594"/>
      <c r="D30" s="595"/>
      <c r="E30" s="597" t="s">
        <v>68</v>
      </c>
      <c r="F30" s="598"/>
      <c r="G30" s="598"/>
      <c r="H30" s="598"/>
      <c r="I30" s="599"/>
      <c r="J30" s="592" t="s">
        <v>112</v>
      </c>
      <c r="K30" s="591"/>
      <c r="L30" s="592" t="s">
        <v>114</v>
      </c>
      <c r="M30" s="591"/>
    </row>
    <row r="31" spans="1:13" x14ac:dyDescent="0.25">
      <c r="A31" s="51"/>
      <c r="B31" s="86" t="s">
        <v>103</v>
      </c>
      <c r="C31" s="86" t="s">
        <v>104</v>
      </c>
      <c r="D31" s="96" t="s">
        <v>105</v>
      </c>
      <c r="E31" s="86" t="s">
        <v>106</v>
      </c>
      <c r="F31" s="86" t="s">
        <v>107</v>
      </c>
      <c r="G31" s="86" t="s">
        <v>108</v>
      </c>
      <c r="H31" s="86" t="s">
        <v>109</v>
      </c>
      <c r="I31" s="96" t="s">
        <v>113</v>
      </c>
      <c r="J31" s="86" t="s">
        <v>31</v>
      </c>
      <c r="K31" s="96" t="s">
        <v>111</v>
      </c>
      <c r="L31" s="86" t="s">
        <v>31</v>
      </c>
      <c r="M31" s="528"/>
    </row>
    <row r="32" spans="1:13" ht="14.45" x14ac:dyDescent="0.3">
      <c r="A32" s="51" t="s">
        <v>97</v>
      </c>
      <c r="B32" s="75"/>
      <c r="C32" s="75"/>
      <c r="D32" s="529" t="e">
        <f>C32/B32</f>
        <v>#DIV/0!</v>
      </c>
      <c r="E32" s="75"/>
      <c r="F32" s="75"/>
      <c r="G32" s="75"/>
      <c r="H32" s="75"/>
      <c r="I32" s="51" t="e">
        <f>C32/C24</f>
        <v>#DIV/0!</v>
      </c>
      <c r="J32" s="49"/>
      <c r="K32" s="51" t="e">
        <f>J32/C32</f>
        <v>#DIV/0!</v>
      </c>
      <c r="L32" s="49"/>
      <c r="M32" s="526" t="e">
        <f>L32/L24</f>
        <v>#DIV/0!</v>
      </c>
    </row>
    <row r="33" spans="1:13" ht="14.45" x14ac:dyDescent="0.3">
      <c r="A33" s="51" t="s">
        <v>98</v>
      </c>
      <c r="B33" s="75"/>
      <c r="C33" s="75"/>
      <c r="D33" s="529" t="e">
        <f t="shared" ref="D33:D35" si="9">C33/B33</f>
        <v>#DIV/0!</v>
      </c>
      <c r="E33" s="75"/>
      <c r="F33" s="75"/>
      <c r="G33" s="75"/>
      <c r="H33" s="75"/>
      <c r="I33" s="51" t="e">
        <f>C33/C25</f>
        <v>#DIV/0!</v>
      </c>
      <c r="J33" s="49"/>
      <c r="K33" s="51" t="e">
        <f>J33/C33</f>
        <v>#DIV/0!</v>
      </c>
      <c r="L33" s="49"/>
      <c r="M33" s="526" t="e">
        <f>L33/L25</f>
        <v>#DIV/0!</v>
      </c>
    </row>
    <row r="34" spans="1:13" ht="14.45" x14ac:dyDescent="0.3">
      <c r="A34" s="51" t="s">
        <v>99</v>
      </c>
      <c r="B34" s="75"/>
      <c r="C34" s="75"/>
      <c r="D34" s="529" t="e">
        <f t="shared" si="9"/>
        <v>#DIV/0!</v>
      </c>
      <c r="E34" s="75"/>
      <c r="F34" s="75"/>
      <c r="G34" s="75"/>
      <c r="H34" s="75"/>
      <c r="I34" s="51" t="e">
        <f>C34/C26</f>
        <v>#DIV/0!</v>
      </c>
      <c r="J34" s="49"/>
      <c r="K34" s="51" t="e">
        <f>J34/C34</f>
        <v>#DIV/0!</v>
      </c>
      <c r="L34" s="49"/>
      <c r="M34" s="526" t="e">
        <f t="shared" ref="M34:M35" si="10">L34/L26</f>
        <v>#DIV/0!</v>
      </c>
    </row>
    <row r="35" spans="1:13" ht="14.45" x14ac:dyDescent="0.3">
      <c r="A35" s="51" t="s">
        <v>100</v>
      </c>
      <c r="B35" s="75"/>
      <c r="C35" s="75"/>
      <c r="D35" s="529" t="e">
        <f t="shared" si="9"/>
        <v>#DIV/0!</v>
      </c>
      <c r="E35" s="75"/>
      <c r="F35" s="75"/>
      <c r="G35" s="75"/>
      <c r="H35" s="75"/>
      <c r="I35" s="51" t="e">
        <f>C35/C27</f>
        <v>#DIV/0!</v>
      </c>
      <c r="J35" s="49"/>
      <c r="K35" s="51"/>
      <c r="L35" s="49"/>
      <c r="M35" s="526" t="e">
        <f t="shared" si="10"/>
        <v>#DIV/0!</v>
      </c>
    </row>
    <row r="36" spans="1:13" ht="14.45" x14ac:dyDescent="0.3">
      <c r="A36" s="96" t="s">
        <v>14</v>
      </c>
      <c r="B36" s="86">
        <f>SUM(B32:B35)</f>
        <v>0</v>
      </c>
      <c r="C36" s="86">
        <f t="shared" ref="C36" si="11">SUM(C32:C35)</f>
        <v>0</v>
      </c>
      <c r="D36" s="528"/>
      <c r="E36" s="86">
        <f t="shared" ref="E36" si="12">SUM(E32:E35)</f>
        <v>0</v>
      </c>
      <c r="F36" s="86">
        <f t="shared" ref="F36:G36" si="13">SUM(F32:F35)</f>
        <v>0</v>
      </c>
      <c r="G36" s="86">
        <f t="shared" si="13"/>
        <v>0</v>
      </c>
      <c r="H36" s="86">
        <f t="shared" ref="H36" si="14">SUM(H32:H35)</f>
        <v>0</v>
      </c>
      <c r="I36" s="96"/>
      <c r="J36" s="215">
        <f>SUM(J32:J35)</f>
        <v>0</v>
      </c>
      <c r="K36" s="96"/>
      <c r="L36" s="86">
        <f>SUM(L32:L35)</f>
        <v>0</v>
      </c>
      <c r="M36" s="528"/>
    </row>
  </sheetData>
  <mergeCells count="8">
    <mergeCell ref="L22:M22"/>
    <mergeCell ref="J30:K30"/>
    <mergeCell ref="L30:M30"/>
    <mergeCell ref="B22:D22"/>
    <mergeCell ref="E22:G22"/>
    <mergeCell ref="H22:K22"/>
    <mergeCell ref="B30:D30"/>
    <mergeCell ref="E30:I30"/>
  </mergeCells>
  <pageMargins left="0.23622047244094491" right="0.23622047244094491" top="0.15748031496062992" bottom="0.35433070866141736" header="0" footer="0.19685039370078741"/>
  <pageSetup paperSize="9" scale="67" orientation="landscape" r:id="rId1"/>
  <headerFooter>
    <oddHeader>&amp;L&amp;"Calibri"&amp;10&amp;KFF0000 Informació restringida&amp;1#_x000D_</oddHeader>
    <oddFooter>&amp;L_x000D_&amp;1#&amp;"Calibri"&amp;10&amp;KFF0000 Informació restringida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4"/>
  <sheetViews>
    <sheetView workbookViewId="0">
      <selection activeCell="A2" sqref="A2"/>
    </sheetView>
  </sheetViews>
  <sheetFormatPr defaultColWidth="9.140625" defaultRowHeight="15" x14ac:dyDescent="0.25"/>
  <cols>
    <col min="1" max="1" width="14" customWidth="1"/>
    <col min="2" max="2" width="7.7109375" bestFit="1" customWidth="1"/>
    <col min="3" max="3" width="9" bestFit="1" customWidth="1"/>
    <col min="5" max="5" width="8.140625" bestFit="1" customWidth="1"/>
    <col min="6" max="6" width="8.7109375" bestFit="1" customWidth="1"/>
    <col min="7" max="7" width="7.7109375" bestFit="1" customWidth="1"/>
    <col min="8" max="8" width="9.42578125" customWidth="1"/>
    <col min="9" max="13" width="9.5703125" customWidth="1"/>
  </cols>
  <sheetData>
    <row r="1" spans="1:7" ht="21" x14ac:dyDescent="0.35">
      <c r="A1" s="13" t="s">
        <v>200</v>
      </c>
    </row>
    <row r="2" spans="1:7" ht="15" customHeight="1" x14ac:dyDescent="0.25">
      <c r="A2" s="44" t="s">
        <v>196</v>
      </c>
    </row>
    <row r="4" spans="1:7" ht="14.45" x14ac:dyDescent="0.3">
      <c r="A4" s="64"/>
      <c r="B4" s="79"/>
      <c r="C4" s="79"/>
      <c r="D4" s="79"/>
      <c r="E4" s="79"/>
      <c r="F4" s="79"/>
      <c r="G4" s="80"/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O32"/>
  <sheetViews>
    <sheetView zoomScale="87" zoomScaleNormal="87" workbookViewId="0">
      <selection activeCell="S10" sqref="S10"/>
    </sheetView>
  </sheetViews>
  <sheetFormatPr defaultColWidth="9.140625" defaultRowHeight="15" x14ac:dyDescent="0.25"/>
  <cols>
    <col min="1" max="1" width="48" customWidth="1"/>
    <col min="5" max="5" width="9.42578125" customWidth="1"/>
    <col min="10" max="10" width="50" customWidth="1"/>
    <col min="13" max="13" width="35.5703125" hidden="1" customWidth="1"/>
    <col min="15" max="15" width="37.140625" hidden="1" customWidth="1"/>
  </cols>
  <sheetData>
    <row r="1" spans="1:15" ht="21" x14ac:dyDescent="0.35">
      <c r="A1" s="13" t="s">
        <v>200</v>
      </c>
    </row>
    <row r="2" spans="1:15" ht="21" x14ac:dyDescent="0.3">
      <c r="A2" s="44" t="s">
        <v>197</v>
      </c>
    </row>
    <row r="4" spans="1:15" ht="14.45" x14ac:dyDescent="0.3">
      <c r="A4" s="101"/>
      <c r="B4" s="97"/>
      <c r="C4" s="98"/>
    </row>
    <row r="5" spans="1:15" ht="44.25" customHeight="1" x14ac:dyDescent="0.3">
      <c r="A5" s="349" t="s">
        <v>2</v>
      </c>
      <c r="B5" s="349" t="s">
        <v>132</v>
      </c>
      <c r="C5" s="349" t="s">
        <v>126</v>
      </c>
      <c r="D5" s="349" t="s">
        <v>127</v>
      </c>
      <c r="E5" s="349" t="s">
        <v>128</v>
      </c>
      <c r="F5" s="349" t="s">
        <v>131</v>
      </c>
      <c r="G5" s="349" t="s">
        <v>14</v>
      </c>
      <c r="H5" s="350" t="s">
        <v>28</v>
      </c>
      <c r="J5" s="142"/>
      <c r="K5" s="144"/>
    </row>
    <row r="6" spans="1:15" ht="44.25" customHeight="1" x14ac:dyDescent="0.3">
      <c r="A6" s="351" t="s">
        <v>206</v>
      </c>
      <c r="B6" s="352"/>
      <c r="C6" s="353"/>
      <c r="D6" s="353"/>
      <c r="E6" s="354"/>
      <c r="F6" s="353"/>
      <c r="G6" s="353">
        <v>0</v>
      </c>
      <c r="H6" s="355" t="e">
        <f t="shared" ref="H6:H13" si="0">+G6/B6</f>
        <v>#DIV/0!</v>
      </c>
      <c r="J6" s="142"/>
      <c r="K6" s="144"/>
    </row>
    <row r="7" spans="1:15" ht="44.25" customHeight="1" x14ac:dyDescent="0.25">
      <c r="A7" s="356" t="s">
        <v>207</v>
      </c>
      <c r="B7" s="357"/>
      <c r="C7" s="358"/>
      <c r="D7" s="359"/>
      <c r="E7" s="360"/>
      <c r="F7" s="361"/>
      <c r="G7" s="360">
        <f t="shared" ref="G7:G14" si="1">+C7+D7+E7+F7</f>
        <v>0</v>
      </c>
      <c r="H7" s="362" t="e">
        <f t="shared" si="0"/>
        <v>#DIV/0!</v>
      </c>
      <c r="J7" s="142"/>
      <c r="K7" s="144"/>
    </row>
    <row r="8" spans="1:15" ht="44.25" customHeight="1" x14ac:dyDescent="0.3">
      <c r="A8" s="356" t="s">
        <v>208</v>
      </c>
      <c r="B8" s="357"/>
      <c r="C8" s="358"/>
      <c r="D8" s="359"/>
      <c r="E8" s="360"/>
      <c r="F8" s="361"/>
      <c r="G8" s="353">
        <f t="shared" si="1"/>
        <v>0</v>
      </c>
      <c r="H8" s="355" t="e">
        <f t="shared" si="0"/>
        <v>#DIV/0!</v>
      </c>
      <c r="J8" s="142"/>
      <c r="K8" s="144"/>
      <c r="O8" s="99" t="s">
        <v>143</v>
      </c>
    </row>
    <row r="9" spans="1:15" ht="44.25" customHeight="1" x14ac:dyDescent="0.25">
      <c r="A9" s="351" t="s">
        <v>130</v>
      </c>
      <c r="B9" s="352"/>
      <c r="C9" s="353"/>
      <c r="D9" s="363"/>
      <c r="E9" s="353"/>
      <c r="F9" s="364"/>
      <c r="G9" s="353"/>
      <c r="H9" s="355" t="e">
        <f t="shared" si="0"/>
        <v>#DIV/0!</v>
      </c>
      <c r="J9" s="143"/>
      <c r="K9" s="144"/>
      <c r="O9" s="99" t="s">
        <v>142</v>
      </c>
    </row>
    <row r="10" spans="1:15" ht="44.25" customHeight="1" x14ac:dyDescent="0.25">
      <c r="A10" s="351" t="s">
        <v>209</v>
      </c>
      <c r="B10" s="352"/>
      <c r="C10" s="352"/>
      <c r="D10" s="365"/>
      <c r="E10" s="352"/>
      <c r="F10" s="366"/>
      <c r="G10" s="353"/>
      <c r="H10" s="355" t="e">
        <f t="shared" si="0"/>
        <v>#DIV/0!</v>
      </c>
      <c r="J10" s="142"/>
      <c r="K10" s="144"/>
      <c r="O10" s="100" t="s">
        <v>133</v>
      </c>
    </row>
    <row r="11" spans="1:15" ht="44.25" customHeight="1" x14ac:dyDescent="0.25">
      <c r="A11" s="367" t="s">
        <v>210</v>
      </c>
      <c r="B11" s="368"/>
      <c r="C11" s="358"/>
      <c r="D11" s="369"/>
      <c r="E11" s="358"/>
      <c r="F11" s="370"/>
      <c r="G11" s="360">
        <f t="shared" si="1"/>
        <v>0</v>
      </c>
      <c r="H11" s="362" t="e">
        <f t="shared" si="0"/>
        <v>#DIV/0!</v>
      </c>
      <c r="J11" s="143"/>
      <c r="K11" s="144"/>
      <c r="O11" s="100" t="s">
        <v>134</v>
      </c>
    </row>
    <row r="12" spans="1:15" ht="44.25" customHeight="1" x14ac:dyDescent="0.25">
      <c r="A12" s="367" t="s">
        <v>211</v>
      </c>
      <c r="B12" s="368"/>
      <c r="C12" s="360"/>
      <c r="D12" s="359"/>
      <c r="E12" s="360"/>
      <c r="F12" s="361"/>
      <c r="G12" s="360">
        <f t="shared" si="1"/>
        <v>0</v>
      </c>
      <c r="H12" s="371" t="e">
        <f t="shared" si="0"/>
        <v>#DIV/0!</v>
      </c>
      <c r="J12" s="142"/>
      <c r="K12" s="144"/>
      <c r="O12" s="184" t="s">
        <v>130</v>
      </c>
    </row>
    <row r="13" spans="1:15" ht="44.25" customHeight="1" x14ac:dyDescent="0.25">
      <c r="A13" s="367" t="s">
        <v>212</v>
      </c>
      <c r="B13" s="368"/>
      <c r="C13" s="358"/>
      <c r="D13" s="369"/>
      <c r="E13" s="358"/>
      <c r="F13" s="370"/>
      <c r="G13" s="360">
        <f t="shared" si="1"/>
        <v>0</v>
      </c>
      <c r="H13" s="362" t="e">
        <f t="shared" si="0"/>
        <v>#DIV/0!</v>
      </c>
      <c r="J13" s="142"/>
      <c r="K13" s="144"/>
      <c r="O13" s="148" t="s">
        <v>135</v>
      </c>
    </row>
    <row r="14" spans="1:15" ht="44.25" customHeight="1" x14ac:dyDescent="0.25">
      <c r="A14" s="367" t="s">
        <v>213</v>
      </c>
      <c r="B14" s="368"/>
      <c r="C14" s="358"/>
      <c r="D14" s="369"/>
      <c r="E14" s="358"/>
      <c r="F14" s="370"/>
      <c r="G14" s="360">
        <f t="shared" si="1"/>
        <v>0</v>
      </c>
      <c r="H14" s="362" t="e">
        <f>+G14/B14</f>
        <v>#DIV/0!</v>
      </c>
      <c r="J14" s="142"/>
      <c r="K14" s="144"/>
      <c r="O14" s="146" t="s">
        <v>149</v>
      </c>
    </row>
    <row r="15" spans="1:15" ht="45" x14ac:dyDescent="0.25">
      <c r="A15" s="372" t="s">
        <v>214</v>
      </c>
      <c r="B15" s="373"/>
      <c r="C15" s="374"/>
      <c r="D15" s="375"/>
      <c r="E15" s="374"/>
      <c r="F15" s="376"/>
      <c r="G15" s="374">
        <f>D15+C15+E15+F15</f>
        <v>0</v>
      </c>
      <c r="H15" s="377" t="e">
        <f>+G15/B15</f>
        <v>#DIV/0!</v>
      </c>
      <c r="O15" s="147" t="s">
        <v>145</v>
      </c>
    </row>
    <row r="16" spans="1:15" ht="45" x14ac:dyDescent="0.25">
      <c r="A16" s="378" t="s">
        <v>215</v>
      </c>
      <c r="B16" s="368"/>
      <c r="C16" s="374"/>
      <c r="D16" s="375"/>
      <c r="E16" s="374"/>
      <c r="F16" s="376"/>
      <c r="G16" s="374"/>
      <c r="H16" s="377">
        <f>SUM(C16:G16)</f>
        <v>0</v>
      </c>
      <c r="O16" s="147" t="s">
        <v>146</v>
      </c>
    </row>
    <row r="17" spans="1:15" ht="30" x14ac:dyDescent="0.25">
      <c r="A17" s="379" t="s">
        <v>216</v>
      </c>
      <c r="B17" s="380"/>
      <c r="C17" s="381"/>
      <c r="D17" s="381"/>
      <c r="E17" s="353"/>
      <c r="F17" s="381"/>
      <c r="G17" s="381"/>
      <c r="H17" s="382"/>
      <c r="O17" s="145" t="s">
        <v>144</v>
      </c>
    </row>
    <row r="18" spans="1:15" ht="30" x14ac:dyDescent="0.25">
      <c r="A18" s="378" t="s">
        <v>217</v>
      </c>
      <c r="B18" s="368"/>
      <c r="C18" s="358"/>
      <c r="D18" s="358"/>
      <c r="E18" s="383"/>
      <c r="F18" s="358"/>
      <c r="G18" s="360">
        <f t="shared" ref="G18:G23" si="2">+C18+D18+E18+F18</f>
        <v>0</v>
      </c>
      <c r="H18" s="362" t="e">
        <f t="shared" ref="H18:H23" si="3">+G18/B18</f>
        <v>#DIV/0!</v>
      </c>
      <c r="O18" s="145" t="s">
        <v>136</v>
      </c>
    </row>
    <row r="19" spans="1:15" ht="30" x14ac:dyDescent="0.25">
      <c r="A19" s="378" t="s">
        <v>218</v>
      </c>
      <c r="B19" s="368"/>
      <c r="C19" s="358"/>
      <c r="D19" s="358"/>
      <c r="E19" s="358"/>
      <c r="F19" s="358"/>
      <c r="G19" s="360">
        <f t="shared" si="2"/>
        <v>0</v>
      </c>
      <c r="H19" s="362" t="e">
        <f t="shared" si="3"/>
        <v>#DIV/0!</v>
      </c>
    </row>
    <row r="20" spans="1:15" ht="30" x14ac:dyDescent="0.25">
      <c r="A20" s="378" t="s">
        <v>219</v>
      </c>
      <c r="B20" s="368"/>
      <c r="C20" s="358"/>
      <c r="D20" s="358"/>
      <c r="E20" s="358"/>
      <c r="F20" s="358"/>
      <c r="G20" s="360">
        <f t="shared" si="2"/>
        <v>0</v>
      </c>
      <c r="H20" s="362" t="e">
        <f t="shared" si="3"/>
        <v>#DIV/0!</v>
      </c>
    </row>
    <row r="21" spans="1:15" ht="15.75" x14ac:dyDescent="0.25">
      <c r="A21" s="378" t="s">
        <v>220</v>
      </c>
      <c r="B21" s="368"/>
      <c r="C21" s="358"/>
      <c r="D21" s="358"/>
      <c r="E21" s="358"/>
      <c r="F21" s="358"/>
      <c r="G21" s="360">
        <f t="shared" si="2"/>
        <v>0</v>
      </c>
      <c r="H21" s="362" t="e">
        <f t="shared" si="3"/>
        <v>#DIV/0!</v>
      </c>
    </row>
    <row r="22" spans="1:15" ht="15.75" x14ac:dyDescent="0.25">
      <c r="A22" s="378" t="s">
        <v>221</v>
      </c>
      <c r="B22" s="368"/>
      <c r="C22" s="358"/>
      <c r="D22" s="358"/>
      <c r="E22" s="358"/>
      <c r="F22" s="358"/>
      <c r="G22" s="360">
        <f t="shared" si="2"/>
        <v>0</v>
      </c>
      <c r="H22" s="362" t="e">
        <f t="shared" si="3"/>
        <v>#DIV/0!</v>
      </c>
    </row>
    <row r="23" spans="1:15" ht="15.75" x14ac:dyDescent="0.25">
      <c r="A23" s="372" t="s">
        <v>222</v>
      </c>
      <c r="B23" s="373"/>
      <c r="C23" s="358"/>
      <c r="D23" s="358"/>
      <c r="E23" s="358"/>
      <c r="F23" s="358"/>
      <c r="G23" s="374">
        <f t="shared" si="2"/>
        <v>0</v>
      </c>
      <c r="H23" s="362" t="e">
        <f t="shared" si="3"/>
        <v>#DIV/0!</v>
      </c>
    </row>
    <row r="24" spans="1:15" ht="15.75" x14ac:dyDescent="0.25">
      <c r="A24" s="379" t="s">
        <v>223</v>
      </c>
      <c r="B24" s="380"/>
      <c r="C24" s="381"/>
      <c r="D24" s="381"/>
      <c r="E24" s="384"/>
      <c r="F24" s="381"/>
      <c r="G24" s="381"/>
      <c r="H24" s="382"/>
    </row>
    <row r="25" spans="1:15" ht="15.75" x14ac:dyDescent="0.25">
      <c r="A25" s="378" t="s">
        <v>224</v>
      </c>
      <c r="B25" s="368"/>
      <c r="C25" s="358"/>
      <c r="D25" s="358"/>
      <c r="E25" s="358"/>
      <c r="F25" s="358"/>
      <c r="G25" s="360">
        <f>+C25+D25+E25+F25</f>
        <v>0</v>
      </c>
      <c r="H25" s="362" t="e">
        <f>+G25/B25</f>
        <v>#DIV/0!</v>
      </c>
    </row>
    <row r="26" spans="1:15" ht="15.75" x14ac:dyDescent="0.25">
      <c r="A26" s="378" t="s">
        <v>225</v>
      </c>
      <c r="B26" s="368"/>
      <c r="C26" s="358"/>
      <c r="D26" s="358"/>
      <c r="E26" s="358"/>
      <c r="F26" s="358"/>
      <c r="G26" s="360">
        <f>+C26+D26+E26+F26</f>
        <v>0</v>
      </c>
      <c r="H26" s="362" t="e">
        <f>+G26/B26</f>
        <v>#DIV/0!</v>
      </c>
    </row>
    <row r="27" spans="1:15" ht="30" x14ac:dyDescent="0.25">
      <c r="A27" s="379" t="s">
        <v>226</v>
      </c>
      <c r="B27" s="380"/>
      <c r="C27" s="381"/>
      <c r="D27" s="381"/>
      <c r="E27" s="384"/>
      <c r="F27" s="381"/>
      <c r="G27" s="381"/>
      <c r="H27" s="382"/>
    </row>
    <row r="28" spans="1:15" ht="32.25" customHeight="1" x14ac:dyDescent="0.25">
      <c r="A28" s="378" t="s">
        <v>227</v>
      </c>
      <c r="B28" s="368"/>
      <c r="C28" s="358"/>
      <c r="D28" s="358"/>
      <c r="E28" s="358"/>
      <c r="F28" s="358"/>
      <c r="G28" s="360">
        <f>+C28+D28+E28+F28</f>
        <v>0</v>
      </c>
      <c r="H28" s="362" t="e">
        <f>+G28/B28</f>
        <v>#DIV/0!</v>
      </c>
    </row>
    <row r="29" spans="1:15" ht="30" x14ac:dyDescent="0.25">
      <c r="A29" s="378" t="s">
        <v>228</v>
      </c>
      <c r="B29" s="368"/>
      <c r="C29" s="358"/>
      <c r="D29" s="358"/>
      <c r="E29" s="358"/>
      <c r="F29" s="358"/>
      <c r="G29" s="360">
        <f>+C29+D29+E29+F29</f>
        <v>0</v>
      </c>
      <c r="H29" s="362" t="e">
        <f>+G29/B29</f>
        <v>#DIV/0!</v>
      </c>
    </row>
    <row r="30" spans="1:15" ht="15.75" x14ac:dyDescent="0.25">
      <c r="A30" s="379" t="s">
        <v>229</v>
      </c>
      <c r="B30" s="380"/>
      <c r="C30" s="381"/>
      <c r="D30" s="381"/>
      <c r="E30" s="384"/>
      <c r="F30" s="381"/>
      <c r="G30" s="381"/>
      <c r="H30" s="382"/>
    </row>
    <row r="31" spans="1:15" ht="30" x14ac:dyDescent="0.25">
      <c r="A31" s="378" t="s">
        <v>230</v>
      </c>
      <c r="B31" s="368"/>
      <c r="C31" s="358"/>
      <c r="D31" s="358"/>
      <c r="E31" s="358"/>
      <c r="F31" s="358"/>
      <c r="G31" s="360">
        <f>+C31+D31+E31+F31</f>
        <v>0</v>
      </c>
      <c r="H31" s="362" t="e">
        <f>+G31/B31</f>
        <v>#DIV/0!</v>
      </c>
    </row>
    <row r="32" spans="1:15" ht="15.75" x14ac:dyDescent="0.25">
      <c r="A32" s="378" t="s">
        <v>231</v>
      </c>
      <c r="B32" s="368"/>
      <c r="C32" s="358"/>
      <c r="D32" s="358"/>
      <c r="E32" s="358"/>
      <c r="F32" s="358"/>
      <c r="G32" s="360">
        <f>+C32+D32+E32+F32</f>
        <v>0</v>
      </c>
      <c r="H32" s="362" t="e">
        <f>+G32/B32</f>
        <v>#DIV/0!</v>
      </c>
    </row>
  </sheetData>
  <pageMargins left="0.7" right="0.7" top="0.75" bottom="0.75" header="0.3" footer="0.3"/>
  <pageSetup paperSize="9" orientation="portrait" r:id="rId1"/>
  <headerFooter>
    <oddHeader>&amp;L&amp;"Calibri"&amp;10&amp;KFF0000 Informació restringida&amp;1#_x000D_</oddHeader>
    <oddFooter>&amp;L_x000D_&amp;1#&amp;"Calibri"&amp;10&amp;KFF0000 Informació restringida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10</vt:i4>
      </vt:variant>
    </vt:vector>
  </HeadingPairs>
  <TitlesOfParts>
    <vt:vector size="10" baseType="lpstr">
      <vt:lpstr>CESSIÓ ESPAIS</vt:lpstr>
      <vt:lpstr>GRÀFICS cessió espais</vt:lpstr>
      <vt:lpstr>SUBVENCIÓ INDIRECTA</vt:lpstr>
      <vt:lpstr>ACT. VIRTUAL</vt:lpstr>
      <vt:lpstr>ACTIVITATS</vt:lpstr>
      <vt:lpstr>GRÀFIC ACTIVITATS</vt:lpstr>
      <vt:lpstr>TALLERS</vt:lpstr>
      <vt:lpstr>GRÀFIC TALLERS</vt:lpstr>
      <vt:lpstr>GRAU COMPLIMENT</vt:lpstr>
      <vt:lpstr>RRHH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GIRONA FOLCH, NURIA</cp:lastModifiedBy>
  <cp:lastPrinted>2023-01-24T16:12:19Z</cp:lastPrinted>
  <dcterms:created xsi:type="dcterms:W3CDTF">2022-12-23T10:12:19Z</dcterms:created>
  <dcterms:modified xsi:type="dcterms:W3CDTF">2025-04-01T10:04:22Z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164e3d-d8d7-47b1-a753-3c05e1653e89_Enabled">
    <vt:lpwstr>true</vt:lpwstr>
  </property>
  <property fmtid="{D5CDD505-2E9C-101B-9397-08002B2CF9AE}" pid="3" name="MSIP_Label_34164e3d-d8d7-47b1-a753-3c05e1653e89_SetDate">
    <vt:lpwstr>2025-02-05T11:21:56Z</vt:lpwstr>
  </property>
  <property fmtid="{D5CDD505-2E9C-101B-9397-08002B2CF9AE}" pid="4" name="MSIP_Label_34164e3d-d8d7-47b1-a753-3c05e1653e89_Method">
    <vt:lpwstr>Standard</vt:lpwstr>
  </property>
  <property fmtid="{D5CDD505-2E9C-101B-9397-08002B2CF9AE}" pid="5" name="MSIP_Label_34164e3d-d8d7-47b1-a753-3c05e1653e89_Name">
    <vt:lpwstr>Restringida</vt:lpwstr>
  </property>
  <property fmtid="{D5CDD505-2E9C-101B-9397-08002B2CF9AE}" pid="6" name="MSIP_Label_34164e3d-d8d7-47b1-a753-3c05e1653e89_SiteId">
    <vt:lpwstr>399d046e-3614-459d-ab68-b1d3c20aa20b</vt:lpwstr>
  </property>
  <property fmtid="{D5CDD505-2E9C-101B-9397-08002B2CF9AE}" pid="7" name="MSIP_Label_34164e3d-d8d7-47b1-a753-3c05e1653e89_ActionId">
    <vt:lpwstr>9bc824b8-3f76-4ac0-bf2f-492255c8d652</vt:lpwstr>
  </property>
  <property fmtid="{D5CDD505-2E9C-101B-9397-08002B2CF9AE}" pid="8" name="MSIP_Label_34164e3d-d8d7-47b1-a753-3c05e1653e89_ContentBits">
    <vt:lpwstr>3</vt:lpwstr>
  </property>
</Properties>
</file>