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" yWindow="130" windowWidth="12420" windowHeight="6590"/>
  </bookViews>
  <sheets>
    <sheet name="Oferta" sheetId="1" r:id="rId1"/>
    <sheet name="Estudi costos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H93" i="1" l="1"/>
  <c r="H94" i="1"/>
  <c r="H86" i="1"/>
  <c r="H87" i="1"/>
  <c r="H88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B21" i="2"/>
  <c r="G93" i="1"/>
  <c r="G94" i="1"/>
  <c r="G92" i="1"/>
  <c r="G86" i="1"/>
  <c r="G87" i="1"/>
  <c r="G88" i="1"/>
  <c r="G85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3" i="1"/>
  <c r="H92" i="1"/>
  <c r="H85" i="1"/>
  <c r="H3" i="1"/>
  <c r="G95" i="1" l="1"/>
  <c r="G89" i="1"/>
  <c r="G81" i="1"/>
  <c r="G97" i="1" l="1"/>
  <c r="G98" i="1" s="1"/>
  <c r="G99" i="1" s="1"/>
  <c r="B23" i="2" l="1"/>
  <c r="G101" i="1"/>
</calcChain>
</file>

<file path=xl/sharedStrings.xml><?xml version="1.0" encoding="utf-8"?>
<sst xmlns="http://schemas.openxmlformats.org/spreadsheetml/2006/main" count="266" uniqueCount="180">
  <si>
    <t>Vehicles</t>
  </si>
  <si>
    <t>Pneumàtics</t>
  </si>
  <si>
    <t>Descripció</t>
  </si>
  <si>
    <t>ut. pneumàtics</t>
  </si>
  <si>
    <t>Característiques</t>
  </si>
  <si>
    <t xml:space="preserve">TIPUS </t>
  </si>
  <si>
    <t>Preu pneumàtic sortida</t>
  </si>
  <si>
    <t>Preu pneumàtic ofert</t>
  </si>
  <si>
    <t>TOTAL</t>
  </si>
  <si>
    <t>Piaggio (Doble Rueda)</t>
  </si>
  <si>
    <t>155R13C 89N</t>
  </si>
  <si>
    <t>LIGERO</t>
  </si>
  <si>
    <t>Isuzu (Cab. Doble)</t>
  </si>
  <si>
    <t>205/75R16C 110/108R</t>
  </si>
  <si>
    <t>Seat MO</t>
  </si>
  <si>
    <t xml:space="preserve">Del. 120/70-15 30J </t>
  </si>
  <si>
    <t>MOTO</t>
  </si>
  <si>
    <t>Tras. 140/70-14 55J</t>
  </si>
  <si>
    <t>Citroën e-Berlingo</t>
  </si>
  <si>
    <t>205/60 R16 92H</t>
  </si>
  <si>
    <t>Twingo</t>
  </si>
  <si>
    <t xml:space="preserve">Del. 165/65 R15 81T </t>
  </si>
  <si>
    <t xml:space="preserve">Tras. 185/60R15 84T </t>
  </si>
  <si>
    <t>Dacia Spring</t>
  </si>
  <si>
    <t>165/70 R14 81T</t>
  </si>
  <si>
    <t>Renault midlum</t>
  </si>
  <si>
    <t>285/70R19.5</t>
  </si>
  <si>
    <t>CAMION</t>
  </si>
  <si>
    <t>Nissan Cabstar</t>
  </si>
  <si>
    <t>195/70R15C 103/101Q</t>
  </si>
  <si>
    <t>Liberty (24)</t>
  </si>
  <si>
    <t xml:space="preserve">Del. 80/80-16 45J </t>
  </si>
  <si>
    <t>Tras. 110/80-14 59J</t>
  </si>
  <si>
    <t>Toro Hyster</t>
  </si>
  <si>
    <t>Del. 15x4.5-8 - Tras. 18x7-8</t>
  </si>
  <si>
    <t>AGRO</t>
  </si>
  <si>
    <t>Tras. 18x7-8</t>
  </si>
  <si>
    <t>Piaggio Liberty</t>
  </si>
  <si>
    <t xml:space="preserve">Del. 90/80-16 51J </t>
  </si>
  <si>
    <t>Renault D26 (3 Ejes)</t>
  </si>
  <si>
    <t xml:space="preserve">315/80R22.5 </t>
  </si>
  <si>
    <t>Iveco (Cab. Dobl.)</t>
  </si>
  <si>
    <t>305/70R19,5 146/144G</t>
  </si>
  <si>
    <t>Renault C280 (035)</t>
  </si>
  <si>
    <t>315/80R22.5 156/150L</t>
  </si>
  <si>
    <t>Nissan Kubistar</t>
  </si>
  <si>
    <t>165/70R14 81Q</t>
  </si>
  <si>
    <t>Nissan Primastar</t>
  </si>
  <si>
    <t>215/65R16C 100P</t>
  </si>
  <si>
    <t>Renault D18</t>
  </si>
  <si>
    <t xml:space="preserve">Del. 385/65 R22.5 160K - </t>
  </si>
  <si>
    <t>Tras. 315/80 R22.5 (150L)</t>
  </si>
  <si>
    <t>Renault Midlum (058-059)</t>
  </si>
  <si>
    <t>305/70R22.5 152/148G</t>
  </si>
  <si>
    <t>Cabstar ADR</t>
  </si>
  <si>
    <t>185/75R16C 104/102Q</t>
  </si>
  <si>
    <t>Piaggio (Rueda simple)</t>
  </si>
  <si>
    <t>165/65R14 79T</t>
  </si>
  <si>
    <t>Iveco Daily (070)</t>
  </si>
  <si>
    <t>225/75R16 (121/120R)</t>
  </si>
  <si>
    <t>Toro Mast</t>
  </si>
  <si>
    <t xml:space="preserve">Del. 12-16,5/14PR - </t>
  </si>
  <si>
    <t>Tras. 10-16,5/14PR</t>
  </si>
  <si>
    <t>Tractor John Deere 073</t>
  </si>
  <si>
    <t xml:space="preserve">Del. 6,00R16 - </t>
  </si>
  <si>
    <t>Tras. 280/70R20</t>
  </si>
  <si>
    <t>Tractor John Deere 074</t>
  </si>
  <si>
    <t xml:space="preserve">Del. 14.9R24 - </t>
  </si>
  <si>
    <t>Tras. 18.4R38</t>
  </si>
  <si>
    <t>Renault Master</t>
  </si>
  <si>
    <t>225/65R16C</t>
  </si>
  <si>
    <t>Isuzu (090)</t>
  </si>
  <si>
    <t>215/75R17.5</t>
  </si>
  <si>
    <t>Nissan Navara</t>
  </si>
  <si>
    <t>255/70R16 111H</t>
  </si>
  <si>
    <t>Mitsubishi Outlander</t>
  </si>
  <si>
    <t>225/55R18 98H</t>
  </si>
  <si>
    <t>Mercedes Sprinter</t>
  </si>
  <si>
    <t>235/65R16C 115/113R</t>
  </si>
  <si>
    <t>Piaggio Maxxi (D. Rueda)</t>
  </si>
  <si>
    <t>Renault Premium (100)</t>
  </si>
  <si>
    <t>315/70R22,5</t>
  </si>
  <si>
    <t>Renault D18 High (101)</t>
  </si>
  <si>
    <t>305/70 R22.5 153/150L</t>
  </si>
  <si>
    <t>Isuzu (Cab. Simple)</t>
  </si>
  <si>
    <t>205/75 R16C 113/111R</t>
  </si>
  <si>
    <t>Caterpillar 216B</t>
  </si>
  <si>
    <t>4-10 X 16,5</t>
  </si>
  <si>
    <t>JCB 1CX</t>
  </si>
  <si>
    <t>7-15 14PR</t>
  </si>
  <si>
    <t>Isuzu Afectacions</t>
  </si>
  <si>
    <t>205/75 R16C (110/108R)</t>
  </si>
  <si>
    <t>155-R12C 84N</t>
  </si>
  <si>
    <t>165/65R14 83S</t>
  </si>
  <si>
    <t>Renault Midlum (128)</t>
  </si>
  <si>
    <t>235/75R17,5 132/130M</t>
  </si>
  <si>
    <t>JCB 3CX</t>
  </si>
  <si>
    <t>Del. 340/80-20R - Tras. 18,4-26R</t>
  </si>
  <si>
    <t>Tras. 18,4-26R</t>
  </si>
  <si>
    <t>Plat. El. Haulotte</t>
  </si>
  <si>
    <t>12,5/80-18IMP</t>
  </si>
  <si>
    <t>Iveco Plat. El. Socage</t>
  </si>
  <si>
    <t>225/65R16 112R</t>
  </si>
  <si>
    <t>Silence S02A</t>
  </si>
  <si>
    <t>Del.120/70-13 53J - Tras. 120/70-14 55J</t>
  </si>
  <si>
    <t>120/70-14 55J</t>
  </si>
  <si>
    <t>Honda SH 125i</t>
  </si>
  <si>
    <t>Del. 100/80-16M - Tras. 120/80-16M</t>
  </si>
  <si>
    <t xml:space="preserve"> 120/80-16M</t>
  </si>
  <si>
    <t>Renault D16 Med</t>
  </si>
  <si>
    <t>Del. 285/70R19.5 146L / 285/70R19.5 144L</t>
  </si>
  <si>
    <t xml:space="preserve">CAMION </t>
  </si>
  <si>
    <t>Fuso</t>
  </si>
  <si>
    <t>205/75R17 124/122M</t>
  </si>
  <si>
    <t>Fiat Ducato</t>
  </si>
  <si>
    <t>215/75R16C 116/114R</t>
  </si>
  <si>
    <t>Renault D26 Wide (232,233)</t>
  </si>
  <si>
    <t>385/65R22,5 160K - 315/80R22,5 150L - 315/80R22,5 154M</t>
  </si>
  <si>
    <t>315/80R22,5 150L - 315/80R22,5 154M</t>
  </si>
  <si>
    <t>Renault Midlum 270 (235)</t>
  </si>
  <si>
    <t>305/70R22,5 148L</t>
  </si>
  <si>
    <t>Scutum S03</t>
  </si>
  <si>
    <t>130/30-13  (ES CONTEMPLA 130/60-13)</t>
  </si>
  <si>
    <t>Comarth T-Truck</t>
  </si>
  <si>
    <t>165/70R13 83Q</t>
  </si>
  <si>
    <t>Barredora Bucher CC2020</t>
  </si>
  <si>
    <t>195/75R14C 106/104</t>
  </si>
  <si>
    <t>DFSK K01H</t>
  </si>
  <si>
    <t>165R13LT 94S</t>
  </si>
  <si>
    <t>DFSK C32</t>
  </si>
  <si>
    <t>185R14LT 102/100T</t>
  </si>
  <si>
    <t>Honda SH 350i</t>
  </si>
  <si>
    <t>Del. 110/70-16 - Tras. 130/70R16</t>
  </si>
  <si>
    <t>Tras. 130/70R16</t>
  </si>
  <si>
    <t>Etesia Et-lander</t>
  </si>
  <si>
    <t>185/75R16</t>
  </si>
  <si>
    <t>Goupil G4</t>
  </si>
  <si>
    <t>155R13 91N</t>
  </si>
  <si>
    <t>Husqvarna R316</t>
  </si>
  <si>
    <t>170/60-8 46 A8</t>
  </si>
  <si>
    <t>Husqvarna P524</t>
  </si>
  <si>
    <t>18x8.50-8 4PR</t>
  </si>
  <si>
    <t>Husqvarna RC320</t>
  </si>
  <si>
    <t>16x6,5-8</t>
  </si>
  <si>
    <t>Husqvarna R422</t>
  </si>
  <si>
    <t>200/65-8 58 A8</t>
  </si>
  <si>
    <t>ETESIA HVHPX</t>
  </si>
  <si>
    <t>Del. 16,5x6,5-8 A4/56 - Tras. 23x8.5-12 A4/72</t>
  </si>
  <si>
    <t>Tras. 23x8.5-12 A4/72</t>
  </si>
  <si>
    <t>TOTAL PNEUMÀTICS</t>
  </si>
  <si>
    <t>MATERIAL PUNXADES</t>
  </si>
  <si>
    <t>TIPOLOGIA VEHICLES</t>
  </si>
  <si>
    <t>Actuacions previstes (2anys)</t>
  </si>
  <si>
    <t>Preu material sortida</t>
  </si>
  <si>
    <t>Preu material ofert</t>
  </si>
  <si>
    <t>Camions</t>
  </si>
  <si>
    <t>Furgonetes</t>
  </si>
  <si>
    <t>Motocicletes/camionetes/turismes</t>
  </si>
  <si>
    <t>Màquines</t>
  </si>
  <si>
    <t xml:space="preserve">Total material </t>
  </si>
  <si>
    <t>HORES estimades (2 anys)</t>
  </si>
  <si>
    <t>Preu/hora sortida</t>
  </si>
  <si>
    <t>Preu/hora ofert</t>
  </si>
  <si>
    <t>Muntatge canvi roda</t>
  </si>
  <si>
    <t>Alineat</t>
  </si>
  <si>
    <t>Punxada</t>
  </si>
  <si>
    <t>TOTAL Intervencions</t>
  </si>
  <si>
    <t>Total IVA no inclòs</t>
  </si>
  <si>
    <t>IVA 21%</t>
  </si>
  <si>
    <t>TIPUS D'INTERVENCIÓ</t>
  </si>
  <si>
    <t>COMPROVACIÓ</t>
  </si>
  <si>
    <t>ANNEX 15_VERIFICACIÓ OFERTA</t>
  </si>
  <si>
    <t>Costos directes</t>
  </si>
  <si>
    <t>Import €</t>
  </si>
  <si>
    <t xml:space="preserve">TOTAL costos directes: </t>
  </si>
  <si>
    <t>Costos indirectes</t>
  </si>
  <si>
    <t>Despeses generals d’estructura</t>
  </si>
  <si>
    <t>TOTAL costos indirectes:</t>
  </si>
  <si>
    <t xml:space="preserve">Benefici industrial </t>
  </si>
  <si>
    <t>PREU NET (sense IVA) (Inclou costos directes+indirectes+ benefici industrial)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</si>
</sst>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/>
  </cellStyleXfs>
  <cellXfs count="111">
    <xf numFmtId="0" fontId="0" fillId="0" borderId="0" xfId="0"/>
    <xf numFmtId="0" fontId="20" fillId="34" borderId="10" xfId="43" applyFont="1" applyFill="1" applyBorder="1" applyAlignment="1">
      <alignment horizontal="center" vertical="center" wrapText="1"/>
    </xf>
    <xf numFmtId="0" fontId="22" fillId="33" borderId="17" xfId="43" applyFont="1" applyFill="1" applyBorder="1" applyAlignment="1">
      <alignment vertical="center"/>
    </xf>
    <xf numFmtId="0" fontId="20" fillId="34" borderId="25" xfId="43" applyFont="1" applyFill="1" applyBorder="1" applyAlignment="1">
      <alignment horizontal="center" vertical="center"/>
    </xf>
    <xf numFmtId="0" fontId="20" fillId="34" borderId="24" xfId="43" applyFont="1" applyFill="1" applyBorder="1" applyAlignment="1">
      <alignment horizontal="center" vertical="center"/>
    </xf>
    <xf numFmtId="0" fontId="21" fillId="36" borderId="28" xfId="0" applyFont="1" applyFill="1" applyBorder="1"/>
    <xf numFmtId="0" fontId="22" fillId="0" borderId="17" xfId="43" applyFont="1" applyBorder="1" applyAlignment="1">
      <alignment vertical="center"/>
    </xf>
    <xf numFmtId="0" fontId="22" fillId="0" borderId="16" xfId="43" applyFont="1" applyBorder="1" applyAlignment="1">
      <alignment vertical="center"/>
    </xf>
    <xf numFmtId="44" fontId="21" fillId="0" borderId="26" xfId="0" applyNumberFormat="1" applyFont="1" applyBorder="1" applyAlignment="1"/>
    <xf numFmtId="0" fontId="20" fillId="34" borderId="27" xfId="43" applyFont="1" applyFill="1" applyBorder="1" applyAlignment="1">
      <alignment horizontal="center" vertical="center" wrapText="1"/>
    </xf>
    <xf numFmtId="0" fontId="20" fillId="36" borderId="29" xfId="43" applyFont="1" applyFill="1" applyBorder="1" applyAlignment="1">
      <alignment vertical="center"/>
    </xf>
    <xf numFmtId="0" fontId="22" fillId="0" borderId="10" xfId="43" applyFont="1" applyFill="1" applyBorder="1" applyAlignment="1">
      <alignment vertical="center"/>
    </xf>
    <xf numFmtId="44" fontId="21" fillId="0" borderId="12" xfId="0" applyNumberFormat="1" applyFont="1" applyBorder="1" applyAlignment="1">
      <alignment vertical="center"/>
    </xf>
    <xf numFmtId="0" fontId="21" fillId="0" borderId="0" xfId="0" applyFont="1"/>
    <xf numFmtId="0" fontId="20" fillId="34" borderId="15" xfId="43" applyFont="1" applyFill="1" applyBorder="1" applyAlignment="1">
      <alignment horizontal="center" vertical="center" wrapText="1"/>
    </xf>
    <xf numFmtId="0" fontId="21" fillId="35" borderId="0" xfId="0" applyFont="1" applyFill="1"/>
    <xf numFmtId="0" fontId="22" fillId="33" borderId="10" xfId="43" applyFont="1" applyFill="1" applyBorder="1" applyAlignment="1">
      <alignment vertical="center"/>
    </xf>
    <xf numFmtId="44" fontId="23" fillId="0" borderId="10" xfId="1" applyFont="1" applyFill="1" applyBorder="1" applyAlignment="1">
      <alignment horizontal="center" vertical="center"/>
    </xf>
    <xf numFmtId="0" fontId="20" fillId="35" borderId="13" xfId="43" applyFont="1" applyFill="1" applyBorder="1" applyAlignment="1">
      <alignment vertical="center"/>
    </xf>
    <xf numFmtId="0" fontId="20" fillId="33" borderId="21" xfId="43" applyFont="1" applyFill="1" applyBorder="1" applyAlignment="1">
      <alignment vertical="center"/>
    </xf>
    <xf numFmtId="44" fontId="21" fillId="0" borderId="11" xfId="0" applyNumberFormat="1" applyFont="1" applyBorder="1" applyAlignment="1"/>
    <xf numFmtId="44" fontId="23" fillId="0" borderId="10" xfId="1" applyFont="1" applyFill="1" applyBorder="1" applyAlignment="1">
      <alignment horizontal="center" vertical="center" wrapText="1"/>
    </xf>
    <xf numFmtId="0" fontId="20" fillId="35" borderId="14" xfId="43" applyFont="1" applyFill="1" applyBorder="1" applyAlignment="1">
      <alignment vertical="center"/>
    </xf>
    <xf numFmtId="0" fontId="21" fillId="0" borderId="0" xfId="0" applyFont="1" applyFill="1" applyBorder="1"/>
    <xf numFmtId="0" fontId="22" fillId="0" borderId="10" xfId="43" applyFont="1" applyBorder="1" applyAlignment="1">
      <alignment vertical="center"/>
    </xf>
    <xf numFmtId="44" fontId="23" fillId="0" borderId="10" xfId="1" applyFont="1" applyFill="1" applyBorder="1" applyAlignment="1">
      <alignment vertical="center"/>
    </xf>
    <xf numFmtId="0" fontId="20" fillId="35" borderId="12" xfId="43" applyFont="1" applyFill="1" applyBorder="1" applyAlignment="1">
      <alignment vertical="center"/>
    </xf>
    <xf numFmtId="44" fontId="21" fillId="36" borderId="31" xfId="0" applyNumberFormat="1" applyFont="1" applyFill="1" applyBorder="1"/>
    <xf numFmtId="0" fontId="22" fillId="0" borderId="18" xfId="43" applyFont="1" applyBorder="1" applyAlignment="1">
      <alignment vertical="center"/>
    </xf>
    <xf numFmtId="44" fontId="23" fillId="0" borderId="13" xfId="1" applyFont="1" applyFill="1" applyBorder="1" applyAlignment="1">
      <alignment vertical="center"/>
    </xf>
    <xf numFmtId="44" fontId="23" fillId="33" borderId="0" xfId="0" applyNumberFormat="1" applyFont="1" applyFill="1" applyBorder="1" applyAlignment="1">
      <alignment vertical="center"/>
    </xf>
    <xf numFmtId="44" fontId="23" fillId="36" borderId="12" xfId="0" applyNumberFormat="1" applyFont="1" applyFill="1" applyBorder="1" applyAlignment="1">
      <alignment vertical="center"/>
    </xf>
    <xf numFmtId="44" fontId="21" fillId="0" borderId="31" xfId="0" applyNumberFormat="1" applyFont="1" applyBorder="1"/>
    <xf numFmtId="44" fontId="23" fillId="0" borderId="20" xfId="1" applyFont="1" applyFill="1" applyBorder="1" applyAlignment="1">
      <alignment vertical="center"/>
    </xf>
    <xf numFmtId="44" fontId="21" fillId="33" borderId="0" xfId="0" applyNumberFormat="1" applyFont="1" applyFill="1" applyBorder="1" applyAlignment="1">
      <alignment vertical="center"/>
    </xf>
    <xf numFmtId="44" fontId="21" fillId="36" borderId="12" xfId="0" applyNumberFormat="1" applyFont="1" applyFill="1" applyBorder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1" fillId="33" borderId="0" xfId="0" applyFont="1" applyFill="1" applyBorder="1"/>
    <xf numFmtId="0" fontId="21" fillId="36" borderId="30" xfId="0" applyFont="1" applyFill="1" applyBorder="1"/>
    <xf numFmtId="44" fontId="21" fillId="0" borderId="0" xfId="1" applyFont="1" applyFill="1" applyBorder="1" applyAlignment="1">
      <alignment vertical="center"/>
    </xf>
    <xf numFmtId="44" fontId="21" fillId="0" borderId="20" xfId="1" applyFont="1" applyFill="1" applyBorder="1" applyAlignment="1">
      <alignment vertical="center"/>
    </xf>
    <xf numFmtId="44" fontId="21" fillId="0" borderId="13" xfId="1" applyFont="1" applyFill="1" applyBorder="1" applyAlignment="1">
      <alignment vertical="center"/>
    </xf>
    <xf numFmtId="0" fontId="21" fillId="0" borderId="13" xfId="1" applyNumberFormat="1" applyFont="1" applyFill="1" applyBorder="1" applyAlignment="1">
      <alignment vertical="center"/>
    </xf>
    <xf numFmtId="44" fontId="21" fillId="0" borderId="10" xfId="1" applyFont="1" applyFill="1" applyBorder="1" applyAlignment="1">
      <alignment vertical="center"/>
    </xf>
    <xf numFmtId="44" fontId="23" fillId="36" borderId="20" xfId="1" applyFont="1" applyFill="1" applyBorder="1" applyAlignment="1">
      <alignment vertical="center"/>
    </xf>
    <xf numFmtId="44" fontId="23" fillId="36" borderId="14" xfId="1" applyFont="1" applyFill="1" applyBorder="1" applyAlignment="1">
      <alignment vertical="center"/>
    </xf>
    <xf numFmtId="44" fontId="21" fillId="36" borderId="14" xfId="1" applyFont="1" applyFill="1" applyBorder="1" applyAlignment="1">
      <alignment vertical="center"/>
    </xf>
    <xf numFmtId="44" fontId="21" fillId="36" borderId="13" xfId="1" applyFont="1" applyFill="1" applyBorder="1" applyAlignment="1">
      <alignment vertical="center"/>
    </xf>
    <xf numFmtId="0" fontId="23" fillId="0" borderId="20" xfId="0" applyFont="1" applyFill="1" applyBorder="1" applyAlignment="1">
      <alignment vertical="center"/>
    </xf>
    <xf numFmtId="0" fontId="21" fillId="0" borderId="14" xfId="0" applyFont="1" applyFill="1" applyBorder="1"/>
    <xf numFmtId="164" fontId="21" fillId="0" borderId="14" xfId="0" applyNumberFormat="1" applyFont="1" applyFill="1" applyBorder="1" applyAlignment="1"/>
    <xf numFmtId="0" fontId="21" fillId="0" borderId="32" xfId="0" applyFont="1" applyFill="1" applyBorder="1"/>
    <xf numFmtId="0" fontId="20" fillId="35" borderId="21" xfId="43" applyFont="1" applyFill="1" applyBorder="1" applyAlignment="1">
      <alignment vertical="center"/>
    </xf>
    <xf numFmtId="0" fontId="21" fillId="35" borderId="13" xfId="0" applyFont="1" applyFill="1" applyBorder="1"/>
    <xf numFmtId="0" fontId="23" fillId="35" borderId="10" xfId="0" applyFont="1" applyFill="1" applyBorder="1" applyAlignment="1">
      <alignment vertical="center"/>
    </xf>
    <xf numFmtId="0" fontId="21" fillId="35" borderId="10" xfId="0" applyFont="1" applyFill="1" applyBorder="1"/>
    <xf numFmtId="0" fontId="23" fillId="35" borderId="10" xfId="0" applyFont="1" applyFill="1" applyBorder="1" applyAlignment="1">
      <alignment wrapText="1"/>
    </xf>
    <xf numFmtId="0" fontId="23" fillId="35" borderId="10" xfId="0" applyFont="1" applyFill="1" applyBorder="1" applyAlignment="1">
      <alignment horizontal="center" vertical="center"/>
    </xf>
    <xf numFmtId="0" fontId="21" fillId="0" borderId="14" xfId="0" applyFont="1" applyBorder="1"/>
    <xf numFmtId="0" fontId="21" fillId="0" borderId="10" xfId="0" applyFont="1" applyBorder="1"/>
    <xf numFmtId="0" fontId="21" fillId="0" borderId="13" xfId="0" applyFont="1" applyBorder="1"/>
    <xf numFmtId="164" fontId="21" fillId="0" borderId="13" xfId="0" applyNumberFormat="1" applyFont="1" applyFill="1" applyBorder="1"/>
    <xf numFmtId="44" fontId="21" fillId="0" borderId="10" xfId="0" applyNumberFormat="1" applyFont="1" applyFill="1" applyBorder="1"/>
    <xf numFmtId="0" fontId="21" fillId="0" borderId="19" xfId="0" applyFont="1" applyBorder="1"/>
    <xf numFmtId="0" fontId="20" fillId="36" borderId="18" xfId="43" applyFont="1" applyFill="1" applyBorder="1" applyAlignment="1">
      <alignment vertical="center"/>
    </xf>
    <xf numFmtId="0" fontId="21" fillId="36" borderId="14" xfId="0" applyFont="1" applyFill="1" applyBorder="1"/>
    <xf numFmtId="0" fontId="21" fillId="36" borderId="13" xfId="0" applyFont="1" applyFill="1" applyBorder="1"/>
    <xf numFmtId="44" fontId="21" fillId="36" borderId="10" xfId="0" applyNumberFormat="1" applyFont="1" applyFill="1" applyBorder="1"/>
    <xf numFmtId="0" fontId="21" fillId="0" borderId="21" xfId="0" applyFont="1" applyBorder="1"/>
    <xf numFmtId="0" fontId="21" fillId="0" borderId="0" xfId="0" applyFont="1" applyBorder="1"/>
    <xf numFmtId="0" fontId="20" fillId="37" borderId="33" xfId="43" applyFont="1" applyFill="1" applyBorder="1" applyAlignment="1">
      <alignment vertical="center"/>
    </xf>
    <xf numFmtId="0" fontId="21" fillId="37" borderId="34" xfId="0" applyFont="1" applyFill="1" applyBorder="1"/>
    <xf numFmtId="164" fontId="23" fillId="37" borderId="34" xfId="0" applyNumberFormat="1" applyFont="1" applyFill="1" applyBorder="1"/>
    <xf numFmtId="44" fontId="23" fillId="37" borderId="35" xfId="0" applyNumberFormat="1" applyFont="1" applyFill="1" applyBorder="1"/>
    <xf numFmtId="0" fontId="20" fillId="0" borderId="21" xfId="43" applyFont="1" applyFill="1" applyBorder="1" applyAlignment="1">
      <alignment vertical="center"/>
    </xf>
    <xf numFmtId="164" fontId="21" fillId="0" borderId="0" xfId="0" applyNumberFormat="1" applyFont="1" applyBorder="1"/>
    <xf numFmtId="44" fontId="21" fillId="0" borderId="36" xfId="0" applyNumberFormat="1" applyFont="1" applyFill="1" applyBorder="1"/>
    <xf numFmtId="0" fontId="20" fillId="0" borderId="22" xfId="43" applyFont="1" applyFill="1" applyBorder="1" applyAlignment="1">
      <alignment vertical="center"/>
    </xf>
    <xf numFmtId="0" fontId="21" fillId="0" borderId="23" xfId="0" applyFont="1" applyBorder="1"/>
    <xf numFmtId="44" fontId="23" fillId="0" borderId="23" xfId="0" applyNumberFormat="1" applyFont="1" applyBorder="1"/>
    <xf numFmtId="44" fontId="21" fillId="0" borderId="37" xfId="0" applyNumberFormat="1" applyFont="1" applyFill="1" applyBorder="1"/>
    <xf numFmtId="0" fontId="20" fillId="34" borderId="11" xfId="43" applyFont="1" applyFill="1" applyBorder="1" applyAlignment="1">
      <alignment horizontal="center" vertical="center"/>
    </xf>
    <xf numFmtId="0" fontId="20" fillId="34" borderId="28" xfId="43" applyFont="1" applyFill="1" applyBorder="1" applyAlignment="1">
      <alignment horizontal="center" vertical="center"/>
    </xf>
    <xf numFmtId="164" fontId="23" fillId="36" borderId="10" xfId="0" applyNumberFormat="1" applyFont="1" applyFill="1" applyBorder="1" applyProtection="1">
      <protection locked="0"/>
    </xf>
    <xf numFmtId="44" fontId="23" fillId="36" borderId="14" xfId="1" applyFont="1" applyFill="1" applyBorder="1" applyAlignment="1" applyProtection="1">
      <alignment vertical="center"/>
      <protection locked="0"/>
    </xf>
    <xf numFmtId="0" fontId="24" fillId="0" borderId="0" xfId="0" applyFont="1"/>
    <xf numFmtId="0" fontId="16" fillId="0" borderId="0" xfId="0" applyFont="1"/>
    <xf numFmtId="0" fontId="25" fillId="0" borderId="10" xfId="0" applyFont="1" applyBorder="1" applyAlignment="1" applyProtection="1">
      <alignment horizontal="justify" vertical="center" wrapText="1"/>
      <protection locked="0"/>
    </xf>
    <xf numFmtId="0" fontId="25" fillId="0" borderId="10" xfId="0" applyFont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 wrapText="1"/>
      <protection locked="0"/>
    </xf>
    <xf numFmtId="8" fontId="26" fillId="0" borderId="10" xfId="1" applyNumberFormat="1" applyFont="1" applyBorder="1" applyAlignment="1" applyProtection="1">
      <alignment horizontal="right" vertical="center" wrapText="1"/>
      <protection locked="0"/>
    </xf>
    <xf numFmtId="0" fontId="26" fillId="0" borderId="38" xfId="0" applyFont="1" applyBorder="1" applyAlignment="1" applyProtection="1">
      <alignment horizontal="justify" vertical="center" wrapText="1"/>
      <protection locked="0"/>
    </xf>
    <xf numFmtId="8" fontId="26" fillId="0" borderId="36" xfId="1" applyNumberFormat="1" applyFont="1" applyBorder="1" applyAlignment="1" applyProtection="1">
      <alignment horizontal="right" vertical="center" wrapText="1"/>
      <protection locked="0"/>
    </xf>
    <xf numFmtId="0" fontId="26" fillId="0" borderId="10" xfId="0" applyFont="1" applyBorder="1" applyAlignment="1">
      <alignment vertical="center" wrapText="1"/>
    </xf>
    <xf numFmtId="164" fontId="25" fillId="0" borderId="10" xfId="0" applyNumberFormat="1" applyFont="1" applyBorder="1" applyAlignment="1">
      <alignment horizontal="right" vertical="center" wrapText="1"/>
    </xf>
    <xf numFmtId="0" fontId="26" fillId="0" borderId="19" xfId="0" applyFont="1" applyBorder="1" applyAlignment="1">
      <alignment vertical="center" wrapText="1"/>
    </xf>
    <xf numFmtId="0" fontId="26" fillId="0" borderId="0" xfId="0" applyFont="1" applyAlignment="1">
      <alignment horizontal="justify" vertical="center"/>
    </xf>
    <xf numFmtId="0" fontId="25" fillId="0" borderId="10" xfId="0" applyFont="1" applyBorder="1" applyAlignment="1">
      <alignment horizontal="justify" vertical="center" wrapText="1"/>
    </xf>
    <xf numFmtId="0" fontId="25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 applyProtection="1">
      <alignment horizontal="justify" vertical="center" wrapText="1"/>
      <protection locked="0"/>
    </xf>
    <xf numFmtId="164" fontId="26" fillId="0" borderId="10" xfId="0" applyNumberFormat="1" applyFont="1" applyBorder="1" applyAlignment="1" applyProtection="1">
      <alignment horizontal="right" vertical="center" wrapText="1"/>
      <protection locked="0"/>
    </xf>
    <xf numFmtId="164" fontId="25" fillId="0" borderId="10" xfId="0" applyNumberFormat="1" applyFont="1" applyBorder="1" applyAlignment="1" applyProtection="1">
      <alignment horizontal="right" vertical="center" wrapText="1"/>
    </xf>
    <xf numFmtId="0" fontId="25" fillId="37" borderId="10" xfId="0" applyFont="1" applyFill="1" applyBorder="1" applyAlignment="1">
      <alignment horizontal="left" vertical="center" wrapText="1"/>
    </xf>
    <xf numFmtId="0" fontId="27" fillId="38" borderId="0" xfId="0" applyFont="1" applyFill="1" applyAlignment="1"/>
    <xf numFmtId="0" fontId="27" fillId="38" borderId="0" xfId="0" applyFont="1" applyFill="1" applyAlignment="1">
      <alignment horizontal="center" vertical="center" wrapText="1"/>
    </xf>
    <xf numFmtId="8" fontId="25" fillId="0" borderId="10" xfId="0" applyNumberFormat="1" applyFont="1" applyBorder="1" applyAlignment="1" applyProtection="1">
      <alignment horizontal="right" vertical="center" wrapText="1"/>
      <protection locked="0"/>
    </xf>
    <xf numFmtId="0" fontId="28" fillId="0" borderId="0" xfId="0" applyFont="1"/>
    <xf numFmtId="44" fontId="28" fillId="0" borderId="0" xfId="1" applyFont="1" applyFill="1" applyBorder="1" applyAlignment="1">
      <alignment vertical="center"/>
    </xf>
    <xf numFmtId="0" fontId="28" fillId="0" borderId="0" xfId="0" applyFont="1" applyFill="1" applyBorder="1"/>
    <xf numFmtId="44" fontId="21" fillId="0" borderId="17" xfId="0" applyNumberFormat="1" applyFont="1" applyBorder="1" applyAlignment="1"/>
    <xf numFmtId="44" fontId="21" fillId="0" borderId="19" xfId="0" applyNumberFormat="1" applyFont="1" applyBorder="1" applyAlignment="1"/>
  </cellXfs>
  <cellStyles count="45">
    <cellStyle name="20% - Èmfasi1" xfId="20" builtinId="30" customBuiltin="1"/>
    <cellStyle name="20% - Èmfasi2" xfId="24" builtinId="34" customBuiltin="1"/>
    <cellStyle name="20% - Èmfasi3" xfId="28" builtinId="38" customBuiltin="1"/>
    <cellStyle name="20% - Èmfasi4" xfId="32" builtinId="42" customBuiltin="1"/>
    <cellStyle name="20% - Èmfasi5" xfId="36" builtinId="46" customBuiltin="1"/>
    <cellStyle name="20% - Èmfasi6" xfId="40" builtinId="50" customBuiltin="1"/>
    <cellStyle name="40% - Èmfasi1" xfId="21" builtinId="31" customBuiltin="1"/>
    <cellStyle name="40% - Èmfasi2" xfId="25" builtinId="35" customBuiltin="1"/>
    <cellStyle name="40% - Èmfasi3" xfId="29" builtinId="39" customBuiltin="1"/>
    <cellStyle name="40% - Èmfasi4" xfId="33" builtinId="43" customBuiltin="1"/>
    <cellStyle name="40% - Èmfasi5" xfId="37" builtinId="47" customBuiltin="1"/>
    <cellStyle name="40% - Èmfasi6" xfId="41" builtinId="51" customBuiltin="1"/>
    <cellStyle name="60% - Èmfasi1" xfId="22" builtinId="32" customBuiltin="1"/>
    <cellStyle name="60% - Èmfasi2" xfId="26" builtinId="36" customBuiltin="1"/>
    <cellStyle name="60% - Èmfasi3" xfId="30" builtinId="40" customBuiltin="1"/>
    <cellStyle name="60% - Èmfasi4" xfId="34" builtinId="44" customBuiltin="1"/>
    <cellStyle name="60% - Èmfasi5" xfId="38" builtinId="48" customBuiltin="1"/>
    <cellStyle name="60% - Èmfasi6" xfId="42" builtinId="52" customBuiltin="1"/>
    <cellStyle name="Bé" xfId="7" builtinId="26" customBuiltin="1"/>
    <cellStyle name="Càlcul" xfId="12" builtinId="22" customBuiltin="1"/>
    <cellStyle name="Cel·la de comprovació" xfId="14" builtinId="23" customBuiltin="1"/>
    <cellStyle name="Cel·la enllaçada" xfId="13" builtinId="24" customBuiltin="1"/>
    <cellStyle name="Èmfasi1" xfId="19" builtinId="29" customBuiltin="1"/>
    <cellStyle name="Èmfasi2" xfId="23" builtinId="33" customBuiltin="1"/>
    <cellStyle name="Èmfasi3" xfId="27" builtinId="37" customBuiltin="1"/>
    <cellStyle name="Èmfasi4" xfId="31" builtinId="41" customBuiltin="1"/>
    <cellStyle name="Èmfasi5" xfId="35" builtinId="45" customBuiltin="1"/>
    <cellStyle name="Èmfasi6" xfId="39" builtinId="49" customBuiltin="1"/>
    <cellStyle name="Entrada" xfId="10" builtinId="20" customBuiltin="1"/>
    <cellStyle name="Incorrecte" xfId="8" builtinId="27" customBuiltin="1"/>
    <cellStyle name="Moneda" xfId="1" builtinId="4"/>
    <cellStyle name="Neutral" xfId="9" builtinId="28" customBuiltin="1"/>
    <cellStyle name="Normal" xfId="0" builtinId="0"/>
    <cellStyle name="Normal 2" xfId="44"/>
    <cellStyle name="Normal_Full1" xfId="43"/>
    <cellStyle name="Nota" xfId="16" builtinId="10" customBuiltin="1"/>
    <cellStyle name="Resultat" xfId="11" builtinId="21" customBuiltin="1"/>
    <cellStyle name="Text d'advertiment" xfId="15" builtinId="11" customBuiltin="1"/>
    <cellStyle name="Text explicatiu" xfId="17" builtinId="53" customBuiltin="1"/>
    <cellStyle name="Títol" xfId="2" builtinId="15" customBuiltin="1"/>
    <cellStyle name="Títol 1" xfId="3" builtinId="16" customBuiltin="1"/>
    <cellStyle name="Títol 2" xfId="4" builtinId="17" customBuiltin="1"/>
    <cellStyle name="Títol 3" xfId="5" builtinId="18" customBuiltin="1"/>
    <cellStyle name="Títol 4" xfId="6" builtinId="19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topLeftCell="A25" workbookViewId="0">
      <selection activeCell="G35" sqref="G35"/>
    </sheetView>
  </sheetViews>
  <sheetFormatPr defaultRowHeight="13" x14ac:dyDescent="0.3"/>
  <cols>
    <col min="1" max="1" width="26.90625" style="13" customWidth="1"/>
    <col min="2" max="2" width="5.6328125" style="13" customWidth="1"/>
    <col min="3" max="3" width="24" style="13" customWidth="1"/>
    <col min="4" max="4" width="8.7265625" style="13"/>
    <col min="5" max="5" width="11.08984375" style="13" customWidth="1"/>
    <col min="6" max="6" width="10.81640625" style="13" customWidth="1"/>
    <col min="7" max="7" width="13" style="13" customWidth="1"/>
    <col min="8" max="8" width="13.26953125" style="13" customWidth="1"/>
    <col min="9" max="16384" width="8.7265625" style="13"/>
  </cols>
  <sheetData>
    <row r="1" spans="1:8" x14ac:dyDescent="0.3">
      <c r="A1" s="4" t="s">
        <v>0</v>
      </c>
      <c r="B1" s="3"/>
      <c r="C1" s="81" t="s">
        <v>1</v>
      </c>
      <c r="D1" s="82"/>
      <c r="E1" s="82"/>
      <c r="F1" s="82"/>
      <c r="G1" s="15"/>
    </row>
    <row r="2" spans="1:8" ht="52.5" thickBot="1" x14ac:dyDescent="0.35">
      <c r="A2" s="9" t="s">
        <v>2</v>
      </c>
      <c r="B2" s="14" t="s">
        <v>3</v>
      </c>
      <c r="C2" s="14" t="s">
        <v>4</v>
      </c>
      <c r="D2" s="14" t="s">
        <v>5</v>
      </c>
      <c r="E2" s="14" t="s">
        <v>6</v>
      </c>
      <c r="F2" s="1" t="s">
        <v>7</v>
      </c>
      <c r="G2" s="1" t="s">
        <v>8</v>
      </c>
    </row>
    <row r="3" spans="1:8" ht="13.5" thickBot="1" x14ac:dyDescent="0.35">
      <c r="A3" s="7" t="s">
        <v>9</v>
      </c>
      <c r="B3" s="2">
        <v>8</v>
      </c>
      <c r="C3" s="6" t="s">
        <v>10</v>
      </c>
      <c r="D3" s="6" t="s">
        <v>11</v>
      </c>
      <c r="E3" s="8">
        <v>105.12</v>
      </c>
      <c r="F3" s="109"/>
      <c r="G3" s="32">
        <f>ROUND(F3*B3,2)</f>
        <v>0</v>
      </c>
      <c r="H3" s="106" t="str">
        <f>IF(F3&gt;E3,"SUPERA IMPORT SORTIDA","")</f>
        <v/>
      </c>
    </row>
    <row r="4" spans="1:8" ht="13.5" thickBot="1" x14ac:dyDescent="0.35">
      <c r="A4" s="28" t="s">
        <v>12</v>
      </c>
      <c r="B4" s="2">
        <v>4</v>
      </c>
      <c r="C4" s="24" t="s">
        <v>13</v>
      </c>
      <c r="D4" s="24" t="s">
        <v>11</v>
      </c>
      <c r="E4" s="20">
        <v>169.96</v>
      </c>
      <c r="F4" s="110"/>
      <c r="G4" s="32">
        <f t="shared" ref="G4:G67" si="0">ROUND(F4*B4,2)</f>
        <v>0</v>
      </c>
      <c r="H4" s="106" t="str">
        <f t="shared" ref="H4:H67" si="1">IF(F4&gt;E4,"SUPERA IMPORT SORTIDA","")</f>
        <v/>
      </c>
    </row>
    <row r="5" spans="1:8" ht="13.5" thickBot="1" x14ac:dyDescent="0.35">
      <c r="A5" s="28" t="s">
        <v>14</v>
      </c>
      <c r="B5" s="2">
        <v>10</v>
      </c>
      <c r="C5" s="24" t="s">
        <v>15</v>
      </c>
      <c r="D5" s="24" t="s">
        <v>16</v>
      </c>
      <c r="E5" s="20">
        <v>91.35</v>
      </c>
      <c r="F5" s="110"/>
      <c r="G5" s="32">
        <f t="shared" si="0"/>
        <v>0</v>
      </c>
      <c r="H5" s="106" t="str">
        <f t="shared" si="1"/>
        <v/>
      </c>
    </row>
    <row r="6" spans="1:8" ht="13.5" thickBot="1" x14ac:dyDescent="0.35">
      <c r="A6" s="28"/>
      <c r="B6" s="2">
        <v>10</v>
      </c>
      <c r="C6" s="24" t="s">
        <v>17</v>
      </c>
      <c r="D6" s="24" t="s">
        <v>16</v>
      </c>
      <c r="E6" s="20">
        <v>97.65</v>
      </c>
      <c r="F6" s="110"/>
      <c r="G6" s="32">
        <f t="shared" si="0"/>
        <v>0</v>
      </c>
      <c r="H6" s="106" t="str">
        <f t="shared" si="1"/>
        <v/>
      </c>
    </row>
    <row r="7" spans="1:8" ht="13.5" thickBot="1" x14ac:dyDescent="0.35">
      <c r="A7" s="28" t="s">
        <v>18</v>
      </c>
      <c r="B7" s="2">
        <v>6</v>
      </c>
      <c r="C7" s="24" t="s">
        <v>19</v>
      </c>
      <c r="D7" s="24" t="s">
        <v>11</v>
      </c>
      <c r="E7" s="20">
        <v>147.62</v>
      </c>
      <c r="F7" s="110"/>
      <c r="G7" s="32">
        <f t="shared" si="0"/>
        <v>0</v>
      </c>
      <c r="H7" s="106" t="str">
        <f t="shared" si="1"/>
        <v/>
      </c>
    </row>
    <row r="8" spans="1:8" ht="13.5" thickBot="1" x14ac:dyDescent="0.35">
      <c r="A8" s="28" t="s">
        <v>20</v>
      </c>
      <c r="B8" s="2">
        <v>4</v>
      </c>
      <c r="C8" s="24" t="s">
        <v>21</v>
      </c>
      <c r="D8" s="24" t="s">
        <v>11</v>
      </c>
      <c r="E8" s="20">
        <v>113.42</v>
      </c>
      <c r="F8" s="110"/>
      <c r="G8" s="32">
        <f t="shared" si="0"/>
        <v>0</v>
      </c>
      <c r="H8" s="106" t="str">
        <f t="shared" si="1"/>
        <v/>
      </c>
    </row>
    <row r="9" spans="1:8" ht="13.5" thickBot="1" x14ac:dyDescent="0.35">
      <c r="A9" s="28"/>
      <c r="B9" s="2">
        <v>4</v>
      </c>
      <c r="C9" s="24" t="s">
        <v>22</v>
      </c>
      <c r="D9" s="24" t="s">
        <v>11</v>
      </c>
      <c r="E9" s="20">
        <v>117.98</v>
      </c>
      <c r="F9" s="110"/>
      <c r="G9" s="32">
        <f t="shared" si="0"/>
        <v>0</v>
      </c>
      <c r="H9" s="106" t="str">
        <f t="shared" si="1"/>
        <v/>
      </c>
    </row>
    <row r="10" spans="1:8" ht="13.5" thickBot="1" x14ac:dyDescent="0.35">
      <c r="A10" s="28" t="s">
        <v>23</v>
      </c>
      <c r="B10" s="2">
        <v>2</v>
      </c>
      <c r="C10" s="24" t="s">
        <v>24</v>
      </c>
      <c r="D10" s="24" t="s">
        <v>11</v>
      </c>
      <c r="E10" s="20">
        <v>101.95</v>
      </c>
      <c r="F10" s="110"/>
      <c r="G10" s="32">
        <f t="shared" si="0"/>
        <v>0</v>
      </c>
      <c r="H10" s="106" t="str">
        <f t="shared" si="1"/>
        <v/>
      </c>
    </row>
    <row r="11" spans="1:8" ht="13.5" thickBot="1" x14ac:dyDescent="0.35">
      <c r="A11" s="28" t="s">
        <v>25</v>
      </c>
      <c r="B11" s="2">
        <v>16</v>
      </c>
      <c r="C11" s="24" t="s">
        <v>26</v>
      </c>
      <c r="D11" s="24" t="s">
        <v>27</v>
      </c>
      <c r="E11" s="20">
        <v>546.29999999999995</v>
      </c>
      <c r="F11" s="110"/>
      <c r="G11" s="32">
        <f t="shared" si="0"/>
        <v>0</v>
      </c>
      <c r="H11" s="106" t="str">
        <f t="shared" si="1"/>
        <v/>
      </c>
    </row>
    <row r="12" spans="1:8" ht="13.5" thickBot="1" x14ac:dyDescent="0.35">
      <c r="A12" s="28" t="s">
        <v>28</v>
      </c>
      <c r="B12" s="2">
        <v>50</v>
      </c>
      <c r="C12" s="24" t="s">
        <v>29</v>
      </c>
      <c r="D12" s="24" t="s">
        <v>11</v>
      </c>
      <c r="E12" s="20">
        <v>129.94</v>
      </c>
      <c r="F12" s="110"/>
      <c r="G12" s="32">
        <f t="shared" si="0"/>
        <v>0</v>
      </c>
      <c r="H12" s="106" t="str">
        <f t="shared" si="1"/>
        <v/>
      </c>
    </row>
    <row r="13" spans="1:8" ht="13.5" thickBot="1" x14ac:dyDescent="0.35">
      <c r="A13" s="28" t="s">
        <v>30</v>
      </c>
      <c r="B13" s="2">
        <v>2</v>
      </c>
      <c r="C13" s="24" t="s">
        <v>31</v>
      </c>
      <c r="D13" s="24" t="s">
        <v>16</v>
      </c>
      <c r="E13" s="20">
        <v>90.9</v>
      </c>
      <c r="F13" s="110"/>
      <c r="G13" s="32">
        <f t="shared" si="0"/>
        <v>0</v>
      </c>
      <c r="H13" s="106" t="str">
        <f t="shared" si="1"/>
        <v/>
      </c>
    </row>
    <row r="14" spans="1:8" ht="13.5" thickBot="1" x14ac:dyDescent="0.35">
      <c r="A14" s="28"/>
      <c r="B14" s="2">
        <v>2</v>
      </c>
      <c r="C14" s="24" t="s">
        <v>32</v>
      </c>
      <c r="D14" s="24" t="s">
        <v>16</v>
      </c>
      <c r="E14" s="20">
        <v>96.75</v>
      </c>
      <c r="F14" s="110"/>
      <c r="G14" s="32">
        <f t="shared" si="0"/>
        <v>0</v>
      </c>
      <c r="H14" s="106" t="str">
        <f t="shared" si="1"/>
        <v/>
      </c>
    </row>
    <row r="15" spans="1:8" ht="13.5" thickBot="1" x14ac:dyDescent="0.35">
      <c r="A15" s="28" t="s">
        <v>33</v>
      </c>
      <c r="B15" s="2">
        <v>2</v>
      </c>
      <c r="C15" s="24" t="s">
        <v>34</v>
      </c>
      <c r="D15" s="24" t="s">
        <v>35</v>
      </c>
      <c r="E15" s="20">
        <v>151.65</v>
      </c>
      <c r="F15" s="110"/>
      <c r="G15" s="32">
        <f t="shared" si="0"/>
        <v>0</v>
      </c>
      <c r="H15" s="106" t="str">
        <f t="shared" si="1"/>
        <v/>
      </c>
    </row>
    <row r="16" spans="1:8" ht="13.5" thickBot="1" x14ac:dyDescent="0.35">
      <c r="A16" s="28"/>
      <c r="B16" s="2">
        <v>2</v>
      </c>
      <c r="C16" s="24" t="s">
        <v>36</v>
      </c>
      <c r="D16" s="24" t="s">
        <v>35</v>
      </c>
      <c r="E16" s="20">
        <v>224.25</v>
      </c>
      <c r="F16" s="110"/>
      <c r="G16" s="32">
        <f t="shared" si="0"/>
        <v>0</v>
      </c>
      <c r="H16" s="106" t="str">
        <f t="shared" si="1"/>
        <v/>
      </c>
    </row>
    <row r="17" spans="1:8" ht="13.5" thickBot="1" x14ac:dyDescent="0.35">
      <c r="A17" s="28" t="s">
        <v>37</v>
      </c>
      <c r="B17" s="2">
        <v>10</v>
      </c>
      <c r="C17" s="24" t="s">
        <v>38</v>
      </c>
      <c r="D17" s="24" t="s">
        <v>16</v>
      </c>
      <c r="E17" s="20">
        <v>73.349999999999994</v>
      </c>
      <c r="F17" s="110"/>
      <c r="G17" s="32">
        <f t="shared" si="0"/>
        <v>0</v>
      </c>
      <c r="H17" s="106" t="str">
        <f t="shared" si="1"/>
        <v/>
      </c>
    </row>
    <row r="18" spans="1:8" ht="13.5" thickBot="1" x14ac:dyDescent="0.35">
      <c r="A18" s="28"/>
      <c r="B18" s="2">
        <v>10</v>
      </c>
      <c r="C18" s="24" t="s">
        <v>32</v>
      </c>
      <c r="D18" s="24" t="s">
        <v>16</v>
      </c>
      <c r="E18" s="20">
        <v>79.2</v>
      </c>
      <c r="F18" s="110"/>
      <c r="G18" s="32">
        <f t="shared" si="0"/>
        <v>0</v>
      </c>
      <c r="H18" s="106" t="str">
        <f t="shared" si="1"/>
        <v/>
      </c>
    </row>
    <row r="19" spans="1:8" ht="13.5" thickBot="1" x14ac:dyDescent="0.35">
      <c r="A19" s="28" t="s">
        <v>39</v>
      </c>
      <c r="B19" s="2">
        <v>10</v>
      </c>
      <c r="C19" s="24" t="s">
        <v>40</v>
      </c>
      <c r="D19" s="24" t="s">
        <v>27</v>
      </c>
      <c r="E19" s="20">
        <v>695.74</v>
      </c>
      <c r="F19" s="110"/>
      <c r="G19" s="32">
        <f t="shared" si="0"/>
        <v>0</v>
      </c>
      <c r="H19" s="106" t="str">
        <f t="shared" si="1"/>
        <v/>
      </c>
    </row>
    <row r="20" spans="1:8" ht="13.5" thickBot="1" x14ac:dyDescent="0.35">
      <c r="A20" s="28" t="s">
        <v>41</v>
      </c>
      <c r="B20" s="2">
        <v>2</v>
      </c>
      <c r="C20" s="24" t="s">
        <v>42</v>
      </c>
      <c r="D20" s="24" t="s">
        <v>27</v>
      </c>
      <c r="E20" s="20">
        <v>651.99</v>
      </c>
      <c r="F20" s="110"/>
      <c r="G20" s="32">
        <f t="shared" si="0"/>
        <v>0</v>
      </c>
      <c r="H20" s="106" t="str">
        <f t="shared" si="1"/>
        <v/>
      </c>
    </row>
    <row r="21" spans="1:8" ht="13.5" thickBot="1" x14ac:dyDescent="0.35">
      <c r="A21" s="28" t="s">
        <v>43</v>
      </c>
      <c r="B21" s="2">
        <v>6</v>
      </c>
      <c r="C21" s="24" t="s">
        <v>44</v>
      </c>
      <c r="D21" s="24" t="s">
        <v>27</v>
      </c>
      <c r="E21" s="20">
        <v>695.74</v>
      </c>
      <c r="F21" s="110"/>
      <c r="G21" s="32">
        <f t="shared" si="0"/>
        <v>0</v>
      </c>
      <c r="H21" s="106" t="str">
        <f t="shared" si="1"/>
        <v/>
      </c>
    </row>
    <row r="22" spans="1:8" ht="13.5" thickBot="1" x14ac:dyDescent="0.35">
      <c r="A22" s="28" t="s">
        <v>45</v>
      </c>
      <c r="B22" s="2">
        <v>2</v>
      </c>
      <c r="C22" s="24" t="s">
        <v>46</v>
      </c>
      <c r="D22" s="24" t="s">
        <v>11</v>
      </c>
      <c r="E22" s="20">
        <v>101.96</v>
      </c>
      <c r="F22" s="110"/>
      <c r="G22" s="32">
        <f t="shared" si="0"/>
        <v>0</v>
      </c>
      <c r="H22" s="106" t="str">
        <f t="shared" si="1"/>
        <v/>
      </c>
    </row>
    <row r="23" spans="1:8" ht="13.5" thickBot="1" x14ac:dyDescent="0.35">
      <c r="A23" s="28" t="s">
        <v>47</v>
      </c>
      <c r="B23" s="2">
        <v>8</v>
      </c>
      <c r="C23" s="24" t="s">
        <v>48</v>
      </c>
      <c r="D23" s="24" t="s">
        <v>11</v>
      </c>
      <c r="E23" s="20">
        <v>166.97</v>
      </c>
      <c r="F23" s="110"/>
      <c r="G23" s="32">
        <f t="shared" si="0"/>
        <v>0</v>
      </c>
      <c r="H23" s="106" t="str">
        <f t="shared" si="1"/>
        <v/>
      </c>
    </row>
    <row r="24" spans="1:8" ht="13.5" thickBot="1" x14ac:dyDescent="0.35">
      <c r="A24" s="28" t="s">
        <v>49</v>
      </c>
      <c r="B24" s="2">
        <v>4</v>
      </c>
      <c r="C24" s="24" t="s">
        <v>50</v>
      </c>
      <c r="D24" s="24" t="s">
        <v>27</v>
      </c>
      <c r="E24" s="20">
        <v>771.55</v>
      </c>
      <c r="F24" s="110"/>
      <c r="G24" s="32">
        <f t="shared" si="0"/>
        <v>0</v>
      </c>
      <c r="H24" s="106" t="str">
        <f t="shared" si="1"/>
        <v/>
      </c>
    </row>
    <row r="25" spans="1:8" ht="13.5" thickBot="1" x14ac:dyDescent="0.35">
      <c r="A25" s="28"/>
      <c r="B25" s="2">
        <v>4</v>
      </c>
      <c r="C25" s="24" t="s">
        <v>51</v>
      </c>
      <c r="D25" s="24" t="s">
        <v>27</v>
      </c>
      <c r="E25" s="20">
        <v>695.75</v>
      </c>
      <c r="F25" s="110"/>
      <c r="G25" s="32">
        <f t="shared" si="0"/>
        <v>0</v>
      </c>
      <c r="H25" s="106" t="str">
        <f t="shared" si="1"/>
        <v/>
      </c>
    </row>
    <row r="26" spans="1:8" ht="13.5" thickBot="1" x14ac:dyDescent="0.35">
      <c r="A26" s="28" t="s">
        <v>52</v>
      </c>
      <c r="B26" s="2">
        <v>4</v>
      </c>
      <c r="C26" s="24" t="s">
        <v>53</v>
      </c>
      <c r="D26" s="24" t="s">
        <v>27</v>
      </c>
      <c r="E26" s="20">
        <v>770.44</v>
      </c>
      <c r="F26" s="110"/>
      <c r="G26" s="32">
        <f t="shared" si="0"/>
        <v>0</v>
      </c>
      <c r="H26" s="106" t="str">
        <f t="shared" si="1"/>
        <v/>
      </c>
    </row>
    <row r="27" spans="1:8" ht="13.5" thickBot="1" x14ac:dyDescent="0.35">
      <c r="A27" s="28" t="s">
        <v>54</v>
      </c>
      <c r="B27" s="2">
        <v>2</v>
      </c>
      <c r="C27" s="24" t="s">
        <v>55</v>
      </c>
      <c r="D27" s="24" t="s">
        <v>11</v>
      </c>
      <c r="E27" s="20">
        <v>140.28</v>
      </c>
      <c r="F27" s="110"/>
      <c r="G27" s="32">
        <f t="shared" si="0"/>
        <v>0</v>
      </c>
      <c r="H27" s="106" t="str">
        <f t="shared" si="1"/>
        <v/>
      </c>
    </row>
    <row r="28" spans="1:8" ht="13.5" thickBot="1" x14ac:dyDescent="0.35">
      <c r="A28" s="28" t="s">
        <v>56</v>
      </c>
      <c r="B28" s="2">
        <v>2</v>
      </c>
      <c r="C28" s="24" t="s">
        <v>57</v>
      </c>
      <c r="D28" s="24" t="s">
        <v>11</v>
      </c>
      <c r="E28" s="20">
        <v>92.91</v>
      </c>
      <c r="F28" s="110"/>
      <c r="G28" s="32">
        <f t="shared" si="0"/>
        <v>0</v>
      </c>
      <c r="H28" s="106" t="str">
        <f t="shared" si="1"/>
        <v/>
      </c>
    </row>
    <row r="29" spans="1:8" ht="13.5" thickBot="1" x14ac:dyDescent="0.35">
      <c r="A29" s="28" t="s">
        <v>58</v>
      </c>
      <c r="B29" s="2">
        <v>2</v>
      </c>
      <c r="C29" s="24" t="s">
        <v>59</v>
      </c>
      <c r="D29" s="24" t="s">
        <v>11</v>
      </c>
      <c r="E29" s="20">
        <v>199.62</v>
      </c>
      <c r="F29" s="110"/>
      <c r="G29" s="32">
        <f t="shared" si="0"/>
        <v>0</v>
      </c>
      <c r="H29" s="106" t="str">
        <f t="shared" si="1"/>
        <v/>
      </c>
    </row>
    <row r="30" spans="1:8" ht="13.5" thickBot="1" x14ac:dyDescent="0.35">
      <c r="A30" s="28" t="s">
        <v>60</v>
      </c>
      <c r="B30" s="2">
        <v>2</v>
      </c>
      <c r="C30" s="24" t="s">
        <v>61</v>
      </c>
      <c r="D30" s="24" t="s">
        <v>35</v>
      </c>
      <c r="E30" s="20">
        <v>604.79999999999995</v>
      </c>
      <c r="F30" s="110"/>
      <c r="G30" s="32">
        <f t="shared" si="0"/>
        <v>0</v>
      </c>
      <c r="H30" s="106" t="str">
        <f t="shared" si="1"/>
        <v/>
      </c>
    </row>
    <row r="31" spans="1:8" ht="13.5" thickBot="1" x14ac:dyDescent="0.35">
      <c r="A31" s="28"/>
      <c r="B31" s="2">
        <v>2</v>
      </c>
      <c r="C31" s="24" t="s">
        <v>62</v>
      </c>
      <c r="D31" s="24" t="s">
        <v>35</v>
      </c>
      <c r="E31" s="20">
        <v>481.2</v>
      </c>
      <c r="F31" s="110"/>
      <c r="G31" s="32">
        <f t="shared" si="0"/>
        <v>0</v>
      </c>
      <c r="H31" s="106" t="str">
        <f t="shared" si="1"/>
        <v/>
      </c>
    </row>
    <row r="32" spans="1:8" ht="13.5" thickBot="1" x14ac:dyDescent="0.35">
      <c r="A32" s="28" t="s">
        <v>63</v>
      </c>
      <c r="B32" s="2">
        <v>2</v>
      </c>
      <c r="C32" s="24" t="s">
        <v>64</v>
      </c>
      <c r="D32" s="24" t="s">
        <v>35</v>
      </c>
      <c r="E32" s="20">
        <v>101.25</v>
      </c>
      <c r="F32" s="110"/>
      <c r="G32" s="32">
        <f t="shared" si="0"/>
        <v>0</v>
      </c>
      <c r="H32" s="106" t="str">
        <f t="shared" si="1"/>
        <v/>
      </c>
    </row>
    <row r="33" spans="1:8" ht="13.5" thickBot="1" x14ac:dyDescent="0.35">
      <c r="A33" s="28"/>
      <c r="B33" s="2">
        <v>2</v>
      </c>
      <c r="C33" s="24" t="s">
        <v>65</v>
      </c>
      <c r="D33" s="24" t="s">
        <v>35</v>
      </c>
      <c r="E33" s="20">
        <v>380.1</v>
      </c>
      <c r="F33" s="110"/>
      <c r="G33" s="32">
        <f t="shared" si="0"/>
        <v>0</v>
      </c>
      <c r="H33" s="106" t="str">
        <f t="shared" si="1"/>
        <v/>
      </c>
    </row>
    <row r="34" spans="1:8" ht="13.5" thickBot="1" x14ac:dyDescent="0.35">
      <c r="A34" s="28" t="s">
        <v>66</v>
      </c>
      <c r="B34" s="2">
        <v>2</v>
      </c>
      <c r="C34" s="24" t="s">
        <v>67</v>
      </c>
      <c r="D34" s="24" t="s">
        <v>35</v>
      </c>
      <c r="E34" s="20">
        <v>567.9</v>
      </c>
      <c r="F34" s="110"/>
      <c r="G34" s="32">
        <f t="shared" si="0"/>
        <v>0</v>
      </c>
      <c r="H34" s="106" t="str">
        <f t="shared" si="1"/>
        <v/>
      </c>
    </row>
    <row r="35" spans="1:8" ht="13.5" thickBot="1" x14ac:dyDescent="0.35">
      <c r="A35" s="28"/>
      <c r="B35" s="2">
        <v>2</v>
      </c>
      <c r="C35" s="24" t="s">
        <v>68</v>
      </c>
      <c r="D35" s="24" t="s">
        <v>35</v>
      </c>
      <c r="E35" s="20">
        <v>1004.5</v>
      </c>
      <c r="F35" s="110"/>
      <c r="G35" s="32">
        <f t="shared" si="0"/>
        <v>0</v>
      </c>
      <c r="H35" s="106" t="str">
        <f t="shared" si="1"/>
        <v/>
      </c>
    </row>
    <row r="36" spans="1:8" ht="13.5" thickBot="1" x14ac:dyDescent="0.35">
      <c r="A36" s="28" t="s">
        <v>69</v>
      </c>
      <c r="B36" s="2">
        <v>2</v>
      </c>
      <c r="C36" s="24" t="s">
        <v>70</v>
      </c>
      <c r="D36" s="24" t="s">
        <v>11</v>
      </c>
      <c r="E36" s="20">
        <v>178.62</v>
      </c>
      <c r="F36" s="110"/>
      <c r="G36" s="32">
        <f t="shared" si="0"/>
        <v>0</v>
      </c>
      <c r="H36" s="106" t="str">
        <f t="shared" si="1"/>
        <v/>
      </c>
    </row>
    <row r="37" spans="1:8" ht="13.5" thickBot="1" x14ac:dyDescent="0.35">
      <c r="A37" s="28" t="s">
        <v>71</v>
      </c>
      <c r="B37" s="2">
        <v>2</v>
      </c>
      <c r="C37" s="24" t="s">
        <v>72</v>
      </c>
      <c r="D37" s="24" t="s">
        <v>27</v>
      </c>
      <c r="E37" s="20">
        <v>385.12</v>
      </c>
      <c r="F37" s="110"/>
      <c r="G37" s="32">
        <f t="shared" si="0"/>
        <v>0</v>
      </c>
      <c r="H37" s="106" t="str">
        <f t="shared" si="1"/>
        <v/>
      </c>
    </row>
    <row r="38" spans="1:8" ht="13.5" thickBot="1" x14ac:dyDescent="0.35">
      <c r="A38" s="28" t="s">
        <v>73</v>
      </c>
      <c r="B38" s="2">
        <v>2</v>
      </c>
      <c r="C38" s="24" t="s">
        <v>74</v>
      </c>
      <c r="D38" s="24" t="s">
        <v>11</v>
      </c>
      <c r="E38" s="20">
        <v>213.28</v>
      </c>
      <c r="F38" s="110"/>
      <c r="G38" s="32">
        <f t="shared" si="0"/>
        <v>0</v>
      </c>
      <c r="H38" s="106" t="str">
        <f t="shared" si="1"/>
        <v/>
      </c>
    </row>
    <row r="39" spans="1:8" ht="13.5" thickBot="1" x14ac:dyDescent="0.35">
      <c r="A39" s="28" t="s">
        <v>75</v>
      </c>
      <c r="B39" s="2">
        <v>2</v>
      </c>
      <c r="C39" s="24" t="s">
        <v>76</v>
      </c>
      <c r="D39" s="24" t="s">
        <v>11</v>
      </c>
      <c r="E39" s="20">
        <v>150.97</v>
      </c>
      <c r="F39" s="110"/>
      <c r="G39" s="32">
        <f t="shared" si="0"/>
        <v>0</v>
      </c>
      <c r="H39" s="106" t="str">
        <f t="shared" si="1"/>
        <v/>
      </c>
    </row>
    <row r="40" spans="1:8" ht="13.5" thickBot="1" x14ac:dyDescent="0.35">
      <c r="A40" s="28" t="s">
        <v>77</v>
      </c>
      <c r="B40" s="2">
        <v>4</v>
      </c>
      <c r="C40" s="24" t="s">
        <v>78</v>
      </c>
      <c r="D40" s="24" t="s">
        <v>11</v>
      </c>
      <c r="E40" s="20">
        <v>173.95</v>
      </c>
      <c r="F40" s="110"/>
      <c r="G40" s="32">
        <f t="shared" si="0"/>
        <v>0</v>
      </c>
      <c r="H40" s="106" t="str">
        <f t="shared" si="1"/>
        <v/>
      </c>
    </row>
    <row r="41" spans="1:8" ht="13.5" thickBot="1" x14ac:dyDescent="0.35">
      <c r="A41" s="28" t="s">
        <v>79</v>
      </c>
      <c r="B41" s="2">
        <v>12</v>
      </c>
      <c r="C41" s="24" t="s">
        <v>57</v>
      </c>
      <c r="D41" s="24" t="s">
        <v>11</v>
      </c>
      <c r="E41" s="20">
        <v>92.91</v>
      </c>
      <c r="F41" s="110"/>
      <c r="G41" s="32">
        <f t="shared" si="0"/>
        <v>0</v>
      </c>
      <c r="H41" s="106" t="str">
        <f t="shared" si="1"/>
        <v/>
      </c>
    </row>
    <row r="42" spans="1:8" ht="13.5" thickBot="1" x14ac:dyDescent="0.35">
      <c r="A42" s="28" t="s">
        <v>80</v>
      </c>
      <c r="B42" s="2">
        <v>4</v>
      </c>
      <c r="C42" s="24" t="s">
        <v>81</v>
      </c>
      <c r="D42" s="24" t="s">
        <v>27</v>
      </c>
      <c r="E42" s="20">
        <v>708.59</v>
      </c>
      <c r="F42" s="110"/>
      <c r="G42" s="32">
        <f t="shared" si="0"/>
        <v>0</v>
      </c>
      <c r="H42" s="106" t="str">
        <f t="shared" si="1"/>
        <v/>
      </c>
    </row>
    <row r="43" spans="1:8" ht="13.5" thickBot="1" x14ac:dyDescent="0.35">
      <c r="A43" s="28" t="s">
        <v>82</v>
      </c>
      <c r="B43" s="2">
        <v>4</v>
      </c>
      <c r="C43" s="24" t="s">
        <v>83</v>
      </c>
      <c r="D43" s="24" t="s">
        <v>27</v>
      </c>
      <c r="E43" s="20">
        <v>770.44</v>
      </c>
      <c r="F43" s="110"/>
      <c r="G43" s="32">
        <f t="shared" si="0"/>
        <v>0</v>
      </c>
      <c r="H43" s="106" t="str">
        <f t="shared" si="1"/>
        <v/>
      </c>
    </row>
    <row r="44" spans="1:8" ht="13.5" thickBot="1" x14ac:dyDescent="0.35">
      <c r="A44" s="28" t="s">
        <v>84</v>
      </c>
      <c r="B44" s="2">
        <v>24</v>
      </c>
      <c r="C44" s="24" t="s">
        <v>85</v>
      </c>
      <c r="D44" s="24" t="s">
        <v>11</v>
      </c>
      <c r="E44" s="20">
        <v>169.95</v>
      </c>
      <c r="F44" s="110"/>
      <c r="G44" s="32">
        <f t="shared" si="0"/>
        <v>0</v>
      </c>
      <c r="H44" s="106" t="str">
        <f t="shared" si="1"/>
        <v/>
      </c>
    </row>
    <row r="45" spans="1:8" ht="13.5" thickBot="1" x14ac:dyDescent="0.35">
      <c r="A45" s="28" t="s">
        <v>86</v>
      </c>
      <c r="B45" s="2">
        <v>2</v>
      </c>
      <c r="C45" s="24" t="s">
        <v>87</v>
      </c>
      <c r="D45" s="24" t="s">
        <v>35</v>
      </c>
      <c r="E45" s="20">
        <v>300.75</v>
      </c>
      <c r="F45" s="110"/>
      <c r="G45" s="32">
        <f t="shared" si="0"/>
        <v>0</v>
      </c>
      <c r="H45" s="106" t="str">
        <f t="shared" si="1"/>
        <v/>
      </c>
    </row>
    <row r="46" spans="1:8" ht="13.5" thickBot="1" x14ac:dyDescent="0.35">
      <c r="A46" s="28" t="s">
        <v>88</v>
      </c>
      <c r="B46" s="2">
        <v>8</v>
      </c>
      <c r="C46" s="24" t="s">
        <v>89</v>
      </c>
      <c r="D46" s="24" t="s">
        <v>35</v>
      </c>
      <c r="E46" s="20">
        <v>296</v>
      </c>
      <c r="F46" s="110"/>
      <c r="G46" s="32">
        <f t="shared" si="0"/>
        <v>0</v>
      </c>
      <c r="H46" s="106" t="str">
        <f t="shared" si="1"/>
        <v/>
      </c>
    </row>
    <row r="47" spans="1:8" ht="13.5" thickBot="1" x14ac:dyDescent="0.35">
      <c r="A47" s="28" t="s">
        <v>90</v>
      </c>
      <c r="B47" s="2">
        <v>4</v>
      </c>
      <c r="C47" s="24" t="s">
        <v>91</v>
      </c>
      <c r="D47" s="24" t="s">
        <v>11</v>
      </c>
      <c r="E47" s="20">
        <v>169.96</v>
      </c>
      <c r="F47" s="110"/>
      <c r="G47" s="32">
        <f t="shared" si="0"/>
        <v>0</v>
      </c>
      <c r="H47" s="106" t="str">
        <f t="shared" si="1"/>
        <v/>
      </c>
    </row>
    <row r="48" spans="1:8" ht="13.5" thickBot="1" x14ac:dyDescent="0.35">
      <c r="A48" s="28" t="s">
        <v>56</v>
      </c>
      <c r="B48" s="2">
        <v>2</v>
      </c>
      <c r="C48" s="24" t="s">
        <v>92</v>
      </c>
      <c r="D48" s="24" t="s">
        <v>11</v>
      </c>
      <c r="E48" s="20">
        <v>79.010000000000005</v>
      </c>
      <c r="F48" s="110"/>
      <c r="G48" s="32">
        <f t="shared" si="0"/>
        <v>0</v>
      </c>
      <c r="H48" s="106" t="str">
        <f t="shared" si="1"/>
        <v/>
      </c>
    </row>
    <row r="49" spans="1:8" ht="13.5" thickBot="1" x14ac:dyDescent="0.35">
      <c r="A49" s="28" t="s">
        <v>9</v>
      </c>
      <c r="B49" s="2">
        <v>2</v>
      </c>
      <c r="C49" s="24" t="s">
        <v>93</v>
      </c>
      <c r="D49" s="24" t="s">
        <v>11</v>
      </c>
      <c r="E49" s="20">
        <v>102.03</v>
      </c>
      <c r="F49" s="110"/>
      <c r="G49" s="32">
        <f t="shared" si="0"/>
        <v>0</v>
      </c>
      <c r="H49" s="106" t="str">
        <f t="shared" si="1"/>
        <v/>
      </c>
    </row>
    <row r="50" spans="1:8" ht="13.5" thickBot="1" x14ac:dyDescent="0.35">
      <c r="A50" s="28" t="s">
        <v>94</v>
      </c>
      <c r="B50" s="2">
        <v>2</v>
      </c>
      <c r="C50" s="24" t="s">
        <v>95</v>
      </c>
      <c r="D50" s="24" t="s">
        <v>27</v>
      </c>
      <c r="E50" s="20">
        <v>470.99</v>
      </c>
      <c r="F50" s="110"/>
      <c r="G50" s="32">
        <f t="shared" si="0"/>
        <v>0</v>
      </c>
      <c r="H50" s="106" t="str">
        <f t="shared" si="1"/>
        <v/>
      </c>
    </row>
    <row r="51" spans="1:8" ht="13.5" thickBot="1" x14ac:dyDescent="0.35">
      <c r="A51" s="28" t="s">
        <v>96</v>
      </c>
      <c r="B51" s="2">
        <v>2</v>
      </c>
      <c r="C51" s="24" t="s">
        <v>97</v>
      </c>
      <c r="D51" s="24" t="s">
        <v>35</v>
      </c>
      <c r="E51" s="20">
        <v>709.45</v>
      </c>
      <c r="F51" s="110"/>
      <c r="G51" s="32">
        <f t="shared" si="0"/>
        <v>0</v>
      </c>
      <c r="H51" s="106" t="str">
        <f t="shared" si="1"/>
        <v/>
      </c>
    </row>
    <row r="52" spans="1:8" ht="13.5" thickBot="1" x14ac:dyDescent="0.35">
      <c r="A52" s="28" t="s">
        <v>96</v>
      </c>
      <c r="B52" s="2">
        <v>2</v>
      </c>
      <c r="C52" s="24" t="s">
        <v>98</v>
      </c>
      <c r="D52" s="24" t="s">
        <v>35</v>
      </c>
      <c r="E52" s="20">
        <v>831.25</v>
      </c>
      <c r="F52" s="110"/>
      <c r="G52" s="32">
        <f t="shared" si="0"/>
        <v>0</v>
      </c>
      <c r="H52" s="106" t="str">
        <f t="shared" si="1"/>
        <v/>
      </c>
    </row>
    <row r="53" spans="1:8" ht="13.5" thickBot="1" x14ac:dyDescent="0.35">
      <c r="A53" s="28" t="s">
        <v>99</v>
      </c>
      <c r="B53" s="2">
        <v>4</v>
      </c>
      <c r="C53" s="24" t="s">
        <v>100</v>
      </c>
      <c r="D53" s="24" t="s">
        <v>35</v>
      </c>
      <c r="E53" s="20">
        <v>401.75</v>
      </c>
      <c r="F53" s="110"/>
      <c r="G53" s="32">
        <f t="shared" si="0"/>
        <v>0</v>
      </c>
      <c r="H53" s="106" t="str">
        <f t="shared" si="1"/>
        <v/>
      </c>
    </row>
    <row r="54" spans="1:8" ht="13.5" thickBot="1" x14ac:dyDescent="0.35">
      <c r="A54" s="28" t="s">
        <v>101</v>
      </c>
      <c r="B54" s="2">
        <v>4</v>
      </c>
      <c r="C54" s="24" t="s">
        <v>102</v>
      </c>
      <c r="D54" s="24" t="s">
        <v>11</v>
      </c>
      <c r="E54" s="20">
        <v>178.62</v>
      </c>
      <c r="F54" s="110"/>
      <c r="G54" s="32">
        <f t="shared" si="0"/>
        <v>0</v>
      </c>
      <c r="H54" s="106" t="str">
        <f t="shared" si="1"/>
        <v/>
      </c>
    </row>
    <row r="55" spans="1:8" ht="13.5" thickBot="1" x14ac:dyDescent="0.35">
      <c r="A55" s="28" t="s">
        <v>103</v>
      </c>
      <c r="B55" s="2">
        <v>6</v>
      </c>
      <c r="C55" s="24" t="s">
        <v>104</v>
      </c>
      <c r="D55" s="24" t="s">
        <v>16</v>
      </c>
      <c r="E55" s="20">
        <v>83.5</v>
      </c>
      <c r="F55" s="110"/>
      <c r="G55" s="32">
        <f t="shared" si="0"/>
        <v>0</v>
      </c>
      <c r="H55" s="106" t="str">
        <f t="shared" si="1"/>
        <v/>
      </c>
    </row>
    <row r="56" spans="1:8" ht="13.5" thickBot="1" x14ac:dyDescent="0.35">
      <c r="A56" s="28" t="s">
        <v>103</v>
      </c>
      <c r="B56" s="2">
        <v>6</v>
      </c>
      <c r="C56" s="24" t="s">
        <v>105</v>
      </c>
      <c r="D56" s="24" t="s">
        <v>16</v>
      </c>
      <c r="E56" s="20">
        <v>116.8</v>
      </c>
      <c r="F56" s="110"/>
      <c r="G56" s="32">
        <f t="shared" si="0"/>
        <v>0</v>
      </c>
      <c r="H56" s="106" t="str">
        <f t="shared" si="1"/>
        <v/>
      </c>
    </row>
    <row r="57" spans="1:8" ht="13.5" thickBot="1" x14ac:dyDescent="0.35">
      <c r="A57" s="28" t="s">
        <v>106</v>
      </c>
      <c r="B57" s="2">
        <v>20</v>
      </c>
      <c r="C57" s="24" t="s">
        <v>107</v>
      </c>
      <c r="D57" s="24" t="s">
        <v>16</v>
      </c>
      <c r="E57" s="20">
        <v>86.4</v>
      </c>
      <c r="F57" s="110"/>
      <c r="G57" s="32">
        <f t="shared" si="0"/>
        <v>0</v>
      </c>
      <c r="H57" s="106" t="str">
        <f t="shared" si="1"/>
        <v/>
      </c>
    </row>
    <row r="58" spans="1:8" ht="13.5" thickBot="1" x14ac:dyDescent="0.35">
      <c r="A58" s="28" t="s">
        <v>106</v>
      </c>
      <c r="B58" s="2">
        <v>20</v>
      </c>
      <c r="C58" s="24" t="s">
        <v>108</v>
      </c>
      <c r="D58" s="24" t="s">
        <v>16</v>
      </c>
      <c r="E58" s="20">
        <v>85.05</v>
      </c>
      <c r="F58" s="110"/>
      <c r="G58" s="32">
        <f t="shared" si="0"/>
        <v>0</v>
      </c>
      <c r="H58" s="106" t="str">
        <f t="shared" si="1"/>
        <v/>
      </c>
    </row>
    <row r="59" spans="1:8" ht="13.5" thickBot="1" x14ac:dyDescent="0.35">
      <c r="A59" s="28" t="s">
        <v>109</v>
      </c>
      <c r="B59" s="2">
        <v>8</v>
      </c>
      <c r="C59" s="24" t="s">
        <v>110</v>
      </c>
      <c r="D59" s="24" t="s">
        <v>111</v>
      </c>
      <c r="E59" s="20">
        <v>546.29999999999995</v>
      </c>
      <c r="F59" s="110"/>
      <c r="G59" s="32">
        <f t="shared" si="0"/>
        <v>0</v>
      </c>
      <c r="H59" s="106" t="str">
        <f t="shared" si="1"/>
        <v/>
      </c>
    </row>
    <row r="60" spans="1:8" ht="13.5" thickBot="1" x14ac:dyDescent="0.35">
      <c r="A60" s="28" t="s">
        <v>112</v>
      </c>
      <c r="B60" s="2">
        <v>8</v>
      </c>
      <c r="C60" s="24" t="s">
        <v>113</v>
      </c>
      <c r="D60" s="24" t="s">
        <v>27</v>
      </c>
      <c r="E60" s="20">
        <v>407.66</v>
      </c>
      <c r="F60" s="110"/>
      <c r="G60" s="32">
        <f t="shared" si="0"/>
        <v>0</v>
      </c>
      <c r="H60" s="106" t="str">
        <f t="shared" si="1"/>
        <v/>
      </c>
    </row>
    <row r="61" spans="1:8" ht="13.5" thickBot="1" x14ac:dyDescent="0.35">
      <c r="A61" s="28" t="s">
        <v>114</v>
      </c>
      <c r="B61" s="2">
        <v>2</v>
      </c>
      <c r="C61" s="24" t="s">
        <v>115</v>
      </c>
      <c r="D61" s="24" t="s">
        <v>11</v>
      </c>
      <c r="E61" s="20">
        <v>181.62</v>
      </c>
      <c r="F61" s="110"/>
      <c r="G61" s="32">
        <f t="shared" si="0"/>
        <v>0</v>
      </c>
      <c r="H61" s="106" t="str">
        <f t="shared" si="1"/>
        <v/>
      </c>
    </row>
    <row r="62" spans="1:8" ht="13.5" thickBot="1" x14ac:dyDescent="0.35">
      <c r="A62" s="28" t="s">
        <v>116</v>
      </c>
      <c r="B62" s="2">
        <v>2</v>
      </c>
      <c r="C62" s="24" t="s">
        <v>117</v>
      </c>
      <c r="D62" s="24" t="s">
        <v>27</v>
      </c>
      <c r="E62" s="20">
        <v>771.55</v>
      </c>
      <c r="F62" s="110"/>
      <c r="G62" s="32">
        <f t="shared" si="0"/>
        <v>0</v>
      </c>
      <c r="H62" s="106" t="str">
        <f t="shared" si="1"/>
        <v/>
      </c>
    </row>
    <row r="63" spans="1:8" ht="13.5" thickBot="1" x14ac:dyDescent="0.35">
      <c r="A63" s="28" t="s">
        <v>116</v>
      </c>
      <c r="B63" s="2">
        <v>2</v>
      </c>
      <c r="C63" s="24" t="s">
        <v>118</v>
      </c>
      <c r="D63" s="24" t="s">
        <v>27</v>
      </c>
      <c r="E63" s="20">
        <v>695.74</v>
      </c>
      <c r="F63" s="110"/>
      <c r="G63" s="32">
        <f t="shared" si="0"/>
        <v>0</v>
      </c>
      <c r="H63" s="106" t="str">
        <f t="shared" si="1"/>
        <v/>
      </c>
    </row>
    <row r="64" spans="1:8" ht="13.5" thickBot="1" x14ac:dyDescent="0.35">
      <c r="A64" s="28" t="s">
        <v>119</v>
      </c>
      <c r="B64" s="2">
        <v>2</v>
      </c>
      <c r="C64" s="24" t="s">
        <v>120</v>
      </c>
      <c r="D64" s="24" t="s">
        <v>27</v>
      </c>
      <c r="E64" s="20">
        <v>770.44</v>
      </c>
      <c r="F64" s="110"/>
      <c r="G64" s="32">
        <f t="shared" si="0"/>
        <v>0</v>
      </c>
      <c r="H64" s="106" t="str">
        <f t="shared" si="1"/>
        <v/>
      </c>
    </row>
    <row r="65" spans="1:8" ht="13.5" thickBot="1" x14ac:dyDescent="0.35">
      <c r="A65" s="28" t="s">
        <v>121</v>
      </c>
      <c r="B65" s="2">
        <v>2</v>
      </c>
      <c r="C65" s="24" t="s">
        <v>122</v>
      </c>
      <c r="D65" s="24" t="s">
        <v>16</v>
      </c>
      <c r="E65" s="20">
        <v>83.25</v>
      </c>
      <c r="F65" s="110"/>
      <c r="G65" s="32">
        <f t="shared" si="0"/>
        <v>0</v>
      </c>
      <c r="H65" s="106" t="str">
        <f t="shared" si="1"/>
        <v/>
      </c>
    </row>
    <row r="66" spans="1:8" ht="13.5" thickBot="1" x14ac:dyDescent="0.35">
      <c r="A66" s="28" t="s">
        <v>123</v>
      </c>
      <c r="B66" s="2">
        <v>14</v>
      </c>
      <c r="C66" s="24" t="s">
        <v>124</v>
      </c>
      <c r="D66" s="24" t="s">
        <v>11</v>
      </c>
      <c r="E66" s="20">
        <v>82.92</v>
      </c>
      <c r="F66" s="110"/>
      <c r="G66" s="32">
        <f t="shared" si="0"/>
        <v>0</v>
      </c>
      <c r="H66" s="106" t="str">
        <f t="shared" si="1"/>
        <v/>
      </c>
    </row>
    <row r="67" spans="1:8" ht="13.5" thickBot="1" x14ac:dyDescent="0.35">
      <c r="A67" s="28" t="s">
        <v>125</v>
      </c>
      <c r="B67" s="2">
        <v>2</v>
      </c>
      <c r="C67" s="24" t="s">
        <v>126</v>
      </c>
      <c r="D67" s="24" t="s">
        <v>11</v>
      </c>
      <c r="E67" s="20">
        <v>121.96</v>
      </c>
      <c r="F67" s="110"/>
      <c r="G67" s="32">
        <f t="shared" si="0"/>
        <v>0</v>
      </c>
      <c r="H67" s="106" t="str">
        <f t="shared" si="1"/>
        <v/>
      </c>
    </row>
    <row r="68" spans="1:8" ht="13.5" thickBot="1" x14ac:dyDescent="0.35">
      <c r="A68" s="28" t="s">
        <v>127</v>
      </c>
      <c r="B68" s="2">
        <v>12</v>
      </c>
      <c r="C68" s="24" t="s">
        <v>128</v>
      </c>
      <c r="D68" s="24" t="s">
        <v>11</v>
      </c>
      <c r="E68" s="20">
        <v>108.42</v>
      </c>
      <c r="F68" s="110"/>
      <c r="G68" s="32">
        <f t="shared" ref="G68:G79" si="2">ROUND(F68*B68,2)</f>
        <v>0</v>
      </c>
      <c r="H68" s="106" t="str">
        <f t="shared" ref="H68:H79" si="3">IF(F68&gt;E68,"SUPERA IMPORT SORTIDA","")</f>
        <v/>
      </c>
    </row>
    <row r="69" spans="1:8" ht="13.5" thickBot="1" x14ac:dyDescent="0.35">
      <c r="A69" s="28" t="s">
        <v>129</v>
      </c>
      <c r="B69" s="2">
        <v>22</v>
      </c>
      <c r="C69" s="24" t="s">
        <v>130</v>
      </c>
      <c r="D69" s="24" t="s">
        <v>11</v>
      </c>
      <c r="E69" s="20">
        <v>119.29</v>
      </c>
      <c r="F69" s="110"/>
      <c r="G69" s="32">
        <f t="shared" si="2"/>
        <v>0</v>
      </c>
      <c r="H69" s="106" t="str">
        <f t="shared" si="3"/>
        <v/>
      </c>
    </row>
    <row r="70" spans="1:8" ht="13.5" thickBot="1" x14ac:dyDescent="0.35">
      <c r="A70" s="28" t="s">
        <v>131</v>
      </c>
      <c r="B70" s="2">
        <v>8</v>
      </c>
      <c r="C70" s="24" t="s">
        <v>132</v>
      </c>
      <c r="D70" s="24" t="s">
        <v>16</v>
      </c>
      <c r="E70" s="20">
        <v>96.75</v>
      </c>
      <c r="F70" s="110"/>
      <c r="G70" s="32">
        <f t="shared" si="2"/>
        <v>0</v>
      </c>
      <c r="H70" s="106" t="str">
        <f t="shared" si="3"/>
        <v/>
      </c>
    </row>
    <row r="71" spans="1:8" ht="13.5" thickBot="1" x14ac:dyDescent="0.35">
      <c r="A71" s="28" t="s">
        <v>131</v>
      </c>
      <c r="B71" s="2">
        <v>8</v>
      </c>
      <c r="C71" s="24" t="s">
        <v>133</v>
      </c>
      <c r="D71" s="24" t="s">
        <v>16</v>
      </c>
      <c r="E71" s="20">
        <v>109.35</v>
      </c>
      <c r="F71" s="110"/>
      <c r="G71" s="32">
        <f t="shared" si="2"/>
        <v>0</v>
      </c>
      <c r="H71" s="106" t="str">
        <f t="shared" si="3"/>
        <v/>
      </c>
    </row>
    <row r="72" spans="1:8" ht="13.5" thickBot="1" x14ac:dyDescent="0.35">
      <c r="A72" s="28" t="s">
        <v>134</v>
      </c>
      <c r="B72" s="2">
        <v>2</v>
      </c>
      <c r="C72" s="24" t="s">
        <v>135</v>
      </c>
      <c r="D72" s="24" t="s">
        <v>11</v>
      </c>
      <c r="E72" s="20">
        <v>140.28</v>
      </c>
      <c r="F72" s="110"/>
      <c r="G72" s="32">
        <f t="shared" si="2"/>
        <v>0</v>
      </c>
      <c r="H72" s="106" t="str">
        <f t="shared" si="3"/>
        <v/>
      </c>
    </row>
    <row r="73" spans="1:8" ht="13.5" thickBot="1" x14ac:dyDescent="0.35">
      <c r="A73" s="28" t="s">
        <v>136</v>
      </c>
      <c r="B73" s="2">
        <v>22</v>
      </c>
      <c r="C73" s="24" t="s">
        <v>137</v>
      </c>
      <c r="D73" s="24" t="s">
        <v>11</v>
      </c>
      <c r="E73" s="20">
        <v>105.12</v>
      </c>
      <c r="F73" s="110"/>
      <c r="G73" s="32">
        <f t="shared" si="2"/>
        <v>0</v>
      </c>
      <c r="H73" s="106" t="str">
        <f t="shared" si="3"/>
        <v/>
      </c>
    </row>
    <row r="74" spans="1:8" ht="13.5" thickBot="1" x14ac:dyDescent="0.35">
      <c r="A74" s="28" t="s">
        <v>138</v>
      </c>
      <c r="B74" s="2">
        <v>100</v>
      </c>
      <c r="C74" s="24" t="s">
        <v>139</v>
      </c>
      <c r="D74" s="24" t="s">
        <v>35</v>
      </c>
      <c r="E74" s="20">
        <v>86.5</v>
      </c>
      <c r="F74" s="110"/>
      <c r="G74" s="32">
        <f t="shared" si="2"/>
        <v>0</v>
      </c>
      <c r="H74" s="106" t="str">
        <f t="shared" si="3"/>
        <v/>
      </c>
    </row>
    <row r="75" spans="1:8" ht="13.5" thickBot="1" x14ac:dyDescent="0.35">
      <c r="A75" s="28" t="s">
        <v>140</v>
      </c>
      <c r="B75" s="2">
        <v>2</v>
      </c>
      <c r="C75" s="24" t="s">
        <v>141</v>
      </c>
      <c r="D75" s="24" t="s">
        <v>35</v>
      </c>
      <c r="E75" s="20">
        <v>121.95</v>
      </c>
      <c r="F75" s="110"/>
      <c r="G75" s="32">
        <f t="shared" si="2"/>
        <v>0</v>
      </c>
      <c r="H75" s="106" t="str">
        <f t="shared" si="3"/>
        <v/>
      </c>
    </row>
    <row r="76" spans="1:8" ht="13.5" thickBot="1" x14ac:dyDescent="0.35">
      <c r="A76" s="28" t="s">
        <v>142</v>
      </c>
      <c r="B76" s="2">
        <v>10</v>
      </c>
      <c r="C76" s="24" t="s">
        <v>143</v>
      </c>
      <c r="D76" s="24" t="s">
        <v>35</v>
      </c>
      <c r="E76" s="20">
        <v>97.65</v>
      </c>
      <c r="F76" s="110"/>
      <c r="G76" s="32">
        <f t="shared" si="2"/>
        <v>0</v>
      </c>
      <c r="H76" s="106" t="str">
        <f t="shared" si="3"/>
        <v/>
      </c>
    </row>
    <row r="77" spans="1:8" ht="13.5" thickBot="1" x14ac:dyDescent="0.35">
      <c r="A77" s="28" t="s">
        <v>144</v>
      </c>
      <c r="B77" s="2">
        <v>2</v>
      </c>
      <c r="C77" s="24" t="s">
        <v>145</v>
      </c>
      <c r="D77" s="24" t="s">
        <v>35</v>
      </c>
      <c r="E77" s="20">
        <v>114.75</v>
      </c>
      <c r="F77" s="110"/>
      <c r="G77" s="32">
        <f t="shared" si="2"/>
        <v>0</v>
      </c>
      <c r="H77" s="106" t="str">
        <f t="shared" si="3"/>
        <v/>
      </c>
    </row>
    <row r="78" spans="1:8" x14ac:dyDescent="0.3">
      <c r="A78" s="28" t="s">
        <v>146</v>
      </c>
      <c r="B78" s="2">
        <v>4</v>
      </c>
      <c r="C78" s="24" t="s">
        <v>147</v>
      </c>
      <c r="D78" s="24" t="s">
        <v>35</v>
      </c>
      <c r="E78" s="20">
        <v>97.65</v>
      </c>
      <c r="F78" s="110"/>
      <c r="G78" s="32">
        <f t="shared" si="2"/>
        <v>0</v>
      </c>
      <c r="H78" s="106" t="str">
        <f t="shared" si="3"/>
        <v/>
      </c>
    </row>
    <row r="79" spans="1:8" x14ac:dyDescent="0.3">
      <c r="A79" s="28"/>
      <c r="B79" s="16">
        <v>4</v>
      </c>
      <c r="C79" s="24" t="s">
        <v>148</v>
      </c>
      <c r="D79" s="24" t="s">
        <v>35</v>
      </c>
      <c r="E79" s="20">
        <v>270.45</v>
      </c>
      <c r="F79" s="110"/>
      <c r="G79" s="32">
        <f t="shared" si="2"/>
        <v>0</v>
      </c>
      <c r="H79" s="106" t="str">
        <f t="shared" si="3"/>
        <v/>
      </c>
    </row>
    <row r="80" spans="1:8" x14ac:dyDescent="0.3">
      <c r="A80" s="28"/>
      <c r="B80" s="11"/>
      <c r="C80" s="11"/>
      <c r="D80" s="11"/>
      <c r="E80" s="12"/>
      <c r="G80" s="32"/>
    </row>
    <row r="81" spans="1:10" x14ac:dyDescent="0.3">
      <c r="A81" s="10" t="s">
        <v>149</v>
      </c>
      <c r="B81" s="5"/>
      <c r="C81" s="5"/>
      <c r="D81" s="38"/>
      <c r="E81" s="35"/>
      <c r="F81" s="31"/>
      <c r="G81" s="27">
        <f>SUM(G3:G79)</f>
        <v>0</v>
      </c>
      <c r="H81" s="23"/>
      <c r="I81" s="23"/>
      <c r="J81" s="23"/>
    </row>
    <row r="82" spans="1:10" x14ac:dyDescent="0.3">
      <c r="A82" s="19"/>
      <c r="B82" s="37"/>
      <c r="C82" s="37"/>
      <c r="D82" s="37"/>
      <c r="E82" s="34"/>
      <c r="F82" s="30"/>
      <c r="G82" s="32"/>
      <c r="H82" s="23"/>
      <c r="I82" s="23"/>
      <c r="J82" s="23"/>
    </row>
    <row r="83" spans="1:10" x14ac:dyDescent="0.3">
      <c r="A83" s="26" t="s">
        <v>150</v>
      </c>
      <c r="B83" s="22"/>
      <c r="C83" s="22"/>
      <c r="D83" s="22"/>
      <c r="E83" s="22"/>
      <c r="F83" s="22"/>
      <c r="G83" s="18"/>
      <c r="H83" s="36"/>
      <c r="I83" s="36"/>
      <c r="J83" s="36"/>
    </row>
    <row r="84" spans="1:10" ht="39" x14ac:dyDescent="0.3">
      <c r="A84" s="33" t="s">
        <v>151</v>
      </c>
      <c r="B84" s="29"/>
      <c r="C84" s="29" t="s">
        <v>152</v>
      </c>
      <c r="D84" s="25"/>
      <c r="E84" s="21" t="s">
        <v>153</v>
      </c>
      <c r="F84" s="21" t="s">
        <v>154</v>
      </c>
      <c r="G84" s="17" t="s">
        <v>8</v>
      </c>
      <c r="H84" s="39"/>
      <c r="I84" s="23"/>
      <c r="J84" s="23"/>
    </row>
    <row r="85" spans="1:10" x14ac:dyDescent="0.3">
      <c r="A85" s="40" t="s">
        <v>155</v>
      </c>
      <c r="B85" s="41"/>
      <c r="C85" s="42">
        <v>20</v>
      </c>
      <c r="D85" s="41"/>
      <c r="E85" s="41">
        <v>39.700000000000003</v>
      </c>
      <c r="F85" s="41"/>
      <c r="G85" s="43">
        <f>ROUND(F85*C85,2)</f>
        <v>0</v>
      </c>
      <c r="H85" s="107" t="str">
        <f>IF(F85&gt;E85,"SUPERA IMPORT SORTIDA","")</f>
        <v/>
      </c>
      <c r="I85" s="23"/>
      <c r="J85" s="23"/>
    </row>
    <row r="86" spans="1:10" x14ac:dyDescent="0.3">
      <c r="A86" s="40" t="s">
        <v>156</v>
      </c>
      <c r="B86" s="41"/>
      <c r="C86" s="42">
        <v>30</v>
      </c>
      <c r="D86" s="41"/>
      <c r="E86" s="41">
        <v>21.5</v>
      </c>
      <c r="F86" s="41"/>
      <c r="G86" s="43">
        <f t="shared" ref="G86:G88" si="4">ROUND(F86*C86,2)</f>
        <v>0</v>
      </c>
      <c r="H86" s="107" t="str">
        <f t="shared" ref="H86:H88" si="5">IF(F86&gt;E86,"SUPERA IMPORT SORTIDA","")</f>
        <v/>
      </c>
      <c r="I86" s="23"/>
      <c r="J86" s="23"/>
    </row>
    <row r="87" spans="1:10" x14ac:dyDescent="0.3">
      <c r="A87" s="40" t="s">
        <v>157</v>
      </c>
      <c r="B87" s="41"/>
      <c r="C87" s="42">
        <v>50</v>
      </c>
      <c r="D87" s="41"/>
      <c r="E87" s="41">
        <v>7.6</v>
      </c>
      <c r="F87" s="41"/>
      <c r="G87" s="43">
        <f t="shared" si="4"/>
        <v>0</v>
      </c>
      <c r="H87" s="107" t="str">
        <f t="shared" si="5"/>
        <v/>
      </c>
      <c r="I87" s="23"/>
      <c r="J87" s="23"/>
    </row>
    <row r="88" spans="1:10" x14ac:dyDescent="0.3">
      <c r="A88" s="40" t="s">
        <v>158</v>
      </c>
      <c r="B88" s="41"/>
      <c r="C88" s="42">
        <v>370</v>
      </c>
      <c r="D88" s="41"/>
      <c r="E88" s="41">
        <v>25</v>
      </c>
      <c r="F88" s="41"/>
      <c r="G88" s="43">
        <f t="shared" si="4"/>
        <v>0</v>
      </c>
      <c r="H88" s="107" t="str">
        <f t="shared" si="5"/>
        <v/>
      </c>
      <c r="I88" s="23"/>
      <c r="J88" s="23"/>
    </row>
    <row r="89" spans="1:10" x14ac:dyDescent="0.3">
      <c r="A89" s="44" t="s">
        <v>159</v>
      </c>
      <c r="B89" s="45"/>
      <c r="C89" s="45"/>
      <c r="D89" s="45"/>
      <c r="E89" s="46"/>
      <c r="F89" s="84"/>
      <c r="G89" s="47">
        <f>SUM(G85:G88)</f>
        <v>0</v>
      </c>
      <c r="H89" s="39"/>
      <c r="I89" s="23"/>
      <c r="J89" s="23"/>
    </row>
    <row r="90" spans="1:10" x14ac:dyDescent="0.3">
      <c r="A90" s="48"/>
      <c r="B90" s="49"/>
      <c r="C90" s="49"/>
      <c r="D90" s="49"/>
      <c r="E90" s="49"/>
      <c r="F90" s="50"/>
      <c r="G90" s="51"/>
      <c r="H90" s="23"/>
      <c r="I90" s="23"/>
      <c r="J90" s="23"/>
    </row>
    <row r="91" spans="1:10" ht="26" x14ac:dyDescent="0.3">
      <c r="A91" s="52" t="s">
        <v>169</v>
      </c>
      <c r="B91" s="53"/>
      <c r="C91" s="54" t="s">
        <v>160</v>
      </c>
      <c r="D91" s="55"/>
      <c r="E91" s="56" t="s">
        <v>161</v>
      </c>
      <c r="F91" s="56" t="s">
        <v>162</v>
      </c>
      <c r="G91" s="57" t="s">
        <v>8</v>
      </c>
      <c r="H91" s="23"/>
      <c r="I91" s="23"/>
      <c r="J91" s="23"/>
    </row>
    <row r="92" spans="1:10" x14ac:dyDescent="0.3">
      <c r="A92" s="28" t="s">
        <v>163</v>
      </c>
      <c r="B92" s="58"/>
      <c r="C92" s="59">
        <v>145</v>
      </c>
      <c r="D92" s="60"/>
      <c r="E92" s="61">
        <v>29</v>
      </c>
      <c r="F92" s="61"/>
      <c r="G92" s="62">
        <f>ROUND(F92*C92,2)</f>
        <v>0</v>
      </c>
      <c r="H92" s="108" t="str">
        <f>IF(F92&gt;E92,"SUPERA IMPORT SORTIDA","")</f>
        <v/>
      </c>
      <c r="I92" s="23"/>
      <c r="J92" s="23"/>
    </row>
    <row r="93" spans="1:10" x14ac:dyDescent="0.3">
      <c r="A93" s="28" t="s">
        <v>164</v>
      </c>
      <c r="B93" s="60"/>
      <c r="C93" s="63">
        <v>289</v>
      </c>
      <c r="D93" s="59"/>
      <c r="E93" s="61">
        <v>29</v>
      </c>
      <c r="F93" s="61"/>
      <c r="G93" s="62">
        <f t="shared" ref="G93:G94" si="6">ROUND(F93*C93,2)</f>
        <v>0</v>
      </c>
      <c r="H93" s="108" t="str">
        <f t="shared" ref="H93:H94" si="7">IF(F93&gt;E93,"SUPERA IMPORT SORTIDA","")</f>
        <v/>
      </c>
      <c r="I93" s="23"/>
      <c r="J93" s="23"/>
    </row>
    <row r="94" spans="1:10" x14ac:dyDescent="0.3">
      <c r="A94" s="28" t="s">
        <v>165</v>
      </c>
      <c r="B94" s="58"/>
      <c r="C94" s="59">
        <v>289</v>
      </c>
      <c r="D94" s="60"/>
      <c r="E94" s="61">
        <v>29</v>
      </c>
      <c r="F94" s="61"/>
      <c r="G94" s="62">
        <f t="shared" si="6"/>
        <v>0</v>
      </c>
      <c r="H94" s="108" t="str">
        <f t="shared" si="7"/>
        <v/>
      </c>
      <c r="I94" s="23"/>
      <c r="J94" s="23"/>
    </row>
    <row r="95" spans="1:10" x14ac:dyDescent="0.3">
      <c r="A95" s="64" t="s">
        <v>166</v>
      </c>
      <c r="B95" s="65"/>
      <c r="C95" s="65"/>
      <c r="D95" s="66"/>
      <c r="E95" s="66"/>
      <c r="F95" s="83"/>
      <c r="G95" s="67">
        <f>SUM(G92:G94)</f>
        <v>0</v>
      </c>
      <c r="H95" s="23"/>
      <c r="I95" s="23"/>
      <c r="J95" s="23"/>
    </row>
    <row r="96" spans="1:10" ht="13.5" thickBot="1" x14ac:dyDescent="0.35">
      <c r="A96" s="68"/>
      <c r="B96" s="69"/>
      <c r="C96" s="69"/>
      <c r="D96" s="69"/>
      <c r="E96" s="69"/>
      <c r="F96" s="69"/>
      <c r="G96" s="51"/>
      <c r="H96" s="23"/>
      <c r="I96" s="23"/>
      <c r="J96" s="23"/>
    </row>
    <row r="97" spans="1:10" ht="13.5" thickBot="1" x14ac:dyDescent="0.35">
      <c r="A97" s="70" t="s">
        <v>167</v>
      </c>
      <c r="B97" s="71"/>
      <c r="C97" s="71"/>
      <c r="D97" s="71"/>
      <c r="E97" s="71"/>
      <c r="F97" s="72"/>
      <c r="G97" s="73">
        <f>SUM(G81,G89,G95)</f>
        <v>0</v>
      </c>
      <c r="H97" s="23"/>
      <c r="I97" s="23"/>
      <c r="J97" s="23"/>
    </row>
    <row r="98" spans="1:10" x14ac:dyDescent="0.3">
      <c r="A98" s="74" t="s">
        <v>168</v>
      </c>
      <c r="B98" s="69"/>
      <c r="C98" s="69"/>
      <c r="D98" s="69"/>
      <c r="E98" s="69"/>
      <c r="F98" s="75"/>
      <c r="G98" s="76">
        <f>ROUND(G97*0.21,2)</f>
        <v>0</v>
      </c>
      <c r="H98" s="23"/>
      <c r="I98" s="23"/>
      <c r="J98" s="23"/>
    </row>
    <row r="99" spans="1:10" ht="13.5" thickBot="1" x14ac:dyDescent="0.35">
      <c r="A99" s="77" t="s">
        <v>8</v>
      </c>
      <c r="B99" s="78"/>
      <c r="C99" s="78"/>
      <c r="D99" s="78"/>
      <c r="E99" s="78"/>
      <c r="F99" s="79"/>
      <c r="G99" s="80">
        <f>SUM(G97:G98)</f>
        <v>0</v>
      </c>
      <c r="H99" s="23"/>
      <c r="I99" s="23"/>
      <c r="J99" s="23"/>
    </row>
    <row r="100" spans="1:10" x14ac:dyDescent="0.3">
      <c r="A100" s="69"/>
      <c r="B100" s="69"/>
      <c r="C100" s="69"/>
      <c r="D100" s="69"/>
      <c r="E100" s="69"/>
      <c r="F100" s="69"/>
      <c r="G100" s="23"/>
      <c r="H100" s="23"/>
      <c r="I100" s="23"/>
      <c r="J100" s="23"/>
    </row>
    <row r="101" spans="1:10" x14ac:dyDescent="0.3">
      <c r="A101" s="85" t="s">
        <v>170</v>
      </c>
      <c r="G101" s="85" t="str">
        <f>IF(G97='Estudi costos'!B21,"correcte","DIFERÈNCIES AMB ESTUDI DE COSTOS")</f>
        <v>correcte</v>
      </c>
      <c r="H101" s="23"/>
      <c r="I101" s="23"/>
      <c r="J101" s="23"/>
    </row>
  </sheetData>
  <sheetProtection password="8624" sheet="1" objects="1" scenarios="1"/>
  <mergeCells count="1">
    <mergeCell ref="C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8" workbookViewId="0">
      <selection activeCell="B25" sqref="B25"/>
    </sheetView>
  </sheetViews>
  <sheetFormatPr defaultRowHeight="14.5" x14ac:dyDescent="0.35"/>
  <cols>
    <col min="1" max="1" width="41.90625" customWidth="1"/>
    <col min="2" max="2" width="41.6328125" customWidth="1"/>
  </cols>
  <sheetData>
    <row r="1" spans="1:2" x14ac:dyDescent="0.35">
      <c r="A1" s="86" t="s">
        <v>171</v>
      </c>
    </row>
    <row r="5" spans="1:2" x14ac:dyDescent="0.35">
      <c r="A5" s="87" t="s">
        <v>172</v>
      </c>
      <c r="B5" s="88" t="s">
        <v>173</v>
      </c>
    </row>
    <row r="6" spans="1:2" x14ac:dyDescent="0.35">
      <c r="A6" s="87"/>
      <c r="B6" s="87"/>
    </row>
    <row r="7" spans="1:2" x14ac:dyDescent="0.35">
      <c r="A7" s="87"/>
      <c r="B7" s="87"/>
    </row>
    <row r="8" spans="1:2" x14ac:dyDescent="0.35">
      <c r="A8" s="87"/>
      <c r="B8" s="87"/>
    </row>
    <row r="9" spans="1:2" x14ac:dyDescent="0.35">
      <c r="A9" s="89"/>
      <c r="B9" s="90"/>
    </row>
    <row r="10" spans="1:2" x14ac:dyDescent="0.35">
      <c r="A10" s="89"/>
      <c r="B10" s="90"/>
    </row>
    <row r="11" spans="1:2" x14ac:dyDescent="0.35">
      <c r="A11" s="91"/>
      <c r="B11" s="92"/>
    </row>
    <row r="12" spans="1:2" x14ac:dyDescent="0.35">
      <c r="A12" s="93" t="s">
        <v>174</v>
      </c>
      <c r="B12" s="94"/>
    </row>
    <row r="13" spans="1:2" x14ac:dyDescent="0.35">
      <c r="A13" s="95"/>
      <c r="B13" s="94"/>
    </row>
    <row r="14" spans="1:2" x14ac:dyDescent="0.35">
      <c r="A14" s="96"/>
    </row>
    <row r="15" spans="1:2" x14ac:dyDescent="0.35">
      <c r="A15" s="97" t="s">
        <v>175</v>
      </c>
      <c r="B15" s="98" t="s">
        <v>173</v>
      </c>
    </row>
    <row r="16" spans="1:2" x14ac:dyDescent="0.35">
      <c r="A16" s="99" t="s">
        <v>176</v>
      </c>
      <c r="B16" s="100"/>
    </row>
    <row r="17" spans="1:2" x14ac:dyDescent="0.35">
      <c r="A17" s="99"/>
      <c r="B17" s="100"/>
    </row>
    <row r="18" spans="1:2" x14ac:dyDescent="0.35">
      <c r="A18" s="93" t="s">
        <v>177</v>
      </c>
      <c r="B18" s="105"/>
    </row>
    <row r="19" spans="1:2" x14ac:dyDescent="0.35">
      <c r="A19" s="95"/>
      <c r="B19" s="101"/>
    </row>
    <row r="20" spans="1:2" x14ac:dyDescent="0.35">
      <c r="A20" s="97" t="s">
        <v>178</v>
      </c>
      <c r="B20" s="101">
        <v>0</v>
      </c>
    </row>
    <row r="21" spans="1:2" ht="54" x14ac:dyDescent="0.35">
      <c r="A21" s="102" t="s">
        <v>179</v>
      </c>
      <c r="B21" s="101">
        <f>+B12+B18+B20</f>
        <v>0</v>
      </c>
    </row>
    <row r="23" spans="1:2" ht="29" x14ac:dyDescent="0.35">
      <c r="A23" s="103" t="s">
        <v>170</v>
      </c>
      <c r="B23" s="104" t="str">
        <f>+IF(B21=Oferta!G97,"CORRECTE","DIFERÈNCIES AMB OFERTA")</f>
        <v>CORRECTE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</vt:lpstr>
      <vt:lpstr>Estudi costos</vt:lpstr>
      <vt:lpstr>Full3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Marisol Soler</dc:creator>
  <cp:lastModifiedBy>Marisol Soler</cp:lastModifiedBy>
  <dcterms:created xsi:type="dcterms:W3CDTF">2025-08-05T09:51:02Z</dcterms:created>
  <dcterms:modified xsi:type="dcterms:W3CDTF">2025-08-07T11:13:12Z</dcterms:modified>
</cp:coreProperties>
</file>