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Z:\Consorci\Processos\PS Contractació\03 Licitacions\03 SERVEIS\02.05.05 Harmonitzats\24004 Campanya implantació RECAIU 3\00. Preparació Plecs\"/>
    </mc:Choice>
  </mc:AlternateContent>
  <xr:revisionPtr revIDLastSave="0" documentId="13_ncr:1_{AAC78C07-12D2-4A8E-A9E6-E07A853A5F0E}" xr6:coauthVersionLast="47" xr6:coauthVersionMax="47" xr10:uidLastSave="{00000000-0000-0000-0000-000000000000}"/>
  <bookViews>
    <workbookView xWindow="-120" yWindow="-120" windowWidth="29040" windowHeight="15840" tabRatio="833" xr2:uid="{00000000-000D-0000-FFFF-FFFF00000000}"/>
  </bookViews>
  <sheets>
    <sheet name="Instruccions" sheetId="78" r:id="rId1"/>
    <sheet name="Dades base" sheetId="58" r:id="rId2"/>
    <sheet name="Preus unitaris " sheetId="60" r:id="rId3"/>
    <sheet name="Pressupost Campanya" sheetId="67" r:id="rId4"/>
    <sheet name="Pressupost Post 11 Municipis " sheetId="77" r:id="rId5"/>
    <sheet name="Pressupost Post 20 Municipis" sheetId="72" r:id="rId6"/>
    <sheet name="Pressupost CQualitat" sheetId="76" r:id="rId7"/>
    <sheet name="Resum Econòmic" sheetId="8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80" l="1"/>
  <c r="F5" i="80" s="1"/>
  <c r="E7" i="80"/>
  <c r="F7" i="80" s="1"/>
  <c r="F6" i="80"/>
  <c r="F8" i="80"/>
  <c r="C8" i="80"/>
  <c r="B42" i="60"/>
  <c r="B40" i="60"/>
  <c r="B46" i="60"/>
  <c r="B6" i="80" l="1"/>
  <c r="C6" i="80"/>
  <c r="C13" i="77"/>
  <c r="C13" i="72" s="1"/>
  <c r="C14" i="76" s="1"/>
  <c r="C67" i="67"/>
  <c r="C66" i="67"/>
  <c r="C12" i="77" s="1"/>
  <c r="C12" i="72" s="1"/>
  <c r="C13" i="76" s="1"/>
  <c r="B6" i="77" l="1"/>
  <c r="A13" i="77"/>
  <c r="A12" i="77"/>
  <c r="D10" i="77"/>
  <c r="C10" i="77"/>
  <c r="E10" i="77" s="1"/>
  <c r="A9" i="77"/>
  <c r="D8" i="77"/>
  <c r="C8" i="77"/>
  <c r="E8" i="77" s="1"/>
  <c r="A7" i="77"/>
  <c r="D6" i="77"/>
  <c r="C6" i="77"/>
  <c r="A5" i="77"/>
  <c r="A10" i="76"/>
  <c r="A8" i="76"/>
  <c r="A5" i="76"/>
  <c r="C6" i="76"/>
  <c r="C7" i="76" s="1"/>
  <c r="C26" i="67"/>
  <c r="B36" i="67"/>
  <c r="A5" i="72"/>
  <c r="A13" i="72"/>
  <c r="A12" i="72"/>
  <c r="A9" i="72"/>
  <c r="A7" i="72"/>
  <c r="A67" i="67"/>
  <c r="A66" i="67"/>
  <c r="C9" i="76"/>
  <c r="E9" i="76" s="1"/>
  <c r="C11" i="76"/>
  <c r="E11" i="76" s="1"/>
  <c r="D11" i="76"/>
  <c r="D9" i="76"/>
  <c r="D6" i="76"/>
  <c r="D7" i="76" s="1"/>
  <c r="C8" i="72"/>
  <c r="C10" i="72"/>
  <c r="E10" i="72" s="1"/>
  <c r="D10" i="72"/>
  <c r="D8" i="72"/>
  <c r="C6" i="72"/>
  <c r="D6" i="72"/>
  <c r="K17" i="58"/>
  <c r="E6" i="77" l="1"/>
  <c r="E11" i="77" s="1"/>
  <c r="E6" i="76"/>
  <c r="E7" i="76" s="1"/>
  <c r="E12" i="77" l="1"/>
  <c r="E14" i="77" s="1"/>
  <c r="D6" i="80" s="1"/>
  <c r="G6" i="80" s="1"/>
  <c r="E13" i="77"/>
  <c r="E4" i="77"/>
  <c r="E12" i="76"/>
  <c r="E14" i="76" s="1"/>
  <c r="E4" i="76"/>
  <c r="E13" i="76" l="1"/>
  <c r="E15" i="76" s="1"/>
  <c r="E6" i="72"/>
  <c r="C28" i="67"/>
  <c r="E28" i="67" s="1"/>
  <c r="B46" i="67"/>
  <c r="B30" i="67"/>
  <c r="C30" i="67"/>
  <c r="E26" i="67"/>
  <c r="D26" i="67"/>
  <c r="C64" i="67"/>
  <c r="E64" i="67" s="1"/>
  <c r="C62" i="67"/>
  <c r="E62" i="67" s="1"/>
  <c r="C60" i="67"/>
  <c r="E60" i="67" s="1"/>
  <c r="C58" i="67"/>
  <c r="E58" i="67" s="1"/>
  <c r="C56" i="67"/>
  <c r="E56" i="67" s="1"/>
  <c r="C54" i="67"/>
  <c r="E54" i="67" s="1"/>
  <c r="C52" i="67"/>
  <c r="E52" i="67" s="1"/>
  <c r="C50" i="67"/>
  <c r="E50" i="67" s="1"/>
  <c r="C48" i="67"/>
  <c r="E48" i="67" s="1"/>
  <c r="C46" i="67"/>
  <c r="C44" i="67"/>
  <c r="C42" i="67"/>
  <c r="E42" i="67" s="1"/>
  <c r="C40" i="67"/>
  <c r="C38" i="67"/>
  <c r="E38" i="67" s="1"/>
  <c r="C36" i="67"/>
  <c r="E36" i="67" s="1"/>
  <c r="C34" i="67"/>
  <c r="E34" i="67" s="1"/>
  <c r="C32" i="67"/>
  <c r="C24" i="67"/>
  <c r="C22" i="67"/>
  <c r="B22" i="67"/>
  <c r="K26" i="58"/>
  <c r="C20" i="67"/>
  <c r="C18" i="67"/>
  <c r="C16" i="67"/>
  <c r="B16" i="67"/>
  <c r="C14" i="67"/>
  <c r="B14" i="67"/>
  <c r="C12" i="67"/>
  <c r="B12" i="67"/>
  <c r="C10" i="67"/>
  <c r="B10" i="67"/>
  <c r="C8" i="67"/>
  <c r="B8" i="67"/>
  <c r="C6" i="67"/>
  <c r="B6" i="67"/>
  <c r="D10" i="67"/>
  <c r="D12" i="67" s="1"/>
  <c r="D14" i="67" s="1"/>
  <c r="I24" i="58"/>
  <c r="J24" i="58"/>
  <c r="I20" i="58"/>
  <c r="J20" i="58"/>
  <c r="I23" i="58"/>
  <c r="J23" i="58"/>
  <c r="J17" i="58"/>
  <c r="I17" i="58"/>
  <c r="J18" i="58"/>
  <c r="I18" i="58"/>
  <c r="J25" i="58"/>
  <c r="J22" i="58"/>
  <c r="J21" i="58"/>
  <c r="J19" i="58"/>
  <c r="I25" i="58"/>
  <c r="I22" i="58"/>
  <c r="I21" i="58"/>
  <c r="I19" i="58"/>
  <c r="E16" i="76" l="1"/>
  <c r="D8" i="80"/>
  <c r="E16" i="77"/>
  <c r="E46" i="67"/>
  <c r="E44" i="67"/>
  <c r="E40" i="67"/>
  <c r="E32" i="67"/>
  <c r="E8" i="72"/>
  <c r="E11" i="72" s="1"/>
  <c r="E30" i="67"/>
  <c r="E16" i="67"/>
  <c r="D24" i="67"/>
  <c r="E12" i="67"/>
  <c r="E14" i="67"/>
  <c r="E6" i="67"/>
  <c r="E22" i="67"/>
  <c r="E10" i="67"/>
  <c r="E8" i="67"/>
  <c r="E12" i="58"/>
  <c r="L26" i="58"/>
  <c r="B24" i="67" s="1"/>
  <c r="E24" i="67" s="1"/>
  <c r="J26" i="58"/>
  <c r="I26" i="58"/>
  <c r="H26" i="58"/>
  <c r="G26" i="58"/>
  <c r="F26" i="58"/>
  <c r="D26" i="58"/>
  <c r="C26" i="58"/>
  <c r="B26" i="58"/>
  <c r="E26" i="58"/>
  <c r="E17" i="76" l="1"/>
  <c r="H8" i="80" s="1"/>
  <c r="G8" i="80"/>
  <c r="H6" i="80"/>
  <c r="B18" i="67"/>
  <c r="E18" i="67" s="1"/>
  <c r="B20" i="67"/>
  <c r="E20" i="67" s="1"/>
  <c r="E65" i="67" s="1"/>
  <c r="E67" i="67" s="1"/>
  <c r="F8" i="58"/>
  <c r="F11" i="58"/>
  <c r="G12" i="58"/>
  <c r="H12" i="58"/>
  <c r="I12" i="58"/>
  <c r="J12" i="58"/>
  <c r="F6" i="58"/>
  <c r="D12" i="58"/>
  <c r="C12" i="58"/>
  <c r="B12" i="58"/>
  <c r="F7" i="58"/>
  <c r="E4" i="67" l="1"/>
  <c r="E66" i="67"/>
  <c r="E4" i="72"/>
  <c r="F12" i="58"/>
  <c r="E12" i="72" l="1"/>
  <c r="E13" i="72"/>
  <c r="E68" i="67"/>
  <c r="E14" i="72" l="1"/>
  <c r="E69" i="67"/>
  <c r="E70" i="67" l="1"/>
  <c r="H5" i="80" s="1"/>
  <c r="G5" i="80"/>
  <c r="E15" i="72"/>
  <c r="D7" i="80"/>
  <c r="E16" i="72" l="1"/>
  <c r="H7" i="80" s="1"/>
  <c r="G7" i="8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Duocastella</author>
  </authors>
  <commentList>
    <comment ref="F3" authorId="0" shapeId="0" xr:uid="{BDA2717C-92DC-444F-845C-D301ACF1B65F}">
      <text>
        <r>
          <rPr>
            <b/>
            <sz val="9"/>
            <color indexed="81"/>
            <rFont val="Tahoma"/>
            <family val="2"/>
          </rPr>
          <t>Anna Duocastella:</t>
        </r>
        <r>
          <rPr>
            <sz val="9"/>
            <color indexed="81"/>
            <rFont val="Tahoma"/>
            <family val="2"/>
          </rPr>
          <t xml:space="preserve">
3 són al polígon</t>
        </r>
      </text>
    </comment>
    <comment ref="F6" authorId="0" shapeId="0" xr:uid="{B40CA240-4438-4072-B652-89702064047B}">
      <text>
        <r>
          <rPr>
            <b/>
            <sz val="9"/>
            <color indexed="81"/>
            <rFont val="Tahoma"/>
            <charset val="1"/>
          </rPr>
          <t>Anna Duocastella:</t>
        </r>
        <r>
          <rPr>
            <sz val="9"/>
            <color indexed="81"/>
            <rFont val="Tahoma"/>
            <charset val="1"/>
          </rPr>
          <t xml:space="preserve">
Hi ha molts garatges-magatzems
</t>
        </r>
      </text>
    </comment>
  </commentList>
</comments>
</file>

<file path=xl/sharedStrings.xml><?xml version="1.0" encoding="utf-8"?>
<sst xmlns="http://schemas.openxmlformats.org/spreadsheetml/2006/main" count="327" uniqueCount="211">
  <si>
    <t>Municipi:</t>
  </si>
  <si>
    <t>Núm rebuts:</t>
  </si>
  <si>
    <t>Núm gp</t>
  </si>
  <si>
    <t>Núm polígon</t>
  </si>
  <si>
    <t>Preu unitari</t>
  </si>
  <si>
    <t>Valor Total</t>
  </si>
  <si>
    <t>I.1.1 Xerrades de veïns prèvies a la implantació</t>
  </si>
  <si>
    <t>Núm assimilables</t>
  </si>
  <si>
    <t>I.1.7 Visites als grans productors/parades mercat: Visita 1</t>
  </si>
  <si>
    <t>Explicacions del pressupost: (veure document de word)</t>
  </si>
  <si>
    <t>I.1.8 Visites als grans productors/parades mercat entrega cubells i bujols: Visita 2</t>
  </si>
  <si>
    <t>I.1.9 Visites als responsables del polígon</t>
  </si>
  <si>
    <t>I.1.11 Borsa d'hores per actuacions de comunicació de reforç segons necessitat</t>
  </si>
  <si>
    <t>I.3. ALTRES DESPESES</t>
  </si>
  <si>
    <t>Concepte</t>
  </si>
  <si>
    <t>€/hora</t>
  </si>
  <si>
    <t>€/visita</t>
  </si>
  <si>
    <t>€/informador</t>
  </si>
  <si>
    <t>€/cartell</t>
  </si>
  <si>
    <t>€/flyer</t>
  </si>
  <si>
    <t>€/pancarta</t>
  </si>
  <si>
    <t>€/carta</t>
  </si>
  <si>
    <t>€/bobina</t>
  </si>
  <si>
    <t>€/ imant</t>
  </si>
  <si>
    <t>€/jornada</t>
  </si>
  <si>
    <t>Cost</t>
  </si>
  <si>
    <t>€/xerrada</t>
  </si>
  <si>
    <t>€/formació</t>
  </si>
  <si>
    <t>I.1.2 Formació al personal de l'Ajuntament</t>
  </si>
  <si>
    <t>I.1.3 Punts informatius en un local</t>
  </si>
  <si>
    <t>I.1.4 Punts informatius de repesca al carrer</t>
  </si>
  <si>
    <t>I.1.5 Visites de repesca porta a porta</t>
  </si>
  <si>
    <t>CAMPANYA D'IMPLANTACIÓ</t>
  </si>
  <si>
    <t>Cubells de 35-40 litres</t>
  </si>
  <si>
    <t>Bujols 60 litres</t>
  </si>
  <si>
    <t>Bujols 240 litres per allotjar tag sense tanca automàtica i serigrafia</t>
  </si>
  <si>
    <t>Bujols 240 litres per allotjar tag amb tanca automàtica per garvetat i clau triangular i serigrafia</t>
  </si>
  <si>
    <t>Pedal per a 60 litres</t>
  </si>
  <si>
    <t>Pedals per a bujols de 120l i 240 l</t>
  </si>
  <si>
    <t>Transport fins a Manresa</t>
  </si>
  <si>
    <t xml:space="preserve">CAMPANYA D'IMPLANTACIÓ, POST IMPLANTACIÓ I CONTROL DE QUALITAT DEL PROJECTE  DE </t>
  </si>
  <si>
    <t>CONTENIDORS TANCATS AMB CONTROL D'ACCÉS I IDENTIFICACIÓ D'USUARI</t>
  </si>
  <si>
    <t>CAMPANYA DE POST-IMPLANTACIÓ I CONTROL DE QUALITAT</t>
  </si>
  <si>
    <t>€/informe</t>
  </si>
  <si>
    <t>€/reunió</t>
  </si>
  <si>
    <t>L'Estany</t>
  </si>
  <si>
    <t>Gaià</t>
  </si>
  <si>
    <t>Moià</t>
  </si>
  <si>
    <t>Callús</t>
  </si>
  <si>
    <t>Sant Salvador G</t>
  </si>
  <si>
    <t>Castellbell i el Vilar</t>
  </si>
  <si>
    <t>Marganell</t>
  </si>
  <si>
    <t>Castellgalí</t>
  </si>
  <si>
    <t>Monistrol de Montserrat</t>
  </si>
  <si>
    <t>Núm centres educatius primària</t>
  </si>
  <si>
    <t>CAMPANYA IMPLANTACIÓ ANY 2025-6</t>
  </si>
  <si>
    <t>Població IDESCAT 2024:</t>
  </si>
  <si>
    <t>Total</t>
  </si>
  <si>
    <t>Equipaments GP</t>
  </si>
  <si>
    <t>Equipaments Assimilables</t>
  </si>
  <si>
    <t>DIMENSIONAT ACTUACIONS DE CAMPANYA</t>
  </si>
  <si>
    <t>DIMENSIONAT USUARIS PER MUNICIPIS</t>
  </si>
  <si>
    <t>Xerrades veïns</t>
  </si>
  <si>
    <t>Formació personal</t>
  </si>
  <si>
    <t>Punts informatius locals</t>
  </si>
  <si>
    <t>Punts informatius repesca</t>
  </si>
  <si>
    <t>Visites repesca pap</t>
  </si>
  <si>
    <t>Xerrades alumnat</t>
  </si>
  <si>
    <t>1ª Visita GP</t>
  </si>
  <si>
    <t>2ª Visita GP</t>
  </si>
  <si>
    <t>Atenció ciutadà pots implantació</t>
  </si>
  <si>
    <t>Parades mercat ambulant</t>
  </si>
  <si>
    <t>Xerrades de veïns prèvies a la implantació</t>
  </si>
  <si>
    <t>Unitats</t>
  </si>
  <si>
    <t>Formació al personal de l'Ajuntament</t>
  </si>
  <si>
    <t>Punts informatiu en un local</t>
  </si>
  <si>
    <t>€/xerrades</t>
  </si>
  <si>
    <t>€/formacions</t>
  </si>
  <si>
    <t>Punts informatiu de repesca al carrer</t>
  </si>
  <si>
    <t>Visites de repesca porta a porta</t>
  </si>
  <si>
    <t>Xerrades informatives a l'alumnat dels centres escolars de primària</t>
  </si>
  <si>
    <t>I.1.6 Xerrades informatives a l'alumnat dels centres escolars de primària</t>
  </si>
  <si>
    <t>Visites als grans productors/parades mercat: Visita 1</t>
  </si>
  <si>
    <t>Visites als grans productors/parades mercat entrega cubells i bujols: Visita 2</t>
  </si>
  <si>
    <t>Visites als responsables del polígon</t>
  </si>
  <si>
    <t>Visites polígon</t>
  </si>
  <si>
    <t>I.1.10 Atenció de l'oficina temporal post implantació</t>
  </si>
  <si>
    <t>Atenció de l'oficina temporal post implantació</t>
  </si>
  <si>
    <t>1.1.1 Xerrada de veïns</t>
  </si>
  <si>
    <t>1.1.2 Formació al personal de l'Ajuntament</t>
  </si>
  <si>
    <t>1.1.3 Punts informatius en un local amb software per entrega de targetes</t>
  </si>
  <si>
    <t>1.1.4 Punts informtius de repesca al carrer</t>
  </si>
  <si>
    <t>1.1.5 Visites de repesca porta a porta</t>
  </si>
  <si>
    <t>1.1.6 Xerrada informativa a l'alumnat</t>
  </si>
  <si>
    <t>I.1.7 1a visita a Grans productors</t>
  </si>
  <si>
    <t>I.1.8 2a visita a Grans productors i entrega de cubells i bujols</t>
  </si>
  <si>
    <t>I.1.9 Visita a les indústries del polígon</t>
  </si>
  <si>
    <t>I.1.10 Atenció a la oficina post implantació</t>
  </si>
  <si>
    <t>I.1.11Borsa de jornades per actuacions de comunicació de reforç</t>
  </si>
  <si>
    <t>I.1.12 Coordinació de campanya</t>
  </si>
  <si>
    <t>€/coordinació</t>
  </si>
  <si>
    <t>€/local</t>
  </si>
  <si>
    <t>I.1.13 Lloguer del local i assegurances</t>
  </si>
  <si>
    <r>
      <t xml:space="preserve">I.1.14 Vestuari per educador: </t>
    </r>
    <r>
      <rPr>
        <sz val="9"/>
        <rFont val="Tahoma"/>
        <family val="2"/>
      </rPr>
      <t>identificat segons campanya i per treballar interior/exterior</t>
    </r>
  </si>
  <si>
    <t>I.1.15 Cartells A3 imprès 1 cara</t>
  </si>
  <si>
    <t>I.1.16 Flyers imprès 2 cares 21X10 cm</t>
  </si>
  <si>
    <t>I.1.17 Lona 300 X 100 amb 6 ullets</t>
  </si>
  <si>
    <t>I.1.18 Carta A4 plegat en tríptic microperforat i personalitzat. Imprès 2 cares</t>
  </si>
  <si>
    <t>I.1.19 Bobina de 100 adhesius d'incidència detectada en rull troquelades 80 gr</t>
  </si>
  <si>
    <t>I.1.20 Magnètic 21 X 10 cm</t>
  </si>
  <si>
    <t>I.1.21 Cubells 10 litres airejats</t>
  </si>
  <si>
    <t>I.1.22 Cubells de 35-40 litres</t>
  </si>
  <si>
    <t>I.1.23 Bujols 60 litres</t>
  </si>
  <si>
    <t>€/unitat</t>
  </si>
  <si>
    <t>€/transport</t>
  </si>
  <si>
    <t>I.1.24 Bujols 120 litres per allotjar tag sense tanca automàtica i serigrafia</t>
  </si>
  <si>
    <t>I.1.25 Bujols 120 litres per allotjar tag amb tanca automàtica per gravetat i clau triangular  i serigrafia</t>
  </si>
  <si>
    <t>I.1.26 Bujols 240 litres per allotjar tag sense tanca automàtica i serigrafia</t>
  </si>
  <si>
    <t>I.1.27 Bujols 240 litres per allotjar tag amb tanca automàtica per garvetat i clau triangular i serigrafia</t>
  </si>
  <si>
    <t>I.1.29 Pedals per a bujols de 120l i 240 l</t>
  </si>
  <si>
    <t>I.1.28 Pedal per a 60 litres</t>
  </si>
  <si>
    <t>I.1. 30 Transport fins a Manresa</t>
  </si>
  <si>
    <t>I.2. RECURSOS HUMANS POST-IMPLANTACIÓ</t>
  </si>
  <si>
    <t>ALTRES DESPESES</t>
  </si>
  <si>
    <t>I.3.1 Despeses generals - %</t>
  </si>
  <si>
    <t>I.3.2 Benefici empreserial - %</t>
  </si>
  <si>
    <t>I.1. ACTUACIONS I MATERIALS DE CAMPANYA I RECURSOS MATERIALS</t>
  </si>
  <si>
    <t>I.1. ACTUACIONS I MATERIALS DE CAMPANYA</t>
  </si>
  <si>
    <t>Borsa d'hores per actuacions de comunicació de reforç segons necessitat</t>
  </si>
  <si>
    <t>Coordinació de campanya</t>
  </si>
  <si>
    <t>Lloguer del local i assegurances</t>
  </si>
  <si>
    <t>Vestuari per educador</t>
  </si>
  <si>
    <t>Cartells A3 imprès 1 cara</t>
  </si>
  <si>
    <t>Flyers imprès 2 cares 21X10 cm</t>
  </si>
  <si>
    <t>Lona 300X100 amb 6 ullets</t>
  </si>
  <si>
    <t>Carta A4 plegat en tríptic microperforat i personalitzat. Imprès 2 cares</t>
  </si>
  <si>
    <t>Bobina de 100 adhesius d'incidència detectada en rull troquelades 80 gr</t>
  </si>
  <si>
    <t>Magnètic 21X10 cm</t>
  </si>
  <si>
    <t>Cubells 10 litres airejat</t>
  </si>
  <si>
    <t>Bujols 10 litres per allotjar tag sense tanca automàtica i serigrafia</t>
  </si>
  <si>
    <t>Bujols 120 litres per allotjar tag amb tanca automàtica per gravetat i clau triangular i serigrafia</t>
  </si>
  <si>
    <t>Despeses generals</t>
  </si>
  <si>
    <t>Benefici empreserial</t>
  </si>
  <si>
    <t>IVA</t>
  </si>
  <si>
    <t>2.1. ACTUACIONS POST IMPLANTACIÓ</t>
  </si>
  <si>
    <t>Imformador especialista post implantació</t>
  </si>
  <si>
    <t>Guàrdies vepres i caps de setmana</t>
  </si>
  <si>
    <t>Guàrdies festius intersetmanals</t>
  </si>
  <si>
    <t xml:space="preserve">€/guàrdia </t>
  </si>
  <si>
    <t>I.3.6 Guàrdies setmanals: vepres dll a dv i caps de setmana</t>
  </si>
  <si>
    <t>I.3.7 Guàrdies festius intersetmanals</t>
  </si>
  <si>
    <t>€/dia festiu</t>
  </si>
  <si>
    <t>CONTROL DE QUALITAT DELS SERVEIS DE RECOLLIDA PRESTATS PEL CONSORCI (LOT 1 + LOT 2) I XARXA DE DEIXALLERIES</t>
  </si>
  <si>
    <t>CONTROL DE QUALITAT</t>
  </si>
  <si>
    <t>3.1. ACTUACIONS CONTROL DE QUALITAT</t>
  </si>
  <si>
    <t>I.3.8 Preu km</t>
  </si>
  <si>
    <t>€/km</t>
  </si>
  <si>
    <t>Informe quadrimestral control de qualitat</t>
  </si>
  <si>
    <t>Imformador especialista post implantació i control de qualitat serveis de recollida</t>
  </si>
  <si>
    <t>Imformador especialista post implantació i control de qualitat xarxa de deixalleries/voluminosos/tèxtil</t>
  </si>
  <si>
    <t>%</t>
  </si>
  <si>
    <t>SUBTOTAL</t>
  </si>
  <si>
    <t>TOTAL BASE</t>
  </si>
  <si>
    <t>TOTAL (IVA inclòs)</t>
  </si>
  <si>
    <t>I.3.3 Coordinador - Tècnic (hora)</t>
  </si>
  <si>
    <t>I.3.4 Informador ambiental (hora)</t>
  </si>
  <si>
    <t>I.3.5 Informador ambiental especialista (hora)</t>
  </si>
  <si>
    <t>I.2.1 Informador especialista post implantació  (jornada)</t>
  </si>
  <si>
    <t>I.2.2 Informador especialista post implantació (hora)</t>
  </si>
  <si>
    <t>I.2.3 Informador especialista control de qualitat (jornada)</t>
  </si>
  <si>
    <t>I.2.4 Informador especialista control de qualitat (hora)</t>
  </si>
  <si>
    <t>I.1.29 Pedals per a bujols de 120 l i 240 l</t>
  </si>
  <si>
    <t>Reunió quadrimestral control de qualitat</t>
  </si>
  <si>
    <t>CAMPANYA POST IMPLANTACIÓ ADREÇADA A 11 MUNICIPIS</t>
  </si>
  <si>
    <t>INSTRUCCIONS PER A LA PRESENTACIÓ DEL PRESSUPOST DEL SERVEI I L'OFERTA ECONÒMICA</t>
  </si>
  <si>
    <t>CAMPANYA D'IMPLANTACIÓ DEL PROJECTE  DE CONTENIDORS AMB CONTROL D'ACCÉS I IDENTIFICACIÓ D'USUARI  A 9 MUNICIPIS.</t>
  </si>
  <si>
    <t>CAMPANYA POST IMPLANTACIÓ DEL PROJECTE  DE CONTENIDORS AMB CONTROL D'ACCÉS I IDENTIFICACIÓ D'USUARI  A 11 MUNICIPIS RECAIU2</t>
  </si>
  <si>
    <t>CAMPANYA POST IMPLANTACIÓ DEL PROJECTE  DE CONTENIDORS AMB CONTROL D'ACCÉS I IDENTIFICACIÓ D'USUARI A 20 MUNICIPIS.</t>
  </si>
  <si>
    <t>CAMPANYA POST IMPLANTACIÓ ADREÇADA A 20 MUNICIPIS</t>
  </si>
  <si>
    <t>€ base</t>
  </si>
  <si>
    <t>€ IVA (21%)</t>
  </si>
  <si>
    <t>€ (IVA inclòs)</t>
  </si>
  <si>
    <t>VALORACIÓ ECONÒMICA RESUM</t>
  </si>
  <si>
    <t>Pressupost Campanya d'Implantació</t>
  </si>
  <si>
    <t>Mesos</t>
  </si>
  <si>
    <t>Pressupost Post Implantacióo 11 Municipis</t>
  </si>
  <si>
    <t>Conceptes:</t>
  </si>
  <si>
    <t>Pressupost Post Implantació 20 Municipis</t>
  </si>
  <si>
    <t>Pressupost Control de Qualitat</t>
  </si>
  <si>
    <t>Anys</t>
  </si>
  <si>
    <t>2025-2026</t>
  </si>
  <si>
    <t>Resta contracte</t>
  </si>
  <si>
    <t>Observacions</t>
  </si>
  <si>
    <t>Import únic</t>
  </si>
  <si>
    <t>Import anual</t>
  </si>
  <si>
    <t>La pestanya del "Pressupost Campanya" d'Implantació té un import únic.</t>
  </si>
  <si>
    <t>La pestanya del "Pressupost Post Implantacióo 11 Municipis" és un import anual i en la taula Resum Econòmic hi ha previst el cost d'aquesta post implantació durant 7 mesos</t>
  </si>
  <si>
    <t>La pestanya del "Pressupost Post Implantació 20 Municipis" és un import anual</t>
  </si>
  <si>
    <t>La pestanya del "Pressupost Control de Qualitat" és un import anual</t>
  </si>
  <si>
    <r>
      <rPr>
        <b/>
        <sz val="11"/>
        <color theme="1"/>
        <rFont val="Calibri"/>
        <family val="2"/>
        <scheme val="minor"/>
      </rPr>
      <t>Els licitadors emplenaran només les caselles de color blau</t>
    </r>
    <r>
      <rPr>
        <sz val="11"/>
        <color theme="1"/>
        <rFont val="Calibri"/>
        <family val="2"/>
        <scheme val="minor"/>
      </rPr>
      <t>, sense que la resta pugui ser objecte de canvi, sigui perquè es tracta dels preus unitaris ofertats (i ja incorporats automàticament al pressupost), sigui perquè és un element de l'estudi econòmic no modificable per garantir una correcta comparació d'ofertes.</t>
    </r>
  </si>
  <si>
    <t>I.2.5 Informe quadrimestral control de qualitat</t>
  </si>
  <si>
    <t>I.2.6 Reunió quadrimestral control de qualitat</t>
  </si>
  <si>
    <t>I.2.7 Informador especialista post implantació  (jornada) pel personal de substitució (vacances i absentisme)</t>
  </si>
  <si>
    <t>I.2.8  Informador especialista post implantació (hora) pel personal de substitució (vacances i absentisme)</t>
  </si>
  <si>
    <t>Aquest % només podrà ser modificat a la baixa</t>
  </si>
  <si>
    <t>Aquest preu només podrà ser modificat a la baixa respecte el preu I.2.1</t>
  </si>
  <si>
    <t xml:space="preserve">Anualitats </t>
  </si>
  <si>
    <t>€ contracte</t>
  </si>
  <si>
    <t>Explicacions del pressupost: (veure Annex III del PCAP)</t>
  </si>
  <si>
    <r>
      <t xml:space="preserve">Els licitadors </t>
    </r>
    <r>
      <rPr>
        <b/>
        <sz val="11"/>
        <color theme="1"/>
        <rFont val="Calibri"/>
        <family val="2"/>
        <scheme val="minor"/>
      </rPr>
      <t>només hauran d'omplir la taula de preus unitaris</t>
    </r>
    <r>
      <rPr>
        <sz val="11"/>
        <color theme="1"/>
        <rFont val="Calibri"/>
        <family val="2"/>
        <scheme val="minor"/>
      </rPr>
      <t>, considerant que d'acord amb el previst al PCAP, aquests podran ser inferiors però també superiors als previstos en el pressupost del servei, sempre i quan l'oferta econòmica resultant sigui inferior a la de la licitació</t>
    </r>
  </si>
  <si>
    <t>Import corresponent a 7 mesos de durada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</si>
</sst>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_-;\-* #,##0.00\ _€_-;_-* &quot;-&quot;??\ _€_-;_-@_-"/>
    <numFmt numFmtId="165" formatCode="_-* #,##0.00\ [$€]_-;\-* #,##0.00\ [$€]_-;_-* &quot;-&quot;??\ [$€]_-;_-@_-"/>
    <numFmt numFmtId="166" formatCode="_-* #,##0.00\ &quot;pta&quot;_-;\-* #,##0.00\ &quot;pta&quot;_-;_-* &quot;-&quot;??\ &quot;pta&quot;_-;_-@_-"/>
    <numFmt numFmtId="167" formatCode="#,##0.00\ &quot;€&quot;"/>
    <numFmt numFmtId="168" formatCode="#,###,###;\-#,###,###;"/>
    <numFmt numFmtId="169" formatCode="_-* #,##0.00\ [$€-403]_-;\-* #,##0.00\ [$€-403]_-;_-* &quot;-&quot;??\ [$€-403]_-;_-@_-"/>
    <numFmt numFmtId="170" formatCode="0.0%"/>
  </numFmts>
  <fonts count="61"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u/>
      <sz val="11"/>
      <color theme="10"/>
      <name val="Calibri"/>
      <family val="2"/>
      <scheme val="minor"/>
    </font>
    <font>
      <u/>
      <sz val="11"/>
      <color theme="11"/>
      <name val="Calibri"/>
      <family val="2"/>
      <scheme val="minor"/>
    </font>
    <font>
      <sz val="11"/>
      <color theme="1"/>
      <name val="Arial"/>
      <family val="2"/>
    </font>
    <font>
      <sz val="11"/>
      <color theme="1"/>
      <name val="Tahoma"/>
      <family val="2"/>
    </font>
    <font>
      <sz val="14"/>
      <color theme="1"/>
      <name val="Calibri"/>
      <family val="2"/>
      <scheme val="minor"/>
    </font>
    <font>
      <b/>
      <sz val="11"/>
      <color theme="1"/>
      <name val="Tahoma"/>
      <family val="2"/>
    </font>
    <font>
      <b/>
      <sz val="14"/>
      <color indexed="8"/>
      <name val="Calibri"/>
      <family val="2"/>
    </font>
    <font>
      <b/>
      <sz val="12"/>
      <color indexed="8"/>
      <name val="Calibri"/>
      <family val="2"/>
    </font>
    <font>
      <b/>
      <sz val="9"/>
      <name val="Tahoma"/>
      <family val="2"/>
    </font>
    <font>
      <b/>
      <sz val="9"/>
      <color indexed="8"/>
      <name val="Tahoma"/>
      <family val="2"/>
    </font>
    <font>
      <sz val="9"/>
      <color indexed="8"/>
      <name val="Tahoma"/>
      <family val="2"/>
    </font>
    <font>
      <sz val="9"/>
      <name val="Tahoma"/>
      <family val="2"/>
    </font>
    <font>
      <sz val="8"/>
      <name val="Calibri"/>
      <family val="2"/>
      <scheme val="minor"/>
    </font>
    <font>
      <sz val="11"/>
      <name val="Tahoma"/>
      <family val="2"/>
    </font>
    <font>
      <sz val="9"/>
      <color indexed="81"/>
      <name val="Tahoma"/>
      <charset val="1"/>
    </font>
    <font>
      <b/>
      <sz val="9"/>
      <color indexed="81"/>
      <name val="Tahoma"/>
      <charset val="1"/>
    </font>
    <font>
      <sz val="10"/>
      <name val="Arial"/>
    </font>
    <font>
      <sz val="10"/>
      <color indexed="9"/>
      <name val="Arial"/>
      <family val="2"/>
    </font>
    <font>
      <b/>
      <sz val="12"/>
      <name val="Tahoma"/>
      <family val="2"/>
    </font>
    <font>
      <b/>
      <sz val="14"/>
      <color theme="1"/>
      <name val="Tahoma"/>
      <family val="2"/>
    </font>
    <font>
      <b/>
      <sz val="14"/>
      <color theme="1"/>
      <name val="Calibri"/>
      <family val="2"/>
      <scheme val="minor"/>
    </font>
    <font>
      <sz val="9"/>
      <color indexed="81"/>
      <name val="Tahoma"/>
      <family val="2"/>
    </font>
    <font>
      <b/>
      <sz val="9"/>
      <color indexed="81"/>
      <name val="Tahoma"/>
      <family val="2"/>
    </font>
    <font>
      <b/>
      <u/>
      <sz val="14"/>
      <color theme="1"/>
      <name val="Calibri"/>
      <family val="2"/>
      <scheme val="minor"/>
    </font>
    <font>
      <sz val="9"/>
      <color rgb="FF000000"/>
      <name val="Calibri"/>
      <family val="2"/>
      <scheme val="minor"/>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theme="6" tint="0.39997558519241921"/>
        <bgColor indexed="64"/>
      </patternFill>
    </fill>
    <fill>
      <patternFill patternType="solid">
        <fgColor theme="9" tint="-0.499984740745262"/>
        <bgColor indexed="64"/>
      </patternFill>
    </fill>
    <fill>
      <patternFill patternType="solid">
        <fgColor theme="4" tint="0.7999816888943144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auto="1"/>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style="thin">
        <color indexed="64"/>
      </left>
      <right/>
      <top style="hair">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hair">
        <color indexed="64"/>
      </bottom>
      <diagonal/>
    </border>
    <border>
      <left/>
      <right/>
      <top/>
      <bottom style="medium">
        <color indexed="64"/>
      </bottom>
      <diagonal/>
    </border>
    <border>
      <left/>
      <right/>
      <top style="hair">
        <color auto="1"/>
      </top>
      <bottom style="hair">
        <color auto="1"/>
      </bottom>
      <diagonal/>
    </border>
    <border>
      <left style="medium">
        <color indexed="64"/>
      </left>
      <right/>
      <top/>
      <bottom style="thin">
        <color indexed="64"/>
      </bottom>
      <diagonal/>
    </border>
    <border>
      <left/>
      <right/>
      <top/>
      <bottom style="thin">
        <color indexed="64"/>
      </bottom>
      <diagonal/>
    </border>
    <border>
      <left/>
      <right style="hair">
        <color indexed="64"/>
      </right>
      <top/>
      <bottom/>
      <diagonal/>
    </border>
  </borders>
  <cellStyleXfs count="1321">
    <xf numFmtId="0" fontId="0" fillId="0" borderId="0"/>
    <xf numFmtId="165" fontId="18" fillId="0" borderId="0" applyFont="0" applyFill="0" applyBorder="0" applyAlignment="0" applyProtection="0"/>
    <xf numFmtId="164"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1" fillId="8" borderId="8" applyNumberFormat="0" applyFont="0" applyAlignment="0" applyProtection="0"/>
    <xf numFmtId="9" fontId="18" fillId="0" borderId="0" applyFont="0" applyFill="0" applyBorder="0" applyAlignment="0" applyProtection="0"/>
    <xf numFmtId="166" fontId="18" fillId="0" borderId="0" applyFont="0" applyFill="0" applyBorder="0" applyAlignment="0" applyProtection="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9"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9" fillId="3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9"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9" fillId="3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9" fillId="38"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9" fillId="39"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4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9" fillId="4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9" fillId="42"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9" fillId="3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9"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20" fillId="44"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20" fillId="4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0" fillId="42"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20" fillId="45"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20" fillId="46"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20" fillId="47"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21" fillId="36"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22" fillId="48" borderId="10"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2" fillId="6" borderId="4"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23" fillId="49" borderId="11"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4" fillId="7" borderId="7" applyNumberFormat="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24" fillId="0" borderId="12"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20" fillId="50"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0" fillId="51"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0" fillId="52"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20" fillId="45"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0" fillId="4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20" fillId="53"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26" fillId="39" borderId="10"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10" fillId="5" borderId="4" applyNumberFormat="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7" fillId="35"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166" fontId="18" fillId="0" borderId="0" applyFon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28" fillId="5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 fillId="0" borderId="0"/>
    <xf numFmtId="0" fontId="1" fillId="0" borderId="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13"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29" fillId="48" borderId="14"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1" fillId="6" borderId="5"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0"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32" fillId="0" borderId="15"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4" fillId="0" borderId="1" applyNumberFormat="0" applyFill="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3" fillId="0" borderId="0" applyNumberFormat="0" applyFill="0" applyBorder="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34" fillId="0" borderId="16"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25" fillId="0" borderId="17"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35" fillId="0" borderId="18"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2"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8" fillId="0" borderId="0"/>
    <xf numFmtId="168" fontId="18" fillId="0" borderId="0" applyFont="0" applyFill="0" applyBorder="0" applyAlignment="0" applyProtection="0"/>
    <xf numFmtId="169" fontId="1" fillId="0" borderId="0"/>
    <xf numFmtId="169" fontId="18" fillId="0" borderId="0" applyFont="0" applyFill="0" applyBorder="0" applyAlignment="0" applyProtection="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8" fillId="0" borderId="0"/>
    <xf numFmtId="169" fontId="1" fillId="0" borderId="0"/>
    <xf numFmtId="169" fontId="1" fillId="0" borderId="0"/>
    <xf numFmtId="169" fontId="1" fillId="0" borderId="0"/>
    <xf numFmtId="169" fontId="18" fillId="0" borderId="0"/>
    <xf numFmtId="169" fontId="1" fillId="8" borderId="8" applyNumberFormat="0" applyFont="0" applyAlignment="0" applyProtection="0"/>
    <xf numFmtId="169" fontId="18" fillId="0" borderId="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9" fillId="34"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0"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9" fillId="35"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4"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9" fillId="36"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18"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9" fillId="37"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2"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9" fillId="38"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26"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9" fillId="39"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30"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9" fillId="40"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1"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9" fillId="41"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5"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9" fillId="42"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19"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9" fillId="37"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3"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9" fillId="40"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27"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9" fillId="43"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 fillId="31"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20" fillId="44"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2"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20" fillId="41"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16"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20" fillId="42"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0"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20" fillId="45"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4"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20" fillId="46"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28"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20" fillId="47"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17" fillId="3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21" fillId="36"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7" fillId="2" borderId="0" applyNumberFormat="0" applyBorder="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22" fillId="48" borderId="20"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2" fillId="6" borderId="4"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23" fillId="49" borderId="11"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4" fillId="7" borderId="7" applyNumberFormat="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24" fillId="0" borderId="12"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13" fillId="0" borderId="6" applyNumberFormat="0" applyFill="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25"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6" fillId="0" borderId="0" applyNumberFormat="0" applyFill="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20" fillId="50"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9"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20" fillId="51"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3"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20" fillId="52"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17"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20" fillId="45"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1"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20" fillId="46"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5"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20" fillId="53"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7" fillId="29" borderId="0" applyNumberFormat="0" applyBorder="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26" fillId="39" borderId="20"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10" fillId="5" borderId="4" applyNumberFormat="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27" fillId="35"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8" fillId="3"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28" fillId="5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9" fillId="4" borderId="0" applyNumberFormat="0" applyBorder="0" applyAlignment="0" applyProtection="0"/>
    <xf numFmtId="169" fontId="1" fillId="0" borderId="0"/>
    <xf numFmtId="169" fontId="1" fillId="0" borderId="0"/>
    <xf numFmtId="169" fontId="1" fillId="0" borderId="0"/>
    <xf numFmtId="169" fontId="18" fillId="0" borderId="0"/>
    <xf numFmtId="169" fontId="1" fillId="0" borderId="0"/>
    <xf numFmtId="169" fontId="1" fillId="0" borderId="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8" fillId="55" borderId="21"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 fillId="8" borderId="8" applyNumberFormat="0" applyFon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29" fillId="48" borderId="22"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1" fillId="6" borderId="5" applyNumberFormat="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30"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5"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31"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16" fillId="0" borderId="0" applyNumberFormat="0" applyFill="0" applyBorder="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32" fillId="0" borderId="15"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4" fillId="0" borderId="1" applyNumberFormat="0" applyFill="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3" fillId="0" borderId="0" applyNumberFormat="0" applyFill="0" applyBorder="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34" fillId="0" borderId="16"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5" fillId="0" borderId="2"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25" fillId="0" borderId="17"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6" fillId="0" borderId="3" applyNumberFormat="0" applyFill="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3" fillId="0" borderId="0" applyNumberFormat="0" applyFill="0" applyBorder="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35" fillId="0" borderId="23"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2" fillId="0" borderId="9" applyNumberFormat="0" applyFill="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36" fillId="0" borderId="0" applyNumberFormat="0" applyFill="0" applyBorder="0" applyAlignment="0" applyProtection="0"/>
    <xf numFmtId="169" fontId="37" fillId="0" borderId="0" applyNumberFormat="0" applyFill="0" applyBorder="0" applyAlignment="0" applyProtection="0"/>
    <xf numFmtId="169" fontId="18" fillId="0" borderId="0"/>
    <xf numFmtId="0" fontId="22" fillId="48" borderId="20" applyNumberFormat="0" applyAlignment="0" applyProtection="0"/>
    <xf numFmtId="0" fontId="26" fillId="39" borderId="20" applyNumberFormat="0" applyAlignment="0" applyProtection="0"/>
    <xf numFmtId="0" fontId="18" fillId="55" borderId="21" applyNumberFormat="0" applyFont="0" applyAlignment="0" applyProtection="0"/>
    <xf numFmtId="0" fontId="29" fillId="48" borderId="22" applyNumberFormat="0" applyAlignment="0" applyProtection="0"/>
    <xf numFmtId="0" fontId="35" fillId="0" borderId="23"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xf numFmtId="9" fontId="1" fillId="0" borderId="0" applyFont="0" applyFill="0" applyBorder="0" applyAlignment="0" applyProtection="0"/>
    <xf numFmtId="0" fontId="19"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 fillId="8" borderId="8" applyNumberFormat="0" applyFont="0" applyAlignment="0" applyProtection="0"/>
    <xf numFmtId="0" fontId="16" fillId="0" borderId="0" applyNumberFormat="0" applyFill="0" applyBorder="0" applyAlignment="0" applyProtection="0"/>
    <xf numFmtId="0" fontId="2"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 fillId="0" borderId="0" applyNumberFormat="0" applyFill="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52" fillId="0" borderId="0"/>
    <xf numFmtId="0" fontId="53" fillId="60" borderId="0"/>
  </cellStyleXfs>
  <cellXfs count="109">
    <xf numFmtId="0" fontId="0" fillId="0" borderId="0" xfId="0"/>
    <xf numFmtId="3" fontId="39" fillId="0" borderId="27" xfId="0" applyNumberFormat="1" applyFont="1" applyBorder="1" applyAlignment="1">
      <alignment horizontal="center" vertical="center" wrapText="1"/>
    </xf>
    <xf numFmtId="0" fontId="39" fillId="0" borderId="27" xfId="0" applyFont="1" applyBorder="1" applyAlignment="1">
      <alignment horizontal="center" vertical="center" wrapText="1"/>
    </xf>
    <xf numFmtId="0" fontId="39" fillId="0" borderId="0" xfId="0" applyFont="1" applyAlignment="1">
      <alignment vertical="center"/>
    </xf>
    <xf numFmtId="0" fontId="39" fillId="56" borderId="27" xfId="0" applyFont="1" applyFill="1" applyBorder="1" applyAlignment="1">
      <alignment horizontal="center" vertical="center" wrapText="1"/>
    </xf>
    <xf numFmtId="0" fontId="2" fillId="0" borderId="0" xfId="0" applyFont="1"/>
    <xf numFmtId="0" fontId="19" fillId="0" borderId="0" xfId="1278"/>
    <xf numFmtId="0" fontId="42" fillId="0" borderId="0" xfId="1278" applyFont="1"/>
    <xf numFmtId="0" fontId="44" fillId="33" borderId="19" xfId="1278" applyFont="1" applyFill="1" applyBorder="1"/>
    <xf numFmtId="0" fontId="45" fillId="57" borderId="32" xfId="1278" applyFont="1" applyFill="1" applyBorder="1"/>
    <xf numFmtId="167" fontId="19" fillId="0" borderId="0" xfId="1278" applyNumberFormat="1"/>
    <xf numFmtId="0" fontId="44" fillId="33" borderId="36" xfId="1278" applyFont="1" applyFill="1" applyBorder="1" applyAlignment="1">
      <alignment horizontal="right" vertical="center" wrapText="1"/>
    </xf>
    <xf numFmtId="0" fontId="44" fillId="33" borderId="29" xfId="1278" applyFont="1" applyFill="1" applyBorder="1" applyAlignment="1">
      <alignment horizontal="right" vertical="center" wrapText="1"/>
    </xf>
    <xf numFmtId="2" fontId="44" fillId="33" borderId="36" xfId="1278" applyNumberFormat="1" applyFont="1" applyFill="1" applyBorder="1"/>
    <xf numFmtId="4" fontId="44" fillId="33" borderId="36" xfId="1278" applyNumberFormat="1" applyFont="1" applyFill="1" applyBorder="1"/>
    <xf numFmtId="167" fontId="44" fillId="33" borderId="29" xfId="1278" applyNumberFormat="1" applyFont="1" applyFill="1" applyBorder="1"/>
    <xf numFmtId="0" fontId="46" fillId="0" borderId="34" xfId="1278" applyFont="1" applyBorder="1" applyAlignment="1">
      <alignment horizontal="left" vertical="center" wrapText="1" indent="2"/>
    </xf>
    <xf numFmtId="167" fontId="44" fillId="33" borderId="42" xfId="1278" applyNumberFormat="1" applyFont="1" applyFill="1" applyBorder="1"/>
    <xf numFmtId="0" fontId="47" fillId="58" borderId="44" xfId="1278" applyFont="1" applyFill="1" applyBorder="1"/>
    <xf numFmtId="167" fontId="47" fillId="58" borderId="46" xfId="1278" applyNumberFormat="1" applyFont="1" applyFill="1" applyBorder="1"/>
    <xf numFmtId="0" fontId="47" fillId="58" borderId="47" xfId="1278" applyFont="1" applyFill="1" applyBorder="1"/>
    <xf numFmtId="167" fontId="47" fillId="58" borderId="27" xfId="1278" applyNumberFormat="1" applyFont="1" applyFill="1" applyBorder="1"/>
    <xf numFmtId="0" fontId="44" fillId="33" borderId="36" xfId="1278" applyFont="1" applyFill="1" applyBorder="1"/>
    <xf numFmtId="0" fontId="47" fillId="58" borderId="19" xfId="1278" applyFont="1" applyFill="1" applyBorder="1"/>
    <xf numFmtId="167" fontId="47" fillId="58" borderId="42" xfId="1278" applyNumberFormat="1" applyFont="1" applyFill="1" applyBorder="1"/>
    <xf numFmtId="0" fontId="0" fillId="0" borderId="0" xfId="0" applyAlignment="1">
      <alignment horizontal="left" vertical="center" wrapText="1"/>
    </xf>
    <xf numFmtId="9" fontId="44" fillId="58" borderId="40" xfId="1277" applyFont="1" applyFill="1" applyBorder="1"/>
    <xf numFmtId="9" fontId="44" fillId="58" borderId="43" xfId="1277" applyFont="1" applyFill="1" applyBorder="1"/>
    <xf numFmtId="9" fontId="44" fillId="58" borderId="36" xfId="1277" applyFont="1" applyFill="1" applyBorder="1"/>
    <xf numFmtId="4" fontId="46" fillId="57" borderId="38" xfId="1278" applyNumberFormat="1" applyFont="1" applyFill="1" applyBorder="1"/>
    <xf numFmtId="4" fontId="47" fillId="56" borderId="40" xfId="1278" applyNumberFormat="1" applyFont="1" applyFill="1" applyBorder="1"/>
    <xf numFmtId="4" fontId="47" fillId="0" borderId="40" xfId="1278" applyNumberFormat="1" applyFont="1" applyBorder="1"/>
    <xf numFmtId="0" fontId="49" fillId="0" borderId="27" xfId="0" applyFont="1" applyBorder="1" applyAlignment="1">
      <alignment horizontal="center" vertical="center" wrapText="1"/>
    </xf>
    <xf numFmtId="0" fontId="46" fillId="0" borderId="32" xfId="1278" applyFont="1" applyBorder="1" applyAlignment="1">
      <alignment horizontal="left" vertical="center" wrapText="1" indent="2"/>
    </xf>
    <xf numFmtId="4" fontId="47" fillId="56" borderId="38" xfId="1278" applyNumberFormat="1" applyFont="1" applyFill="1" applyBorder="1"/>
    <xf numFmtId="0" fontId="35" fillId="0" borderId="0" xfId="1278" applyFont="1"/>
    <xf numFmtId="167" fontId="0" fillId="0" borderId="0" xfId="0" applyNumberFormat="1"/>
    <xf numFmtId="2" fontId="46" fillId="0" borderId="34" xfId="1278" applyNumberFormat="1" applyFont="1" applyBorder="1" applyAlignment="1">
      <alignment horizontal="left" vertical="center" wrapText="1" indent="2"/>
    </xf>
    <xf numFmtId="0" fontId="46" fillId="0" borderId="34" xfId="1278" applyFont="1" applyBorder="1" applyAlignment="1">
      <alignment horizontal="left" vertical="center" wrapText="1" indent="1"/>
    </xf>
    <xf numFmtId="4" fontId="44" fillId="33" borderId="33" xfId="1278" applyNumberFormat="1" applyFont="1" applyFill="1" applyBorder="1"/>
    <xf numFmtId="0" fontId="44" fillId="33" borderId="33" xfId="1278" applyFont="1" applyFill="1" applyBorder="1" applyAlignment="1">
      <alignment horizontal="center" vertical="center" wrapText="1"/>
    </xf>
    <xf numFmtId="0" fontId="46" fillId="0" borderId="49" xfId="1278" applyFont="1" applyBorder="1" applyAlignment="1">
      <alignment horizontal="left" vertical="center" wrapText="1" indent="1"/>
    </xf>
    <xf numFmtId="0" fontId="43" fillId="59" borderId="0" xfId="1278" applyFont="1" applyFill="1" applyAlignment="1">
      <alignment vertical="center"/>
    </xf>
    <xf numFmtId="0" fontId="41" fillId="33" borderId="28" xfId="0" applyFont="1" applyFill="1" applyBorder="1" applyAlignment="1">
      <alignment vertical="center" wrapText="1"/>
    </xf>
    <xf numFmtId="0" fontId="41" fillId="33" borderId="30" xfId="0" applyFont="1" applyFill="1" applyBorder="1" applyAlignment="1">
      <alignment vertical="center" wrapText="1"/>
    </xf>
    <xf numFmtId="0" fontId="41" fillId="33" borderId="29" xfId="0" applyFont="1" applyFill="1" applyBorder="1" applyAlignment="1">
      <alignment horizontal="center" vertical="center" wrapText="1"/>
    </xf>
    <xf numFmtId="3" fontId="39" fillId="33" borderId="27" xfId="0" applyNumberFormat="1" applyFont="1" applyFill="1" applyBorder="1" applyAlignment="1">
      <alignment horizontal="center" vertical="center" wrapText="1"/>
    </xf>
    <xf numFmtId="0" fontId="40" fillId="0" borderId="0" xfId="0" applyFont="1"/>
    <xf numFmtId="3" fontId="39" fillId="56" borderId="27" xfId="0" applyNumberFormat="1" applyFont="1" applyFill="1" applyBorder="1" applyAlignment="1">
      <alignment horizontal="center" vertical="center" wrapText="1"/>
    </xf>
    <xf numFmtId="0" fontId="19" fillId="0" borderId="0" xfId="1278" applyAlignment="1">
      <alignment horizontal="center"/>
    </xf>
    <xf numFmtId="0" fontId="44" fillId="33" borderId="35" xfId="1278" applyFont="1" applyFill="1" applyBorder="1" applyAlignment="1">
      <alignment horizontal="center" vertical="center" wrapText="1"/>
    </xf>
    <xf numFmtId="2" fontId="44" fillId="33" borderId="35" xfId="1278" applyNumberFormat="1" applyFont="1" applyFill="1" applyBorder="1" applyAlignment="1">
      <alignment horizontal="center"/>
    </xf>
    <xf numFmtId="2" fontId="46" fillId="57" borderId="37" xfId="1278" applyNumberFormat="1" applyFont="1" applyFill="1" applyBorder="1" applyAlignment="1">
      <alignment horizontal="center"/>
    </xf>
    <xf numFmtId="3" fontId="47" fillId="58" borderId="39" xfId="1278" applyNumberFormat="1" applyFont="1" applyFill="1" applyBorder="1" applyAlignment="1">
      <alignment horizontal="center"/>
    </xf>
    <xf numFmtId="2" fontId="44" fillId="33" borderId="41" xfId="1278" applyNumberFormat="1" applyFont="1" applyFill="1" applyBorder="1" applyAlignment="1">
      <alignment horizontal="center"/>
    </xf>
    <xf numFmtId="0" fontId="47" fillId="58" borderId="45" xfId="1278" applyFont="1" applyFill="1" applyBorder="1" applyAlignment="1">
      <alignment horizontal="center"/>
    </xf>
    <xf numFmtId="0" fontId="47" fillId="58" borderId="48" xfId="1278" applyFont="1" applyFill="1" applyBorder="1" applyAlignment="1">
      <alignment horizontal="center"/>
    </xf>
    <xf numFmtId="0" fontId="44" fillId="33" borderId="35" xfId="1278" applyFont="1" applyFill="1" applyBorder="1" applyAlignment="1">
      <alignment horizontal="center"/>
    </xf>
    <xf numFmtId="0" fontId="47" fillId="58" borderId="35" xfId="1278" applyFont="1" applyFill="1" applyBorder="1" applyAlignment="1">
      <alignment horizontal="center"/>
    </xf>
    <xf numFmtId="0" fontId="44" fillId="33" borderId="50" xfId="1278" applyFont="1" applyFill="1" applyBorder="1" applyAlignment="1">
      <alignment horizontal="right" vertical="center" wrapText="1"/>
    </xf>
    <xf numFmtId="4" fontId="44" fillId="33" borderId="50" xfId="1278" applyNumberFormat="1" applyFont="1" applyFill="1" applyBorder="1"/>
    <xf numFmtId="9" fontId="44" fillId="58" borderId="52" xfId="1277" applyFont="1" applyFill="1" applyBorder="1"/>
    <xf numFmtId="9" fontId="44" fillId="58" borderId="53" xfId="1277" applyFont="1" applyFill="1" applyBorder="1"/>
    <xf numFmtId="0" fontId="44" fillId="33" borderId="50" xfId="1278" applyFont="1" applyFill="1" applyBorder="1"/>
    <xf numFmtId="9" fontId="44" fillId="58" borderId="51" xfId="1277" applyFont="1" applyFill="1" applyBorder="1"/>
    <xf numFmtId="4" fontId="47" fillId="56" borderId="40" xfId="1278" applyNumberFormat="1" applyFont="1" applyFill="1" applyBorder="1" applyAlignment="1">
      <alignment horizontal="right"/>
    </xf>
    <xf numFmtId="4" fontId="46" fillId="57" borderId="38" xfId="1278" applyNumberFormat="1" applyFont="1" applyFill="1" applyBorder="1" applyAlignment="1">
      <alignment horizontal="right"/>
    </xf>
    <xf numFmtId="4" fontId="19" fillId="0" borderId="0" xfId="1278" applyNumberFormat="1"/>
    <xf numFmtId="0" fontId="54" fillId="33" borderId="19" xfId="1278" applyFont="1" applyFill="1" applyBorder="1"/>
    <xf numFmtId="3" fontId="47" fillId="58" borderId="37" xfId="1278" applyNumberFormat="1" applyFont="1" applyFill="1" applyBorder="1" applyAlignment="1">
      <alignment horizontal="center"/>
    </xf>
    <xf numFmtId="3" fontId="47" fillId="56" borderId="39" xfId="1278" applyNumberFormat="1" applyFont="1" applyFill="1" applyBorder="1" applyAlignment="1">
      <alignment horizontal="center"/>
    </xf>
    <xf numFmtId="4" fontId="47" fillId="0" borderId="31" xfId="1278" applyNumberFormat="1" applyFont="1" applyBorder="1" applyAlignment="1">
      <alignment horizontal="right"/>
    </xf>
    <xf numFmtId="0" fontId="19" fillId="0" borderId="0" xfId="1278" applyAlignment="1">
      <alignment horizontal="right"/>
    </xf>
    <xf numFmtId="0" fontId="44" fillId="33" borderId="33" xfId="1278" applyFont="1" applyFill="1" applyBorder="1" applyAlignment="1">
      <alignment vertical="center" wrapText="1"/>
    </xf>
    <xf numFmtId="0" fontId="0" fillId="0" borderId="0" xfId="0" applyAlignment="1">
      <alignment horizontal="right"/>
    </xf>
    <xf numFmtId="0" fontId="44" fillId="33" borderId="33" xfId="1278" applyFont="1" applyFill="1" applyBorder="1" applyAlignment="1">
      <alignment horizontal="right" vertical="center" wrapText="1"/>
    </xf>
    <xf numFmtId="4" fontId="44" fillId="33" borderId="33" xfId="1278" applyNumberFormat="1" applyFont="1" applyFill="1" applyBorder="1" applyAlignment="1">
      <alignment horizontal="right"/>
    </xf>
    <xf numFmtId="2" fontId="47" fillId="0" borderId="25" xfId="1278" applyNumberFormat="1" applyFont="1" applyBorder="1" applyAlignment="1">
      <alignment horizontal="right"/>
    </xf>
    <xf numFmtId="0" fontId="44" fillId="33" borderId="33" xfId="1278" applyFont="1" applyFill="1" applyBorder="1" applyAlignment="1">
      <alignment horizontal="right" vertical="center" wrapText="1" indent="1"/>
    </xf>
    <xf numFmtId="4" fontId="47" fillId="0" borderId="31" xfId="1278" applyNumberFormat="1" applyFont="1" applyBorder="1" applyAlignment="1">
      <alignment horizontal="right" vertical="center" indent="1"/>
    </xf>
    <xf numFmtId="4" fontId="47" fillId="0" borderId="26" xfId="1278" applyNumberFormat="1" applyFont="1" applyBorder="1" applyAlignment="1">
      <alignment horizontal="right" vertical="center" indent="1"/>
    </xf>
    <xf numFmtId="4" fontId="47" fillId="0" borderId="26" xfId="1278" applyNumberFormat="1" applyFont="1" applyBorder="1" applyAlignment="1">
      <alignment horizontal="right"/>
    </xf>
    <xf numFmtId="170" fontId="47" fillId="0" borderId="25" xfId="1277" applyNumberFormat="1" applyFont="1" applyFill="1" applyBorder="1" applyAlignment="1">
      <alignment horizontal="right"/>
    </xf>
    <xf numFmtId="2" fontId="47" fillId="0" borderId="0" xfId="1278" applyNumberFormat="1" applyFont="1" applyAlignment="1">
      <alignment horizontal="right"/>
    </xf>
    <xf numFmtId="4" fontId="47" fillId="0" borderId="0" xfId="1278" applyNumberFormat="1" applyFont="1" applyAlignment="1">
      <alignment horizontal="right"/>
    </xf>
    <xf numFmtId="0" fontId="55" fillId="0" borderId="0" xfId="0" applyFont="1" applyAlignment="1">
      <alignment vertical="center"/>
    </xf>
    <xf numFmtId="0" fontId="46" fillId="56" borderId="34" xfId="1278" applyFont="1" applyFill="1" applyBorder="1" applyAlignment="1">
      <alignment horizontal="left" vertical="center" wrapText="1" indent="2"/>
    </xf>
    <xf numFmtId="3" fontId="46" fillId="57" borderId="37" xfId="1278" applyNumberFormat="1" applyFont="1" applyFill="1" applyBorder="1" applyAlignment="1">
      <alignment horizontal="center"/>
    </xf>
    <xf numFmtId="4" fontId="47" fillId="56" borderId="38" xfId="1278" applyNumberFormat="1" applyFont="1" applyFill="1" applyBorder="1" applyAlignment="1">
      <alignment horizontal="right"/>
    </xf>
    <xf numFmtId="3" fontId="0" fillId="0" borderId="0" xfId="0" applyNumberFormat="1"/>
    <xf numFmtId="0" fontId="39" fillId="0" borderId="0" xfId="0" applyFont="1" applyAlignment="1">
      <alignment horizontal="justify" vertical="center"/>
    </xf>
    <xf numFmtId="0" fontId="2" fillId="0" borderId="0" xfId="0" applyFont="1" applyAlignment="1">
      <alignment vertical="center"/>
    </xf>
    <xf numFmtId="0" fontId="59" fillId="0" borderId="0" xfId="0" applyFont="1" applyAlignment="1">
      <alignment vertical="center"/>
    </xf>
    <xf numFmtId="0" fontId="0" fillId="0" borderId="0" xfId="0" applyAlignment="1">
      <alignment vertical="center" wrapText="1"/>
    </xf>
    <xf numFmtId="0" fontId="0" fillId="0" borderId="0" xfId="0" applyAlignment="1">
      <alignment vertical="center"/>
    </xf>
    <xf numFmtId="4" fontId="60" fillId="61" borderId="54" xfId="0" applyNumberFormat="1" applyFont="1" applyFill="1" applyBorder="1" applyAlignment="1">
      <alignment vertical="center"/>
    </xf>
    <xf numFmtId="4" fontId="46" fillId="57" borderId="38" xfId="1278" applyNumberFormat="1" applyFont="1" applyFill="1" applyBorder="1" applyAlignment="1">
      <alignment horizontal="left"/>
    </xf>
    <xf numFmtId="4" fontId="46" fillId="57" borderId="38" xfId="1278" applyNumberFormat="1" applyFont="1" applyFill="1" applyBorder="1" applyAlignment="1">
      <alignment horizontal="center"/>
    </xf>
    <xf numFmtId="4" fontId="44" fillId="33" borderId="24" xfId="1278" applyNumberFormat="1" applyFont="1" applyFill="1" applyBorder="1" applyAlignment="1">
      <alignment horizontal="center"/>
    </xf>
    <xf numFmtId="2" fontId="44" fillId="33" borderId="24" xfId="1278" applyNumberFormat="1" applyFont="1" applyFill="1" applyBorder="1" applyAlignment="1">
      <alignment horizontal="center"/>
    </xf>
    <xf numFmtId="0" fontId="44" fillId="33" borderId="24" xfId="1278" applyFont="1" applyFill="1" applyBorder="1"/>
    <xf numFmtId="4" fontId="60" fillId="56" borderId="54" xfId="0" applyNumberFormat="1" applyFont="1" applyFill="1" applyBorder="1" applyAlignment="1">
      <alignment vertical="center"/>
    </xf>
    <xf numFmtId="0" fontId="54" fillId="33" borderId="55" xfId="1278" applyFont="1" applyFill="1" applyBorder="1" applyAlignment="1">
      <alignment wrapText="1"/>
    </xf>
    <xf numFmtId="0" fontId="54" fillId="33" borderId="56" xfId="1278" applyFont="1" applyFill="1" applyBorder="1" applyAlignment="1">
      <alignment wrapText="1"/>
    </xf>
    <xf numFmtId="0" fontId="0" fillId="0" borderId="56" xfId="0" applyBorder="1" applyAlignment="1">
      <alignment wrapText="1"/>
    </xf>
    <xf numFmtId="3" fontId="46" fillId="57" borderId="57" xfId="1278" applyNumberFormat="1" applyFont="1" applyFill="1" applyBorder="1" applyAlignment="1">
      <alignment horizontal="center"/>
    </xf>
    <xf numFmtId="4" fontId="46" fillId="57" borderId="57" xfId="1278" applyNumberFormat="1" applyFont="1" applyFill="1" applyBorder="1" applyAlignment="1">
      <alignment horizontal="center"/>
    </xf>
    <xf numFmtId="0" fontId="55" fillId="0" borderId="0" xfId="0" applyFont="1" applyAlignment="1">
      <alignment horizontal="justify" vertical="center"/>
    </xf>
    <xf numFmtId="0" fontId="56" fillId="0" borderId="0" xfId="0" applyFont="1"/>
  </cellXfs>
  <cellStyles count="1321">
    <cellStyle name="20% - Énfasis1" xfId="1295" builtinId="30" customBuiltin="1"/>
    <cellStyle name="20% - Énfasis1 10 2" xfId="21" xr:uid="{00000000-0005-0000-0000-000000000000}"/>
    <cellStyle name="20% - Énfasis1 10 2 2" xfId="631" xr:uid="{00000000-0005-0000-0000-000001000000}"/>
    <cellStyle name="20% - Énfasis1 11 2" xfId="22" xr:uid="{00000000-0005-0000-0000-000002000000}"/>
    <cellStyle name="20% - Énfasis1 11 2 2" xfId="632" xr:uid="{00000000-0005-0000-0000-000003000000}"/>
    <cellStyle name="20% - Énfasis1 12 2" xfId="23" xr:uid="{00000000-0005-0000-0000-000004000000}"/>
    <cellStyle name="20% - Énfasis1 12 2 2" xfId="633" xr:uid="{00000000-0005-0000-0000-000005000000}"/>
    <cellStyle name="20% - Énfasis1 13" xfId="24" xr:uid="{00000000-0005-0000-0000-000006000000}"/>
    <cellStyle name="20% - Énfasis1 13 2" xfId="634" xr:uid="{00000000-0005-0000-0000-000007000000}"/>
    <cellStyle name="20% - Énfasis1 14" xfId="25" xr:uid="{00000000-0005-0000-0000-000008000000}"/>
    <cellStyle name="20% - Énfasis1 14 2" xfId="635" xr:uid="{00000000-0005-0000-0000-000009000000}"/>
    <cellStyle name="20% - Énfasis1 2 2" xfId="26" xr:uid="{00000000-0005-0000-0000-00000A000000}"/>
    <cellStyle name="20% - Énfasis1 2 2 2" xfId="636" xr:uid="{00000000-0005-0000-0000-00000B000000}"/>
    <cellStyle name="20% - Énfasis1 3 2" xfId="27" xr:uid="{00000000-0005-0000-0000-00000C000000}"/>
    <cellStyle name="20% - Énfasis1 3 2 2" xfId="637" xr:uid="{00000000-0005-0000-0000-00000D000000}"/>
    <cellStyle name="20% - Énfasis1 4 2" xfId="28" xr:uid="{00000000-0005-0000-0000-00000E000000}"/>
    <cellStyle name="20% - Énfasis1 4 2 2" xfId="638" xr:uid="{00000000-0005-0000-0000-00000F000000}"/>
    <cellStyle name="20% - Énfasis1 5 2" xfId="29" xr:uid="{00000000-0005-0000-0000-000010000000}"/>
    <cellStyle name="20% - Énfasis1 5 2 2" xfId="639" xr:uid="{00000000-0005-0000-0000-000011000000}"/>
    <cellStyle name="20% - Énfasis1 6 2" xfId="30" xr:uid="{00000000-0005-0000-0000-000012000000}"/>
    <cellStyle name="20% - Énfasis1 6 2 2" xfId="640" xr:uid="{00000000-0005-0000-0000-000013000000}"/>
    <cellStyle name="20% - Énfasis1 7 2" xfId="31" xr:uid="{00000000-0005-0000-0000-000014000000}"/>
    <cellStyle name="20% - Énfasis1 7 2 2" xfId="641" xr:uid="{00000000-0005-0000-0000-000015000000}"/>
    <cellStyle name="20% - Énfasis1 8 2" xfId="32" xr:uid="{00000000-0005-0000-0000-000016000000}"/>
    <cellStyle name="20% - Énfasis1 8 2 2" xfId="642" xr:uid="{00000000-0005-0000-0000-000017000000}"/>
    <cellStyle name="20% - Énfasis1 9 2" xfId="33" xr:uid="{00000000-0005-0000-0000-000018000000}"/>
    <cellStyle name="20% - Énfasis1 9 2 2" xfId="643" xr:uid="{00000000-0005-0000-0000-000019000000}"/>
    <cellStyle name="20% - Énfasis2" xfId="1298" builtinId="34" customBuiltin="1"/>
    <cellStyle name="20% - Énfasis2 10 2" xfId="34" xr:uid="{00000000-0005-0000-0000-00001A000000}"/>
    <cellStyle name="20% - Énfasis2 10 2 2" xfId="644" xr:uid="{00000000-0005-0000-0000-00001B000000}"/>
    <cellStyle name="20% - Énfasis2 11 2" xfId="35" xr:uid="{00000000-0005-0000-0000-00001C000000}"/>
    <cellStyle name="20% - Énfasis2 11 2 2" xfId="645" xr:uid="{00000000-0005-0000-0000-00001D000000}"/>
    <cellStyle name="20% - Énfasis2 12 2" xfId="36" xr:uid="{00000000-0005-0000-0000-00001E000000}"/>
    <cellStyle name="20% - Énfasis2 12 2 2" xfId="646" xr:uid="{00000000-0005-0000-0000-00001F000000}"/>
    <cellStyle name="20% - Énfasis2 13" xfId="37" xr:uid="{00000000-0005-0000-0000-000020000000}"/>
    <cellStyle name="20% - Énfasis2 13 2" xfId="647" xr:uid="{00000000-0005-0000-0000-000021000000}"/>
    <cellStyle name="20% - Énfasis2 14" xfId="38" xr:uid="{00000000-0005-0000-0000-000022000000}"/>
    <cellStyle name="20% - Énfasis2 14 2" xfId="648" xr:uid="{00000000-0005-0000-0000-000023000000}"/>
    <cellStyle name="20% - Énfasis2 2 2" xfId="39" xr:uid="{00000000-0005-0000-0000-000024000000}"/>
    <cellStyle name="20% - Énfasis2 2 2 2" xfId="649" xr:uid="{00000000-0005-0000-0000-000025000000}"/>
    <cellStyle name="20% - Énfasis2 3 2" xfId="40" xr:uid="{00000000-0005-0000-0000-000026000000}"/>
    <cellStyle name="20% - Énfasis2 3 2 2" xfId="650" xr:uid="{00000000-0005-0000-0000-000027000000}"/>
    <cellStyle name="20% - Énfasis2 4 2" xfId="41" xr:uid="{00000000-0005-0000-0000-000028000000}"/>
    <cellStyle name="20% - Énfasis2 4 2 2" xfId="651" xr:uid="{00000000-0005-0000-0000-000029000000}"/>
    <cellStyle name="20% - Énfasis2 5 2" xfId="42" xr:uid="{00000000-0005-0000-0000-00002A000000}"/>
    <cellStyle name="20% - Énfasis2 5 2 2" xfId="652" xr:uid="{00000000-0005-0000-0000-00002B000000}"/>
    <cellStyle name="20% - Énfasis2 6 2" xfId="43" xr:uid="{00000000-0005-0000-0000-00002C000000}"/>
    <cellStyle name="20% - Énfasis2 6 2 2" xfId="653" xr:uid="{00000000-0005-0000-0000-00002D000000}"/>
    <cellStyle name="20% - Énfasis2 7 2" xfId="44" xr:uid="{00000000-0005-0000-0000-00002E000000}"/>
    <cellStyle name="20% - Énfasis2 7 2 2" xfId="654" xr:uid="{00000000-0005-0000-0000-00002F000000}"/>
    <cellStyle name="20% - Énfasis2 8 2" xfId="45" xr:uid="{00000000-0005-0000-0000-000030000000}"/>
    <cellStyle name="20% - Énfasis2 8 2 2" xfId="655" xr:uid="{00000000-0005-0000-0000-000031000000}"/>
    <cellStyle name="20% - Énfasis2 9 2" xfId="46" xr:uid="{00000000-0005-0000-0000-000032000000}"/>
    <cellStyle name="20% - Énfasis2 9 2 2" xfId="656" xr:uid="{00000000-0005-0000-0000-000033000000}"/>
    <cellStyle name="20% - Énfasis3" xfId="1301" builtinId="38" customBuiltin="1"/>
    <cellStyle name="20% - Énfasis3 10 2" xfId="47" xr:uid="{00000000-0005-0000-0000-000034000000}"/>
    <cellStyle name="20% - Énfasis3 10 2 2" xfId="657" xr:uid="{00000000-0005-0000-0000-000035000000}"/>
    <cellStyle name="20% - Énfasis3 11 2" xfId="48" xr:uid="{00000000-0005-0000-0000-000036000000}"/>
    <cellStyle name="20% - Énfasis3 11 2 2" xfId="658" xr:uid="{00000000-0005-0000-0000-000037000000}"/>
    <cellStyle name="20% - Énfasis3 12 2" xfId="49" xr:uid="{00000000-0005-0000-0000-000038000000}"/>
    <cellStyle name="20% - Énfasis3 12 2 2" xfId="659" xr:uid="{00000000-0005-0000-0000-000039000000}"/>
    <cellStyle name="20% - Énfasis3 13" xfId="50" xr:uid="{00000000-0005-0000-0000-00003A000000}"/>
    <cellStyle name="20% - Énfasis3 13 2" xfId="660" xr:uid="{00000000-0005-0000-0000-00003B000000}"/>
    <cellStyle name="20% - Énfasis3 14" xfId="51" xr:uid="{00000000-0005-0000-0000-00003C000000}"/>
    <cellStyle name="20% - Énfasis3 14 2" xfId="661" xr:uid="{00000000-0005-0000-0000-00003D000000}"/>
    <cellStyle name="20% - Énfasis3 2 2" xfId="52" xr:uid="{00000000-0005-0000-0000-00003E000000}"/>
    <cellStyle name="20% - Énfasis3 2 2 2" xfId="662" xr:uid="{00000000-0005-0000-0000-00003F000000}"/>
    <cellStyle name="20% - Énfasis3 3 2" xfId="53" xr:uid="{00000000-0005-0000-0000-000040000000}"/>
    <cellStyle name="20% - Énfasis3 3 2 2" xfId="663" xr:uid="{00000000-0005-0000-0000-000041000000}"/>
    <cellStyle name="20% - Énfasis3 4 2" xfId="54" xr:uid="{00000000-0005-0000-0000-000042000000}"/>
    <cellStyle name="20% - Énfasis3 4 2 2" xfId="664" xr:uid="{00000000-0005-0000-0000-000043000000}"/>
    <cellStyle name="20% - Énfasis3 5 2" xfId="55" xr:uid="{00000000-0005-0000-0000-000044000000}"/>
    <cellStyle name="20% - Énfasis3 5 2 2" xfId="665" xr:uid="{00000000-0005-0000-0000-000045000000}"/>
    <cellStyle name="20% - Énfasis3 6 2" xfId="56" xr:uid="{00000000-0005-0000-0000-000046000000}"/>
    <cellStyle name="20% - Énfasis3 6 2 2" xfId="666" xr:uid="{00000000-0005-0000-0000-000047000000}"/>
    <cellStyle name="20% - Énfasis3 7 2" xfId="57" xr:uid="{00000000-0005-0000-0000-000048000000}"/>
    <cellStyle name="20% - Énfasis3 7 2 2" xfId="667" xr:uid="{00000000-0005-0000-0000-000049000000}"/>
    <cellStyle name="20% - Énfasis3 8 2" xfId="58" xr:uid="{00000000-0005-0000-0000-00004A000000}"/>
    <cellStyle name="20% - Énfasis3 8 2 2" xfId="668" xr:uid="{00000000-0005-0000-0000-00004B000000}"/>
    <cellStyle name="20% - Énfasis3 9 2" xfId="59" xr:uid="{00000000-0005-0000-0000-00004C000000}"/>
    <cellStyle name="20% - Énfasis3 9 2 2" xfId="669" xr:uid="{00000000-0005-0000-0000-00004D000000}"/>
    <cellStyle name="20% - Énfasis4" xfId="1304" builtinId="42" customBuiltin="1"/>
    <cellStyle name="20% - Énfasis4 10 2" xfId="60" xr:uid="{00000000-0005-0000-0000-00004E000000}"/>
    <cellStyle name="20% - Énfasis4 10 2 2" xfId="670" xr:uid="{00000000-0005-0000-0000-00004F000000}"/>
    <cellStyle name="20% - Énfasis4 11 2" xfId="61" xr:uid="{00000000-0005-0000-0000-000050000000}"/>
    <cellStyle name="20% - Énfasis4 11 2 2" xfId="671" xr:uid="{00000000-0005-0000-0000-000051000000}"/>
    <cellStyle name="20% - Énfasis4 12 2" xfId="62" xr:uid="{00000000-0005-0000-0000-000052000000}"/>
    <cellStyle name="20% - Énfasis4 12 2 2" xfId="672" xr:uid="{00000000-0005-0000-0000-000053000000}"/>
    <cellStyle name="20% - Énfasis4 13" xfId="63" xr:uid="{00000000-0005-0000-0000-000054000000}"/>
    <cellStyle name="20% - Énfasis4 13 2" xfId="673" xr:uid="{00000000-0005-0000-0000-000055000000}"/>
    <cellStyle name="20% - Énfasis4 14" xfId="64" xr:uid="{00000000-0005-0000-0000-000056000000}"/>
    <cellStyle name="20% - Énfasis4 14 2" xfId="674" xr:uid="{00000000-0005-0000-0000-000057000000}"/>
    <cellStyle name="20% - Énfasis4 2 2" xfId="65" xr:uid="{00000000-0005-0000-0000-000058000000}"/>
    <cellStyle name="20% - Énfasis4 2 2 2" xfId="675" xr:uid="{00000000-0005-0000-0000-000059000000}"/>
    <cellStyle name="20% - Énfasis4 3 2" xfId="66" xr:uid="{00000000-0005-0000-0000-00005A000000}"/>
    <cellStyle name="20% - Énfasis4 3 2 2" xfId="676" xr:uid="{00000000-0005-0000-0000-00005B000000}"/>
    <cellStyle name="20% - Énfasis4 4 2" xfId="67" xr:uid="{00000000-0005-0000-0000-00005C000000}"/>
    <cellStyle name="20% - Énfasis4 4 2 2" xfId="677" xr:uid="{00000000-0005-0000-0000-00005D000000}"/>
    <cellStyle name="20% - Énfasis4 5 2" xfId="68" xr:uid="{00000000-0005-0000-0000-00005E000000}"/>
    <cellStyle name="20% - Énfasis4 5 2 2" xfId="678" xr:uid="{00000000-0005-0000-0000-00005F000000}"/>
    <cellStyle name="20% - Énfasis4 6 2" xfId="69" xr:uid="{00000000-0005-0000-0000-000060000000}"/>
    <cellStyle name="20% - Énfasis4 6 2 2" xfId="679" xr:uid="{00000000-0005-0000-0000-000061000000}"/>
    <cellStyle name="20% - Énfasis4 7 2" xfId="70" xr:uid="{00000000-0005-0000-0000-000062000000}"/>
    <cellStyle name="20% - Énfasis4 7 2 2" xfId="680" xr:uid="{00000000-0005-0000-0000-000063000000}"/>
    <cellStyle name="20% - Énfasis4 8 2" xfId="71" xr:uid="{00000000-0005-0000-0000-000064000000}"/>
    <cellStyle name="20% - Énfasis4 8 2 2" xfId="681" xr:uid="{00000000-0005-0000-0000-000065000000}"/>
    <cellStyle name="20% - Énfasis4 9 2" xfId="72" xr:uid="{00000000-0005-0000-0000-000066000000}"/>
    <cellStyle name="20% - Énfasis4 9 2 2" xfId="682" xr:uid="{00000000-0005-0000-0000-000067000000}"/>
    <cellStyle name="20% - Énfasis5" xfId="1307" builtinId="46" customBuiltin="1"/>
    <cellStyle name="20% - Énfasis5 10 2" xfId="73" xr:uid="{00000000-0005-0000-0000-000068000000}"/>
    <cellStyle name="20% - Énfasis5 10 2 2" xfId="683" xr:uid="{00000000-0005-0000-0000-000069000000}"/>
    <cellStyle name="20% - Énfasis5 11 2" xfId="74" xr:uid="{00000000-0005-0000-0000-00006A000000}"/>
    <cellStyle name="20% - Énfasis5 11 2 2" xfId="684" xr:uid="{00000000-0005-0000-0000-00006B000000}"/>
    <cellStyle name="20% - Énfasis5 12 2" xfId="75" xr:uid="{00000000-0005-0000-0000-00006C000000}"/>
    <cellStyle name="20% - Énfasis5 12 2 2" xfId="685" xr:uid="{00000000-0005-0000-0000-00006D000000}"/>
    <cellStyle name="20% - Énfasis5 13" xfId="76" xr:uid="{00000000-0005-0000-0000-00006E000000}"/>
    <cellStyle name="20% - Énfasis5 13 2" xfId="686" xr:uid="{00000000-0005-0000-0000-00006F000000}"/>
    <cellStyle name="20% - Énfasis5 14" xfId="77" xr:uid="{00000000-0005-0000-0000-000070000000}"/>
    <cellStyle name="20% - Énfasis5 14 2" xfId="687" xr:uid="{00000000-0005-0000-0000-000071000000}"/>
    <cellStyle name="20% - Énfasis5 2 2" xfId="78" xr:uid="{00000000-0005-0000-0000-000072000000}"/>
    <cellStyle name="20% - Énfasis5 2 2 2" xfId="688" xr:uid="{00000000-0005-0000-0000-000073000000}"/>
    <cellStyle name="20% - Énfasis5 3 2" xfId="79" xr:uid="{00000000-0005-0000-0000-000074000000}"/>
    <cellStyle name="20% - Énfasis5 3 2 2" xfId="689" xr:uid="{00000000-0005-0000-0000-000075000000}"/>
    <cellStyle name="20% - Énfasis5 4 2" xfId="80" xr:uid="{00000000-0005-0000-0000-000076000000}"/>
    <cellStyle name="20% - Énfasis5 4 2 2" xfId="690" xr:uid="{00000000-0005-0000-0000-000077000000}"/>
    <cellStyle name="20% - Énfasis5 5 2" xfId="81" xr:uid="{00000000-0005-0000-0000-000078000000}"/>
    <cellStyle name="20% - Énfasis5 5 2 2" xfId="691" xr:uid="{00000000-0005-0000-0000-000079000000}"/>
    <cellStyle name="20% - Énfasis5 6 2" xfId="82" xr:uid="{00000000-0005-0000-0000-00007A000000}"/>
    <cellStyle name="20% - Énfasis5 6 2 2" xfId="692" xr:uid="{00000000-0005-0000-0000-00007B000000}"/>
    <cellStyle name="20% - Énfasis5 7 2" xfId="83" xr:uid="{00000000-0005-0000-0000-00007C000000}"/>
    <cellStyle name="20% - Énfasis5 7 2 2" xfId="693" xr:uid="{00000000-0005-0000-0000-00007D000000}"/>
    <cellStyle name="20% - Énfasis5 8 2" xfId="84" xr:uid="{00000000-0005-0000-0000-00007E000000}"/>
    <cellStyle name="20% - Énfasis5 8 2 2" xfId="694" xr:uid="{00000000-0005-0000-0000-00007F000000}"/>
    <cellStyle name="20% - Énfasis5 9 2" xfId="85" xr:uid="{00000000-0005-0000-0000-000080000000}"/>
    <cellStyle name="20% - Énfasis5 9 2 2" xfId="695" xr:uid="{00000000-0005-0000-0000-000081000000}"/>
    <cellStyle name="20% - Énfasis6" xfId="1310" builtinId="50" customBuiltin="1"/>
    <cellStyle name="20% - Énfasis6 10 2" xfId="86" xr:uid="{00000000-0005-0000-0000-000082000000}"/>
    <cellStyle name="20% - Énfasis6 10 2 2" xfId="696" xr:uid="{00000000-0005-0000-0000-000083000000}"/>
    <cellStyle name="20% - Énfasis6 11 2" xfId="87" xr:uid="{00000000-0005-0000-0000-000084000000}"/>
    <cellStyle name="20% - Énfasis6 11 2 2" xfId="697" xr:uid="{00000000-0005-0000-0000-000085000000}"/>
    <cellStyle name="20% - Énfasis6 12 2" xfId="88" xr:uid="{00000000-0005-0000-0000-000086000000}"/>
    <cellStyle name="20% - Énfasis6 12 2 2" xfId="698" xr:uid="{00000000-0005-0000-0000-000087000000}"/>
    <cellStyle name="20% - Énfasis6 13" xfId="89" xr:uid="{00000000-0005-0000-0000-000088000000}"/>
    <cellStyle name="20% - Énfasis6 13 2" xfId="699" xr:uid="{00000000-0005-0000-0000-000089000000}"/>
    <cellStyle name="20% - Énfasis6 14" xfId="90" xr:uid="{00000000-0005-0000-0000-00008A000000}"/>
    <cellStyle name="20% - Énfasis6 14 2" xfId="700" xr:uid="{00000000-0005-0000-0000-00008B000000}"/>
    <cellStyle name="20% - Énfasis6 2 2" xfId="91" xr:uid="{00000000-0005-0000-0000-00008C000000}"/>
    <cellStyle name="20% - Énfasis6 2 2 2" xfId="701" xr:uid="{00000000-0005-0000-0000-00008D000000}"/>
    <cellStyle name="20% - Énfasis6 3 2" xfId="92" xr:uid="{00000000-0005-0000-0000-00008E000000}"/>
    <cellStyle name="20% - Énfasis6 3 2 2" xfId="702" xr:uid="{00000000-0005-0000-0000-00008F000000}"/>
    <cellStyle name="20% - Énfasis6 4 2" xfId="93" xr:uid="{00000000-0005-0000-0000-000090000000}"/>
    <cellStyle name="20% - Énfasis6 4 2 2" xfId="703" xr:uid="{00000000-0005-0000-0000-000091000000}"/>
    <cellStyle name="20% - Énfasis6 5 2" xfId="94" xr:uid="{00000000-0005-0000-0000-000092000000}"/>
    <cellStyle name="20% - Énfasis6 5 2 2" xfId="704" xr:uid="{00000000-0005-0000-0000-000093000000}"/>
    <cellStyle name="20% - Énfasis6 6 2" xfId="95" xr:uid="{00000000-0005-0000-0000-000094000000}"/>
    <cellStyle name="20% - Énfasis6 6 2 2" xfId="705" xr:uid="{00000000-0005-0000-0000-000095000000}"/>
    <cellStyle name="20% - Énfasis6 7 2" xfId="96" xr:uid="{00000000-0005-0000-0000-000096000000}"/>
    <cellStyle name="20% - Énfasis6 7 2 2" xfId="706" xr:uid="{00000000-0005-0000-0000-000097000000}"/>
    <cellStyle name="20% - Énfasis6 8 2" xfId="97" xr:uid="{00000000-0005-0000-0000-000098000000}"/>
    <cellStyle name="20% - Énfasis6 8 2 2" xfId="707" xr:uid="{00000000-0005-0000-0000-000099000000}"/>
    <cellStyle name="20% - Énfasis6 9 2" xfId="98" xr:uid="{00000000-0005-0000-0000-00009A000000}"/>
    <cellStyle name="20% - Énfasis6 9 2 2" xfId="708" xr:uid="{00000000-0005-0000-0000-00009B000000}"/>
    <cellStyle name="40% - Énfasis1" xfId="1296" builtinId="31" customBuiltin="1"/>
    <cellStyle name="40% - Énfasis1 10 2" xfId="99" xr:uid="{00000000-0005-0000-0000-00009C000000}"/>
    <cellStyle name="40% - Énfasis1 10 2 2" xfId="709" xr:uid="{00000000-0005-0000-0000-00009D000000}"/>
    <cellStyle name="40% - Énfasis1 11 2" xfId="100" xr:uid="{00000000-0005-0000-0000-00009E000000}"/>
    <cellStyle name="40% - Énfasis1 11 2 2" xfId="710" xr:uid="{00000000-0005-0000-0000-00009F000000}"/>
    <cellStyle name="40% - Énfasis1 12 2" xfId="101" xr:uid="{00000000-0005-0000-0000-0000A0000000}"/>
    <cellStyle name="40% - Énfasis1 12 2 2" xfId="711" xr:uid="{00000000-0005-0000-0000-0000A1000000}"/>
    <cellStyle name="40% - Énfasis1 13" xfId="102" xr:uid="{00000000-0005-0000-0000-0000A2000000}"/>
    <cellStyle name="40% - Énfasis1 13 2" xfId="712" xr:uid="{00000000-0005-0000-0000-0000A3000000}"/>
    <cellStyle name="40% - Énfasis1 14" xfId="103" xr:uid="{00000000-0005-0000-0000-0000A4000000}"/>
    <cellStyle name="40% - Énfasis1 14 2" xfId="713" xr:uid="{00000000-0005-0000-0000-0000A5000000}"/>
    <cellStyle name="40% - Énfasis1 2 2" xfId="104" xr:uid="{00000000-0005-0000-0000-0000A6000000}"/>
    <cellStyle name="40% - Énfasis1 2 2 2" xfId="714" xr:uid="{00000000-0005-0000-0000-0000A7000000}"/>
    <cellStyle name="40% - Énfasis1 3 2" xfId="105" xr:uid="{00000000-0005-0000-0000-0000A8000000}"/>
    <cellStyle name="40% - Énfasis1 3 2 2" xfId="715" xr:uid="{00000000-0005-0000-0000-0000A9000000}"/>
    <cellStyle name="40% - Énfasis1 4 2" xfId="106" xr:uid="{00000000-0005-0000-0000-0000AA000000}"/>
    <cellStyle name="40% - Énfasis1 4 2 2" xfId="716" xr:uid="{00000000-0005-0000-0000-0000AB000000}"/>
    <cellStyle name="40% - Énfasis1 5 2" xfId="107" xr:uid="{00000000-0005-0000-0000-0000AC000000}"/>
    <cellStyle name="40% - Énfasis1 5 2 2" xfId="717" xr:uid="{00000000-0005-0000-0000-0000AD000000}"/>
    <cellStyle name="40% - Énfasis1 6 2" xfId="108" xr:uid="{00000000-0005-0000-0000-0000AE000000}"/>
    <cellStyle name="40% - Énfasis1 6 2 2" xfId="718" xr:uid="{00000000-0005-0000-0000-0000AF000000}"/>
    <cellStyle name="40% - Énfasis1 7 2" xfId="109" xr:uid="{00000000-0005-0000-0000-0000B0000000}"/>
    <cellStyle name="40% - Énfasis1 7 2 2" xfId="719" xr:uid="{00000000-0005-0000-0000-0000B1000000}"/>
    <cellStyle name="40% - Énfasis1 8 2" xfId="110" xr:uid="{00000000-0005-0000-0000-0000B2000000}"/>
    <cellStyle name="40% - Énfasis1 8 2 2" xfId="720" xr:uid="{00000000-0005-0000-0000-0000B3000000}"/>
    <cellStyle name="40% - Énfasis1 9 2" xfId="111" xr:uid="{00000000-0005-0000-0000-0000B4000000}"/>
    <cellStyle name="40% - Énfasis1 9 2 2" xfId="721" xr:uid="{00000000-0005-0000-0000-0000B5000000}"/>
    <cellStyle name="40% - Énfasis2" xfId="1299" builtinId="35" customBuiltin="1"/>
    <cellStyle name="40% - Énfasis2 10 2" xfId="112" xr:uid="{00000000-0005-0000-0000-0000B6000000}"/>
    <cellStyle name="40% - Énfasis2 10 2 2" xfId="722" xr:uid="{00000000-0005-0000-0000-0000B7000000}"/>
    <cellStyle name="40% - Énfasis2 11 2" xfId="113" xr:uid="{00000000-0005-0000-0000-0000B8000000}"/>
    <cellStyle name="40% - Énfasis2 11 2 2" xfId="723" xr:uid="{00000000-0005-0000-0000-0000B9000000}"/>
    <cellStyle name="40% - Énfasis2 12 2" xfId="114" xr:uid="{00000000-0005-0000-0000-0000BA000000}"/>
    <cellStyle name="40% - Énfasis2 12 2 2" xfId="724" xr:uid="{00000000-0005-0000-0000-0000BB000000}"/>
    <cellStyle name="40% - Énfasis2 13" xfId="115" xr:uid="{00000000-0005-0000-0000-0000BC000000}"/>
    <cellStyle name="40% - Énfasis2 13 2" xfId="725" xr:uid="{00000000-0005-0000-0000-0000BD000000}"/>
    <cellStyle name="40% - Énfasis2 14" xfId="116" xr:uid="{00000000-0005-0000-0000-0000BE000000}"/>
    <cellStyle name="40% - Énfasis2 14 2" xfId="726" xr:uid="{00000000-0005-0000-0000-0000BF000000}"/>
    <cellStyle name="40% - Énfasis2 2 2" xfId="117" xr:uid="{00000000-0005-0000-0000-0000C0000000}"/>
    <cellStyle name="40% - Énfasis2 2 2 2" xfId="727" xr:uid="{00000000-0005-0000-0000-0000C1000000}"/>
    <cellStyle name="40% - Énfasis2 3 2" xfId="118" xr:uid="{00000000-0005-0000-0000-0000C2000000}"/>
    <cellStyle name="40% - Énfasis2 3 2 2" xfId="728" xr:uid="{00000000-0005-0000-0000-0000C3000000}"/>
    <cellStyle name="40% - Énfasis2 4 2" xfId="119" xr:uid="{00000000-0005-0000-0000-0000C4000000}"/>
    <cellStyle name="40% - Énfasis2 4 2 2" xfId="729" xr:uid="{00000000-0005-0000-0000-0000C5000000}"/>
    <cellStyle name="40% - Énfasis2 5 2" xfId="120" xr:uid="{00000000-0005-0000-0000-0000C6000000}"/>
    <cellStyle name="40% - Énfasis2 5 2 2" xfId="730" xr:uid="{00000000-0005-0000-0000-0000C7000000}"/>
    <cellStyle name="40% - Énfasis2 6 2" xfId="121" xr:uid="{00000000-0005-0000-0000-0000C8000000}"/>
    <cellStyle name="40% - Énfasis2 6 2 2" xfId="731" xr:uid="{00000000-0005-0000-0000-0000C9000000}"/>
    <cellStyle name="40% - Énfasis2 7 2" xfId="122" xr:uid="{00000000-0005-0000-0000-0000CA000000}"/>
    <cellStyle name="40% - Énfasis2 7 2 2" xfId="732" xr:uid="{00000000-0005-0000-0000-0000CB000000}"/>
    <cellStyle name="40% - Énfasis2 8 2" xfId="123" xr:uid="{00000000-0005-0000-0000-0000CC000000}"/>
    <cellStyle name="40% - Énfasis2 8 2 2" xfId="733" xr:uid="{00000000-0005-0000-0000-0000CD000000}"/>
    <cellStyle name="40% - Énfasis2 9 2" xfId="124" xr:uid="{00000000-0005-0000-0000-0000CE000000}"/>
    <cellStyle name="40% - Énfasis2 9 2 2" xfId="734" xr:uid="{00000000-0005-0000-0000-0000CF000000}"/>
    <cellStyle name="40% - Énfasis3" xfId="1302" builtinId="39" customBuiltin="1"/>
    <cellStyle name="40% - Énfasis3 10 2" xfId="125" xr:uid="{00000000-0005-0000-0000-0000D0000000}"/>
    <cellStyle name="40% - Énfasis3 10 2 2" xfId="735" xr:uid="{00000000-0005-0000-0000-0000D1000000}"/>
    <cellStyle name="40% - Énfasis3 11 2" xfId="126" xr:uid="{00000000-0005-0000-0000-0000D2000000}"/>
    <cellStyle name="40% - Énfasis3 11 2 2" xfId="736" xr:uid="{00000000-0005-0000-0000-0000D3000000}"/>
    <cellStyle name="40% - Énfasis3 12 2" xfId="127" xr:uid="{00000000-0005-0000-0000-0000D4000000}"/>
    <cellStyle name="40% - Énfasis3 12 2 2" xfId="737" xr:uid="{00000000-0005-0000-0000-0000D5000000}"/>
    <cellStyle name="40% - Énfasis3 13" xfId="128" xr:uid="{00000000-0005-0000-0000-0000D6000000}"/>
    <cellStyle name="40% - Énfasis3 13 2" xfId="738" xr:uid="{00000000-0005-0000-0000-0000D7000000}"/>
    <cellStyle name="40% - Énfasis3 14" xfId="129" xr:uid="{00000000-0005-0000-0000-0000D8000000}"/>
    <cellStyle name="40% - Énfasis3 14 2" xfId="739" xr:uid="{00000000-0005-0000-0000-0000D9000000}"/>
    <cellStyle name="40% - Énfasis3 2 2" xfId="130" xr:uid="{00000000-0005-0000-0000-0000DA000000}"/>
    <cellStyle name="40% - Énfasis3 2 2 2" xfId="740" xr:uid="{00000000-0005-0000-0000-0000DB000000}"/>
    <cellStyle name="40% - Énfasis3 3 2" xfId="131" xr:uid="{00000000-0005-0000-0000-0000DC000000}"/>
    <cellStyle name="40% - Énfasis3 3 2 2" xfId="741" xr:uid="{00000000-0005-0000-0000-0000DD000000}"/>
    <cellStyle name="40% - Énfasis3 4 2" xfId="132" xr:uid="{00000000-0005-0000-0000-0000DE000000}"/>
    <cellStyle name="40% - Énfasis3 4 2 2" xfId="742" xr:uid="{00000000-0005-0000-0000-0000DF000000}"/>
    <cellStyle name="40% - Énfasis3 5 2" xfId="133" xr:uid="{00000000-0005-0000-0000-0000E0000000}"/>
    <cellStyle name="40% - Énfasis3 5 2 2" xfId="743" xr:uid="{00000000-0005-0000-0000-0000E1000000}"/>
    <cellStyle name="40% - Énfasis3 6 2" xfId="134" xr:uid="{00000000-0005-0000-0000-0000E2000000}"/>
    <cellStyle name="40% - Énfasis3 6 2 2" xfId="744" xr:uid="{00000000-0005-0000-0000-0000E3000000}"/>
    <cellStyle name="40% - Énfasis3 7 2" xfId="135" xr:uid="{00000000-0005-0000-0000-0000E4000000}"/>
    <cellStyle name="40% - Énfasis3 7 2 2" xfId="745" xr:uid="{00000000-0005-0000-0000-0000E5000000}"/>
    <cellStyle name="40% - Énfasis3 8 2" xfId="136" xr:uid="{00000000-0005-0000-0000-0000E6000000}"/>
    <cellStyle name="40% - Énfasis3 8 2 2" xfId="746" xr:uid="{00000000-0005-0000-0000-0000E7000000}"/>
    <cellStyle name="40% - Énfasis3 9 2" xfId="137" xr:uid="{00000000-0005-0000-0000-0000E8000000}"/>
    <cellStyle name="40% - Énfasis3 9 2 2" xfId="747" xr:uid="{00000000-0005-0000-0000-0000E9000000}"/>
    <cellStyle name="40% - Énfasis4" xfId="1305" builtinId="43" customBuiltin="1"/>
    <cellStyle name="40% - Énfasis4 10 2" xfId="138" xr:uid="{00000000-0005-0000-0000-0000EA000000}"/>
    <cellStyle name="40% - Énfasis4 10 2 2" xfId="748" xr:uid="{00000000-0005-0000-0000-0000EB000000}"/>
    <cellStyle name="40% - Énfasis4 11 2" xfId="139" xr:uid="{00000000-0005-0000-0000-0000EC000000}"/>
    <cellStyle name="40% - Énfasis4 11 2 2" xfId="749" xr:uid="{00000000-0005-0000-0000-0000ED000000}"/>
    <cellStyle name="40% - Énfasis4 12 2" xfId="140" xr:uid="{00000000-0005-0000-0000-0000EE000000}"/>
    <cellStyle name="40% - Énfasis4 12 2 2" xfId="750" xr:uid="{00000000-0005-0000-0000-0000EF000000}"/>
    <cellStyle name="40% - Énfasis4 13" xfId="141" xr:uid="{00000000-0005-0000-0000-0000F0000000}"/>
    <cellStyle name="40% - Énfasis4 13 2" xfId="751" xr:uid="{00000000-0005-0000-0000-0000F1000000}"/>
    <cellStyle name="40% - Énfasis4 14" xfId="142" xr:uid="{00000000-0005-0000-0000-0000F2000000}"/>
    <cellStyle name="40% - Énfasis4 14 2" xfId="752" xr:uid="{00000000-0005-0000-0000-0000F3000000}"/>
    <cellStyle name="40% - Énfasis4 2 2" xfId="143" xr:uid="{00000000-0005-0000-0000-0000F4000000}"/>
    <cellStyle name="40% - Énfasis4 2 2 2" xfId="753" xr:uid="{00000000-0005-0000-0000-0000F5000000}"/>
    <cellStyle name="40% - Énfasis4 3 2" xfId="144" xr:uid="{00000000-0005-0000-0000-0000F6000000}"/>
    <cellStyle name="40% - Énfasis4 3 2 2" xfId="754" xr:uid="{00000000-0005-0000-0000-0000F7000000}"/>
    <cellStyle name="40% - Énfasis4 4 2" xfId="145" xr:uid="{00000000-0005-0000-0000-0000F8000000}"/>
    <cellStyle name="40% - Énfasis4 4 2 2" xfId="755" xr:uid="{00000000-0005-0000-0000-0000F9000000}"/>
    <cellStyle name="40% - Énfasis4 5 2" xfId="146" xr:uid="{00000000-0005-0000-0000-0000FA000000}"/>
    <cellStyle name="40% - Énfasis4 5 2 2" xfId="756" xr:uid="{00000000-0005-0000-0000-0000FB000000}"/>
    <cellStyle name="40% - Énfasis4 6 2" xfId="147" xr:uid="{00000000-0005-0000-0000-0000FC000000}"/>
    <cellStyle name="40% - Énfasis4 6 2 2" xfId="757" xr:uid="{00000000-0005-0000-0000-0000FD000000}"/>
    <cellStyle name="40% - Énfasis4 7 2" xfId="148" xr:uid="{00000000-0005-0000-0000-0000FE000000}"/>
    <cellStyle name="40% - Énfasis4 7 2 2" xfId="758" xr:uid="{00000000-0005-0000-0000-0000FF000000}"/>
    <cellStyle name="40% - Énfasis4 8 2" xfId="149" xr:uid="{00000000-0005-0000-0000-000000010000}"/>
    <cellStyle name="40% - Énfasis4 8 2 2" xfId="759" xr:uid="{00000000-0005-0000-0000-000001010000}"/>
    <cellStyle name="40% - Énfasis4 9 2" xfId="150" xr:uid="{00000000-0005-0000-0000-000002010000}"/>
    <cellStyle name="40% - Énfasis4 9 2 2" xfId="760" xr:uid="{00000000-0005-0000-0000-000003010000}"/>
    <cellStyle name="40% - Énfasis5" xfId="1308" builtinId="47" customBuiltin="1"/>
    <cellStyle name="40% - Énfasis5 10 2" xfId="151" xr:uid="{00000000-0005-0000-0000-000004010000}"/>
    <cellStyle name="40% - Énfasis5 10 2 2" xfId="761" xr:uid="{00000000-0005-0000-0000-000005010000}"/>
    <cellStyle name="40% - Énfasis5 11 2" xfId="152" xr:uid="{00000000-0005-0000-0000-000006010000}"/>
    <cellStyle name="40% - Énfasis5 11 2 2" xfId="762" xr:uid="{00000000-0005-0000-0000-000007010000}"/>
    <cellStyle name="40% - Énfasis5 12 2" xfId="153" xr:uid="{00000000-0005-0000-0000-000008010000}"/>
    <cellStyle name="40% - Énfasis5 12 2 2" xfId="763" xr:uid="{00000000-0005-0000-0000-000009010000}"/>
    <cellStyle name="40% - Énfasis5 13" xfId="154" xr:uid="{00000000-0005-0000-0000-00000A010000}"/>
    <cellStyle name="40% - Énfasis5 13 2" xfId="764" xr:uid="{00000000-0005-0000-0000-00000B010000}"/>
    <cellStyle name="40% - Énfasis5 14" xfId="155" xr:uid="{00000000-0005-0000-0000-00000C010000}"/>
    <cellStyle name="40% - Énfasis5 14 2" xfId="765" xr:uid="{00000000-0005-0000-0000-00000D010000}"/>
    <cellStyle name="40% - Énfasis5 2 2" xfId="156" xr:uid="{00000000-0005-0000-0000-00000E010000}"/>
    <cellStyle name="40% - Énfasis5 2 2 2" xfId="766" xr:uid="{00000000-0005-0000-0000-00000F010000}"/>
    <cellStyle name="40% - Énfasis5 3 2" xfId="157" xr:uid="{00000000-0005-0000-0000-000010010000}"/>
    <cellStyle name="40% - Énfasis5 3 2 2" xfId="767" xr:uid="{00000000-0005-0000-0000-000011010000}"/>
    <cellStyle name="40% - Énfasis5 4 2" xfId="158" xr:uid="{00000000-0005-0000-0000-000012010000}"/>
    <cellStyle name="40% - Énfasis5 4 2 2" xfId="768" xr:uid="{00000000-0005-0000-0000-000013010000}"/>
    <cellStyle name="40% - Énfasis5 5 2" xfId="159" xr:uid="{00000000-0005-0000-0000-000014010000}"/>
    <cellStyle name="40% - Énfasis5 5 2 2" xfId="769" xr:uid="{00000000-0005-0000-0000-000015010000}"/>
    <cellStyle name="40% - Énfasis5 6 2" xfId="160" xr:uid="{00000000-0005-0000-0000-000016010000}"/>
    <cellStyle name="40% - Énfasis5 6 2 2" xfId="770" xr:uid="{00000000-0005-0000-0000-000017010000}"/>
    <cellStyle name="40% - Énfasis5 7 2" xfId="161" xr:uid="{00000000-0005-0000-0000-000018010000}"/>
    <cellStyle name="40% - Énfasis5 7 2 2" xfId="771" xr:uid="{00000000-0005-0000-0000-000019010000}"/>
    <cellStyle name="40% - Énfasis5 8 2" xfId="162" xr:uid="{00000000-0005-0000-0000-00001A010000}"/>
    <cellStyle name="40% - Énfasis5 8 2 2" xfId="772" xr:uid="{00000000-0005-0000-0000-00001B010000}"/>
    <cellStyle name="40% - Énfasis5 9 2" xfId="163" xr:uid="{00000000-0005-0000-0000-00001C010000}"/>
    <cellStyle name="40% - Énfasis5 9 2 2" xfId="773" xr:uid="{00000000-0005-0000-0000-00001D010000}"/>
    <cellStyle name="40% - Énfasis6" xfId="1311" builtinId="51" customBuiltin="1"/>
    <cellStyle name="40% - Énfasis6 10 2" xfId="164" xr:uid="{00000000-0005-0000-0000-00001E010000}"/>
    <cellStyle name="40% - Énfasis6 10 2 2" xfId="774" xr:uid="{00000000-0005-0000-0000-00001F010000}"/>
    <cellStyle name="40% - Énfasis6 11 2" xfId="165" xr:uid="{00000000-0005-0000-0000-000020010000}"/>
    <cellStyle name="40% - Énfasis6 11 2 2" xfId="775" xr:uid="{00000000-0005-0000-0000-000021010000}"/>
    <cellStyle name="40% - Énfasis6 12 2" xfId="166" xr:uid="{00000000-0005-0000-0000-000022010000}"/>
    <cellStyle name="40% - Énfasis6 12 2 2" xfId="776" xr:uid="{00000000-0005-0000-0000-000023010000}"/>
    <cellStyle name="40% - Énfasis6 13" xfId="167" xr:uid="{00000000-0005-0000-0000-000024010000}"/>
    <cellStyle name="40% - Énfasis6 13 2" xfId="777" xr:uid="{00000000-0005-0000-0000-000025010000}"/>
    <cellStyle name="40% - Énfasis6 14" xfId="168" xr:uid="{00000000-0005-0000-0000-000026010000}"/>
    <cellStyle name="40% - Énfasis6 14 2" xfId="778" xr:uid="{00000000-0005-0000-0000-000027010000}"/>
    <cellStyle name="40% - Énfasis6 2 2" xfId="169" xr:uid="{00000000-0005-0000-0000-000028010000}"/>
    <cellStyle name="40% - Énfasis6 2 2 2" xfId="779" xr:uid="{00000000-0005-0000-0000-000029010000}"/>
    <cellStyle name="40% - Énfasis6 3 2" xfId="170" xr:uid="{00000000-0005-0000-0000-00002A010000}"/>
    <cellStyle name="40% - Énfasis6 3 2 2" xfId="780" xr:uid="{00000000-0005-0000-0000-00002B010000}"/>
    <cellStyle name="40% - Énfasis6 4 2" xfId="171" xr:uid="{00000000-0005-0000-0000-00002C010000}"/>
    <cellStyle name="40% - Énfasis6 4 2 2" xfId="781" xr:uid="{00000000-0005-0000-0000-00002D010000}"/>
    <cellStyle name="40% - Énfasis6 5 2" xfId="172" xr:uid="{00000000-0005-0000-0000-00002E010000}"/>
    <cellStyle name="40% - Énfasis6 5 2 2" xfId="782" xr:uid="{00000000-0005-0000-0000-00002F010000}"/>
    <cellStyle name="40% - Énfasis6 6 2" xfId="173" xr:uid="{00000000-0005-0000-0000-000030010000}"/>
    <cellStyle name="40% - Énfasis6 6 2 2" xfId="783" xr:uid="{00000000-0005-0000-0000-000031010000}"/>
    <cellStyle name="40% - Énfasis6 7 2" xfId="174" xr:uid="{00000000-0005-0000-0000-000032010000}"/>
    <cellStyle name="40% - Énfasis6 7 2 2" xfId="784" xr:uid="{00000000-0005-0000-0000-000033010000}"/>
    <cellStyle name="40% - Énfasis6 8 2" xfId="175" xr:uid="{00000000-0005-0000-0000-000034010000}"/>
    <cellStyle name="40% - Énfasis6 8 2 2" xfId="785" xr:uid="{00000000-0005-0000-0000-000035010000}"/>
    <cellStyle name="40% - Énfasis6 9 2" xfId="176" xr:uid="{00000000-0005-0000-0000-000036010000}"/>
    <cellStyle name="40% - Énfasis6 9 2 2" xfId="786" xr:uid="{00000000-0005-0000-0000-000037010000}"/>
    <cellStyle name="60% - Èmfasi1 2" xfId="1313" xr:uid="{0691773F-B923-44CF-B1D2-B231D57590C5}"/>
    <cellStyle name="60% - Èmfasi2 2" xfId="1314" xr:uid="{EE64DE7B-A2A8-4FCC-993B-F4C435FD1231}"/>
    <cellStyle name="60% - Èmfasi3 2" xfId="1315" xr:uid="{DC7DF72B-4A38-4AC0-8E02-F9B55DFFD52E}"/>
    <cellStyle name="60% - Èmfasi4 2" xfId="1316" xr:uid="{EAE80111-F30A-4F72-A4A8-17C331420573}"/>
    <cellStyle name="60% - Èmfasi5 2" xfId="1317" xr:uid="{E21FEFB6-3714-4A68-AD48-6B420F9D59E8}"/>
    <cellStyle name="60% - Èmfasi6 2" xfId="1318" xr:uid="{BE6563D3-B201-4899-B31E-6C7F3BEAA851}"/>
    <cellStyle name="60% - Énfasis1 10 2" xfId="177" xr:uid="{00000000-0005-0000-0000-000038010000}"/>
    <cellStyle name="60% - Énfasis1 10 2 2" xfId="787" xr:uid="{00000000-0005-0000-0000-000039010000}"/>
    <cellStyle name="60% - Énfasis1 11 2" xfId="178" xr:uid="{00000000-0005-0000-0000-00003A010000}"/>
    <cellStyle name="60% - Énfasis1 11 2 2" xfId="788" xr:uid="{00000000-0005-0000-0000-00003B010000}"/>
    <cellStyle name="60% - Énfasis1 12 2" xfId="179" xr:uid="{00000000-0005-0000-0000-00003C010000}"/>
    <cellStyle name="60% - Énfasis1 12 2 2" xfId="789" xr:uid="{00000000-0005-0000-0000-00003D010000}"/>
    <cellStyle name="60% - Énfasis1 13" xfId="180" xr:uid="{00000000-0005-0000-0000-00003E010000}"/>
    <cellStyle name="60% - Énfasis1 13 2" xfId="790" xr:uid="{00000000-0005-0000-0000-00003F010000}"/>
    <cellStyle name="60% - Énfasis1 14" xfId="181" xr:uid="{00000000-0005-0000-0000-000040010000}"/>
    <cellStyle name="60% - Énfasis1 14 2" xfId="791" xr:uid="{00000000-0005-0000-0000-000041010000}"/>
    <cellStyle name="60% - Énfasis1 2 2" xfId="182" xr:uid="{00000000-0005-0000-0000-000042010000}"/>
    <cellStyle name="60% - Énfasis1 2 2 2" xfId="792" xr:uid="{00000000-0005-0000-0000-000043010000}"/>
    <cellStyle name="60% - Énfasis1 3 2" xfId="183" xr:uid="{00000000-0005-0000-0000-000044010000}"/>
    <cellStyle name="60% - Énfasis1 3 2 2" xfId="793" xr:uid="{00000000-0005-0000-0000-000045010000}"/>
    <cellStyle name="60% - Énfasis1 4 2" xfId="184" xr:uid="{00000000-0005-0000-0000-000046010000}"/>
    <cellStyle name="60% - Énfasis1 4 2 2" xfId="794" xr:uid="{00000000-0005-0000-0000-000047010000}"/>
    <cellStyle name="60% - Énfasis1 5 2" xfId="185" xr:uid="{00000000-0005-0000-0000-000048010000}"/>
    <cellStyle name="60% - Énfasis1 5 2 2" xfId="795" xr:uid="{00000000-0005-0000-0000-000049010000}"/>
    <cellStyle name="60% - Énfasis1 6 2" xfId="186" xr:uid="{00000000-0005-0000-0000-00004A010000}"/>
    <cellStyle name="60% - Énfasis1 6 2 2" xfId="796" xr:uid="{00000000-0005-0000-0000-00004B010000}"/>
    <cellStyle name="60% - Énfasis1 7 2" xfId="187" xr:uid="{00000000-0005-0000-0000-00004C010000}"/>
    <cellStyle name="60% - Énfasis1 7 2 2" xfId="797" xr:uid="{00000000-0005-0000-0000-00004D010000}"/>
    <cellStyle name="60% - Énfasis1 8 2" xfId="188" xr:uid="{00000000-0005-0000-0000-00004E010000}"/>
    <cellStyle name="60% - Énfasis1 8 2 2" xfId="798" xr:uid="{00000000-0005-0000-0000-00004F010000}"/>
    <cellStyle name="60% - Énfasis1 9 2" xfId="189" xr:uid="{00000000-0005-0000-0000-000050010000}"/>
    <cellStyle name="60% - Énfasis1 9 2 2" xfId="799" xr:uid="{00000000-0005-0000-0000-000051010000}"/>
    <cellStyle name="60% - Énfasis2 10 2" xfId="190" xr:uid="{00000000-0005-0000-0000-000052010000}"/>
    <cellStyle name="60% - Énfasis2 10 2 2" xfId="800" xr:uid="{00000000-0005-0000-0000-000053010000}"/>
    <cellStyle name="60% - Énfasis2 11 2" xfId="191" xr:uid="{00000000-0005-0000-0000-000054010000}"/>
    <cellStyle name="60% - Énfasis2 11 2 2" xfId="801" xr:uid="{00000000-0005-0000-0000-000055010000}"/>
    <cellStyle name="60% - Énfasis2 12 2" xfId="192" xr:uid="{00000000-0005-0000-0000-000056010000}"/>
    <cellStyle name="60% - Énfasis2 12 2 2" xfId="802" xr:uid="{00000000-0005-0000-0000-000057010000}"/>
    <cellStyle name="60% - Énfasis2 13" xfId="193" xr:uid="{00000000-0005-0000-0000-000058010000}"/>
    <cellStyle name="60% - Énfasis2 13 2" xfId="803" xr:uid="{00000000-0005-0000-0000-000059010000}"/>
    <cellStyle name="60% - Énfasis2 14" xfId="194" xr:uid="{00000000-0005-0000-0000-00005A010000}"/>
    <cellStyle name="60% - Énfasis2 14 2" xfId="804" xr:uid="{00000000-0005-0000-0000-00005B010000}"/>
    <cellStyle name="60% - Énfasis2 2 2" xfId="195" xr:uid="{00000000-0005-0000-0000-00005C010000}"/>
    <cellStyle name="60% - Énfasis2 2 2 2" xfId="805" xr:uid="{00000000-0005-0000-0000-00005D010000}"/>
    <cellStyle name="60% - Énfasis2 3 2" xfId="196" xr:uid="{00000000-0005-0000-0000-00005E010000}"/>
    <cellStyle name="60% - Énfasis2 3 2 2" xfId="806" xr:uid="{00000000-0005-0000-0000-00005F010000}"/>
    <cellStyle name="60% - Énfasis2 4 2" xfId="197" xr:uid="{00000000-0005-0000-0000-000060010000}"/>
    <cellStyle name="60% - Énfasis2 4 2 2" xfId="807" xr:uid="{00000000-0005-0000-0000-000061010000}"/>
    <cellStyle name="60% - Énfasis2 5 2" xfId="198" xr:uid="{00000000-0005-0000-0000-000062010000}"/>
    <cellStyle name="60% - Énfasis2 5 2 2" xfId="808" xr:uid="{00000000-0005-0000-0000-000063010000}"/>
    <cellStyle name="60% - Énfasis2 6 2" xfId="199" xr:uid="{00000000-0005-0000-0000-000064010000}"/>
    <cellStyle name="60% - Énfasis2 6 2 2" xfId="809" xr:uid="{00000000-0005-0000-0000-000065010000}"/>
    <cellStyle name="60% - Énfasis2 7 2" xfId="200" xr:uid="{00000000-0005-0000-0000-000066010000}"/>
    <cellStyle name="60% - Énfasis2 7 2 2" xfId="810" xr:uid="{00000000-0005-0000-0000-000067010000}"/>
    <cellStyle name="60% - Énfasis2 8 2" xfId="201" xr:uid="{00000000-0005-0000-0000-000068010000}"/>
    <cellStyle name="60% - Énfasis2 8 2 2" xfId="811" xr:uid="{00000000-0005-0000-0000-000069010000}"/>
    <cellStyle name="60% - Énfasis2 9 2" xfId="202" xr:uid="{00000000-0005-0000-0000-00006A010000}"/>
    <cellStyle name="60% - Énfasis2 9 2 2" xfId="812" xr:uid="{00000000-0005-0000-0000-00006B010000}"/>
    <cellStyle name="60% - Énfasis3 10 2" xfId="203" xr:uid="{00000000-0005-0000-0000-00006C010000}"/>
    <cellStyle name="60% - Énfasis3 10 2 2" xfId="813" xr:uid="{00000000-0005-0000-0000-00006D010000}"/>
    <cellStyle name="60% - Énfasis3 11 2" xfId="204" xr:uid="{00000000-0005-0000-0000-00006E010000}"/>
    <cellStyle name="60% - Énfasis3 11 2 2" xfId="814" xr:uid="{00000000-0005-0000-0000-00006F010000}"/>
    <cellStyle name="60% - Énfasis3 12 2" xfId="205" xr:uid="{00000000-0005-0000-0000-000070010000}"/>
    <cellStyle name="60% - Énfasis3 12 2 2" xfId="815" xr:uid="{00000000-0005-0000-0000-000071010000}"/>
    <cellStyle name="60% - Énfasis3 13" xfId="206" xr:uid="{00000000-0005-0000-0000-000072010000}"/>
    <cellStyle name="60% - Énfasis3 13 2" xfId="816" xr:uid="{00000000-0005-0000-0000-000073010000}"/>
    <cellStyle name="60% - Énfasis3 14" xfId="207" xr:uid="{00000000-0005-0000-0000-000074010000}"/>
    <cellStyle name="60% - Énfasis3 14 2" xfId="817" xr:uid="{00000000-0005-0000-0000-000075010000}"/>
    <cellStyle name="60% - Énfasis3 2 2" xfId="208" xr:uid="{00000000-0005-0000-0000-000076010000}"/>
    <cellStyle name="60% - Énfasis3 2 2 2" xfId="818" xr:uid="{00000000-0005-0000-0000-000077010000}"/>
    <cellStyle name="60% - Énfasis3 3 2" xfId="209" xr:uid="{00000000-0005-0000-0000-000078010000}"/>
    <cellStyle name="60% - Énfasis3 3 2 2" xfId="819" xr:uid="{00000000-0005-0000-0000-000079010000}"/>
    <cellStyle name="60% - Énfasis3 4 2" xfId="210" xr:uid="{00000000-0005-0000-0000-00007A010000}"/>
    <cellStyle name="60% - Énfasis3 4 2 2" xfId="820" xr:uid="{00000000-0005-0000-0000-00007B010000}"/>
    <cellStyle name="60% - Énfasis3 5 2" xfId="211" xr:uid="{00000000-0005-0000-0000-00007C010000}"/>
    <cellStyle name="60% - Énfasis3 5 2 2" xfId="821" xr:uid="{00000000-0005-0000-0000-00007D010000}"/>
    <cellStyle name="60% - Énfasis3 6 2" xfId="212" xr:uid="{00000000-0005-0000-0000-00007E010000}"/>
    <cellStyle name="60% - Énfasis3 6 2 2" xfId="822" xr:uid="{00000000-0005-0000-0000-00007F010000}"/>
    <cellStyle name="60% - Énfasis3 7 2" xfId="213" xr:uid="{00000000-0005-0000-0000-000080010000}"/>
    <cellStyle name="60% - Énfasis3 7 2 2" xfId="823" xr:uid="{00000000-0005-0000-0000-000081010000}"/>
    <cellStyle name="60% - Énfasis3 8 2" xfId="214" xr:uid="{00000000-0005-0000-0000-000082010000}"/>
    <cellStyle name="60% - Énfasis3 8 2 2" xfId="824" xr:uid="{00000000-0005-0000-0000-000083010000}"/>
    <cellStyle name="60% - Énfasis3 9 2" xfId="215" xr:uid="{00000000-0005-0000-0000-000084010000}"/>
    <cellStyle name="60% - Énfasis3 9 2 2" xfId="825" xr:uid="{00000000-0005-0000-0000-000085010000}"/>
    <cellStyle name="60% - Énfasis4 10 2" xfId="216" xr:uid="{00000000-0005-0000-0000-000086010000}"/>
    <cellStyle name="60% - Énfasis4 10 2 2" xfId="826" xr:uid="{00000000-0005-0000-0000-000087010000}"/>
    <cellStyle name="60% - Énfasis4 11 2" xfId="217" xr:uid="{00000000-0005-0000-0000-000088010000}"/>
    <cellStyle name="60% - Énfasis4 11 2 2" xfId="827" xr:uid="{00000000-0005-0000-0000-000089010000}"/>
    <cellStyle name="60% - Énfasis4 12 2" xfId="218" xr:uid="{00000000-0005-0000-0000-00008A010000}"/>
    <cellStyle name="60% - Énfasis4 12 2 2" xfId="828" xr:uid="{00000000-0005-0000-0000-00008B010000}"/>
    <cellStyle name="60% - Énfasis4 13" xfId="219" xr:uid="{00000000-0005-0000-0000-00008C010000}"/>
    <cellStyle name="60% - Énfasis4 13 2" xfId="829" xr:uid="{00000000-0005-0000-0000-00008D010000}"/>
    <cellStyle name="60% - Énfasis4 14" xfId="220" xr:uid="{00000000-0005-0000-0000-00008E010000}"/>
    <cellStyle name="60% - Énfasis4 14 2" xfId="830" xr:uid="{00000000-0005-0000-0000-00008F010000}"/>
    <cellStyle name="60% - Énfasis4 2 2" xfId="221" xr:uid="{00000000-0005-0000-0000-000090010000}"/>
    <cellStyle name="60% - Énfasis4 2 2 2" xfId="831" xr:uid="{00000000-0005-0000-0000-000091010000}"/>
    <cellStyle name="60% - Énfasis4 3 2" xfId="222" xr:uid="{00000000-0005-0000-0000-000092010000}"/>
    <cellStyle name="60% - Énfasis4 3 2 2" xfId="832" xr:uid="{00000000-0005-0000-0000-000093010000}"/>
    <cellStyle name="60% - Énfasis4 4 2" xfId="223" xr:uid="{00000000-0005-0000-0000-000094010000}"/>
    <cellStyle name="60% - Énfasis4 4 2 2" xfId="833" xr:uid="{00000000-0005-0000-0000-000095010000}"/>
    <cellStyle name="60% - Énfasis4 5 2" xfId="224" xr:uid="{00000000-0005-0000-0000-000096010000}"/>
    <cellStyle name="60% - Énfasis4 5 2 2" xfId="834" xr:uid="{00000000-0005-0000-0000-000097010000}"/>
    <cellStyle name="60% - Énfasis4 6 2" xfId="225" xr:uid="{00000000-0005-0000-0000-000098010000}"/>
    <cellStyle name="60% - Énfasis4 6 2 2" xfId="835" xr:uid="{00000000-0005-0000-0000-000099010000}"/>
    <cellStyle name="60% - Énfasis4 7 2" xfId="226" xr:uid="{00000000-0005-0000-0000-00009A010000}"/>
    <cellStyle name="60% - Énfasis4 7 2 2" xfId="836" xr:uid="{00000000-0005-0000-0000-00009B010000}"/>
    <cellStyle name="60% - Énfasis4 8 2" xfId="227" xr:uid="{00000000-0005-0000-0000-00009C010000}"/>
    <cellStyle name="60% - Énfasis4 8 2 2" xfId="837" xr:uid="{00000000-0005-0000-0000-00009D010000}"/>
    <cellStyle name="60% - Énfasis4 9 2" xfId="228" xr:uid="{00000000-0005-0000-0000-00009E010000}"/>
    <cellStyle name="60% - Énfasis4 9 2 2" xfId="838" xr:uid="{00000000-0005-0000-0000-00009F010000}"/>
    <cellStyle name="60% - Énfasis5 10 2" xfId="229" xr:uid="{00000000-0005-0000-0000-0000A0010000}"/>
    <cellStyle name="60% - Énfasis5 10 2 2" xfId="839" xr:uid="{00000000-0005-0000-0000-0000A1010000}"/>
    <cellStyle name="60% - Énfasis5 11 2" xfId="230" xr:uid="{00000000-0005-0000-0000-0000A2010000}"/>
    <cellStyle name="60% - Énfasis5 11 2 2" xfId="840" xr:uid="{00000000-0005-0000-0000-0000A3010000}"/>
    <cellStyle name="60% - Énfasis5 12 2" xfId="231" xr:uid="{00000000-0005-0000-0000-0000A4010000}"/>
    <cellStyle name="60% - Énfasis5 12 2 2" xfId="841" xr:uid="{00000000-0005-0000-0000-0000A5010000}"/>
    <cellStyle name="60% - Énfasis5 13" xfId="232" xr:uid="{00000000-0005-0000-0000-0000A6010000}"/>
    <cellStyle name="60% - Énfasis5 13 2" xfId="842" xr:uid="{00000000-0005-0000-0000-0000A7010000}"/>
    <cellStyle name="60% - Énfasis5 14" xfId="233" xr:uid="{00000000-0005-0000-0000-0000A8010000}"/>
    <cellStyle name="60% - Énfasis5 14 2" xfId="843" xr:uid="{00000000-0005-0000-0000-0000A9010000}"/>
    <cellStyle name="60% - Énfasis5 2 2" xfId="234" xr:uid="{00000000-0005-0000-0000-0000AA010000}"/>
    <cellStyle name="60% - Énfasis5 2 2 2" xfId="844" xr:uid="{00000000-0005-0000-0000-0000AB010000}"/>
    <cellStyle name="60% - Énfasis5 3 2" xfId="235" xr:uid="{00000000-0005-0000-0000-0000AC010000}"/>
    <cellStyle name="60% - Énfasis5 3 2 2" xfId="845" xr:uid="{00000000-0005-0000-0000-0000AD010000}"/>
    <cellStyle name="60% - Énfasis5 4 2" xfId="236" xr:uid="{00000000-0005-0000-0000-0000AE010000}"/>
    <cellStyle name="60% - Énfasis5 4 2 2" xfId="846" xr:uid="{00000000-0005-0000-0000-0000AF010000}"/>
    <cellStyle name="60% - Énfasis5 5 2" xfId="237" xr:uid="{00000000-0005-0000-0000-0000B0010000}"/>
    <cellStyle name="60% - Énfasis5 5 2 2" xfId="847" xr:uid="{00000000-0005-0000-0000-0000B1010000}"/>
    <cellStyle name="60% - Énfasis5 6 2" xfId="238" xr:uid="{00000000-0005-0000-0000-0000B2010000}"/>
    <cellStyle name="60% - Énfasis5 6 2 2" xfId="848" xr:uid="{00000000-0005-0000-0000-0000B3010000}"/>
    <cellStyle name="60% - Énfasis5 7 2" xfId="239" xr:uid="{00000000-0005-0000-0000-0000B4010000}"/>
    <cellStyle name="60% - Énfasis5 7 2 2" xfId="849" xr:uid="{00000000-0005-0000-0000-0000B5010000}"/>
    <cellStyle name="60% - Énfasis5 8 2" xfId="240" xr:uid="{00000000-0005-0000-0000-0000B6010000}"/>
    <cellStyle name="60% - Énfasis5 8 2 2" xfId="850" xr:uid="{00000000-0005-0000-0000-0000B7010000}"/>
    <cellStyle name="60% - Énfasis5 9 2" xfId="241" xr:uid="{00000000-0005-0000-0000-0000B8010000}"/>
    <cellStyle name="60% - Énfasis5 9 2 2" xfId="851" xr:uid="{00000000-0005-0000-0000-0000B9010000}"/>
    <cellStyle name="60% - Énfasis6 10 2" xfId="242" xr:uid="{00000000-0005-0000-0000-0000BA010000}"/>
    <cellStyle name="60% - Énfasis6 10 2 2" xfId="852" xr:uid="{00000000-0005-0000-0000-0000BB010000}"/>
    <cellStyle name="60% - Énfasis6 11 2" xfId="243" xr:uid="{00000000-0005-0000-0000-0000BC010000}"/>
    <cellStyle name="60% - Énfasis6 11 2 2" xfId="853" xr:uid="{00000000-0005-0000-0000-0000BD010000}"/>
    <cellStyle name="60% - Énfasis6 12 2" xfId="244" xr:uid="{00000000-0005-0000-0000-0000BE010000}"/>
    <cellStyle name="60% - Énfasis6 12 2 2" xfId="854" xr:uid="{00000000-0005-0000-0000-0000BF010000}"/>
    <cellStyle name="60% - Énfasis6 13" xfId="245" xr:uid="{00000000-0005-0000-0000-0000C0010000}"/>
    <cellStyle name="60% - Énfasis6 13 2" xfId="855" xr:uid="{00000000-0005-0000-0000-0000C1010000}"/>
    <cellStyle name="60% - Énfasis6 14" xfId="246" xr:uid="{00000000-0005-0000-0000-0000C2010000}"/>
    <cellStyle name="60% - Énfasis6 14 2" xfId="856" xr:uid="{00000000-0005-0000-0000-0000C3010000}"/>
    <cellStyle name="60% - Énfasis6 2 2" xfId="247" xr:uid="{00000000-0005-0000-0000-0000C4010000}"/>
    <cellStyle name="60% - Énfasis6 2 2 2" xfId="857" xr:uid="{00000000-0005-0000-0000-0000C5010000}"/>
    <cellStyle name="60% - Énfasis6 3 2" xfId="248" xr:uid="{00000000-0005-0000-0000-0000C6010000}"/>
    <cellStyle name="60% - Énfasis6 3 2 2" xfId="858" xr:uid="{00000000-0005-0000-0000-0000C7010000}"/>
    <cellStyle name="60% - Énfasis6 4 2" xfId="249" xr:uid="{00000000-0005-0000-0000-0000C8010000}"/>
    <cellStyle name="60% - Énfasis6 4 2 2" xfId="859" xr:uid="{00000000-0005-0000-0000-0000C9010000}"/>
    <cellStyle name="60% - Énfasis6 5 2" xfId="250" xr:uid="{00000000-0005-0000-0000-0000CA010000}"/>
    <cellStyle name="60% - Énfasis6 5 2 2" xfId="860" xr:uid="{00000000-0005-0000-0000-0000CB010000}"/>
    <cellStyle name="60% - Énfasis6 6 2" xfId="251" xr:uid="{00000000-0005-0000-0000-0000CC010000}"/>
    <cellStyle name="60% - Énfasis6 6 2 2" xfId="861" xr:uid="{00000000-0005-0000-0000-0000CD010000}"/>
    <cellStyle name="60% - Énfasis6 7 2" xfId="252" xr:uid="{00000000-0005-0000-0000-0000CE010000}"/>
    <cellStyle name="60% - Énfasis6 7 2 2" xfId="862" xr:uid="{00000000-0005-0000-0000-0000CF010000}"/>
    <cellStyle name="60% - Énfasis6 8 2" xfId="253" xr:uid="{00000000-0005-0000-0000-0000D0010000}"/>
    <cellStyle name="60% - Énfasis6 8 2 2" xfId="863" xr:uid="{00000000-0005-0000-0000-0000D1010000}"/>
    <cellStyle name="60% - Énfasis6 9 2" xfId="254" xr:uid="{00000000-0005-0000-0000-0000D2010000}"/>
    <cellStyle name="60% - Énfasis6 9 2 2" xfId="864" xr:uid="{00000000-0005-0000-0000-0000D3010000}"/>
    <cellStyle name="Buena 10 2" xfId="255" xr:uid="{00000000-0005-0000-0000-0000D4010000}"/>
    <cellStyle name="Buena 10 2 2" xfId="865" xr:uid="{00000000-0005-0000-0000-0000D5010000}"/>
    <cellStyle name="Buena 11 2" xfId="256" xr:uid="{00000000-0005-0000-0000-0000D6010000}"/>
    <cellStyle name="Buena 11 2 2" xfId="866" xr:uid="{00000000-0005-0000-0000-0000D7010000}"/>
    <cellStyle name="Buena 12 2" xfId="257" xr:uid="{00000000-0005-0000-0000-0000D8010000}"/>
    <cellStyle name="Buena 12 2 2" xfId="867" xr:uid="{00000000-0005-0000-0000-0000D9010000}"/>
    <cellStyle name="Buena 13" xfId="258" xr:uid="{00000000-0005-0000-0000-0000DA010000}"/>
    <cellStyle name="Buena 13 2" xfId="868" xr:uid="{00000000-0005-0000-0000-0000DB010000}"/>
    <cellStyle name="Buena 14" xfId="259" xr:uid="{00000000-0005-0000-0000-0000DC010000}"/>
    <cellStyle name="Buena 14 2" xfId="869" xr:uid="{00000000-0005-0000-0000-0000DD010000}"/>
    <cellStyle name="Buena 2 2" xfId="260" xr:uid="{00000000-0005-0000-0000-0000DE010000}"/>
    <cellStyle name="Buena 2 2 2" xfId="870" xr:uid="{00000000-0005-0000-0000-0000DF010000}"/>
    <cellStyle name="Buena 3 2" xfId="261" xr:uid="{00000000-0005-0000-0000-0000E0010000}"/>
    <cellStyle name="Buena 3 2 2" xfId="871" xr:uid="{00000000-0005-0000-0000-0000E1010000}"/>
    <cellStyle name="Buena 4 2" xfId="262" xr:uid="{00000000-0005-0000-0000-0000E2010000}"/>
    <cellStyle name="Buena 4 2 2" xfId="872" xr:uid="{00000000-0005-0000-0000-0000E3010000}"/>
    <cellStyle name="Buena 5 2" xfId="263" xr:uid="{00000000-0005-0000-0000-0000E4010000}"/>
    <cellStyle name="Buena 5 2 2" xfId="873" xr:uid="{00000000-0005-0000-0000-0000E5010000}"/>
    <cellStyle name="Buena 6 2" xfId="264" xr:uid="{00000000-0005-0000-0000-0000E6010000}"/>
    <cellStyle name="Buena 6 2 2" xfId="874" xr:uid="{00000000-0005-0000-0000-0000E7010000}"/>
    <cellStyle name="Buena 7 2" xfId="265" xr:uid="{00000000-0005-0000-0000-0000E8010000}"/>
    <cellStyle name="Buena 7 2 2" xfId="875" xr:uid="{00000000-0005-0000-0000-0000E9010000}"/>
    <cellStyle name="Buena 8 2" xfId="266" xr:uid="{00000000-0005-0000-0000-0000EA010000}"/>
    <cellStyle name="Buena 8 2 2" xfId="876" xr:uid="{00000000-0005-0000-0000-0000EB010000}"/>
    <cellStyle name="Buena 9 2" xfId="267" xr:uid="{00000000-0005-0000-0000-0000EC010000}"/>
    <cellStyle name="Buena 9 2 2" xfId="877" xr:uid="{00000000-0005-0000-0000-0000ED010000}"/>
    <cellStyle name="Bueno" xfId="1283" builtinId="26" customBuiltin="1"/>
    <cellStyle name="Cálculo" xfId="1287" builtinId="22" customBuiltin="1"/>
    <cellStyle name="Cálculo 10 2" xfId="268" xr:uid="{00000000-0005-0000-0000-0000EE010000}"/>
    <cellStyle name="Cálculo 10 2 2" xfId="878" xr:uid="{00000000-0005-0000-0000-0000EF010000}"/>
    <cellStyle name="Cálculo 11 2" xfId="269" xr:uid="{00000000-0005-0000-0000-0000F0010000}"/>
    <cellStyle name="Cálculo 11 2 2" xfId="879" xr:uid="{00000000-0005-0000-0000-0000F1010000}"/>
    <cellStyle name="Cálculo 12 2" xfId="270" xr:uid="{00000000-0005-0000-0000-0000F2010000}"/>
    <cellStyle name="Cálculo 12 2 2" xfId="880" xr:uid="{00000000-0005-0000-0000-0000F3010000}"/>
    <cellStyle name="Cálculo 13" xfId="271" xr:uid="{00000000-0005-0000-0000-0000F4010000}"/>
    <cellStyle name="Cálculo 13 2" xfId="881" xr:uid="{00000000-0005-0000-0000-0000F5010000}"/>
    <cellStyle name="Cálculo 14" xfId="272" xr:uid="{00000000-0005-0000-0000-0000F6010000}"/>
    <cellStyle name="Cálculo 14 2" xfId="882" xr:uid="{00000000-0005-0000-0000-0000F7010000}"/>
    <cellStyle name="Cálculo 14 3" xfId="1221" xr:uid="{00000000-0005-0000-0000-0000F8010000}"/>
    <cellStyle name="Cálculo 2 2" xfId="273" xr:uid="{00000000-0005-0000-0000-0000F9010000}"/>
    <cellStyle name="Cálculo 2 2 2" xfId="883" xr:uid="{00000000-0005-0000-0000-0000FA010000}"/>
    <cellStyle name="Cálculo 3 2" xfId="274" xr:uid="{00000000-0005-0000-0000-0000FB010000}"/>
    <cellStyle name="Cálculo 3 2 2" xfId="884" xr:uid="{00000000-0005-0000-0000-0000FC010000}"/>
    <cellStyle name="Cálculo 4 2" xfId="275" xr:uid="{00000000-0005-0000-0000-0000FD010000}"/>
    <cellStyle name="Cálculo 4 2 2" xfId="885" xr:uid="{00000000-0005-0000-0000-0000FE010000}"/>
    <cellStyle name="Cálculo 5 2" xfId="276" xr:uid="{00000000-0005-0000-0000-0000FF010000}"/>
    <cellStyle name="Cálculo 5 2 2" xfId="886" xr:uid="{00000000-0005-0000-0000-000000020000}"/>
    <cellStyle name="Cálculo 6 2" xfId="277" xr:uid="{00000000-0005-0000-0000-000001020000}"/>
    <cellStyle name="Cálculo 6 2 2" xfId="887" xr:uid="{00000000-0005-0000-0000-000002020000}"/>
    <cellStyle name="Cálculo 7 2" xfId="278" xr:uid="{00000000-0005-0000-0000-000003020000}"/>
    <cellStyle name="Cálculo 7 2 2" xfId="888" xr:uid="{00000000-0005-0000-0000-000004020000}"/>
    <cellStyle name="Cálculo 8 2" xfId="279" xr:uid="{00000000-0005-0000-0000-000005020000}"/>
    <cellStyle name="Cálculo 8 2 2" xfId="889" xr:uid="{00000000-0005-0000-0000-000006020000}"/>
    <cellStyle name="Cálculo 9 2" xfId="280" xr:uid="{00000000-0005-0000-0000-000007020000}"/>
    <cellStyle name="Cálculo 9 2 2" xfId="890" xr:uid="{00000000-0005-0000-0000-000008020000}"/>
    <cellStyle name="Celda de comprobación" xfId="1289" builtinId="23" customBuiltin="1"/>
    <cellStyle name="Celda de comprobación 10 2" xfId="281" xr:uid="{00000000-0005-0000-0000-000009020000}"/>
    <cellStyle name="Celda de comprobación 10 2 2" xfId="891" xr:uid="{00000000-0005-0000-0000-00000A020000}"/>
    <cellStyle name="Celda de comprobación 11 2" xfId="282" xr:uid="{00000000-0005-0000-0000-00000B020000}"/>
    <cellStyle name="Celda de comprobación 11 2 2" xfId="892" xr:uid="{00000000-0005-0000-0000-00000C020000}"/>
    <cellStyle name="Celda de comprobación 12 2" xfId="283" xr:uid="{00000000-0005-0000-0000-00000D020000}"/>
    <cellStyle name="Celda de comprobación 12 2 2" xfId="893" xr:uid="{00000000-0005-0000-0000-00000E020000}"/>
    <cellStyle name="Celda de comprobación 13" xfId="284" xr:uid="{00000000-0005-0000-0000-00000F020000}"/>
    <cellStyle name="Celda de comprobación 13 2" xfId="894" xr:uid="{00000000-0005-0000-0000-000010020000}"/>
    <cellStyle name="Celda de comprobación 14" xfId="285" xr:uid="{00000000-0005-0000-0000-000011020000}"/>
    <cellStyle name="Celda de comprobación 14 2" xfId="895" xr:uid="{00000000-0005-0000-0000-000012020000}"/>
    <cellStyle name="Celda de comprobación 2 2" xfId="286" xr:uid="{00000000-0005-0000-0000-000013020000}"/>
    <cellStyle name="Celda de comprobación 2 2 2" xfId="896" xr:uid="{00000000-0005-0000-0000-000014020000}"/>
    <cellStyle name="Celda de comprobación 3 2" xfId="287" xr:uid="{00000000-0005-0000-0000-000015020000}"/>
    <cellStyle name="Celda de comprobación 3 2 2" xfId="897" xr:uid="{00000000-0005-0000-0000-000016020000}"/>
    <cellStyle name="Celda de comprobación 4 2" xfId="288" xr:uid="{00000000-0005-0000-0000-000017020000}"/>
    <cellStyle name="Celda de comprobación 4 2 2" xfId="898" xr:uid="{00000000-0005-0000-0000-000018020000}"/>
    <cellStyle name="Celda de comprobación 5 2" xfId="289" xr:uid="{00000000-0005-0000-0000-000019020000}"/>
    <cellStyle name="Celda de comprobación 5 2 2" xfId="899" xr:uid="{00000000-0005-0000-0000-00001A020000}"/>
    <cellStyle name="Celda de comprobación 6 2" xfId="290" xr:uid="{00000000-0005-0000-0000-00001B020000}"/>
    <cellStyle name="Celda de comprobación 6 2 2" xfId="900" xr:uid="{00000000-0005-0000-0000-00001C020000}"/>
    <cellStyle name="Celda de comprobación 7 2" xfId="291" xr:uid="{00000000-0005-0000-0000-00001D020000}"/>
    <cellStyle name="Celda de comprobación 7 2 2" xfId="901" xr:uid="{00000000-0005-0000-0000-00001E020000}"/>
    <cellStyle name="Celda de comprobación 8 2" xfId="292" xr:uid="{00000000-0005-0000-0000-00001F020000}"/>
    <cellStyle name="Celda de comprobación 8 2 2" xfId="902" xr:uid="{00000000-0005-0000-0000-000020020000}"/>
    <cellStyle name="Celda de comprobación 9 2" xfId="293" xr:uid="{00000000-0005-0000-0000-000021020000}"/>
    <cellStyle name="Celda de comprobación 9 2 2" xfId="903" xr:uid="{00000000-0005-0000-0000-000022020000}"/>
    <cellStyle name="Celda vinculada" xfId="1288" builtinId="24" customBuiltin="1"/>
    <cellStyle name="Celda vinculada 10 2" xfId="294" xr:uid="{00000000-0005-0000-0000-000023020000}"/>
    <cellStyle name="Celda vinculada 10 2 2" xfId="904" xr:uid="{00000000-0005-0000-0000-000024020000}"/>
    <cellStyle name="Celda vinculada 11 2" xfId="295" xr:uid="{00000000-0005-0000-0000-000025020000}"/>
    <cellStyle name="Celda vinculada 11 2 2" xfId="905" xr:uid="{00000000-0005-0000-0000-000026020000}"/>
    <cellStyle name="Celda vinculada 12 2" xfId="296" xr:uid="{00000000-0005-0000-0000-000027020000}"/>
    <cellStyle name="Celda vinculada 12 2 2" xfId="906" xr:uid="{00000000-0005-0000-0000-000028020000}"/>
    <cellStyle name="Celda vinculada 13" xfId="297" xr:uid="{00000000-0005-0000-0000-000029020000}"/>
    <cellStyle name="Celda vinculada 13 2" xfId="907" xr:uid="{00000000-0005-0000-0000-00002A020000}"/>
    <cellStyle name="Celda vinculada 14" xfId="298" xr:uid="{00000000-0005-0000-0000-00002B020000}"/>
    <cellStyle name="Celda vinculada 14 2" xfId="908" xr:uid="{00000000-0005-0000-0000-00002C020000}"/>
    <cellStyle name="Celda vinculada 2 2" xfId="299" xr:uid="{00000000-0005-0000-0000-00002D020000}"/>
    <cellStyle name="Celda vinculada 2 2 2" xfId="909" xr:uid="{00000000-0005-0000-0000-00002E020000}"/>
    <cellStyle name="Celda vinculada 3 2" xfId="300" xr:uid="{00000000-0005-0000-0000-00002F020000}"/>
    <cellStyle name="Celda vinculada 3 2 2" xfId="910" xr:uid="{00000000-0005-0000-0000-000030020000}"/>
    <cellStyle name="Celda vinculada 4 2" xfId="301" xr:uid="{00000000-0005-0000-0000-000031020000}"/>
    <cellStyle name="Celda vinculada 4 2 2" xfId="911" xr:uid="{00000000-0005-0000-0000-000032020000}"/>
    <cellStyle name="Celda vinculada 5 2" xfId="302" xr:uid="{00000000-0005-0000-0000-000033020000}"/>
    <cellStyle name="Celda vinculada 5 2 2" xfId="912" xr:uid="{00000000-0005-0000-0000-000034020000}"/>
    <cellStyle name="Celda vinculada 6 2" xfId="303" xr:uid="{00000000-0005-0000-0000-000035020000}"/>
    <cellStyle name="Celda vinculada 6 2 2" xfId="913" xr:uid="{00000000-0005-0000-0000-000036020000}"/>
    <cellStyle name="Celda vinculada 7 2" xfId="304" xr:uid="{00000000-0005-0000-0000-000037020000}"/>
    <cellStyle name="Celda vinculada 7 2 2" xfId="914" xr:uid="{00000000-0005-0000-0000-000038020000}"/>
    <cellStyle name="Celda vinculada 8 2" xfId="305" xr:uid="{00000000-0005-0000-0000-000039020000}"/>
    <cellStyle name="Celda vinculada 8 2 2" xfId="915" xr:uid="{00000000-0005-0000-0000-00003A020000}"/>
    <cellStyle name="Celda vinculada 9 2" xfId="306" xr:uid="{00000000-0005-0000-0000-00003B020000}"/>
    <cellStyle name="Celda vinculada 9 2 2" xfId="916" xr:uid="{00000000-0005-0000-0000-00003C020000}"/>
    <cellStyle name="Encabezado 1" xfId="1279" builtinId="16" customBuiltin="1"/>
    <cellStyle name="Encabezado 4" xfId="1282" builtinId="19" customBuiltin="1"/>
    <cellStyle name="Encabezado 4 10 2" xfId="307" xr:uid="{00000000-0005-0000-0000-00003D020000}"/>
    <cellStyle name="Encabezado 4 10 2 2" xfId="917" xr:uid="{00000000-0005-0000-0000-00003E020000}"/>
    <cellStyle name="Encabezado 4 11 2" xfId="308" xr:uid="{00000000-0005-0000-0000-00003F020000}"/>
    <cellStyle name="Encabezado 4 11 2 2" xfId="918" xr:uid="{00000000-0005-0000-0000-000040020000}"/>
    <cellStyle name="Encabezado 4 12 2" xfId="309" xr:uid="{00000000-0005-0000-0000-000041020000}"/>
    <cellStyle name="Encabezado 4 12 2 2" xfId="919" xr:uid="{00000000-0005-0000-0000-000042020000}"/>
    <cellStyle name="Encabezado 4 13" xfId="310" xr:uid="{00000000-0005-0000-0000-000043020000}"/>
    <cellStyle name="Encabezado 4 13 2" xfId="920" xr:uid="{00000000-0005-0000-0000-000044020000}"/>
    <cellStyle name="Encabezado 4 14" xfId="311" xr:uid="{00000000-0005-0000-0000-000045020000}"/>
    <cellStyle name="Encabezado 4 14 2" xfId="921" xr:uid="{00000000-0005-0000-0000-000046020000}"/>
    <cellStyle name="Encabezado 4 2 2" xfId="312" xr:uid="{00000000-0005-0000-0000-000047020000}"/>
    <cellStyle name="Encabezado 4 2 2 2" xfId="922" xr:uid="{00000000-0005-0000-0000-000048020000}"/>
    <cellStyle name="Encabezado 4 3 2" xfId="313" xr:uid="{00000000-0005-0000-0000-000049020000}"/>
    <cellStyle name="Encabezado 4 3 2 2" xfId="923" xr:uid="{00000000-0005-0000-0000-00004A020000}"/>
    <cellStyle name="Encabezado 4 4 2" xfId="314" xr:uid="{00000000-0005-0000-0000-00004B020000}"/>
    <cellStyle name="Encabezado 4 4 2 2" xfId="924" xr:uid="{00000000-0005-0000-0000-00004C020000}"/>
    <cellStyle name="Encabezado 4 5 2" xfId="315" xr:uid="{00000000-0005-0000-0000-00004D020000}"/>
    <cellStyle name="Encabezado 4 5 2 2" xfId="925" xr:uid="{00000000-0005-0000-0000-00004E020000}"/>
    <cellStyle name="Encabezado 4 6 2" xfId="316" xr:uid="{00000000-0005-0000-0000-00004F020000}"/>
    <cellStyle name="Encabezado 4 6 2 2" xfId="926" xr:uid="{00000000-0005-0000-0000-000050020000}"/>
    <cellStyle name="Encabezado 4 7 2" xfId="317" xr:uid="{00000000-0005-0000-0000-000051020000}"/>
    <cellStyle name="Encabezado 4 7 2 2" xfId="927" xr:uid="{00000000-0005-0000-0000-000052020000}"/>
    <cellStyle name="Encabezado 4 8 2" xfId="318" xr:uid="{00000000-0005-0000-0000-000053020000}"/>
    <cellStyle name="Encabezado 4 8 2 2" xfId="928" xr:uid="{00000000-0005-0000-0000-000054020000}"/>
    <cellStyle name="Encabezado 4 9 2" xfId="319" xr:uid="{00000000-0005-0000-0000-000055020000}"/>
    <cellStyle name="Encabezado 4 9 2 2" xfId="929" xr:uid="{00000000-0005-0000-0000-000056020000}"/>
    <cellStyle name="Énfasis1" xfId="1294" builtinId="29" customBuiltin="1"/>
    <cellStyle name="Énfasis1 10 2" xfId="320" xr:uid="{00000000-0005-0000-0000-000057020000}"/>
    <cellStyle name="Énfasis1 10 2 2" xfId="930" xr:uid="{00000000-0005-0000-0000-000058020000}"/>
    <cellStyle name="Énfasis1 11 2" xfId="321" xr:uid="{00000000-0005-0000-0000-000059020000}"/>
    <cellStyle name="Énfasis1 11 2 2" xfId="931" xr:uid="{00000000-0005-0000-0000-00005A020000}"/>
    <cellStyle name="Énfasis1 12 2" xfId="322" xr:uid="{00000000-0005-0000-0000-00005B020000}"/>
    <cellStyle name="Énfasis1 12 2 2" xfId="932" xr:uid="{00000000-0005-0000-0000-00005C020000}"/>
    <cellStyle name="Énfasis1 13" xfId="323" xr:uid="{00000000-0005-0000-0000-00005D020000}"/>
    <cellStyle name="Énfasis1 13 2" xfId="933" xr:uid="{00000000-0005-0000-0000-00005E020000}"/>
    <cellStyle name="Énfasis1 14" xfId="324" xr:uid="{00000000-0005-0000-0000-00005F020000}"/>
    <cellStyle name="Énfasis1 14 2" xfId="934" xr:uid="{00000000-0005-0000-0000-000060020000}"/>
    <cellStyle name="Énfasis1 2 2" xfId="325" xr:uid="{00000000-0005-0000-0000-000061020000}"/>
    <cellStyle name="Énfasis1 2 2 2" xfId="935" xr:uid="{00000000-0005-0000-0000-000062020000}"/>
    <cellStyle name="Énfasis1 3 2" xfId="326" xr:uid="{00000000-0005-0000-0000-000063020000}"/>
    <cellStyle name="Énfasis1 3 2 2" xfId="936" xr:uid="{00000000-0005-0000-0000-000064020000}"/>
    <cellStyle name="Énfasis1 4 2" xfId="327" xr:uid="{00000000-0005-0000-0000-000065020000}"/>
    <cellStyle name="Énfasis1 4 2 2" xfId="937" xr:uid="{00000000-0005-0000-0000-000066020000}"/>
    <cellStyle name="Énfasis1 5 2" xfId="328" xr:uid="{00000000-0005-0000-0000-000067020000}"/>
    <cellStyle name="Énfasis1 5 2 2" xfId="938" xr:uid="{00000000-0005-0000-0000-000068020000}"/>
    <cellStyle name="Énfasis1 6 2" xfId="329" xr:uid="{00000000-0005-0000-0000-000069020000}"/>
    <cellStyle name="Énfasis1 6 2 2" xfId="939" xr:uid="{00000000-0005-0000-0000-00006A020000}"/>
    <cellStyle name="Énfasis1 7 2" xfId="330" xr:uid="{00000000-0005-0000-0000-00006B020000}"/>
    <cellStyle name="Énfasis1 7 2 2" xfId="940" xr:uid="{00000000-0005-0000-0000-00006C020000}"/>
    <cellStyle name="Énfasis1 8 2" xfId="331" xr:uid="{00000000-0005-0000-0000-00006D020000}"/>
    <cellStyle name="Énfasis1 8 2 2" xfId="941" xr:uid="{00000000-0005-0000-0000-00006E020000}"/>
    <cellStyle name="Énfasis1 9 2" xfId="332" xr:uid="{00000000-0005-0000-0000-00006F020000}"/>
    <cellStyle name="Énfasis1 9 2 2" xfId="942" xr:uid="{00000000-0005-0000-0000-000070020000}"/>
    <cellStyle name="Énfasis2" xfId="1297" builtinId="33" customBuiltin="1"/>
    <cellStyle name="Énfasis2 10 2" xfId="333" xr:uid="{00000000-0005-0000-0000-000071020000}"/>
    <cellStyle name="Énfasis2 10 2 2" xfId="943" xr:uid="{00000000-0005-0000-0000-000072020000}"/>
    <cellStyle name="Énfasis2 11 2" xfId="334" xr:uid="{00000000-0005-0000-0000-000073020000}"/>
    <cellStyle name="Énfasis2 11 2 2" xfId="944" xr:uid="{00000000-0005-0000-0000-000074020000}"/>
    <cellStyle name="Énfasis2 12 2" xfId="335" xr:uid="{00000000-0005-0000-0000-000075020000}"/>
    <cellStyle name="Énfasis2 12 2 2" xfId="945" xr:uid="{00000000-0005-0000-0000-000076020000}"/>
    <cellStyle name="Énfasis2 13" xfId="336" xr:uid="{00000000-0005-0000-0000-000077020000}"/>
    <cellStyle name="Énfasis2 13 2" xfId="946" xr:uid="{00000000-0005-0000-0000-000078020000}"/>
    <cellStyle name="Énfasis2 14" xfId="337" xr:uid="{00000000-0005-0000-0000-000079020000}"/>
    <cellStyle name="Énfasis2 14 2" xfId="947" xr:uid="{00000000-0005-0000-0000-00007A020000}"/>
    <cellStyle name="Énfasis2 2 2" xfId="338" xr:uid="{00000000-0005-0000-0000-00007B020000}"/>
    <cellStyle name="Énfasis2 2 2 2" xfId="948" xr:uid="{00000000-0005-0000-0000-00007C020000}"/>
    <cellStyle name="Énfasis2 3 2" xfId="339" xr:uid="{00000000-0005-0000-0000-00007D020000}"/>
    <cellStyle name="Énfasis2 3 2 2" xfId="949" xr:uid="{00000000-0005-0000-0000-00007E020000}"/>
    <cellStyle name="Énfasis2 4 2" xfId="340" xr:uid="{00000000-0005-0000-0000-00007F020000}"/>
    <cellStyle name="Énfasis2 4 2 2" xfId="950" xr:uid="{00000000-0005-0000-0000-000080020000}"/>
    <cellStyle name="Énfasis2 5 2" xfId="341" xr:uid="{00000000-0005-0000-0000-000081020000}"/>
    <cellStyle name="Énfasis2 5 2 2" xfId="951" xr:uid="{00000000-0005-0000-0000-000082020000}"/>
    <cellStyle name="Énfasis2 6 2" xfId="342" xr:uid="{00000000-0005-0000-0000-000083020000}"/>
    <cellStyle name="Énfasis2 6 2 2" xfId="952" xr:uid="{00000000-0005-0000-0000-000084020000}"/>
    <cellStyle name="Énfasis2 7 2" xfId="343" xr:uid="{00000000-0005-0000-0000-000085020000}"/>
    <cellStyle name="Énfasis2 7 2 2" xfId="953" xr:uid="{00000000-0005-0000-0000-000086020000}"/>
    <cellStyle name="Énfasis2 8 2" xfId="344" xr:uid="{00000000-0005-0000-0000-000087020000}"/>
    <cellStyle name="Énfasis2 8 2 2" xfId="954" xr:uid="{00000000-0005-0000-0000-000088020000}"/>
    <cellStyle name="Énfasis2 9 2" xfId="345" xr:uid="{00000000-0005-0000-0000-000089020000}"/>
    <cellStyle name="Énfasis2 9 2 2" xfId="955" xr:uid="{00000000-0005-0000-0000-00008A020000}"/>
    <cellStyle name="Énfasis3" xfId="1300" builtinId="37" customBuiltin="1"/>
    <cellStyle name="Énfasis3 10 2" xfId="346" xr:uid="{00000000-0005-0000-0000-00008B020000}"/>
    <cellStyle name="Énfasis3 10 2 2" xfId="956" xr:uid="{00000000-0005-0000-0000-00008C020000}"/>
    <cellStyle name="Énfasis3 11 2" xfId="347" xr:uid="{00000000-0005-0000-0000-00008D020000}"/>
    <cellStyle name="Énfasis3 11 2 2" xfId="957" xr:uid="{00000000-0005-0000-0000-00008E020000}"/>
    <cellStyle name="Énfasis3 12 2" xfId="348" xr:uid="{00000000-0005-0000-0000-00008F020000}"/>
    <cellStyle name="Énfasis3 12 2 2" xfId="958" xr:uid="{00000000-0005-0000-0000-000090020000}"/>
    <cellStyle name="Énfasis3 13" xfId="349" xr:uid="{00000000-0005-0000-0000-000091020000}"/>
    <cellStyle name="Énfasis3 13 2" xfId="959" xr:uid="{00000000-0005-0000-0000-000092020000}"/>
    <cellStyle name="Énfasis3 14" xfId="350" xr:uid="{00000000-0005-0000-0000-000093020000}"/>
    <cellStyle name="Énfasis3 14 2" xfId="960" xr:uid="{00000000-0005-0000-0000-000094020000}"/>
    <cellStyle name="Énfasis3 2 2" xfId="351" xr:uid="{00000000-0005-0000-0000-000095020000}"/>
    <cellStyle name="Énfasis3 2 2 2" xfId="961" xr:uid="{00000000-0005-0000-0000-000096020000}"/>
    <cellStyle name="Énfasis3 3 2" xfId="352" xr:uid="{00000000-0005-0000-0000-000097020000}"/>
    <cellStyle name="Énfasis3 3 2 2" xfId="962" xr:uid="{00000000-0005-0000-0000-000098020000}"/>
    <cellStyle name="Énfasis3 4 2" xfId="353" xr:uid="{00000000-0005-0000-0000-000099020000}"/>
    <cellStyle name="Énfasis3 4 2 2" xfId="963" xr:uid="{00000000-0005-0000-0000-00009A020000}"/>
    <cellStyle name="Énfasis3 5 2" xfId="354" xr:uid="{00000000-0005-0000-0000-00009B020000}"/>
    <cellStyle name="Énfasis3 5 2 2" xfId="964" xr:uid="{00000000-0005-0000-0000-00009C020000}"/>
    <cellStyle name="Énfasis3 6 2" xfId="355" xr:uid="{00000000-0005-0000-0000-00009D020000}"/>
    <cellStyle name="Énfasis3 6 2 2" xfId="965" xr:uid="{00000000-0005-0000-0000-00009E020000}"/>
    <cellStyle name="Énfasis3 7 2" xfId="356" xr:uid="{00000000-0005-0000-0000-00009F020000}"/>
    <cellStyle name="Énfasis3 7 2 2" xfId="966" xr:uid="{00000000-0005-0000-0000-0000A0020000}"/>
    <cellStyle name="Énfasis3 8 2" xfId="357" xr:uid="{00000000-0005-0000-0000-0000A1020000}"/>
    <cellStyle name="Énfasis3 8 2 2" xfId="967" xr:uid="{00000000-0005-0000-0000-0000A2020000}"/>
    <cellStyle name="Énfasis3 9 2" xfId="358" xr:uid="{00000000-0005-0000-0000-0000A3020000}"/>
    <cellStyle name="Énfasis3 9 2 2" xfId="968" xr:uid="{00000000-0005-0000-0000-0000A4020000}"/>
    <cellStyle name="Énfasis4" xfId="1303" builtinId="41" customBuiltin="1"/>
    <cellStyle name="Énfasis4 10 2" xfId="359" xr:uid="{00000000-0005-0000-0000-0000A5020000}"/>
    <cellStyle name="Énfasis4 10 2 2" xfId="969" xr:uid="{00000000-0005-0000-0000-0000A6020000}"/>
    <cellStyle name="Énfasis4 11 2" xfId="360" xr:uid="{00000000-0005-0000-0000-0000A7020000}"/>
    <cellStyle name="Énfasis4 11 2 2" xfId="970" xr:uid="{00000000-0005-0000-0000-0000A8020000}"/>
    <cellStyle name="Énfasis4 12 2" xfId="361" xr:uid="{00000000-0005-0000-0000-0000A9020000}"/>
    <cellStyle name="Énfasis4 12 2 2" xfId="971" xr:uid="{00000000-0005-0000-0000-0000AA020000}"/>
    <cellStyle name="Énfasis4 13" xfId="362" xr:uid="{00000000-0005-0000-0000-0000AB020000}"/>
    <cellStyle name="Énfasis4 13 2" xfId="972" xr:uid="{00000000-0005-0000-0000-0000AC020000}"/>
    <cellStyle name="Énfasis4 14" xfId="363" xr:uid="{00000000-0005-0000-0000-0000AD020000}"/>
    <cellStyle name="Énfasis4 14 2" xfId="973" xr:uid="{00000000-0005-0000-0000-0000AE020000}"/>
    <cellStyle name="Énfasis4 2 2" xfId="364" xr:uid="{00000000-0005-0000-0000-0000AF020000}"/>
    <cellStyle name="Énfasis4 2 2 2" xfId="974" xr:uid="{00000000-0005-0000-0000-0000B0020000}"/>
    <cellStyle name="Énfasis4 3 2" xfId="365" xr:uid="{00000000-0005-0000-0000-0000B1020000}"/>
    <cellStyle name="Énfasis4 3 2 2" xfId="975" xr:uid="{00000000-0005-0000-0000-0000B2020000}"/>
    <cellStyle name="Énfasis4 4 2" xfId="366" xr:uid="{00000000-0005-0000-0000-0000B3020000}"/>
    <cellStyle name="Énfasis4 4 2 2" xfId="976" xr:uid="{00000000-0005-0000-0000-0000B4020000}"/>
    <cellStyle name="Énfasis4 5 2" xfId="367" xr:uid="{00000000-0005-0000-0000-0000B5020000}"/>
    <cellStyle name="Énfasis4 5 2 2" xfId="977" xr:uid="{00000000-0005-0000-0000-0000B6020000}"/>
    <cellStyle name="Énfasis4 6 2" xfId="368" xr:uid="{00000000-0005-0000-0000-0000B7020000}"/>
    <cellStyle name="Énfasis4 6 2 2" xfId="978" xr:uid="{00000000-0005-0000-0000-0000B8020000}"/>
    <cellStyle name="Énfasis4 7 2" xfId="369" xr:uid="{00000000-0005-0000-0000-0000B9020000}"/>
    <cellStyle name="Énfasis4 7 2 2" xfId="979" xr:uid="{00000000-0005-0000-0000-0000BA020000}"/>
    <cellStyle name="Énfasis4 8 2" xfId="370" xr:uid="{00000000-0005-0000-0000-0000BB020000}"/>
    <cellStyle name="Énfasis4 8 2 2" xfId="980" xr:uid="{00000000-0005-0000-0000-0000BC020000}"/>
    <cellStyle name="Énfasis4 9 2" xfId="371" xr:uid="{00000000-0005-0000-0000-0000BD020000}"/>
    <cellStyle name="Énfasis4 9 2 2" xfId="981" xr:uid="{00000000-0005-0000-0000-0000BE020000}"/>
    <cellStyle name="Énfasis5" xfId="1306" builtinId="45" customBuiltin="1"/>
    <cellStyle name="Énfasis5 10 2" xfId="372" xr:uid="{00000000-0005-0000-0000-0000BF020000}"/>
    <cellStyle name="Énfasis5 10 2 2" xfId="982" xr:uid="{00000000-0005-0000-0000-0000C0020000}"/>
    <cellStyle name="Énfasis5 11 2" xfId="373" xr:uid="{00000000-0005-0000-0000-0000C1020000}"/>
    <cellStyle name="Énfasis5 11 2 2" xfId="983" xr:uid="{00000000-0005-0000-0000-0000C2020000}"/>
    <cellStyle name="Énfasis5 12 2" xfId="374" xr:uid="{00000000-0005-0000-0000-0000C3020000}"/>
    <cellStyle name="Énfasis5 12 2 2" xfId="984" xr:uid="{00000000-0005-0000-0000-0000C4020000}"/>
    <cellStyle name="Énfasis5 13" xfId="375" xr:uid="{00000000-0005-0000-0000-0000C5020000}"/>
    <cellStyle name="Énfasis5 13 2" xfId="985" xr:uid="{00000000-0005-0000-0000-0000C6020000}"/>
    <cellStyle name="Énfasis5 14" xfId="376" xr:uid="{00000000-0005-0000-0000-0000C7020000}"/>
    <cellStyle name="Énfasis5 14 2" xfId="986" xr:uid="{00000000-0005-0000-0000-0000C8020000}"/>
    <cellStyle name="Énfasis5 2 2" xfId="377" xr:uid="{00000000-0005-0000-0000-0000C9020000}"/>
    <cellStyle name="Énfasis5 2 2 2" xfId="987" xr:uid="{00000000-0005-0000-0000-0000CA020000}"/>
    <cellStyle name="Énfasis5 3 2" xfId="378" xr:uid="{00000000-0005-0000-0000-0000CB020000}"/>
    <cellStyle name="Énfasis5 3 2 2" xfId="988" xr:uid="{00000000-0005-0000-0000-0000CC020000}"/>
    <cellStyle name="Énfasis5 4 2" xfId="379" xr:uid="{00000000-0005-0000-0000-0000CD020000}"/>
    <cellStyle name="Énfasis5 4 2 2" xfId="989" xr:uid="{00000000-0005-0000-0000-0000CE020000}"/>
    <cellStyle name="Énfasis5 5 2" xfId="380" xr:uid="{00000000-0005-0000-0000-0000CF020000}"/>
    <cellStyle name="Énfasis5 5 2 2" xfId="990" xr:uid="{00000000-0005-0000-0000-0000D0020000}"/>
    <cellStyle name="Énfasis5 6 2" xfId="381" xr:uid="{00000000-0005-0000-0000-0000D1020000}"/>
    <cellStyle name="Énfasis5 6 2 2" xfId="991" xr:uid="{00000000-0005-0000-0000-0000D2020000}"/>
    <cellStyle name="Énfasis5 7 2" xfId="382" xr:uid="{00000000-0005-0000-0000-0000D3020000}"/>
    <cellStyle name="Énfasis5 7 2 2" xfId="992" xr:uid="{00000000-0005-0000-0000-0000D4020000}"/>
    <cellStyle name="Énfasis5 8 2" xfId="383" xr:uid="{00000000-0005-0000-0000-0000D5020000}"/>
    <cellStyle name="Énfasis5 8 2 2" xfId="993" xr:uid="{00000000-0005-0000-0000-0000D6020000}"/>
    <cellStyle name="Énfasis5 9 2" xfId="384" xr:uid="{00000000-0005-0000-0000-0000D7020000}"/>
    <cellStyle name="Énfasis5 9 2 2" xfId="994" xr:uid="{00000000-0005-0000-0000-0000D8020000}"/>
    <cellStyle name="Énfasis6" xfId="1309" builtinId="49" customBuiltin="1"/>
    <cellStyle name="Énfasis6 10 2" xfId="385" xr:uid="{00000000-0005-0000-0000-0000D9020000}"/>
    <cellStyle name="Énfasis6 10 2 2" xfId="995" xr:uid="{00000000-0005-0000-0000-0000DA020000}"/>
    <cellStyle name="Énfasis6 11 2" xfId="386" xr:uid="{00000000-0005-0000-0000-0000DB020000}"/>
    <cellStyle name="Énfasis6 11 2 2" xfId="996" xr:uid="{00000000-0005-0000-0000-0000DC020000}"/>
    <cellStyle name="Énfasis6 12 2" xfId="387" xr:uid="{00000000-0005-0000-0000-0000DD020000}"/>
    <cellStyle name="Énfasis6 12 2 2" xfId="997" xr:uid="{00000000-0005-0000-0000-0000DE020000}"/>
    <cellStyle name="Énfasis6 13" xfId="388" xr:uid="{00000000-0005-0000-0000-0000DF020000}"/>
    <cellStyle name="Énfasis6 13 2" xfId="998" xr:uid="{00000000-0005-0000-0000-0000E0020000}"/>
    <cellStyle name="Énfasis6 14" xfId="389" xr:uid="{00000000-0005-0000-0000-0000E1020000}"/>
    <cellStyle name="Énfasis6 14 2" xfId="999" xr:uid="{00000000-0005-0000-0000-0000E2020000}"/>
    <cellStyle name="Énfasis6 2 2" xfId="390" xr:uid="{00000000-0005-0000-0000-0000E3020000}"/>
    <cellStyle name="Énfasis6 2 2 2" xfId="1000" xr:uid="{00000000-0005-0000-0000-0000E4020000}"/>
    <cellStyle name="Énfasis6 3 2" xfId="391" xr:uid="{00000000-0005-0000-0000-0000E5020000}"/>
    <cellStyle name="Énfasis6 3 2 2" xfId="1001" xr:uid="{00000000-0005-0000-0000-0000E6020000}"/>
    <cellStyle name="Énfasis6 4 2" xfId="392" xr:uid="{00000000-0005-0000-0000-0000E7020000}"/>
    <cellStyle name="Énfasis6 4 2 2" xfId="1002" xr:uid="{00000000-0005-0000-0000-0000E8020000}"/>
    <cellStyle name="Énfasis6 5 2" xfId="393" xr:uid="{00000000-0005-0000-0000-0000E9020000}"/>
    <cellStyle name="Énfasis6 5 2 2" xfId="1003" xr:uid="{00000000-0005-0000-0000-0000EA020000}"/>
    <cellStyle name="Énfasis6 6 2" xfId="394" xr:uid="{00000000-0005-0000-0000-0000EB020000}"/>
    <cellStyle name="Énfasis6 6 2 2" xfId="1004" xr:uid="{00000000-0005-0000-0000-0000EC020000}"/>
    <cellStyle name="Énfasis6 7 2" xfId="395" xr:uid="{00000000-0005-0000-0000-0000ED020000}"/>
    <cellStyle name="Énfasis6 7 2 2" xfId="1005" xr:uid="{00000000-0005-0000-0000-0000EE020000}"/>
    <cellStyle name="Énfasis6 8 2" xfId="396" xr:uid="{00000000-0005-0000-0000-0000EF020000}"/>
    <cellStyle name="Énfasis6 8 2 2" xfId="1006" xr:uid="{00000000-0005-0000-0000-0000F0020000}"/>
    <cellStyle name="Énfasis6 9 2" xfId="397" xr:uid="{00000000-0005-0000-0000-0000F1020000}"/>
    <cellStyle name="Énfasis6 9 2 2" xfId="1007" xr:uid="{00000000-0005-0000-0000-0000F2020000}"/>
    <cellStyle name="Entrada" xfId="1285" builtinId="20" customBuiltin="1"/>
    <cellStyle name="Entrada 10 2" xfId="398" xr:uid="{00000000-0005-0000-0000-0000F3020000}"/>
    <cellStyle name="Entrada 10 2 2" xfId="1008" xr:uid="{00000000-0005-0000-0000-0000F4020000}"/>
    <cellStyle name="Entrada 11 2" xfId="399" xr:uid="{00000000-0005-0000-0000-0000F5020000}"/>
    <cellStyle name="Entrada 11 2 2" xfId="1009" xr:uid="{00000000-0005-0000-0000-0000F6020000}"/>
    <cellStyle name="Entrada 12 2" xfId="400" xr:uid="{00000000-0005-0000-0000-0000F7020000}"/>
    <cellStyle name="Entrada 12 2 2" xfId="1010" xr:uid="{00000000-0005-0000-0000-0000F8020000}"/>
    <cellStyle name="Entrada 13" xfId="401" xr:uid="{00000000-0005-0000-0000-0000F9020000}"/>
    <cellStyle name="Entrada 13 2" xfId="1011" xr:uid="{00000000-0005-0000-0000-0000FA020000}"/>
    <cellStyle name="Entrada 14" xfId="402" xr:uid="{00000000-0005-0000-0000-0000FB020000}"/>
    <cellStyle name="Entrada 14 2" xfId="1012" xr:uid="{00000000-0005-0000-0000-0000FC020000}"/>
    <cellStyle name="Entrada 14 3" xfId="1222" xr:uid="{00000000-0005-0000-0000-0000FD020000}"/>
    <cellStyle name="Entrada 2 2" xfId="403" xr:uid="{00000000-0005-0000-0000-0000FE020000}"/>
    <cellStyle name="Entrada 2 2 2" xfId="1013" xr:uid="{00000000-0005-0000-0000-0000FF020000}"/>
    <cellStyle name="Entrada 3 2" xfId="404" xr:uid="{00000000-0005-0000-0000-000000030000}"/>
    <cellStyle name="Entrada 3 2 2" xfId="1014" xr:uid="{00000000-0005-0000-0000-000001030000}"/>
    <cellStyle name="Entrada 4 2" xfId="405" xr:uid="{00000000-0005-0000-0000-000002030000}"/>
    <cellStyle name="Entrada 4 2 2" xfId="1015" xr:uid="{00000000-0005-0000-0000-000003030000}"/>
    <cellStyle name="Entrada 5 2" xfId="406" xr:uid="{00000000-0005-0000-0000-000004030000}"/>
    <cellStyle name="Entrada 5 2 2" xfId="1016" xr:uid="{00000000-0005-0000-0000-000005030000}"/>
    <cellStyle name="Entrada 6 2" xfId="407" xr:uid="{00000000-0005-0000-0000-000006030000}"/>
    <cellStyle name="Entrada 6 2 2" xfId="1017" xr:uid="{00000000-0005-0000-0000-000007030000}"/>
    <cellStyle name="Entrada 7 2" xfId="408" xr:uid="{00000000-0005-0000-0000-000008030000}"/>
    <cellStyle name="Entrada 7 2 2" xfId="1018" xr:uid="{00000000-0005-0000-0000-000009030000}"/>
    <cellStyle name="Entrada 8 2" xfId="409" xr:uid="{00000000-0005-0000-0000-00000A030000}"/>
    <cellStyle name="Entrada 8 2 2" xfId="1019" xr:uid="{00000000-0005-0000-0000-00000B030000}"/>
    <cellStyle name="Entrada 9 2" xfId="410" xr:uid="{00000000-0005-0000-0000-00000C030000}"/>
    <cellStyle name="Entrada 9 2 2" xfId="1020" xr:uid="{00000000-0005-0000-0000-00000D030000}"/>
    <cellStyle name="Estilo 1" xfId="1320" xr:uid="{14CFE5B8-802D-47A6-8675-7DA0038AE1B9}"/>
    <cellStyle name="Euro" xfId="1" xr:uid="{00000000-0005-0000-0000-00000E030000}"/>
    <cellStyle name="Euro 2" xfId="614" xr:uid="{00000000-0005-0000-0000-00000F030000}"/>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1226" builtinId="8" hidden="1"/>
    <cellStyle name="Hipervínculo" xfId="1228" builtinId="8" hidden="1"/>
    <cellStyle name="Hipervínculo" xfId="1230" builtinId="8" hidden="1"/>
    <cellStyle name="Hipervínculo" xfId="1232" builtinId="8" hidden="1"/>
    <cellStyle name="Hipervínculo" xfId="1234" builtinId="8" hidden="1"/>
    <cellStyle name="Hipervínculo" xfId="1236" builtinId="8" hidden="1"/>
    <cellStyle name="Hipervínculo" xfId="1238" builtinId="8" hidden="1"/>
    <cellStyle name="Hipervínculo" xfId="1240" builtinId="8" hidden="1"/>
    <cellStyle name="Hipervínculo" xfId="1242" builtinId="8" hidden="1"/>
    <cellStyle name="Hipervínculo" xfId="1244" builtinId="8" hidden="1"/>
    <cellStyle name="Hipervínculo" xfId="1246" builtinId="8" hidden="1"/>
    <cellStyle name="Hipervínculo" xfId="1248" builtinId="8" hidden="1"/>
    <cellStyle name="Hipervínculo" xfId="1250" builtinId="8" hidden="1"/>
    <cellStyle name="Hipervínculo" xfId="1252" builtinId="8" hidden="1"/>
    <cellStyle name="Hipervínculo" xfId="1254" builtinId="8" hidden="1"/>
    <cellStyle name="Hipervínculo" xfId="1256" builtinId="8" hidden="1"/>
    <cellStyle name="Hipervínculo" xfId="1258" builtinId="8" hidden="1"/>
    <cellStyle name="Hipervínculo" xfId="1260" builtinId="8" hidden="1"/>
    <cellStyle name="Hipervínculo" xfId="1262" builtinId="8" hidden="1"/>
    <cellStyle name="Hipervínculo" xfId="1264" builtinId="8" hidden="1"/>
    <cellStyle name="Hipervínculo" xfId="1266" builtinId="8" hidden="1"/>
    <cellStyle name="Hipervínculo" xfId="1268" builtinId="8" hidden="1"/>
    <cellStyle name="Hipervínculo" xfId="1270" builtinId="8" hidden="1"/>
    <cellStyle name="Hipervínculo" xfId="1272" builtinId="8" hidden="1"/>
    <cellStyle name="Hipervínculo" xfId="1274" builtinId="8" hidden="1"/>
    <cellStyle name="Hipervínculo 10" xfId="1186" xr:uid="{00000000-0005-0000-0000-000042030000}"/>
    <cellStyle name="Hipervínculo 11" xfId="1188" xr:uid="{00000000-0005-0000-0000-000043030000}"/>
    <cellStyle name="Hipervínculo 12" xfId="1190" xr:uid="{00000000-0005-0000-0000-000044030000}"/>
    <cellStyle name="Hipervínculo 13" xfId="1192" xr:uid="{00000000-0005-0000-0000-000045030000}"/>
    <cellStyle name="Hipervínculo 14" xfId="1194" xr:uid="{00000000-0005-0000-0000-000046030000}"/>
    <cellStyle name="Hipervínculo 15" xfId="1196" xr:uid="{00000000-0005-0000-0000-000047030000}"/>
    <cellStyle name="Hipervínculo 16" xfId="1198" xr:uid="{00000000-0005-0000-0000-000048030000}"/>
    <cellStyle name="Hipervínculo 17" xfId="1200" xr:uid="{00000000-0005-0000-0000-000049030000}"/>
    <cellStyle name="Hipervínculo 18" xfId="1202" xr:uid="{00000000-0005-0000-0000-00004A030000}"/>
    <cellStyle name="Hipervínculo 19" xfId="1204" xr:uid="{00000000-0005-0000-0000-00004B030000}"/>
    <cellStyle name="Hipervínculo 2" xfId="1170" xr:uid="{00000000-0005-0000-0000-00004C030000}"/>
    <cellStyle name="Hipervínculo 20" xfId="1206" xr:uid="{00000000-0005-0000-0000-00004D030000}"/>
    <cellStyle name="Hipervínculo 21" xfId="1208" xr:uid="{00000000-0005-0000-0000-00004E030000}"/>
    <cellStyle name="Hipervínculo 22" xfId="1210" xr:uid="{00000000-0005-0000-0000-00004F030000}"/>
    <cellStyle name="Hipervínculo 23" xfId="1212" xr:uid="{00000000-0005-0000-0000-000050030000}"/>
    <cellStyle name="Hipervínculo 24" xfId="1214" xr:uid="{00000000-0005-0000-0000-000051030000}"/>
    <cellStyle name="Hipervínculo 25" xfId="1216" xr:uid="{00000000-0005-0000-0000-000052030000}"/>
    <cellStyle name="Hipervínculo 26" xfId="1218" xr:uid="{00000000-0005-0000-0000-000053030000}"/>
    <cellStyle name="Hipervínculo 3" xfId="1172" xr:uid="{00000000-0005-0000-0000-000054030000}"/>
    <cellStyle name="Hipervínculo 4" xfId="1174" xr:uid="{00000000-0005-0000-0000-000055030000}"/>
    <cellStyle name="Hipervínculo 5" xfId="1176" xr:uid="{00000000-0005-0000-0000-000056030000}"/>
    <cellStyle name="Hipervínculo 6" xfId="1178" xr:uid="{00000000-0005-0000-0000-000057030000}"/>
    <cellStyle name="Hipervínculo 7" xfId="1180" xr:uid="{00000000-0005-0000-0000-000058030000}"/>
    <cellStyle name="Hipervínculo 8" xfId="1182" xr:uid="{00000000-0005-0000-0000-000059030000}"/>
    <cellStyle name="Hipervínculo 9" xfId="1184" xr:uid="{00000000-0005-0000-0000-00005A030000}"/>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1227" builtinId="9" hidden="1"/>
    <cellStyle name="Hipervínculo visitado" xfId="1229" builtinId="9" hidden="1"/>
    <cellStyle name="Hipervínculo visitado" xfId="1231" builtinId="9" hidden="1"/>
    <cellStyle name="Hipervínculo visitado" xfId="1233" builtinId="9" hidden="1"/>
    <cellStyle name="Hipervínculo visitado" xfId="1235" builtinId="9" hidden="1"/>
    <cellStyle name="Hipervínculo visitado" xfId="1237" builtinId="9" hidden="1"/>
    <cellStyle name="Hipervínculo visitado" xfId="1239" builtinId="9" hidden="1"/>
    <cellStyle name="Hipervínculo visitado" xfId="1241" builtinId="9" hidden="1"/>
    <cellStyle name="Hipervínculo visitado" xfId="1243" builtinId="9" hidden="1"/>
    <cellStyle name="Hipervínculo visitado" xfId="1245" builtinId="9" hidden="1"/>
    <cellStyle name="Hipervínculo visitado" xfId="1247" builtinId="9" hidden="1"/>
    <cellStyle name="Hipervínculo visitado" xfId="1249" builtinId="9" hidden="1"/>
    <cellStyle name="Hipervínculo visitado" xfId="1251" builtinId="9" hidden="1"/>
    <cellStyle name="Hipervínculo visitado" xfId="1253" builtinId="9" hidden="1"/>
    <cellStyle name="Hipervínculo visitado" xfId="1255" builtinId="9" hidden="1"/>
    <cellStyle name="Hipervínculo visitado" xfId="1257" builtinId="9" hidden="1"/>
    <cellStyle name="Hipervínculo visitado" xfId="1259" builtinId="9" hidden="1"/>
    <cellStyle name="Hipervínculo visitado" xfId="1261" builtinId="9" hidden="1"/>
    <cellStyle name="Hipervínculo visitado" xfId="1263" builtinId="9" hidden="1"/>
    <cellStyle name="Hipervínculo visitado" xfId="1265" builtinId="9" hidden="1"/>
    <cellStyle name="Hipervínculo visitado" xfId="1267" builtinId="9" hidden="1"/>
    <cellStyle name="Hipervínculo visitado" xfId="1269" builtinId="9" hidden="1"/>
    <cellStyle name="Hipervínculo visitado" xfId="1271" builtinId="9" hidden="1"/>
    <cellStyle name="Hipervínculo visitado" xfId="1273" builtinId="9" hidden="1"/>
    <cellStyle name="Hipervínculo visitado" xfId="1275" builtinId="9" hidden="1"/>
    <cellStyle name="Hipervínculo visitado 10" xfId="1187" xr:uid="{00000000-0005-0000-0000-00008D030000}"/>
    <cellStyle name="Hipervínculo visitado 11" xfId="1189" xr:uid="{00000000-0005-0000-0000-00008E030000}"/>
    <cellStyle name="Hipervínculo visitado 12" xfId="1191" xr:uid="{00000000-0005-0000-0000-00008F030000}"/>
    <cellStyle name="Hipervínculo visitado 13" xfId="1193" xr:uid="{00000000-0005-0000-0000-000090030000}"/>
    <cellStyle name="Hipervínculo visitado 14" xfId="1195" xr:uid="{00000000-0005-0000-0000-000091030000}"/>
    <cellStyle name="Hipervínculo visitado 15" xfId="1197" xr:uid="{00000000-0005-0000-0000-000092030000}"/>
    <cellStyle name="Hipervínculo visitado 16" xfId="1199" xr:uid="{00000000-0005-0000-0000-000093030000}"/>
    <cellStyle name="Hipervínculo visitado 17" xfId="1201" xr:uid="{00000000-0005-0000-0000-000094030000}"/>
    <cellStyle name="Hipervínculo visitado 18" xfId="1203" xr:uid="{00000000-0005-0000-0000-000095030000}"/>
    <cellStyle name="Hipervínculo visitado 19" xfId="1205" xr:uid="{00000000-0005-0000-0000-000096030000}"/>
    <cellStyle name="Hipervínculo visitado 2" xfId="1171" xr:uid="{00000000-0005-0000-0000-000097030000}"/>
    <cellStyle name="Hipervínculo visitado 20" xfId="1207" xr:uid="{00000000-0005-0000-0000-000098030000}"/>
    <cellStyle name="Hipervínculo visitado 21" xfId="1209" xr:uid="{00000000-0005-0000-0000-000099030000}"/>
    <cellStyle name="Hipervínculo visitado 22" xfId="1211" xr:uid="{00000000-0005-0000-0000-00009A030000}"/>
    <cellStyle name="Hipervínculo visitado 23" xfId="1213" xr:uid="{00000000-0005-0000-0000-00009B030000}"/>
    <cellStyle name="Hipervínculo visitado 24" xfId="1215" xr:uid="{00000000-0005-0000-0000-00009C030000}"/>
    <cellStyle name="Hipervínculo visitado 25" xfId="1217" xr:uid="{00000000-0005-0000-0000-00009D030000}"/>
    <cellStyle name="Hipervínculo visitado 26" xfId="1219" xr:uid="{00000000-0005-0000-0000-00009E030000}"/>
    <cellStyle name="Hipervínculo visitado 3" xfId="1173" xr:uid="{00000000-0005-0000-0000-00009F030000}"/>
    <cellStyle name="Hipervínculo visitado 4" xfId="1175" xr:uid="{00000000-0005-0000-0000-0000A0030000}"/>
    <cellStyle name="Hipervínculo visitado 5" xfId="1177" xr:uid="{00000000-0005-0000-0000-0000A1030000}"/>
    <cellStyle name="Hipervínculo visitado 6" xfId="1179" xr:uid="{00000000-0005-0000-0000-0000A2030000}"/>
    <cellStyle name="Hipervínculo visitado 7" xfId="1181" xr:uid="{00000000-0005-0000-0000-0000A3030000}"/>
    <cellStyle name="Hipervínculo visitado 8" xfId="1183" xr:uid="{00000000-0005-0000-0000-0000A4030000}"/>
    <cellStyle name="Hipervínculo visitado 9" xfId="1185" xr:uid="{00000000-0005-0000-0000-0000A5030000}"/>
    <cellStyle name="Incorrecto" xfId="1284" builtinId="27" customBuiltin="1"/>
    <cellStyle name="Incorrecto 10 2" xfId="411" xr:uid="{00000000-0005-0000-0000-0000A6030000}"/>
    <cellStyle name="Incorrecto 10 2 2" xfId="1021" xr:uid="{00000000-0005-0000-0000-0000A7030000}"/>
    <cellStyle name="Incorrecto 11 2" xfId="412" xr:uid="{00000000-0005-0000-0000-0000A8030000}"/>
    <cellStyle name="Incorrecto 11 2 2" xfId="1022" xr:uid="{00000000-0005-0000-0000-0000A9030000}"/>
    <cellStyle name="Incorrecto 12 2" xfId="413" xr:uid="{00000000-0005-0000-0000-0000AA030000}"/>
    <cellStyle name="Incorrecto 12 2 2" xfId="1023" xr:uid="{00000000-0005-0000-0000-0000AB030000}"/>
    <cellStyle name="Incorrecto 13" xfId="414" xr:uid="{00000000-0005-0000-0000-0000AC030000}"/>
    <cellStyle name="Incorrecto 13 2" xfId="1024" xr:uid="{00000000-0005-0000-0000-0000AD030000}"/>
    <cellStyle name="Incorrecto 14" xfId="415" xr:uid="{00000000-0005-0000-0000-0000AE030000}"/>
    <cellStyle name="Incorrecto 14 2" xfId="1025" xr:uid="{00000000-0005-0000-0000-0000AF030000}"/>
    <cellStyle name="Incorrecto 2 2" xfId="416" xr:uid="{00000000-0005-0000-0000-0000B0030000}"/>
    <cellStyle name="Incorrecto 2 2 2" xfId="1026" xr:uid="{00000000-0005-0000-0000-0000B1030000}"/>
    <cellStyle name="Incorrecto 3 2" xfId="417" xr:uid="{00000000-0005-0000-0000-0000B2030000}"/>
    <cellStyle name="Incorrecto 3 2 2" xfId="1027" xr:uid="{00000000-0005-0000-0000-0000B3030000}"/>
    <cellStyle name="Incorrecto 4 2" xfId="418" xr:uid="{00000000-0005-0000-0000-0000B4030000}"/>
    <cellStyle name="Incorrecto 4 2 2" xfId="1028" xr:uid="{00000000-0005-0000-0000-0000B5030000}"/>
    <cellStyle name="Incorrecto 5 2" xfId="419" xr:uid="{00000000-0005-0000-0000-0000B6030000}"/>
    <cellStyle name="Incorrecto 5 2 2" xfId="1029" xr:uid="{00000000-0005-0000-0000-0000B7030000}"/>
    <cellStyle name="Incorrecto 6 2" xfId="420" xr:uid="{00000000-0005-0000-0000-0000B8030000}"/>
    <cellStyle name="Incorrecto 6 2 2" xfId="1030" xr:uid="{00000000-0005-0000-0000-0000B9030000}"/>
    <cellStyle name="Incorrecto 7 2" xfId="421" xr:uid="{00000000-0005-0000-0000-0000BA030000}"/>
    <cellStyle name="Incorrecto 7 2 2" xfId="1031" xr:uid="{00000000-0005-0000-0000-0000BB030000}"/>
    <cellStyle name="Incorrecto 8 2" xfId="422" xr:uid="{00000000-0005-0000-0000-0000BC030000}"/>
    <cellStyle name="Incorrecto 8 2 2" xfId="1032" xr:uid="{00000000-0005-0000-0000-0000BD030000}"/>
    <cellStyle name="Incorrecto 9 2" xfId="423" xr:uid="{00000000-0005-0000-0000-0000BE030000}"/>
    <cellStyle name="Incorrecto 9 2 2" xfId="1033" xr:uid="{00000000-0005-0000-0000-0000BF030000}"/>
    <cellStyle name="Millares 2" xfId="2" xr:uid="{00000000-0005-0000-0000-0000C0030000}"/>
    <cellStyle name="Moneda 2" xfId="424" xr:uid="{00000000-0005-0000-0000-0000C2030000}"/>
    <cellStyle name="Moneda 2 2" xfId="19" xr:uid="{00000000-0005-0000-0000-0000C3030000}"/>
    <cellStyle name="Moneda 4" xfId="612" xr:uid="{00000000-0005-0000-0000-0000C4030000}"/>
    <cellStyle name="Neutral 10 2" xfId="425" xr:uid="{00000000-0005-0000-0000-0000C5030000}"/>
    <cellStyle name="Neutral 10 2 2" xfId="1034" xr:uid="{00000000-0005-0000-0000-0000C6030000}"/>
    <cellStyle name="Neutral 11 2" xfId="426" xr:uid="{00000000-0005-0000-0000-0000C7030000}"/>
    <cellStyle name="Neutral 11 2 2" xfId="1035" xr:uid="{00000000-0005-0000-0000-0000C8030000}"/>
    <cellStyle name="Neutral 12 2" xfId="427" xr:uid="{00000000-0005-0000-0000-0000C9030000}"/>
    <cellStyle name="Neutral 12 2 2" xfId="1036" xr:uid="{00000000-0005-0000-0000-0000CA030000}"/>
    <cellStyle name="Neutral 13" xfId="428" xr:uid="{00000000-0005-0000-0000-0000CB030000}"/>
    <cellStyle name="Neutral 13 2" xfId="1037" xr:uid="{00000000-0005-0000-0000-0000CC030000}"/>
    <cellStyle name="Neutral 14" xfId="429" xr:uid="{00000000-0005-0000-0000-0000CD030000}"/>
    <cellStyle name="Neutral 14 2" xfId="1038" xr:uid="{00000000-0005-0000-0000-0000CE030000}"/>
    <cellStyle name="Neutral 2 2" xfId="430" xr:uid="{00000000-0005-0000-0000-0000CF030000}"/>
    <cellStyle name="Neutral 2 2 2" xfId="1039" xr:uid="{00000000-0005-0000-0000-0000D0030000}"/>
    <cellStyle name="Neutral 3 2" xfId="431" xr:uid="{00000000-0005-0000-0000-0000D1030000}"/>
    <cellStyle name="Neutral 3 2 2" xfId="1040" xr:uid="{00000000-0005-0000-0000-0000D2030000}"/>
    <cellStyle name="Neutral 4 2" xfId="432" xr:uid="{00000000-0005-0000-0000-0000D3030000}"/>
    <cellStyle name="Neutral 4 2 2" xfId="1041" xr:uid="{00000000-0005-0000-0000-0000D4030000}"/>
    <cellStyle name="Neutral 5 2" xfId="433" xr:uid="{00000000-0005-0000-0000-0000D5030000}"/>
    <cellStyle name="Neutral 5 2 2" xfId="1042" xr:uid="{00000000-0005-0000-0000-0000D6030000}"/>
    <cellStyle name="Neutral 6 2" xfId="434" xr:uid="{00000000-0005-0000-0000-0000D7030000}"/>
    <cellStyle name="Neutral 6 2 2" xfId="1043" xr:uid="{00000000-0005-0000-0000-0000D8030000}"/>
    <cellStyle name="Neutral 7 2" xfId="435" xr:uid="{00000000-0005-0000-0000-0000D9030000}"/>
    <cellStyle name="Neutral 7 2 2" xfId="1044" xr:uid="{00000000-0005-0000-0000-0000DA030000}"/>
    <cellStyle name="Neutral 8 2" xfId="436" xr:uid="{00000000-0005-0000-0000-0000DB030000}"/>
    <cellStyle name="Neutral 8 2 2" xfId="1045" xr:uid="{00000000-0005-0000-0000-0000DC030000}"/>
    <cellStyle name="Neutral 9 2" xfId="437" xr:uid="{00000000-0005-0000-0000-0000DD030000}"/>
    <cellStyle name="Neutral 9 2 2" xfId="1046" xr:uid="{00000000-0005-0000-0000-0000DE030000}"/>
    <cellStyle name="Normal" xfId="0" builtinId="0"/>
    <cellStyle name="Normal 10 2" xfId="3" xr:uid="{00000000-0005-0000-0000-0000E0030000}"/>
    <cellStyle name="Normal 10 2 2" xfId="615" xr:uid="{00000000-0005-0000-0000-0000E1030000}"/>
    <cellStyle name="Normal 12 2" xfId="438" xr:uid="{00000000-0005-0000-0000-0000E2030000}"/>
    <cellStyle name="Normal 12 2 2" xfId="1047" xr:uid="{00000000-0005-0000-0000-0000E3030000}"/>
    <cellStyle name="Normal 13 2" xfId="439" xr:uid="{00000000-0005-0000-0000-0000E4030000}"/>
    <cellStyle name="Normal 13 2 2" xfId="1048" xr:uid="{00000000-0005-0000-0000-0000E5030000}"/>
    <cellStyle name="Normal 14" xfId="440" xr:uid="{00000000-0005-0000-0000-0000E6030000}"/>
    <cellStyle name="Normal 14 2" xfId="1049" xr:uid="{00000000-0005-0000-0000-0000E7030000}"/>
    <cellStyle name="Normal 15" xfId="4" xr:uid="{00000000-0005-0000-0000-0000E8030000}"/>
    <cellStyle name="Normal 15 2" xfId="616" xr:uid="{00000000-0005-0000-0000-0000E9030000}"/>
    <cellStyle name="Normal 16" xfId="5" xr:uid="{00000000-0005-0000-0000-0000EA030000}"/>
    <cellStyle name="Normal 16 2" xfId="617" xr:uid="{00000000-0005-0000-0000-0000EB030000}"/>
    <cellStyle name="Normal 18" xfId="6" xr:uid="{00000000-0005-0000-0000-0000EC030000}"/>
    <cellStyle name="Normal 18 2" xfId="618" xr:uid="{00000000-0005-0000-0000-0000ED030000}"/>
    <cellStyle name="Normal 19" xfId="7" xr:uid="{00000000-0005-0000-0000-0000EE030000}"/>
    <cellStyle name="Normal 19 2" xfId="619" xr:uid="{00000000-0005-0000-0000-0000EF030000}"/>
    <cellStyle name="Normal 2" xfId="8" xr:uid="{00000000-0005-0000-0000-0000F0030000}"/>
    <cellStyle name="Normal 2 2" xfId="20" xr:uid="{00000000-0005-0000-0000-0000F1030000}"/>
    <cellStyle name="Normal 2 2 2" xfId="630" xr:uid="{00000000-0005-0000-0000-0000F2030000}"/>
    <cellStyle name="Normal 2 3" xfId="620" xr:uid="{00000000-0005-0000-0000-0000F3030000}"/>
    <cellStyle name="Normal 20" xfId="9" xr:uid="{00000000-0005-0000-0000-0000F4030000}"/>
    <cellStyle name="Normal 20 2" xfId="621" xr:uid="{00000000-0005-0000-0000-0000F5030000}"/>
    <cellStyle name="Normal 28" xfId="10" xr:uid="{00000000-0005-0000-0000-0000F6030000}"/>
    <cellStyle name="Normal 28 2" xfId="622" xr:uid="{00000000-0005-0000-0000-0000F7030000}"/>
    <cellStyle name="Normal 29" xfId="11" xr:uid="{00000000-0005-0000-0000-0000F8030000}"/>
    <cellStyle name="Normal 29 2" xfId="623" xr:uid="{00000000-0005-0000-0000-0000F9030000}"/>
    <cellStyle name="Normal 3" xfId="12" xr:uid="{00000000-0005-0000-0000-0000FA030000}"/>
    <cellStyle name="Normal 3 2" xfId="441" xr:uid="{00000000-0005-0000-0000-0000FB030000}"/>
    <cellStyle name="Normal 3 2 2" xfId="1050" xr:uid="{00000000-0005-0000-0000-0000FC030000}"/>
    <cellStyle name="Normal 3 3" xfId="624" xr:uid="{00000000-0005-0000-0000-0000FD030000}"/>
    <cellStyle name="Normal 30" xfId="13" xr:uid="{00000000-0005-0000-0000-0000FE030000}"/>
    <cellStyle name="Normal 30 2" xfId="625" xr:uid="{00000000-0005-0000-0000-0000FF030000}"/>
    <cellStyle name="Normal 31" xfId="14" xr:uid="{00000000-0005-0000-0000-000000040000}"/>
    <cellStyle name="Normal 31 2" xfId="626" xr:uid="{00000000-0005-0000-0000-000001040000}"/>
    <cellStyle name="Normal 4" xfId="15" xr:uid="{00000000-0005-0000-0000-000002040000}"/>
    <cellStyle name="Normal 4 2" xfId="611" xr:uid="{00000000-0005-0000-0000-000003040000}"/>
    <cellStyle name="Normal 4 2 2" xfId="1220" xr:uid="{00000000-0005-0000-0000-000004040000}"/>
    <cellStyle name="Normal 4 3" xfId="627" xr:uid="{00000000-0005-0000-0000-000005040000}"/>
    <cellStyle name="Normal 5" xfId="16" xr:uid="{00000000-0005-0000-0000-000006040000}"/>
    <cellStyle name="Normal 5 2" xfId="628" xr:uid="{00000000-0005-0000-0000-000007040000}"/>
    <cellStyle name="Normal 6" xfId="613" xr:uid="{00000000-0005-0000-0000-000008040000}"/>
    <cellStyle name="Normal 7" xfId="1276" xr:uid="{00000000-0005-0000-0000-000009040000}"/>
    <cellStyle name="Normal 8" xfId="1319" xr:uid="{825C3747-9030-42AD-B19B-29C7D4CD6BCE}"/>
    <cellStyle name="Normal 8 2" xfId="442" xr:uid="{00000000-0005-0000-0000-00000A040000}"/>
    <cellStyle name="Normal 8 2 2" xfId="1051" xr:uid="{00000000-0005-0000-0000-00000B040000}"/>
    <cellStyle name="Normal 9 2" xfId="443" xr:uid="{00000000-0005-0000-0000-00000C040000}"/>
    <cellStyle name="Normal 9 2 2" xfId="1052" xr:uid="{00000000-0005-0000-0000-00000D040000}"/>
    <cellStyle name="Normal_Pressupost plec" xfId="1278" xr:uid="{2297F2D2-A1E4-4E40-9893-C475E182335F}"/>
    <cellStyle name="Notas" xfId="1291" builtinId="10" customBuiltin="1"/>
    <cellStyle name="Notas 10 2" xfId="444" xr:uid="{00000000-0005-0000-0000-00000F040000}"/>
    <cellStyle name="Notas 10 2 2" xfId="1053" xr:uid="{00000000-0005-0000-0000-000010040000}"/>
    <cellStyle name="Notas 11 2" xfId="445" xr:uid="{00000000-0005-0000-0000-000011040000}"/>
    <cellStyle name="Notas 11 2 2" xfId="1054" xr:uid="{00000000-0005-0000-0000-000012040000}"/>
    <cellStyle name="Notas 12 2" xfId="446" xr:uid="{00000000-0005-0000-0000-000013040000}"/>
    <cellStyle name="Notas 12 2 2" xfId="1055" xr:uid="{00000000-0005-0000-0000-000014040000}"/>
    <cellStyle name="Notas 13" xfId="447" xr:uid="{00000000-0005-0000-0000-000015040000}"/>
    <cellStyle name="Notas 13 2" xfId="1056" xr:uid="{00000000-0005-0000-0000-000016040000}"/>
    <cellStyle name="Notas 14" xfId="448" xr:uid="{00000000-0005-0000-0000-000017040000}"/>
    <cellStyle name="Notas 14 2" xfId="1057" xr:uid="{00000000-0005-0000-0000-000018040000}"/>
    <cellStyle name="Notas 14 3" xfId="1223" xr:uid="{00000000-0005-0000-0000-000019040000}"/>
    <cellStyle name="Notas 2" xfId="17" xr:uid="{00000000-0005-0000-0000-00001A040000}"/>
    <cellStyle name="Notas 2 2" xfId="449" xr:uid="{00000000-0005-0000-0000-00001B040000}"/>
    <cellStyle name="Notas 2 2 2" xfId="1058" xr:uid="{00000000-0005-0000-0000-00001C040000}"/>
    <cellStyle name="Notas 2 3" xfId="629" xr:uid="{00000000-0005-0000-0000-00001D040000}"/>
    <cellStyle name="Notas 3 2" xfId="450" xr:uid="{00000000-0005-0000-0000-00001E040000}"/>
    <cellStyle name="Notas 3 2 2" xfId="1059" xr:uid="{00000000-0005-0000-0000-00001F040000}"/>
    <cellStyle name="Notas 4 2" xfId="451" xr:uid="{00000000-0005-0000-0000-000020040000}"/>
    <cellStyle name="Notas 4 2 2" xfId="1060" xr:uid="{00000000-0005-0000-0000-000021040000}"/>
    <cellStyle name="Notas 5 2" xfId="452" xr:uid="{00000000-0005-0000-0000-000022040000}"/>
    <cellStyle name="Notas 5 2 2" xfId="1061" xr:uid="{00000000-0005-0000-0000-000023040000}"/>
    <cellStyle name="Notas 6 2" xfId="453" xr:uid="{00000000-0005-0000-0000-000024040000}"/>
    <cellStyle name="Notas 6 2 2" xfId="1062" xr:uid="{00000000-0005-0000-0000-000025040000}"/>
    <cellStyle name="Notas 7 2" xfId="454" xr:uid="{00000000-0005-0000-0000-000026040000}"/>
    <cellStyle name="Notas 7 2 2" xfId="1063" xr:uid="{00000000-0005-0000-0000-000027040000}"/>
    <cellStyle name="Notas 8 2" xfId="455" xr:uid="{00000000-0005-0000-0000-000028040000}"/>
    <cellStyle name="Notas 8 2 2" xfId="1064" xr:uid="{00000000-0005-0000-0000-000029040000}"/>
    <cellStyle name="Notas 9 2" xfId="456" xr:uid="{00000000-0005-0000-0000-00002A040000}"/>
    <cellStyle name="Notas 9 2 2" xfId="1065" xr:uid="{00000000-0005-0000-0000-00002B040000}"/>
    <cellStyle name="Porcentaje" xfId="1277" builtinId="5"/>
    <cellStyle name="Porcentual 2" xfId="18" xr:uid="{00000000-0005-0000-0000-00002D040000}"/>
    <cellStyle name="Salida" xfId="1286" builtinId="21" customBuiltin="1"/>
    <cellStyle name="Salida 10 2" xfId="457" xr:uid="{00000000-0005-0000-0000-00002E040000}"/>
    <cellStyle name="Salida 10 2 2" xfId="1066" xr:uid="{00000000-0005-0000-0000-00002F040000}"/>
    <cellStyle name="Salida 11 2" xfId="458" xr:uid="{00000000-0005-0000-0000-000030040000}"/>
    <cellStyle name="Salida 11 2 2" xfId="1067" xr:uid="{00000000-0005-0000-0000-000031040000}"/>
    <cellStyle name="Salida 12 2" xfId="459" xr:uid="{00000000-0005-0000-0000-000032040000}"/>
    <cellStyle name="Salida 12 2 2" xfId="1068" xr:uid="{00000000-0005-0000-0000-000033040000}"/>
    <cellStyle name="Salida 13" xfId="460" xr:uid="{00000000-0005-0000-0000-000034040000}"/>
    <cellStyle name="Salida 13 2" xfId="1069" xr:uid="{00000000-0005-0000-0000-000035040000}"/>
    <cellStyle name="Salida 14" xfId="461" xr:uid="{00000000-0005-0000-0000-000036040000}"/>
    <cellStyle name="Salida 14 2" xfId="1070" xr:uid="{00000000-0005-0000-0000-000037040000}"/>
    <cellStyle name="Salida 14 3" xfId="1224" xr:uid="{00000000-0005-0000-0000-000038040000}"/>
    <cellStyle name="Salida 2 2" xfId="462" xr:uid="{00000000-0005-0000-0000-000039040000}"/>
    <cellStyle name="Salida 2 2 2" xfId="1071" xr:uid="{00000000-0005-0000-0000-00003A040000}"/>
    <cellStyle name="Salida 3 2" xfId="463" xr:uid="{00000000-0005-0000-0000-00003B040000}"/>
    <cellStyle name="Salida 3 2 2" xfId="1072" xr:uid="{00000000-0005-0000-0000-00003C040000}"/>
    <cellStyle name="Salida 4 2" xfId="464" xr:uid="{00000000-0005-0000-0000-00003D040000}"/>
    <cellStyle name="Salida 4 2 2" xfId="1073" xr:uid="{00000000-0005-0000-0000-00003E040000}"/>
    <cellStyle name="Salida 5 2" xfId="465" xr:uid="{00000000-0005-0000-0000-00003F040000}"/>
    <cellStyle name="Salida 5 2 2" xfId="1074" xr:uid="{00000000-0005-0000-0000-000040040000}"/>
    <cellStyle name="Salida 6 2" xfId="466" xr:uid="{00000000-0005-0000-0000-000041040000}"/>
    <cellStyle name="Salida 6 2 2" xfId="1075" xr:uid="{00000000-0005-0000-0000-000042040000}"/>
    <cellStyle name="Salida 7 2" xfId="467" xr:uid="{00000000-0005-0000-0000-000043040000}"/>
    <cellStyle name="Salida 7 2 2" xfId="1076" xr:uid="{00000000-0005-0000-0000-000044040000}"/>
    <cellStyle name="Salida 8 2" xfId="468" xr:uid="{00000000-0005-0000-0000-000045040000}"/>
    <cellStyle name="Salida 8 2 2" xfId="1077" xr:uid="{00000000-0005-0000-0000-000046040000}"/>
    <cellStyle name="Salida 9 2" xfId="469" xr:uid="{00000000-0005-0000-0000-000047040000}"/>
    <cellStyle name="Salida 9 2 2" xfId="1078" xr:uid="{00000000-0005-0000-0000-000048040000}"/>
    <cellStyle name="Texto de advertencia" xfId="1290" builtinId="11" customBuiltin="1"/>
    <cellStyle name="Texto de advertencia 10 2" xfId="470" xr:uid="{00000000-0005-0000-0000-000049040000}"/>
    <cellStyle name="Texto de advertencia 10 2 2" xfId="1079" xr:uid="{00000000-0005-0000-0000-00004A040000}"/>
    <cellStyle name="Texto de advertencia 11 2" xfId="471" xr:uid="{00000000-0005-0000-0000-00004B040000}"/>
    <cellStyle name="Texto de advertencia 11 2 2" xfId="1080" xr:uid="{00000000-0005-0000-0000-00004C040000}"/>
    <cellStyle name="Texto de advertencia 12 2" xfId="472" xr:uid="{00000000-0005-0000-0000-00004D040000}"/>
    <cellStyle name="Texto de advertencia 12 2 2" xfId="1081" xr:uid="{00000000-0005-0000-0000-00004E040000}"/>
    <cellStyle name="Texto de advertencia 13" xfId="473" xr:uid="{00000000-0005-0000-0000-00004F040000}"/>
    <cellStyle name="Texto de advertencia 13 2" xfId="1082" xr:uid="{00000000-0005-0000-0000-000050040000}"/>
    <cellStyle name="Texto de advertencia 14" xfId="474" xr:uid="{00000000-0005-0000-0000-000051040000}"/>
    <cellStyle name="Texto de advertencia 14 2" xfId="1083" xr:uid="{00000000-0005-0000-0000-000052040000}"/>
    <cellStyle name="Texto de advertencia 2 2" xfId="475" xr:uid="{00000000-0005-0000-0000-000053040000}"/>
    <cellStyle name="Texto de advertencia 2 2 2" xfId="1084" xr:uid="{00000000-0005-0000-0000-000054040000}"/>
    <cellStyle name="Texto de advertencia 3 2" xfId="476" xr:uid="{00000000-0005-0000-0000-000055040000}"/>
    <cellStyle name="Texto de advertencia 3 2 2" xfId="1085" xr:uid="{00000000-0005-0000-0000-000056040000}"/>
    <cellStyle name="Texto de advertencia 4 2" xfId="477" xr:uid="{00000000-0005-0000-0000-000057040000}"/>
    <cellStyle name="Texto de advertencia 4 2 2" xfId="1086" xr:uid="{00000000-0005-0000-0000-000058040000}"/>
    <cellStyle name="Texto de advertencia 5 2" xfId="478" xr:uid="{00000000-0005-0000-0000-000059040000}"/>
    <cellStyle name="Texto de advertencia 5 2 2" xfId="1087" xr:uid="{00000000-0005-0000-0000-00005A040000}"/>
    <cellStyle name="Texto de advertencia 6 2" xfId="479" xr:uid="{00000000-0005-0000-0000-00005B040000}"/>
    <cellStyle name="Texto de advertencia 6 2 2" xfId="1088" xr:uid="{00000000-0005-0000-0000-00005C040000}"/>
    <cellStyle name="Texto de advertencia 7 2" xfId="480" xr:uid="{00000000-0005-0000-0000-00005D040000}"/>
    <cellStyle name="Texto de advertencia 7 2 2" xfId="1089" xr:uid="{00000000-0005-0000-0000-00005E040000}"/>
    <cellStyle name="Texto de advertencia 8 2" xfId="481" xr:uid="{00000000-0005-0000-0000-00005F040000}"/>
    <cellStyle name="Texto de advertencia 8 2 2" xfId="1090" xr:uid="{00000000-0005-0000-0000-000060040000}"/>
    <cellStyle name="Texto de advertencia 9 2" xfId="482" xr:uid="{00000000-0005-0000-0000-000061040000}"/>
    <cellStyle name="Texto de advertencia 9 2 2" xfId="1091" xr:uid="{00000000-0005-0000-0000-000062040000}"/>
    <cellStyle name="Texto explicativo" xfId="1292" builtinId="53" customBuiltin="1"/>
    <cellStyle name="Texto explicativo 10 2" xfId="483" xr:uid="{00000000-0005-0000-0000-000063040000}"/>
    <cellStyle name="Texto explicativo 10 2 2" xfId="1092" xr:uid="{00000000-0005-0000-0000-000064040000}"/>
    <cellStyle name="Texto explicativo 11 2" xfId="484" xr:uid="{00000000-0005-0000-0000-000065040000}"/>
    <cellStyle name="Texto explicativo 11 2 2" xfId="1093" xr:uid="{00000000-0005-0000-0000-000066040000}"/>
    <cellStyle name="Texto explicativo 12 2" xfId="485" xr:uid="{00000000-0005-0000-0000-000067040000}"/>
    <cellStyle name="Texto explicativo 12 2 2" xfId="1094" xr:uid="{00000000-0005-0000-0000-000068040000}"/>
    <cellStyle name="Texto explicativo 13" xfId="486" xr:uid="{00000000-0005-0000-0000-000069040000}"/>
    <cellStyle name="Texto explicativo 13 2" xfId="1095" xr:uid="{00000000-0005-0000-0000-00006A040000}"/>
    <cellStyle name="Texto explicativo 14" xfId="487" xr:uid="{00000000-0005-0000-0000-00006B040000}"/>
    <cellStyle name="Texto explicativo 14 2" xfId="1096" xr:uid="{00000000-0005-0000-0000-00006C040000}"/>
    <cellStyle name="Texto explicativo 2 2" xfId="488" xr:uid="{00000000-0005-0000-0000-00006D040000}"/>
    <cellStyle name="Texto explicativo 2 2 2" xfId="1097" xr:uid="{00000000-0005-0000-0000-00006E040000}"/>
    <cellStyle name="Texto explicativo 3 2" xfId="489" xr:uid="{00000000-0005-0000-0000-00006F040000}"/>
    <cellStyle name="Texto explicativo 3 2 2" xfId="1098" xr:uid="{00000000-0005-0000-0000-000070040000}"/>
    <cellStyle name="Texto explicativo 4 2" xfId="490" xr:uid="{00000000-0005-0000-0000-000071040000}"/>
    <cellStyle name="Texto explicativo 4 2 2" xfId="1099" xr:uid="{00000000-0005-0000-0000-000072040000}"/>
    <cellStyle name="Texto explicativo 5 2" xfId="491" xr:uid="{00000000-0005-0000-0000-000073040000}"/>
    <cellStyle name="Texto explicativo 5 2 2" xfId="1100" xr:uid="{00000000-0005-0000-0000-000074040000}"/>
    <cellStyle name="Texto explicativo 6 2" xfId="492" xr:uid="{00000000-0005-0000-0000-000075040000}"/>
    <cellStyle name="Texto explicativo 6 2 2" xfId="1101" xr:uid="{00000000-0005-0000-0000-000076040000}"/>
    <cellStyle name="Texto explicativo 7 2" xfId="493" xr:uid="{00000000-0005-0000-0000-000077040000}"/>
    <cellStyle name="Texto explicativo 7 2 2" xfId="1102" xr:uid="{00000000-0005-0000-0000-000078040000}"/>
    <cellStyle name="Texto explicativo 8 2" xfId="494" xr:uid="{00000000-0005-0000-0000-000079040000}"/>
    <cellStyle name="Texto explicativo 8 2 2" xfId="1103" xr:uid="{00000000-0005-0000-0000-00007A040000}"/>
    <cellStyle name="Texto explicativo 9 2" xfId="495" xr:uid="{00000000-0005-0000-0000-00007B040000}"/>
    <cellStyle name="Texto explicativo 9 2 2" xfId="1104" xr:uid="{00000000-0005-0000-0000-00007C040000}"/>
    <cellStyle name="Títol 5" xfId="1312" xr:uid="{B79FABB6-379E-4011-AE86-8EEBDA203B9E}"/>
    <cellStyle name="Título 1 10 2" xfId="496" xr:uid="{00000000-0005-0000-0000-00007D040000}"/>
    <cellStyle name="Título 1 10 2 2" xfId="1105" xr:uid="{00000000-0005-0000-0000-00007E040000}"/>
    <cellStyle name="Título 1 11 2" xfId="497" xr:uid="{00000000-0005-0000-0000-00007F040000}"/>
    <cellStyle name="Título 1 11 2 2" xfId="1106" xr:uid="{00000000-0005-0000-0000-000080040000}"/>
    <cellStyle name="Título 1 12 2" xfId="498" xr:uid="{00000000-0005-0000-0000-000081040000}"/>
    <cellStyle name="Título 1 12 2 2" xfId="1107" xr:uid="{00000000-0005-0000-0000-000082040000}"/>
    <cellStyle name="Título 1 13" xfId="499" xr:uid="{00000000-0005-0000-0000-000083040000}"/>
    <cellStyle name="Título 1 13 2" xfId="1108" xr:uid="{00000000-0005-0000-0000-000084040000}"/>
    <cellStyle name="Título 1 14" xfId="500" xr:uid="{00000000-0005-0000-0000-000085040000}"/>
    <cellStyle name="Título 1 14 2" xfId="1109" xr:uid="{00000000-0005-0000-0000-000086040000}"/>
    <cellStyle name="Título 1 2 2" xfId="501" xr:uid="{00000000-0005-0000-0000-000087040000}"/>
    <cellStyle name="Título 1 2 2 2" xfId="1110" xr:uid="{00000000-0005-0000-0000-000088040000}"/>
    <cellStyle name="Título 1 3 2" xfId="502" xr:uid="{00000000-0005-0000-0000-000089040000}"/>
    <cellStyle name="Título 1 3 2 2" xfId="1111" xr:uid="{00000000-0005-0000-0000-00008A040000}"/>
    <cellStyle name="Título 1 4 2" xfId="503" xr:uid="{00000000-0005-0000-0000-00008B040000}"/>
    <cellStyle name="Título 1 4 2 2" xfId="1112" xr:uid="{00000000-0005-0000-0000-00008C040000}"/>
    <cellStyle name="Título 1 5 2" xfId="504" xr:uid="{00000000-0005-0000-0000-00008D040000}"/>
    <cellStyle name="Título 1 5 2 2" xfId="1113" xr:uid="{00000000-0005-0000-0000-00008E040000}"/>
    <cellStyle name="Título 1 6 2" xfId="505" xr:uid="{00000000-0005-0000-0000-00008F040000}"/>
    <cellStyle name="Título 1 6 2 2" xfId="1114" xr:uid="{00000000-0005-0000-0000-000090040000}"/>
    <cellStyle name="Título 1 7 2" xfId="506" xr:uid="{00000000-0005-0000-0000-000091040000}"/>
    <cellStyle name="Título 1 7 2 2" xfId="1115" xr:uid="{00000000-0005-0000-0000-000092040000}"/>
    <cellStyle name="Título 1 8 2" xfId="507" xr:uid="{00000000-0005-0000-0000-000093040000}"/>
    <cellStyle name="Título 1 8 2 2" xfId="1116" xr:uid="{00000000-0005-0000-0000-000094040000}"/>
    <cellStyle name="Título 1 9 2" xfId="508" xr:uid="{00000000-0005-0000-0000-000095040000}"/>
    <cellStyle name="Título 1 9 2 2" xfId="1117" xr:uid="{00000000-0005-0000-0000-000096040000}"/>
    <cellStyle name="Título 10 2" xfId="509" xr:uid="{00000000-0005-0000-0000-000097040000}"/>
    <cellStyle name="Título 10 2 2" xfId="1118" xr:uid="{00000000-0005-0000-0000-000098040000}"/>
    <cellStyle name="Título 11 2" xfId="510" xr:uid="{00000000-0005-0000-0000-000099040000}"/>
    <cellStyle name="Título 11 2 2" xfId="1119" xr:uid="{00000000-0005-0000-0000-00009A040000}"/>
    <cellStyle name="Título 12 2" xfId="511" xr:uid="{00000000-0005-0000-0000-00009B040000}"/>
    <cellStyle name="Título 12 2 2" xfId="1120" xr:uid="{00000000-0005-0000-0000-00009C040000}"/>
    <cellStyle name="Título 13 2" xfId="512" xr:uid="{00000000-0005-0000-0000-00009D040000}"/>
    <cellStyle name="Título 13 2 2" xfId="1121" xr:uid="{00000000-0005-0000-0000-00009E040000}"/>
    <cellStyle name="Título 14 2" xfId="513" xr:uid="{00000000-0005-0000-0000-00009F040000}"/>
    <cellStyle name="Título 14 2 2" xfId="1122" xr:uid="{00000000-0005-0000-0000-0000A0040000}"/>
    <cellStyle name="Título 15" xfId="514" xr:uid="{00000000-0005-0000-0000-0000A1040000}"/>
    <cellStyle name="Título 15 2" xfId="1123" xr:uid="{00000000-0005-0000-0000-0000A2040000}"/>
    <cellStyle name="Título 16" xfId="515" xr:uid="{00000000-0005-0000-0000-0000A3040000}"/>
    <cellStyle name="Título 16 2" xfId="1124" xr:uid="{00000000-0005-0000-0000-0000A4040000}"/>
    <cellStyle name="Título 2" xfId="1280" builtinId="17" customBuiltin="1"/>
    <cellStyle name="Título 2 10 2" xfId="516" xr:uid="{00000000-0005-0000-0000-0000A5040000}"/>
    <cellStyle name="Título 2 10 2 2" xfId="1125" xr:uid="{00000000-0005-0000-0000-0000A6040000}"/>
    <cellStyle name="Título 2 11 2" xfId="517" xr:uid="{00000000-0005-0000-0000-0000A7040000}"/>
    <cellStyle name="Título 2 11 2 2" xfId="1126" xr:uid="{00000000-0005-0000-0000-0000A8040000}"/>
    <cellStyle name="Título 2 12 2" xfId="518" xr:uid="{00000000-0005-0000-0000-0000A9040000}"/>
    <cellStyle name="Título 2 12 2 2" xfId="1127" xr:uid="{00000000-0005-0000-0000-0000AA040000}"/>
    <cellStyle name="Título 2 13" xfId="519" xr:uid="{00000000-0005-0000-0000-0000AB040000}"/>
    <cellStyle name="Título 2 13 2" xfId="1128" xr:uid="{00000000-0005-0000-0000-0000AC040000}"/>
    <cellStyle name="Título 2 14" xfId="520" xr:uid="{00000000-0005-0000-0000-0000AD040000}"/>
    <cellStyle name="Título 2 14 2" xfId="1129" xr:uid="{00000000-0005-0000-0000-0000AE040000}"/>
    <cellStyle name="Título 2 2 2" xfId="521" xr:uid="{00000000-0005-0000-0000-0000AF040000}"/>
    <cellStyle name="Título 2 2 2 2" xfId="1130" xr:uid="{00000000-0005-0000-0000-0000B0040000}"/>
    <cellStyle name="Título 2 3 2" xfId="522" xr:uid="{00000000-0005-0000-0000-0000B1040000}"/>
    <cellStyle name="Título 2 3 2 2" xfId="1131" xr:uid="{00000000-0005-0000-0000-0000B2040000}"/>
    <cellStyle name="Título 2 4 2" xfId="523" xr:uid="{00000000-0005-0000-0000-0000B3040000}"/>
    <cellStyle name="Título 2 4 2 2" xfId="1132" xr:uid="{00000000-0005-0000-0000-0000B4040000}"/>
    <cellStyle name="Título 2 5 2" xfId="524" xr:uid="{00000000-0005-0000-0000-0000B5040000}"/>
    <cellStyle name="Título 2 5 2 2" xfId="1133" xr:uid="{00000000-0005-0000-0000-0000B6040000}"/>
    <cellStyle name="Título 2 6 2" xfId="525" xr:uid="{00000000-0005-0000-0000-0000B7040000}"/>
    <cellStyle name="Título 2 6 2 2" xfId="1134" xr:uid="{00000000-0005-0000-0000-0000B8040000}"/>
    <cellStyle name="Título 2 7 2" xfId="526" xr:uid="{00000000-0005-0000-0000-0000B9040000}"/>
    <cellStyle name="Título 2 7 2 2" xfId="1135" xr:uid="{00000000-0005-0000-0000-0000BA040000}"/>
    <cellStyle name="Título 2 8 2" xfId="527" xr:uid="{00000000-0005-0000-0000-0000BB040000}"/>
    <cellStyle name="Título 2 8 2 2" xfId="1136" xr:uid="{00000000-0005-0000-0000-0000BC040000}"/>
    <cellStyle name="Título 2 9 2" xfId="528" xr:uid="{00000000-0005-0000-0000-0000BD040000}"/>
    <cellStyle name="Título 2 9 2 2" xfId="1137" xr:uid="{00000000-0005-0000-0000-0000BE040000}"/>
    <cellStyle name="Título 3" xfId="1281" builtinId="18" customBuiltin="1"/>
    <cellStyle name="Título 3 10 2" xfId="529" xr:uid="{00000000-0005-0000-0000-0000BF040000}"/>
    <cellStyle name="Título 3 10 2 2" xfId="1138" xr:uid="{00000000-0005-0000-0000-0000C0040000}"/>
    <cellStyle name="Título 3 11 2" xfId="530" xr:uid="{00000000-0005-0000-0000-0000C1040000}"/>
    <cellStyle name="Título 3 11 2 2" xfId="1139" xr:uid="{00000000-0005-0000-0000-0000C2040000}"/>
    <cellStyle name="Título 3 12 2" xfId="531" xr:uid="{00000000-0005-0000-0000-0000C3040000}"/>
    <cellStyle name="Título 3 12 2 2" xfId="1140" xr:uid="{00000000-0005-0000-0000-0000C4040000}"/>
    <cellStyle name="Título 3 13" xfId="532" xr:uid="{00000000-0005-0000-0000-0000C5040000}"/>
    <cellStyle name="Título 3 13 2" xfId="1141" xr:uid="{00000000-0005-0000-0000-0000C6040000}"/>
    <cellStyle name="Título 3 14" xfId="533" xr:uid="{00000000-0005-0000-0000-0000C7040000}"/>
    <cellStyle name="Título 3 14 2" xfId="1142" xr:uid="{00000000-0005-0000-0000-0000C8040000}"/>
    <cellStyle name="Título 3 2 2" xfId="534" xr:uid="{00000000-0005-0000-0000-0000C9040000}"/>
    <cellStyle name="Título 3 2 2 2" xfId="1143" xr:uid="{00000000-0005-0000-0000-0000CA040000}"/>
    <cellStyle name="Título 3 3 2" xfId="535" xr:uid="{00000000-0005-0000-0000-0000CB040000}"/>
    <cellStyle name="Título 3 3 2 2" xfId="1144" xr:uid="{00000000-0005-0000-0000-0000CC040000}"/>
    <cellStyle name="Título 3 4 2" xfId="536" xr:uid="{00000000-0005-0000-0000-0000CD040000}"/>
    <cellStyle name="Título 3 4 2 2" xfId="1145" xr:uid="{00000000-0005-0000-0000-0000CE040000}"/>
    <cellStyle name="Título 3 5 2" xfId="537" xr:uid="{00000000-0005-0000-0000-0000CF040000}"/>
    <cellStyle name="Título 3 5 2 2" xfId="1146" xr:uid="{00000000-0005-0000-0000-0000D0040000}"/>
    <cellStyle name="Título 3 6 2" xfId="538" xr:uid="{00000000-0005-0000-0000-0000D1040000}"/>
    <cellStyle name="Título 3 6 2 2" xfId="1147" xr:uid="{00000000-0005-0000-0000-0000D2040000}"/>
    <cellStyle name="Título 3 7 2" xfId="539" xr:uid="{00000000-0005-0000-0000-0000D3040000}"/>
    <cellStyle name="Título 3 7 2 2" xfId="1148" xr:uid="{00000000-0005-0000-0000-0000D4040000}"/>
    <cellStyle name="Título 3 8 2" xfId="540" xr:uid="{00000000-0005-0000-0000-0000D5040000}"/>
    <cellStyle name="Título 3 8 2 2" xfId="1149" xr:uid="{00000000-0005-0000-0000-0000D6040000}"/>
    <cellStyle name="Título 3 9 2" xfId="541" xr:uid="{00000000-0005-0000-0000-0000D7040000}"/>
    <cellStyle name="Título 3 9 2 2" xfId="1150" xr:uid="{00000000-0005-0000-0000-0000D8040000}"/>
    <cellStyle name="Título 4 2" xfId="542" xr:uid="{00000000-0005-0000-0000-0000D9040000}"/>
    <cellStyle name="Título 4 2 2" xfId="1151" xr:uid="{00000000-0005-0000-0000-0000DA040000}"/>
    <cellStyle name="Título 5 2" xfId="543" xr:uid="{00000000-0005-0000-0000-0000DB040000}"/>
    <cellStyle name="Título 5 2 2" xfId="1152" xr:uid="{00000000-0005-0000-0000-0000DC040000}"/>
    <cellStyle name="Título 6 2" xfId="544" xr:uid="{00000000-0005-0000-0000-0000DD040000}"/>
    <cellStyle name="Título 6 2 2" xfId="1153" xr:uid="{00000000-0005-0000-0000-0000DE040000}"/>
    <cellStyle name="Título 7 2" xfId="545" xr:uid="{00000000-0005-0000-0000-0000DF040000}"/>
    <cellStyle name="Título 7 2 2" xfId="1154" xr:uid="{00000000-0005-0000-0000-0000E0040000}"/>
    <cellStyle name="Título 8 2" xfId="546" xr:uid="{00000000-0005-0000-0000-0000E1040000}"/>
    <cellStyle name="Título 8 2 2" xfId="1155" xr:uid="{00000000-0005-0000-0000-0000E2040000}"/>
    <cellStyle name="Título 9 2" xfId="547" xr:uid="{00000000-0005-0000-0000-0000E3040000}"/>
    <cellStyle name="Título 9 2 2" xfId="1156" xr:uid="{00000000-0005-0000-0000-0000E4040000}"/>
    <cellStyle name="Total" xfId="1293" builtinId="25" customBuiltin="1"/>
    <cellStyle name="Total 10 2" xfId="548" xr:uid="{00000000-0005-0000-0000-0000E5040000}"/>
    <cellStyle name="Total 10 2 2" xfId="1157" xr:uid="{00000000-0005-0000-0000-0000E6040000}"/>
    <cellStyle name="Total 11 2" xfId="549" xr:uid="{00000000-0005-0000-0000-0000E7040000}"/>
    <cellStyle name="Total 11 2 2" xfId="1158" xr:uid="{00000000-0005-0000-0000-0000E8040000}"/>
    <cellStyle name="Total 12 2" xfId="550" xr:uid="{00000000-0005-0000-0000-0000E9040000}"/>
    <cellStyle name="Total 12 2 2" xfId="1159" xr:uid="{00000000-0005-0000-0000-0000EA040000}"/>
    <cellStyle name="Total 13" xfId="551" xr:uid="{00000000-0005-0000-0000-0000EB040000}"/>
    <cellStyle name="Total 13 2" xfId="1160" xr:uid="{00000000-0005-0000-0000-0000EC040000}"/>
    <cellStyle name="Total 14" xfId="552" xr:uid="{00000000-0005-0000-0000-0000ED040000}"/>
    <cellStyle name="Total 14 2" xfId="1161" xr:uid="{00000000-0005-0000-0000-0000EE040000}"/>
    <cellStyle name="Total 14 3" xfId="1225" xr:uid="{00000000-0005-0000-0000-0000EF040000}"/>
    <cellStyle name="Total 2 2" xfId="553" xr:uid="{00000000-0005-0000-0000-0000F0040000}"/>
    <cellStyle name="Total 2 2 2" xfId="1162" xr:uid="{00000000-0005-0000-0000-0000F1040000}"/>
    <cellStyle name="Total 3 2" xfId="554" xr:uid="{00000000-0005-0000-0000-0000F2040000}"/>
    <cellStyle name="Total 3 2 2" xfId="1163" xr:uid="{00000000-0005-0000-0000-0000F3040000}"/>
    <cellStyle name="Total 4 2" xfId="555" xr:uid="{00000000-0005-0000-0000-0000F4040000}"/>
    <cellStyle name="Total 4 2 2" xfId="1164" xr:uid="{00000000-0005-0000-0000-0000F5040000}"/>
    <cellStyle name="Total 5 2" xfId="556" xr:uid="{00000000-0005-0000-0000-0000F6040000}"/>
    <cellStyle name="Total 5 2 2" xfId="1165" xr:uid="{00000000-0005-0000-0000-0000F7040000}"/>
    <cellStyle name="Total 6 2" xfId="557" xr:uid="{00000000-0005-0000-0000-0000F8040000}"/>
    <cellStyle name="Total 6 2 2" xfId="1166" xr:uid="{00000000-0005-0000-0000-0000F9040000}"/>
    <cellStyle name="Total 7 2" xfId="558" xr:uid="{00000000-0005-0000-0000-0000FA040000}"/>
    <cellStyle name="Total 7 2 2" xfId="1167" xr:uid="{00000000-0005-0000-0000-0000FB040000}"/>
    <cellStyle name="Total 8 2" xfId="559" xr:uid="{00000000-0005-0000-0000-0000FC040000}"/>
    <cellStyle name="Total 8 2 2" xfId="1168" xr:uid="{00000000-0005-0000-0000-0000FD040000}"/>
    <cellStyle name="Total 9 2" xfId="560" xr:uid="{00000000-0005-0000-0000-0000FE040000}"/>
    <cellStyle name="Total 9 2 2" xfId="1169" xr:uid="{00000000-0005-0000-0000-0000FF04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DF022D24-09A5-4F1C-A085-CCEA92E1F471}">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6827-B377-4EDC-8076-A8D035AEF1EA}">
  <dimension ref="A1:A9"/>
  <sheetViews>
    <sheetView tabSelected="1" workbookViewId="0">
      <selection activeCell="A4" sqref="A4"/>
    </sheetView>
  </sheetViews>
  <sheetFormatPr baseColWidth="10" defaultColWidth="11.42578125" defaultRowHeight="15" x14ac:dyDescent="0.25"/>
  <cols>
    <col min="1" max="1" width="103.140625" style="94" customWidth="1"/>
  </cols>
  <sheetData>
    <row r="1" spans="1:1" x14ac:dyDescent="0.25">
      <c r="A1" s="91" t="s">
        <v>174</v>
      </c>
    </row>
    <row r="2" spans="1:1" x14ac:dyDescent="0.25">
      <c r="A2" s="91"/>
    </row>
    <row r="3" spans="1:1" ht="18.75" x14ac:dyDescent="0.25">
      <c r="A3" s="92"/>
    </row>
    <row r="4" spans="1:1" ht="45" x14ac:dyDescent="0.25">
      <c r="A4" s="93" t="s">
        <v>209</v>
      </c>
    </row>
    <row r="5" spans="1:1" ht="45" x14ac:dyDescent="0.25">
      <c r="A5" s="93" t="s">
        <v>199</v>
      </c>
    </row>
    <row r="6" spans="1:1" x14ac:dyDescent="0.25">
      <c r="A6" s="93" t="s">
        <v>195</v>
      </c>
    </row>
    <row r="7" spans="1:1" ht="30" x14ac:dyDescent="0.25">
      <c r="A7" s="93" t="s">
        <v>196</v>
      </c>
    </row>
    <row r="8" spans="1:1" x14ac:dyDescent="0.25">
      <c r="A8" s="93" t="s">
        <v>197</v>
      </c>
    </row>
    <row r="9" spans="1:1" x14ac:dyDescent="0.25">
      <c r="A9" s="93"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8C80-3500-4CBD-98C5-05436ECCF703}">
  <dimension ref="A1:N26"/>
  <sheetViews>
    <sheetView zoomScale="86" zoomScaleNormal="86" workbookViewId="0">
      <selection activeCell="K14" sqref="K14"/>
    </sheetView>
  </sheetViews>
  <sheetFormatPr baseColWidth="10" defaultColWidth="11.42578125" defaultRowHeight="15" x14ac:dyDescent="0.25"/>
  <cols>
    <col min="1" max="1" width="36.7109375" customWidth="1"/>
    <col min="2" max="12" width="15.85546875" customWidth="1"/>
  </cols>
  <sheetData>
    <row r="1" spans="1:14" ht="19.5" customHeight="1" thickBot="1" x14ac:dyDescent="0.35">
      <c r="A1" s="85" t="s">
        <v>61</v>
      </c>
      <c r="B1" s="47"/>
      <c r="C1" s="47"/>
      <c r="D1" s="47"/>
      <c r="E1" s="47"/>
      <c r="F1" s="47"/>
      <c r="G1" s="47"/>
      <c r="H1" s="47"/>
      <c r="I1" s="47"/>
      <c r="J1" s="47"/>
    </row>
    <row r="2" spans="1:14" ht="43.5" thickBot="1" x14ac:dyDescent="0.3">
      <c r="A2" s="43" t="s">
        <v>0</v>
      </c>
      <c r="B2" s="45" t="s">
        <v>56</v>
      </c>
      <c r="C2" s="45" t="s">
        <v>1</v>
      </c>
      <c r="D2" s="45" t="s">
        <v>2</v>
      </c>
      <c r="E2" s="45" t="s">
        <v>71</v>
      </c>
      <c r="F2" s="45" t="s">
        <v>7</v>
      </c>
      <c r="G2" s="45" t="s">
        <v>58</v>
      </c>
      <c r="H2" s="45" t="s">
        <v>59</v>
      </c>
      <c r="I2" s="45" t="s">
        <v>3</v>
      </c>
      <c r="J2" s="45" t="s">
        <v>54</v>
      </c>
    </row>
    <row r="3" spans="1:14" ht="30" customHeight="1" thickBot="1" x14ac:dyDescent="0.3">
      <c r="A3" s="44" t="s">
        <v>45</v>
      </c>
      <c r="B3" s="1">
        <v>401</v>
      </c>
      <c r="C3" s="2">
        <v>344</v>
      </c>
      <c r="D3" s="4">
        <v>9</v>
      </c>
      <c r="E3" s="4">
        <v>0</v>
      </c>
      <c r="F3" s="4">
        <v>7</v>
      </c>
      <c r="G3" s="4">
        <v>2</v>
      </c>
      <c r="H3" s="4">
        <v>13</v>
      </c>
      <c r="I3" s="4">
        <v>0</v>
      </c>
      <c r="J3" s="2">
        <v>1</v>
      </c>
    </row>
    <row r="4" spans="1:14" ht="36.75" customHeight="1" thickBot="1" x14ac:dyDescent="0.3">
      <c r="A4" s="44" t="s">
        <v>46</v>
      </c>
      <c r="B4" s="1">
        <v>178</v>
      </c>
      <c r="C4" s="2">
        <v>110</v>
      </c>
      <c r="D4" s="4">
        <v>1</v>
      </c>
      <c r="E4" s="4">
        <v>0</v>
      </c>
      <c r="F4" s="4">
        <v>3</v>
      </c>
      <c r="G4" s="4">
        <v>3</v>
      </c>
      <c r="H4" s="4">
        <v>1</v>
      </c>
      <c r="I4" s="4">
        <v>3</v>
      </c>
      <c r="J4" s="4">
        <v>0</v>
      </c>
    </row>
    <row r="5" spans="1:14" ht="30" customHeight="1" thickBot="1" x14ac:dyDescent="0.3">
      <c r="A5" s="44" t="s">
        <v>47</v>
      </c>
      <c r="B5" s="1">
        <v>6715</v>
      </c>
      <c r="C5" s="2">
        <v>3250</v>
      </c>
      <c r="D5" s="2">
        <v>62</v>
      </c>
      <c r="E5" s="2">
        <v>11</v>
      </c>
      <c r="F5" s="2">
        <v>138</v>
      </c>
      <c r="G5" s="2">
        <v>18</v>
      </c>
      <c r="H5" s="2">
        <v>10</v>
      </c>
      <c r="I5" s="2">
        <v>100</v>
      </c>
      <c r="J5" s="2">
        <v>2</v>
      </c>
    </row>
    <row r="6" spans="1:14" ht="30" customHeight="1" thickBot="1" x14ac:dyDescent="0.3">
      <c r="A6" s="44" t="s">
        <v>48</v>
      </c>
      <c r="B6" s="1">
        <v>2151</v>
      </c>
      <c r="C6" s="2">
        <v>1040</v>
      </c>
      <c r="D6" s="2">
        <v>12</v>
      </c>
      <c r="E6" s="2">
        <v>6</v>
      </c>
      <c r="F6" s="2">
        <f>114-I6-D6</f>
        <v>73</v>
      </c>
      <c r="G6" s="2">
        <v>5</v>
      </c>
      <c r="H6" s="2">
        <v>6</v>
      </c>
      <c r="I6" s="2">
        <v>29</v>
      </c>
      <c r="J6" s="2">
        <v>1</v>
      </c>
    </row>
    <row r="7" spans="1:14" ht="30" customHeight="1" thickBot="1" x14ac:dyDescent="0.3">
      <c r="A7" s="44" t="s">
        <v>49</v>
      </c>
      <c r="B7" s="1">
        <v>3478</v>
      </c>
      <c r="C7" s="2">
        <v>1538</v>
      </c>
      <c r="D7" s="32">
        <v>10</v>
      </c>
      <c r="E7" s="32">
        <v>3</v>
      </c>
      <c r="F7" s="32">
        <f>72-I7-D7</f>
        <v>26</v>
      </c>
      <c r="G7" s="32">
        <v>10</v>
      </c>
      <c r="H7" s="32">
        <v>6</v>
      </c>
      <c r="I7" s="2">
        <v>36</v>
      </c>
      <c r="J7" s="2">
        <v>1</v>
      </c>
    </row>
    <row r="8" spans="1:14" ht="30" customHeight="1" thickBot="1" x14ac:dyDescent="0.3">
      <c r="A8" s="44" t="s">
        <v>50</v>
      </c>
      <c r="B8" s="1">
        <v>4130</v>
      </c>
      <c r="C8" s="2">
        <v>2081</v>
      </c>
      <c r="D8" s="2">
        <v>25</v>
      </c>
      <c r="E8" s="2">
        <v>11</v>
      </c>
      <c r="F8" s="2">
        <f>75-D8-I8</f>
        <v>31</v>
      </c>
      <c r="G8" s="2">
        <v>16</v>
      </c>
      <c r="H8" s="2">
        <v>10</v>
      </c>
      <c r="I8" s="2">
        <v>19</v>
      </c>
      <c r="J8" s="2">
        <v>1</v>
      </c>
    </row>
    <row r="9" spans="1:14" ht="30" customHeight="1" thickBot="1" x14ac:dyDescent="0.3">
      <c r="A9" s="44" t="s">
        <v>51</v>
      </c>
      <c r="B9" s="1">
        <v>310</v>
      </c>
      <c r="C9" s="2">
        <v>247</v>
      </c>
      <c r="D9" s="2">
        <v>8</v>
      </c>
      <c r="E9" s="2">
        <v>0</v>
      </c>
      <c r="F9" s="2">
        <v>2</v>
      </c>
      <c r="G9" s="2">
        <v>3</v>
      </c>
      <c r="H9" s="2">
        <v>2</v>
      </c>
      <c r="I9" s="2">
        <v>0</v>
      </c>
      <c r="J9" s="2">
        <v>0</v>
      </c>
    </row>
    <row r="10" spans="1:14" ht="30" customHeight="1" thickBot="1" x14ac:dyDescent="0.3">
      <c r="A10" s="44" t="s">
        <v>52</v>
      </c>
      <c r="B10" s="1">
        <v>2339</v>
      </c>
      <c r="C10" s="2">
        <v>1126</v>
      </c>
      <c r="D10" s="2">
        <v>12</v>
      </c>
      <c r="E10" s="2">
        <v>0</v>
      </c>
      <c r="F10" s="2">
        <v>8</v>
      </c>
      <c r="G10" s="2">
        <v>11</v>
      </c>
      <c r="H10" s="2">
        <v>5</v>
      </c>
      <c r="I10" s="2">
        <v>0</v>
      </c>
      <c r="J10" s="2">
        <v>1</v>
      </c>
      <c r="N10" s="89"/>
    </row>
    <row r="11" spans="1:14" ht="30" customHeight="1" thickBot="1" x14ac:dyDescent="0.3">
      <c r="A11" s="44" t="s">
        <v>53</v>
      </c>
      <c r="B11" s="1">
        <v>3188</v>
      </c>
      <c r="C11" s="2">
        <v>1455</v>
      </c>
      <c r="D11" s="2">
        <v>31</v>
      </c>
      <c r="E11" s="2">
        <v>7</v>
      </c>
      <c r="F11" s="2">
        <f>87-D11</f>
        <v>56</v>
      </c>
      <c r="G11" s="2">
        <v>7</v>
      </c>
      <c r="H11" s="2">
        <v>4</v>
      </c>
      <c r="I11" s="2">
        <v>0</v>
      </c>
      <c r="J11" s="2">
        <v>2</v>
      </c>
      <c r="N11" s="89"/>
    </row>
    <row r="12" spans="1:14" ht="30" customHeight="1" thickBot="1" x14ac:dyDescent="0.3">
      <c r="A12" s="44" t="s">
        <v>57</v>
      </c>
      <c r="B12" s="46">
        <f>SUM(B3:B11)</f>
        <v>22890</v>
      </c>
      <c r="C12" s="46">
        <f t="shared" ref="C12:D12" si="0">SUM(C3:C11)</f>
        <v>11191</v>
      </c>
      <c r="D12" s="46">
        <f t="shared" si="0"/>
        <v>170</v>
      </c>
      <c r="E12" s="46">
        <f t="shared" ref="E12" si="1">SUM(E3:E11)</f>
        <v>38</v>
      </c>
      <c r="F12" s="46">
        <f>SUM(F3:F11)</f>
        <v>344</v>
      </c>
      <c r="G12" s="46">
        <f>SUM(G3:G11)</f>
        <v>75</v>
      </c>
      <c r="H12" s="46">
        <f>SUM(H3:H11)</f>
        <v>57</v>
      </c>
      <c r="I12" s="46">
        <f>SUM(I3:I11)</f>
        <v>187</v>
      </c>
      <c r="J12" s="46">
        <f>SUM(J3:J11)</f>
        <v>9</v>
      </c>
    </row>
    <row r="13" spans="1:14" x14ac:dyDescent="0.25">
      <c r="A13" s="3"/>
    </row>
    <row r="15" spans="1:14" ht="19.5" thickBot="1" x14ac:dyDescent="0.35">
      <c r="A15" s="107" t="s">
        <v>60</v>
      </c>
      <c r="B15" s="108"/>
      <c r="C15" s="108"/>
      <c r="D15" s="108"/>
      <c r="E15" s="108"/>
      <c r="F15" s="108"/>
      <c r="G15" s="108"/>
      <c r="H15" s="108"/>
      <c r="I15" s="108"/>
      <c r="J15" s="108"/>
    </row>
    <row r="16" spans="1:14" ht="43.5" thickBot="1" x14ac:dyDescent="0.3">
      <c r="A16" s="43" t="s">
        <v>0</v>
      </c>
      <c r="B16" s="45" t="s">
        <v>56</v>
      </c>
      <c r="C16" s="45" t="s">
        <v>62</v>
      </c>
      <c r="D16" s="45" t="s">
        <v>63</v>
      </c>
      <c r="E16" s="45" t="s">
        <v>64</v>
      </c>
      <c r="F16" s="45" t="s">
        <v>65</v>
      </c>
      <c r="G16" s="45" t="s">
        <v>66</v>
      </c>
      <c r="H16" s="45" t="s">
        <v>67</v>
      </c>
      <c r="I16" s="45" t="s">
        <v>68</v>
      </c>
      <c r="J16" s="45" t="s">
        <v>69</v>
      </c>
      <c r="K16" s="45" t="s">
        <v>85</v>
      </c>
      <c r="L16" s="45" t="s">
        <v>70</v>
      </c>
    </row>
    <row r="17" spans="1:12" ht="22.5" customHeight="1" thickBot="1" x14ac:dyDescent="0.3">
      <c r="A17" s="44" t="s">
        <v>45</v>
      </c>
      <c r="B17" s="1">
        <v>401</v>
      </c>
      <c r="C17" s="2">
        <v>2</v>
      </c>
      <c r="D17" s="4">
        <v>1</v>
      </c>
      <c r="E17" s="4">
        <v>5</v>
      </c>
      <c r="F17" s="4">
        <v>0</v>
      </c>
      <c r="G17" s="2">
        <v>3</v>
      </c>
      <c r="H17" s="2">
        <v>2</v>
      </c>
      <c r="I17" s="4">
        <f t="shared" ref="I17:I25" si="2">D3+E3</f>
        <v>9</v>
      </c>
      <c r="J17" s="2">
        <f t="shared" ref="J17:K25" si="3">D3</f>
        <v>9</v>
      </c>
      <c r="K17" s="2">
        <f t="shared" si="3"/>
        <v>0</v>
      </c>
      <c r="L17" s="4">
        <v>3</v>
      </c>
    </row>
    <row r="18" spans="1:12" ht="22.5" customHeight="1" thickBot="1" x14ac:dyDescent="0.3">
      <c r="A18" s="44" t="s">
        <v>46</v>
      </c>
      <c r="B18" s="48">
        <v>178</v>
      </c>
      <c r="C18" s="2">
        <v>1</v>
      </c>
      <c r="D18" s="4">
        <v>1</v>
      </c>
      <c r="E18" s="4">
        <v>3</v>
      </c>
      <c r="F18" s="4">
        <v>0</v>
      </c>
      <c r="G18" s="4">
        <v>2</v>
      </c>
      <c r="H18" s="4">
        <v>0</v>
      </c>
      <c r="I18" s="4">
        <f t="shared" si="2"/>
        <v>1</v>
      </c>
      <c r="J18" s="2">
        <f t="shared" si="3"/>
        <v>1</v>
      </c>
      <c r="K18" s="4">
        <v>3</v>
      </c>
      <c r="L18" s="4">
        <v>2</v>
      </c>
    </row>
    <row r="19" spans="1:12" ht="22.5" customHeight="1" thickBot="1" x14ac:dyDescent="0.3">
      <c r="A19" s="44" t="s">
        <v>47</v>
      </c>
      <c r="B19" s="1">
        <v>6715</v>
      </c>
      <c r="C19" s="2">
        <v>5</v>
      </c>
      <c r="D19" s="2">
        <v>2</v>
      </c>
      <c r="E19" s="2">
        <v>14</v>
      </c>
      <c r="F19" s="2">
        <v>6</v>
      </c>
      <c r="G19" s="2">
        <v>5</v>
      </c>
      <c r="H19" s="2">
        <v>35</v>
      </c>
      <c r="I19" s="4">
        <f t="shared" si="2"/>
        <v>73</v>
      </c>
      <c r="J19" s="2">
        <f t="shared" si="3"/>
        <v>62</v>
      </c>
      <c r="K19" s="2">
        <v>100</v>
      </c>
      <c r="L19" s="2">
        <v>10</v>
      </c>
    </row>
    <row r="20" spans="1:12" ht="22.5" customHeight="1" thickBot="1" x14ac:dyDescent="0.3">
      <c r="A20" s="44" t="s">
        <v>48</v>
      </c>
      <c r="B20" s="1">
        <v>2151</v>
      </c>
      <c r="C20" s="2">
        <v>2</v>
      </c>
      <c r="D20" s="2">
        <v>2</v>
      </c>
      <c r="E20" s="2">
        <v>10</v>
      </c>
      <c r="F20" s="2">
        <v>4</v>
      </c>
      <c r="G20" s="2">
        <v>4</v>
      </c>
      <c r="H20" s="2">
        <v>9</v>
      </c>
      <c r="I20" s="4">
        <f t="shared" si="2"/>
        <v>18</v>
      </c>
      <c r="J20" s="2">
        <f t="shared" si="3"/>
        <v>12</v>
      </c>
      <c r="K20" s="2">
        <v>29</v>
      </c>
      <c r="L20" s="2">
        <v>6</v>
      </c>
    </row>
    <row r="21" spans="1:12" ht="22.5" customHeight="1" thickBot="1" x14ac:dyDescent="0.3">
      <c r="A21" s="44" t="s">
        <v>49</v>
      </c>
      <c r="B21" s="1">
        <v>3478</v>
      </c>
      <c r="C21" s="2">
        <v>6</v>
      </c>
      <c r="D21" s="32">
        <v>2</v>
      </c>
      <c r="E21" s="32">
        <v>12</v>
      </c>
      <c r="F21" s="32">
        <v>5</v>
      </c>
      <c r="G21" s="2">
        <v>5</v>
      </c>
      <c r="H21" s="2">
        <v>15</v>
      </c>
      <c r="I21" s="4">
        <f t="shared" si="2"/>
        <v>13</v>
      </c>
      <c r="J21" s="2">
        <f t="shared" si="3"/>
        <v>10</v>
      </c>
      <c r="K21" s="2">
        <v>36</v>
      </c>
      <c r="L21" s="2">
        <v>6</v>
      </c>
    </row>
    <row r="22" spans="1:12" ht="22.5" customHeight="1" thickBot="1" x14ac:dyDescent="0.3">
      <c r="A22" s="44" t="s">
        <v>50</v>
      </c>
      <c r="B22" s="1">
        <v>4130</v>
      </c>
      <c r="C22" s="2">
        <v>6</v>
      </c>
      <c r="D22" s="2">
        <v>2</v>
      </c>
      <c r="E22" s="2">
        <v>15</v>
      </c>
      <c r="F22" s="2">
        <v>6</v>
      </c>
      <c r="G22" s="2">
        <v>6</v>
      </c>
      <c r="H22" s="2">
        <v>18</v>
      </c>
      <c r="I22" s="4">
        <f t="shared" si="2"/>
        <v>36</v>
      </c>
      <c r="J22" s="2">
        <f t="shared" si="3"/>
        <v>25</v>
      </c>
      <c r="K22" s="2">
        <v>19</v>
      </c>
      <c r="L22" s="2">
        <v>7</v>
      </c>
    </row>
    <row r="23" spans="1:12" ht="22.5" customHeight="1" thickBot="1" x14ac:dyDescent="0.3">
      <c r="A23" s="44" t="s">
        <v>51</v>
      </c>
      <c r="B23" s="48">
        <v>310</v>
      </c>
      <c r="C23" s="2">
        <v>2</v>
      </c>
      <c r="D23" s="2">
        <v>1</v>
      </c>
      <c r="E23" s="2">
        <v>4</v>
      </c>
      <c r="F23" s="2">
        <v>0</v>
      </c>
      <c r="G23" s="2">
        <v>3</v>
      </c>
      <c r="H23" s="2">
        <v>0</v>
      </c>
      <c r="I23" s="4">
        <f t="shared" si="2"/>
        <v>8</v>
      </c>
      <c r="J23" s="2">
        <f t="shared" si="3"/>
        <v>8</v>
      </c>
      <c r="K23" s="2">
        <v>0</v>
      </c>
      <c r="L23" s="2">
        <v>2</v>
      </c>
    </row>
    <row r="24" spans="1:12" ht="22.5" customHeight="1" thickBot="1" x14ac:dyDescent="0.3">
      <c r="A24" s="44" t="s">
        <v>52</v>
      </c>
      <c r="B24" s="1">
        <v>2339</v>
      </c>
      <c r="C24" s="2">
        <v>2</v>
      </c>
      <c r="D24" s="2">
        <v>2</v>
      </c>
      <c r="E24" s="2">
        <v>10</v>
      </c>
      <c r="F24" s="2">
        <v>4</v>
      </c>
      <c r="G24" s="2">
        <v>4</v>
      </c>
      <c r="H24" s="2">
        <v>10</v>
      </c>
      <c r="I24" s="4">
        <f t="shared" si="2"/>
        <v>12</v>
      </c>
      <c r="J24" s="2">
        <f t="shared" si="3"/>
        <v>12</v>
      </c>
      <c r="K24" s="2">
        <v>0</v>
      </c>
      <c r="L24" s="2">
        <v>6</v>
      </c>
    </row>
    <row r="25" spans="1:12" ht="22.5" customHeight="1" thickBot="1" x14ac:dyDescent="0.3">
      <c r="A25" s="44" t="s">
        <v>53</v>
      </c>
      <c r="B25" s="1">
        <v>3188</v>
      </c>
      <c r="C25" s="2">
        <v>3</v>
      </c>
      <c r="D25" s="2">
        <v>2</v>
      </c>
      <c r="E25" s="2">
        <v>12</v>
      </c>
      <c r="F25" s="2">
        <v>5</v>
      </c>
      <c r="G25" s="2">
        <v>5</v>
      </c>
      <c r="H25" s="2">
        <v>15</v>
      </c>
      <c r="I25" s="4">
        <f t="shared" si="2"/>
        <v>38</v>
      </c>
      <c r="J25" s="2">
        <f t="shared" si="3"/>
        <v>31</v>
      </c>
      <c r="K25" s="2">
        <v>0</v>
      </c>
      <c r="L25" s="2">
        <v>7</v>
      </c>
    </row>
    <row r="26" spans="1:12" ht="22.5" customHeight="1" thickBot="1" x14ac:dyDescent="0.3">
      <c r="A26" s="44" t="s">
        <v>57</v>
      </c>
      <c r="B26" s="46">
        <f>SUM(B17:B25)</f>
        <v>22890</v>
      </c>
      <c r="C26" s="46">
        <f t="shared" ref="C26:J26" si="4">SUM(C17:C25)</f>
        <v>29</v>
      </c>
      <c r="D26" s="46">
        <f t="shared" si="4"/>
        <v>15</v>
      </c>
      <c r="E26" s="46">
        <f t="shared" si="4"/>
        <v>85</v>
      </c>
      <c r="F26" s="46">
        <f t="shared" si="4"/>
        <v>30</v>
      </c>
      <c r="G26" s="46">
        <f t="shared" si="4"/>
        <v>37</v>
      </c>
      <c r="H26" s="46">
        <f t="shared" si="4"/>
        <v>104</v>
      </c>
      <c r="I26" s="46">
        <f t="shared" si="4"/>
        <v>208</v>
      </c>
      <c r="J26" s="46">
        <f t="shared" si="4"/>
        <v>170</v>
      </c>
      <c r="K26" s="46">
        <f t="shared" ref="K26" si="5">SUM(K17:K25)</f>
        <v>187</v>
      </c>
      <c r="L26" s="46">
        <f>SUM(L17:L25)</f>
        <v>49</v>
      </c>
    </row>
  </sheetData>
  <mergeCells count="1">
    <mergeCell ref="A15:J15"/>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42FD-D43C-4770-B54A-C10016FE09C9}">
  <sheetPr>
    <pageSetUpPr fitToPage="1"/>
  </sheetPr>
  <dimension ref="A1:L62"/>
  <sheetViews>
    <sheetView showGridLines="0" topLeftCell="A33" zoomScale="120" zoomScaleNormal="120" workbookViewId="0">
      <selection activeCell="F21" sqref="F21"/>
    </sheetView>
  </sheetViews>
  <sheetFormatPr baseColWidth="10" defaultColWidth="11.42578125" defaultRowHeight="15" x14ac:dyDescent="0.25"/>
  <cols>
    <col min="1" max="1" width="85.42578125" customWidth="1"/>
    <col min="2" max="2" width="9.7109375" style="6" customWidth="1"/>
    <col min="3" max="3" width="17.140625" style="72" customWidth="1"/>
    <col min="4" max="4" width="16.85546875" style="6" customWidth="1"/>
  </cols>
  <sheetData>
    <row r="1" spans="1:12" x14ac:dyDescent="0.25">
      <c r="A1" s="5" t="s">
        <v>40</v>
      </c>
      <c r="B1"/>
      <c r="C1" s="74"/>
      <c r="D1"/>
    </row>
    <row r="2" spans="1:12" x14ac:dyDescent="0.25">
      <c r="A2" s="5" t="s">
        <v>41</v>
      </c>
      <c r="B2"/>
      <c r="C2" s="74"/>
      <c r="D2"/>
    </row>
    <row r="3" spans="1:12" ht="19.5" thickBot="1" x14ac:dyDescent="0.35">
      <c r="A3" s="7"/>
      <c r="B3"/>
      <c r="C3" s="74"/>
      <c r="D3"/>
    </row>
    <row r="4" spans="1:12" ht="15" customHeight="1" thickBot="1" x14ac:dyDescent="0.3">
      <c r="A4" s="42" t="s">
        <v>32</v>
      </c>
      <c r="B4" s="73" t="s">
        <v>25</v>
      </c>
      <c r="C4" s="75" t="s">
        <v>14</v>
      </c>
    </row>
    <row r="5" spans="1:12" ht="15" customHeight="1" thickBot="1" x14ac:dyDescent="0.3">
      <c r="A5" s="8" t="s">
        <v>126</v>
      </c>
      <c r="B5" s="39"/>
      <c r="C5" s="76"/>
    </row>
    <row r="6" spans="1:12" ht="15" customHeight="1" x14ac:dyDescent="0.25">
      <c r="A6" s="38" t="s">
        <v>88</v>
      </c>
      <c r="B6" s="95"/>
      <c r="C6" s="77" t="s">
        <v>26</v>
      </c>
    </row>
    <row r="7" spans="1:12" ht="15" customHeight="1" x14ac:dyDescent="0.25">
      <c r="A7" s="38" t="s">
        <v>89</v>
      </c>
      <c r="B7" s="95"/>
      <c r="C7" s="77" t="s">
        <v>27</v>
      </c>
    </row>
    <row r="8" spans="1:12" ht="15" customHeight="1" x14ac:dyDescent="0.25">
      <c r="A8" s="38" t="s">
        <v>90</v>
      </c>
      <c r="B8" s="95"/>
      <c r="C8" s="77" t="s">
        <v>24</v>
      </c>
    </row>
    <row r="9" spans="1:12" ht="15" customHeight="1" x14ac:dyDescent="0.25">
      <c r="A9" s="38" t="s">
        <v>91</v>
      </c>
      <c r="B9" s="95"/>
      <c r="C9" s="77" t="s">
        <v>24</v>
      </c>
    </row>
    <row r="10" spans="1:12" ht="15" customHeight="1" x14ac:dyDescent="0.25">
      <c r="A10" s="38" t="s">
        <v>92</v>
      </c>
      <c r="B10" s="95"/>
      <c r="C10" s="77" t="s">
        <v>24</v>
      </c>
    </row>
    <row r="11" spans="1:12" ht="15" customHeight="1" x14ac:dyDescent="0.25">
      <c r="A11" s="38" t="s">
        <v>93</v>
      </c>
      <c r="B11" s="95"/>
      <c r="C11" s="77" t="s">
        <v>26</v>
      </c>
    </row>
    <row r="12" spans="1:12" ht="15" customHeight="1" x14ac:dyDescent="0.25">
      <c r="A12" s="38" t="s">
        <v>94</v>
      </c>
      <c r="B12" s="95"/>
      <c r="C12" s="77" t="s">
        <v>16</v>
      </c>
    </row>
    <row r="13" spans="1:12" ht="15" customHeight="1" x14ac:dyDescent="0.25">
      <c r="A13" s="38" t="s">
        <v>95</v>
      </c>
      <c r="B13" s="95"/>
      <c r="C13" s="77" t="s">
        <v>16</v>
      </c>
    </row>
    <row r="14" spans="1:12" ht="15" customHeight="1" x14ac:dyDescent="0.25">
      <c r="A14" s="38" t="s">
        <v>96</v>
      </c>
      <c r="B14" s="95"/>
      <c r="C14" s="77" t="s">
        <v>16</v>
      </c>
    </row>
    <row r="15" spans="1:12" ht="15" customHeight="1" x14ac:dyDescent="0.25">
      <c r="A15" s="38" t="s">
        <v>97</v>
      </c>
      <c r="B15" s="95"/>
      <c r="C15" s="77" t="s">
        <v>24</v>
      </c>
    </row>
    <row r="16" spans="1:12" ht="16.5" customHeight="1" x14ac:dyDescent="0.25">
      <c r="A16" s="38" t="s">
        <v>98</v>
      </c>
      <c r="B16" s="95"/>
      <c r="C16" s="80" t="s">
        <v>15</v>
      </c>
      <c r="K16" s="25"/>
      <c r="L16" s="25"/>
    </row>
    <row r="17" spans="1:12" ht="16.5" customHeight="1" x14ac:dyDescent="0.25">
      <c r="A17" s="38" t="s">
        <v>99</v>
      </c>
      <c r="B17" s="95"/>
      <c r="C17" s="77" t="s">
        <v>100</v>
      </c>
      <c r="K17" s="25"/>
      <c r="L17" s="25"/>
    </row>
    <row r="18" spans="1:12" ht="16.5" customHeight="1" x14ac:dyDescent="0.25">
      <c r="A18" s="38" t="s">
        <v>102</v>
      </c>
      <c r="B18" s="95"/>
      <c r="C18" s="77" t="s">
        <v>101</v>
      </c>
      <c r="K18" s="25"/>
      <c r="L18" s="25"/>
    </row>
    <row r="19" spans="1:12" ht="21" customHeight="1" x14ac:dyDescent="0.25">
      <c r="A19" s="38" t="s">
        <v>103</v>
      </c>
      <c r="B19" s="95"/>
      <c r="C19" s="77" t="s">
        <v>17</v>
      </c>
      <c r="K19" s="25"/>
      <c r="L19" s="25"/>
    </row>
    <row r="20" spans="1:12" ht="15" customHeight="1" x14ac:dyDescent="0.25">
      <c r="A20" s="38" t="s">
        <v>104</v>
      </c>
      <c r="B20" s="95"/>
      <c r="C20" s="77" t="s">
        <v>18</v>
      </c>
      <c r="K20" s="25"/>
      <c r="L20" s="25"/>
    </row>
    <row r="21" spans="1:12" ht="15" customHeight="1" x14ac:dyDescent="0.25">
      <c r="A21" s="38" t="s">
        <v>105</v>
      </c>
      <c r="B21" s="95"/>
      <c r="C21" s="77" t="s">
        <v>19</v>
      </c>
      <c r="K21" s="25"/>
      <c r="L21" s="25"/>
    </row>
    <row r="22" spans="1:12" ht="15" customHeight="1" x14ac:dyDescent="0.25">
      <c r="A22" s="38" t="s">
        <v>106</v>
      </c>
      <c r="B22" s="95"/>
      <c r="C22" s="77" t="s">
        <v>20</v>
      </c>
      <c r="K22" s="25"/>
      <c r="L22" s="25"/>
    </row>
    <row r="23" spans="1:12" ht="15" customHeight="1" x14ac:dyDescent="0.25">
      <c r="A23" s="38" t="s">
        <v>107</v>
      </c>
      <c r="B23" s="95"/>
      <c r="C23" s="71" t="s">
        <v>21</v>
      </c>
      <c r="K23" s="25"/>
      <c r="L23" s="25"/>
    </row>
    <row r="24" spans="1:12" ht="15" customHeight="1" x14ac:dyDescent="0.25">
      <c r="A24" s="38" t="s">
        <v>108</v>
      </c>
      <c r="B24" s="95"/>
      <c r="C24" s="71" t="s">
        <v>22</v>
      </c>
      <c r="K24" s="25"/>
      <c r="L24" s="25"/>
    </row>
    <row r="25" spans="1:12" ht="15" customHeight="1" x14ac:dyDescent="0.25">
      <c r="A25" s="38" t="s">
        <v>109</v>
      </c>
      <c r="B25" s="95"/>
      <c r="C25" s="71" t="s">
        <v>23</v>
      </c>
      <c r="K25" s="25"/>
      <c r="L25" s="25"/>
    </row>
    <row r="26" spans="1:12" ht="15" customHeight="1" x14ac:dyDescent="0.25">
      <c r="A26" s="38" t="s">
        <v>110</v>
      </c>
      <c r="B26" s="95"/>
      <c r="C26" s="71" t="s">
        <v>113</v>
      </c>
      <c r="K26" s="25"/>
      <c r="L26" s="25"/>
    </row>
    <row r="27" spans="1:12" ht="15" customHeight="1" x14ac:dyDescent="0.25">
      <c r="A27" s="38" t="s">
        <v>111</v>
      </c>
      <c r="B27" s="95"/>
      <c r="C27" s="71" t="s">
        <v>113</v>
      </c>
      <c r="K27" s="25"/>
      <c r="L27" s="25"/>
    </row>
    <row r="28" spans="1:12" ht="15" customHeight="1" x14ac:dyDescent="0.25">
      <c r="A28" s="38" t="s">
        <v>112</v>
      </c>
      <c r="B28" s="95"/>
      <c r="C28" s="71" t="s">
        <v>113</v>
      </c>
      <c r="K28" s="25"/>
      <c r="L28" s="25"/>
    </row>
    <row r="29" spans="1:12" ht="15" customHeight="1" x14ac:dyDescent="0.25">
      <c r="A29" s="38" t="s">
        <v>115</v>
      </c>
      <c r="B29" s="95"/>
      <c r="C29" s="71" t="s">
        <v>113</v>
      </c>
      <c r="K29" s="25"/>
      <c r="L29" s="25"/>
    </row>
    <row r="30" spans="1:12" ht="15" customHeight="1" x14ac:dyDescent="0.25">
      <c r="A30" s="38" t="s">
        <v>116</v>
      </c>
      <c r="B30" s="95"/>
      <c r="C30" s="71" t="s">
        <v>113</v>
      </c>
      <c r="K30" s="25"/>
      <c r="L30" s="25"/>
    </row>
    <row r="31" spans="1:12" ht="15" customHeight="1" x14ac:dyDescent="0.25">
      <c r="A31" s="38" t="s">
        <v>117</v>
      </c>
      <c r="B31" s="95"/>
      <c r="C31" s="71" t="s">
        <v>113</v>
      </c>
      <c r="K31" s="25"/>
      <c r="L31" s="25"/>
    </row>
    <row r="32" spans="1:12" ht="15" customHeight="1" x14ac:dyDescent="0.25">
      <c r="A32" s="38" t="s">
        <v>118</v>
      </c>
      <c r="B32" s="95"/>
      <c r="C32" s="71" t="s">
        <v>113</v>
      </c>
      <c r="K32" s="25"/>
      <c r="L32" s="25"/>
    </row>
    <row r="33" spans="1:12" ht="15" customHeight="1" x14ac:dyDescent="0.25">
      <c r="A33" s="38" t="s">
        <v>120</v>
      </c>
      <c r="B33" s="95"/>
      <c r="C33" s="71" t="s">
        <v>113</v>
      </c>
      <c r="K33" s="25"/>
      <c r="L33" s="25"/>
    </row>
    <row r="34" spans="1:12" ht="15" customHeight="1" x14ac:dyDescent="0.25">
      <c r="A34" s="38" t="s">
        <v>119</v>
      </c>
      <c r="B34" s="95"/>
      <c r="C34" s="71" t="s">
        <v>113</v>
      </c>
      <c r="K34" s="25"/>
      <c r="L34" s="25"/>
    </row>
    <row r="35" spans="1:12" ht="15" customHeight="1" x14ac:dyDescent="0.25">
      <c r="A35" s="41" t="s">
        <v>121</v>
      </c>
      <c r="B35" s="95"/>
      <c r="C35" s="81" t="s">
        <v>114</v>
      </c>
      <c r="K35" s="25"/>
      <c r="L35" s="25"/>
    </row>
    <row r="36" spans="1:12" ht="15" customHeight="1" thickBot="1" x14ac:dyDescent="0.3">
      <c r="K36" s="25"/>
      <c r="L36" s="25"/>
    </row>
    <row r="37" spans="1:12" ht="15" customHeight="1" thickBot="1" x14ac:dyDescent="0.3">
      <c r="A37" s="42" t="s">
        <v>42</v>
      </c>
      <c r="B37" s="40" t="s">
        <v>25</v>
      </c>
      <c r="C37" s="78" t="s">
        <v>14</v>
      </c>
      <c r="K37" s="25"/>
      <c r="L37" s="25"/>
    </row>
    <row r="38" spans="1:12" ht="15" customHeight="1" thickBot="1" x14ac:dyDescent="0.3">
      <c r="A38" s="8" t="s">
        <v>122</v>
      </c>
      <c r="B38" s="39"/>
      <c r="C38" s="76"/>
      <c r="K38" s="25"/>
      <c r="L38" s="25"/>
    </row>
    <row r="39" spans="1:12" ht="15" customHeight="1" x14ac:dyDescent="0.25">
      <c r="A39" s="38" t="s">
        <v>167</v>
      </c>
      <c r="B39" s="95"/>
      <c r="C39" s="79" t="s">
        <v>24</v>
      </c>
      <c r="K39" s="25"/>
      <c r="L39" s="25"/>
    </row>
    <row r="40" spans="1:12" ht="15" customHeight="1" x14ac:dyDescent="0.25">
      <c r="A40" s="41" t="s">
        <v>168</v>
      </c>
      <c r="B40" s="101">
        <f>B39/8</f>
        <v>0</v>
      </c>
      <c r="C40" s="80" t="s">
        <v>15</v>
      </c>
      <c r="K40" s="25"/>
      <c r="L40" s="25"/>
    </row>
    <row r="41" spans="1:12" ht="15" customHeight="1" x14ac:dyDescent="0.25">
      <c r="A41" s="38" t="s">
        <v>169</v>
      </c>
      <c r="B41" s="95"/>
      <c r="C41" s="79" t="s">
        <v>24</v>
      </c>
      <c r="K41" s="25"/>
      <c r="L41" s="25"/>
    </row>
    <row r="42" spans="1:12" ht="15" customHeight="1" x14ac:dyDescent="0.25">
      <c r="A42" s="41" t="s">
        <v>170</v>
      </c>
      <c r="B42" s="101">
        <f>B41/8</f>
        <v>0</v>
      </c>
      <c r="C42" s="80" t="s">
        <v>15</v>
      </c>
      <c r="K42" s="25"/>
      <c r="L42" s="25"/>
    </row>
    <row r="43" spans="1:12" ht="15" customHeight="1" x14ac:dyDescent="0.25">
      <c r="A43" s="38" t="s">
        <v>200</v>
      </c>
      <c r="B43" s="95"/>
      <c r="C43" s="80" t="s">
        <v>43</v>
      </c>
    </row>
    <row r="44" spans="1:12" ht="15" customHeight="1" x14ac:dyDescent="0.25">
      <c r="A44" s="38" t="s">
        <v>201</v>
      </c>
      <c r="B44" s="95"/>
      <c r="C44" s="80" t="s">
        <v>44</v>
      </c>
    </row>
    <row r="45" spans="1:12" ht="15" customHeight="1" x14ac:dyDescent="0.25">
      <c r="A45" s="38" t="s">
        <v>202</v>
      </c>
      <c r="B45" s="95"/>
      <c r="C45" s="79" t="s">
        <v>24</v>
      </c>
      <c r="D45" s="6" t="s">
        <v>205</v>
      </c>
    </row>
    <row r="46" spans="1:12" ht="15" customHeight="1" x14ac:dyDescent="0.25">
      <c r="A46" s="38" t="s">
        <v>203</v>
      </c>
      <c r="B46" s="101">
        <f>B45/8</f>
        <v>0</v>
      </c>
      <c r="C46" s="80" t="s">
        <v>15</v>
      </c>
    </row>
    <row r="47" spans="1:12" ht="15" customHeight="1" thickBot="1" x14ac:dyDescent="0.3"/>
    <row r="48" spans="1:12" ht="15" customHeight="1" thickBot="1" x14ac:dyDescent="0.3">
      <c r="A48" s="42" t="s">
        <v>123</v>
      </c>
      <c r="B48" s="40" t="s">
        <v>25</v>
      </c>
      <c r="C48" s="78" t="s">
        <v>14</v>
      </c>
      <c r="D48"/>
    </row>
    <row r="49" spans="1:4" ht="15" customHeight="1" thickBot="1" x14ac:dyDescent="0.3">
      <c r="A49" s="8" t="s">
        <v>13</v>
      </c>
      <c r="B49" s="39"/>
      <c r="C49" s="76"/>
      <c r="D49"/>
    </row>
    <row r="50" spans="1:4" ht="15" customHeight="1" x14ac:dyDescent="0.25">
      <c r="A50" s="38" t="s">
        <v>124</v>
      </c>
      <c r="B50" s="95"/>
      <c r="C50" s="82" t="s">
        <v>160</v>
      </c>
      <c r="D50" t="s">
        <v>204</v>
      </c>
    </row>
    <row r="51" spans="1:4" x14ac:dyDescent="0.25">
      <c r="A51" s="41" t="s">
        <v>125</v>
      </c>
      <c r="B51" s="95"/>
      <c r="C51" s="82" t="s">
        <v>160</v>
      </c>
      <c r="D51" t="s">
        <v>204</v>
      </c>
    </row>
    <row r="52" spans="1:4" x14ac:dyDescent="0.25">
      <c r="A52" s="38" t="s">
        <v>164</v>
      </c>
      <c r="B52" s="95"/>
      <c r="C52" s="77" t="s">
        <v>15</v>
      </c>
    </row>
    <row r="53" spans="1:4" x14ac:dyDescent="0.25">
      <c r="A53" s="38" t="s">
        <v>165</v>
      </c>
      <c r="B53" s="95"/>
      <c r="C53" s="77" t="s">
        <v>15</v>
      </c>
    </row>
    <row r="54" spans="1:4" x14ac:dyDescent="0.25">
      <c r="A54" s="38" t="s">
        <v>166</v>
      </c>
      <c r="B54" s="95"/>
      <c r="C54" s="77" t="s">
        <v>15</v>
      </c>
    </row>
    <row r="55" spans="1:4" x14ac:dyDescent="0.25">
      <c r="A55" s="38" t="s">
        <v>149</v>
      </c>
      <c r="B55" s="95"/>
      <c r="C55" s="77" t="s">
        <v>148</v>
      </c>
    </row>
    <row r="56" spans="1:4" x14ac:dyDescent="0.25">
      <c r="A56" s="38" t="s">
        <v>150</v>
      </c>
      <c r="B56" s="95"/>
      <c r="C56" s="77" t="s">
        <v>151</v>
      </c>
    </row>
    <row r="57" spans="1:4" x14ac:dyDescent="0.25">
      <c r="A57" s="38" t="s">
        <v>155</v>
      </c>
      <c r="B57" s="95"/>
      <c r="C57" s="77" t="s">
        <v>156</v>
      </c>
    </row>
    <row r="58" spans="1:4" x14ac:dyDescent="0.25">
      <c r="B58"/>
    </row>
    <row r="61" spans="1:4" x14ac:dyDescent="0.25">
      <c r="A61" s="90"/>
      <c r="B61"/>
      <c r="C61"/>
    </row>
    <row r="62" spans="1:4" x14ac:dyDescent="0.25">
      <c r="A62" s="90"/>
      <c r="B62"/>
      <c r="C62"/>
    </row>
  </sheetData>
  <phoneticPr fontId="4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3A17A-F290-4F21-B447-6CD4D0CFA8D3}">
  <sheetPr>
    <tabColor theme="9" tint="-0.249977111117893"/>
    <pageSetUpPr fitToPage="1"/>
  </sheetPr>
  <dimension ref="A1:F85"/>
  <sheetViews>
    <sheetView zoomScale="98" zoomScaleNormal="98" workbookViewId="0">
      <selection activeCell="C6" sqref="C6"/>
    </sheetView>
  </sheetViews>
  <sheetFormatPr baseColWidth="10" defaultColWidth="11.42578125" defaultRowHeight="15" x14ac:dyDescent="0.25"/>
  <cols>
    <col min="1" max="1" width="101" style="6" customWidth="1"/>
    <col min="2" max="2" width="16.5703125" style="49" customWidth="1"/>
    <col min="3" max="4" width="14.42578125" style="6" customWidth="1"/>
    <col min="5" max="5" width="15" style="6" customWidth="1"/>
    <col min="6" max="6" width="13.140625" bestFit="1" customWidth="1"/>
  </cols>
  <sheetData>
    <row r="1" spans="1:6" x14ac:dyDescent="0.25">
      <c r="A1" s="5" t="s">
        <v>175</v>
      </c>
    </row>
    <row r="2" spans="1:6" ht="19.5" thickBot="1" x14ac:dyDescent="0.35">
      <c r="A2" s="7"/>
    </row>
    <row r="3" spans="1:6" ht="16.5" thickBot="1" x14ac:dyDescent="0.3">
      <c r="A3" s="68" t="s">
        <v>55</v>
      </c>
      <c r="B3" s="50" t="s">
        <v>73</v>
      </c>
      <c r="C3" s="11" t="s">
        <v>4</v>
      </c>
      <c r="D3" s="59" t="s">
        <v>14</v>
      </c>
      <c r="E3" s="12" t="s">
        <v>5</v>
      </c>
    </row>
    <row r="4" spans="1:6" ht="15.75" thickBot="1" x14ac:dyDescent="0.3">
      <c r="A4" s="8" t="s">
        <v>127</v>
      </c>
      <c r="B4" s="51"/>
      <c r="C4" s="14"/>
      <c r="D4" s="60"/>
      <c r="E4" s="15">
        <f>SUM(E6:E26)</f>
        <v>0</v>
      </c>
    </row>
    <row r="5" spans="1:6" ht="15" customHeight="1" x14ac:dyDescent="0.25">
      <c r="A5" s="9" t="s">
        <v>6</v>
      </c>
      <c r="B5" s="52"/>
      <c r="C5" s="29"/>
      <c r="D5" s="29"/>
      <c r="E5" s="29"/>
    </row>
    <row r="6" spans="1:6" x14ac:dyDescent="0.25">
      <c r="A6" s="37" t="s">
        <v>72</v>
      </c>
      <c r="B6" s="53">
        <f>'Dades base'!C26</f>
        <v>29</v>
      </c>
      <c r="C6" s="30">
        <f>'Preus unitaris '!C5</f>
        <v>0</v>
      </c>
      <c r="D6" s="65" t="s">
        <v>76</v>
      </c>
      <c r="E6" s="30">
        <f>B6*C6</f>
        <v>0</v>
      </c>
    </row>
    <row r="7" spans="1:6" x14ac:dyDescent="0.25">
      <c r="A7" s="9" t="s">
        <v>28</v>
      </c>
      <c r="B7" s="87"/>
      <c r="C7" s="29"/>
      <c r="D7" s="66"/>
      <c r="E7" s="29"/>
    </row>
    <row r="8" spans="1:6" x14ac:dyDescent="0.25">
      <c r="A8" s="37" t="s">
        <v>74</v>
      </c>
      <c r="B8" s="53">
        <f>'Dades base'!D26</f>
        <v>15</v>
      </c>
      <c r="C8" s="30">
        <f>'Preus unitaris '!B7</f>
        <v>0</v>
      </c>
      <c r="D8" s="65" t="s">
        <v>77</v>
      </c>
      <c r="E8" s="30">
        <f>B8*C8</f>
        <v>0</v>
      </c>
      <c r="F8" s="36"/>
    </row>
    <row r="9" spans="1:6" x14ac:dyDescent="0.25">
      <c r="A9" s="9" t="s">
        <v>29</v>
      </c>
      <c r="B9" s="87"/>
      <c r="C9" s="29"/>
      <c r="D9" s="29"/>
      <c r="E9" s="29"/>
    </row>
    <row r="10" spans="1:6" x14ac:dyDescent="0.25">
      <c r="A10" s="16" t="s">
        <v>75</v>
      </c>
      <c r="B10" s="53">
        <f>'Dades base'!E26</f>
        <v>85</v>
      </c>
      <c r="C10" s="30">
        <f>'Preus unitaris '!B8</f>
        <v>0</v>
      </c>
      <c r="D10" s="65" t="str">
        <f>'Preus unitaris '!C8</f>
        <v>€/jornada</v>
      </c>
      <c r="E10" s="30">
        <f>B10*C10</f>
        <v>0</v>
      </c>
      <c r="F10" s="36"/>
    </row>
    <row r="11" spans="1:6" x14ac:dyDescent="0.25">
      <c r="A11" s="9" t="s">
        <v>30</v>
      </c>
      <c r="B11" s="87"/>
      <c r="C11" s="29"/>
      <c r="D11" s="29"/>
      <c r="E11" s="29"/>
    </row>
    <row r="12" spans="1:6" x14ac:dyDescent="0.25">
      <c r="A12" s="16" t="s">
        <v>78</v>
      </c>
      <c r="B12" s="53">
        <f>'Dades base'!F26</f>
        <v>30</v>
      </c>
      <c r="C12" s="67">
        <f>'Preus unitaris '!B9</f>
        <v>0</v>
      </c>
      <c r="D12" s="65" t="str">
        <f>D10</f>
        <v>€/jornada</v>
      </c>
      <c r="E12" s="30">
        <f>B12*C12</f>
        <v>0</v>
      </c>
    </row>
    <row r="13" spans="1:6" x14ac:dyDescent="0.25">
      <c r="A13" s="9" t="s">
        <v>31</v>
      </c>
      <c r="B13" s="87"/>
      <c r="C13" s="29"/>
      <c r="D13" s="29"/>
      <c r="E13" s="29"/>
    </row>
    <row r="14" spans="1:6" x14ac:dyDescent="0.25">
      <c r="A14" s="16" t="s">
        <v>79</v>
      </c>
      <c r="B14" s="53">
        <f>'Dades base'!G26</f>
        <v>37</v>
      </c>
      <c r="C14" s="30">
        <f>'Preus unitaris '!B10</f>
        <v>0</v>
      </c>
      <c r="D14" s="65" t="str">
        <f>D12</f>
        <v>€/jornada</v>
      </c>
      <c r="E14" s="30">
        <f>B14*C14</f>
        <v>0</v>
      </c>
      <c r="F14" s="36"/>
    </row>
    <row r="15" spans="1:6" x14ac:dyDescent="0.25">
      <c r="A15" s="9" t="s">
        <v>81</v>
      </c>
      <c r="B15" s="87"/>
      <c r="C15" s="29"/>
      <c r="D15" s="29"/>
      <c r="E15" s="29"/>
    </row>
    <row r="16" spans="1:6" x14ac:dyDescent="0.25">
      <c r="A16" s="33" t="s">
        <v>80</v>
      </c>
      <c r="B16" s="69">
        <f>'Dades base'!H26</f>
        <v>104</v>
      </c>
      <c r="C16" s="34">
        <f>'Preus unitaris '!B11</f>
        <v>0</v>
      </c>
      <c r="D16" s="65" t="s">
        <v>26</v>
      </c>
      <c r="E16" s="34">
        <f>B16*C16</f>
        <v>0</v>
      </c>
    </row>
    <row r="17" spans="1:5" x14ac:dyDescent="0.25">
      <c r="A17" s="9" t="s">
        <v>8</v>
      </c>
      <c r="B17" s="87"/>
      <c r="C17" s="29"/>
      <c r="D17" s="29"/>
      <c r="E17" s="29"/>
    </row>
    <row r="18" spans="1:5" x14ac:dyDescent="0.25">
      <c r="A18" s="16" t="s">
        <v>82</v>
      </c>
      <c r="B18" s="70">
        <f>'Dades base'!I26</f>
        <v>208</v>
      </c>
      <c r="C18" s="30">
        <f>'Preus unitaris '!B12</f>
        <v>0</v>
      </c>
      <c r="D18" s="65" t="s">
        <v>16</v>
      </c>
      <c r="E18" s="30">
        <f>B18*C18</f>
        <v>0</v>
      </c>
    </row>
    <row r="19" spans="1:5" x14ac:dyDescent="0.25">
      <c r="A19" s="9" t="s">
        <v>10</v>
      </c>
      <c r="B19" s="87"/>
      <c r="C19" s="29"/>
      <c r="D19" s="29"/>
      <c r="E19" s="29"/>
    </row>
    <row r="20" spans="1:5" x14ac:dyDescent="0.25">
      <c r="A20" s="33" t="s">
        <v>83</v>
      </c>
      <c r="B20" s="70">
        <f>'Dades base'!J26</f>
        <v>170</v>
      </c>
      <c r="C20" s="30">
        <f>'Preus unitaris '!B13</f>
        <v>0</v>
      </c>
      <c r="D20" s="65" t="s">
        <v>16</v>
      </c>
      <c r="E20" s="30">
        <f>B20*C20</f>
        <v>0</v>
      </c>
    </row>
    <row r="21" spans="1:5" x14ac:dyDescent="0.25">
      <c r="A21" s="9" t="s">
        <v>11</v>
      </c>
      <c r="B21" s="87"/>
      <c r="C21" s="29"/>
      <c r="D21" s="29"/>
      <c r="E21" s="29"/>
    </row>
    <row r="22" spans="1:5" x14ac:dyDescent="0.25">
      <c r="A22" s="16" t="s">
        <v>84</v>
      </c>
      <c r="B22" s="53">
        <f>'Dades base'!K26</f>
        <v>187</v>
      </c>
      <c r="C22" s="30">
        <f>'Preus unitaris '!B14</f>
        <v>0</v>
      </c>
      <c r="D22" s="65" t="s">
        <v>16</v>
      </c>
      <c r="E22" s="30">
        <f>B22*C22</f>
        <v>0</v>
      </c>
    </row>
    <row r="23" spans="1:5" x14ac:dyDescent="0.25">
      <c r="A23" s="9" t="s">
        <v>86</v>
      </c>
      <c r="B23" s="87"/>
      <c r="C23" s="29"/>
      <c r="D23" s="29"/>
      <c r="E23" s="29"/>
    </row>
    <row r="24" spans="1:5" x14ac:dyDescent="0.25">
      <c r="A24" s="86" t="s">
        <v>87</v>
      </c>
      <c r="B24" s="53">
        <f>'Dades base'!L26</f>
        <v>49</v>
      </c>
      <c r="C24" s="30">
        <f>'Preus unitaris '!B15</f>
        <v>0</v>
      </c>
      <c r="D24" s="65" t="str">
        <f>D10</f>
        <v>€/jornada</v>
      </c>
      <c r="E24" s="30">
        <f>B24*C24</f>
        <v>0</v>
      </c>
    </row>
    <row r="25" spans="1:5" x14ac:dyDescent="0.25">
      <c r="A25" s="9" t="s">
        <v>12</v>
      </c>
      <c r="B25" s="87"/>
      <c r="C25" s="29"/>
      <c r="D25" s="29"/>
      <c r="E25" s="29"/>
    </row>
    <row r="26" spans="1:5" x14ac:dyDescent="0.25">
      <c r="A26" s="16" t="s">
        <v>128</v>
      </c>
      <c r="B26" s="70">
        <v>55</v>
      </c>
      <c r="C26" s="30">
        <f>'Preus unitaris '!B40</f>
        <v>0</v>
      </c>
      <c r="D26" s="65" t="str">
        <f>'Preus unitaris '!C54</f>
        <v>€/hora</v>
      </c>
      <c r="E26" s="30">
        <f>B26*C26</f>
        <v>0</v>
      </c>
    </row>
    <row r="27" spans="1:5" x14ac:dyDescent="0.25">
      <c r="A27" s="9" t="s">
        <v>99</v>
      </c>
      <c r="B27" s="87"/>
      <c r="C27" s="29"/>
      <c r="D27" s="29"/>
      <c r="E27" s="29"/>
    </row>
    <row r="28" spans="1:5" x14ac:dyDescent="0.25">
      <c r="A28" s="38" t="s">
        <v>129</v>
      </c>
      <c r="B28" s="70">
        <v>1</v>
      </c>
      <c r="C28" s="31">
        <f>'Preus unitaris '!B17</f>
        <v>0</v>
      </c>
      <c r="D28" s="83" t="s">
        <v>100</v>
      </c>
      <c r="E28" s="30">
        <f t="shared" ref="E28:E64" si="0">B28*C28</f>
        <v>0</v>
      </c>
    </row>
    <row r="29" spans="1:5" x14ac:dyDescent="0.25">
      <c r="A29" s="9" t="s">
        <v>102</v>
      </c>
      <c r="B29" s="87"/>
      <c r="C29" s="29"/>
      <c r="D29" s="29"/>
      <c r="E29" s="29"/>
    </row>
    <row r="30" spans="1:5" x14ac:dyDescent="0.25">
      <c r="A30" s="38" t="s">
        <v>130</v>
      </c>
      <c r="B30" s="70">
        <f>B28</f>
        <v>1</v>
      </c>
      <c r="C30" s="31">
        <f>'Preus unitaris '!B18</f>
        <v>0</v>
      </c>
      <c r="D30" s="83" t="s">
        <v>101</v>
      </c>
      <c r="E30" s="30">
        <f t="shared" si="0"/>
        <v>0</v>
      </c>
    </row>
    <row r="31" spans="1:5" x14ac:dyDescent="0.25">
      <c r="A31" s="9" t="s">
        <v>103</v>
      </c>
      <c r="B31" s="87"/>
      <c r="C31" s="29"/>
      <c r="D31" s="29"/>
      <c r="E31" s="29"/>
    </row>
    <row r="32" spans="1:5" x14ac:dyDescent="0.25">
      <c r="A32" s="38" t="s">
        <v>131</v>
      </c>
      <c r="B32" s="53">
        <v>5</v>
      </c>
      <c r="C32" s="31">
        <f>'Preus unitaris '!B19</f>
        <v>0</v>
      </c>
      <c r="D32" s="83" t="s">
        <v>17</v>
      </c>
      <c r="E32" s="30">
        <f t="shared" si="0"/>
        <v>0</v>
      </c>
    </row>
    <row r="33" spans="1:5" x14ac:dyDescent="0.25">
      <c r="A33" s="9" t="s">
        <v>104</v>
      </c>
      <c r="B33" s="87"/>
      <c r="C33" s="29"/>
      <c r="D33" s="29"/>
      <c r="E33" s="29"/>
    </row>
    <row r="34" spans="1:5" x14ac:dyDescent="0.25">
      <c r="A34" s="38" t="s">
        <v>132</v>
      </c>
      <c r="B34" s="53">
        <v>250</v>
      </c>
      <c r="C34" s="31">
        <f>'Preus unitaris '!B20</f>
        <v>0</v>
      </c>
      <c r="D34" s="83" t="s">
        <v>18</v>
      </c>
      <c r="E34" s="30">
        <f t="shared" si="0"/>
        <v>0</v>
      </c>
    </row>
    <row r="35" spans="1:5" x14ac:dyDescent="0.25">
      <c r="A35" s="9" t="s">
        <v>105</v>
      </c>
      <c r="B35" s="87"/>
      <c r="C35" s="29"/>
      <c r="D35" s="29"/>
      <c r="E35" s="29"/>
    </row>
    <row r="36" spans="1:5" x14ac:dyDescent="0.25">
      <c r="A36" s="38" t="s">
        <v>133</v>
      </c>
      <c r="B36" s="53">
        <f>11300+6000</f>
        <v>17300</v>
      </c>
      <c r="C36" s="31">
        <f>'Preus unitaris '!B21</f>
        <v>0</v>
      </c>
      <c r="D36" s="83" t="s">
        <v>19</v>
      </c>
      <c r="E36" s="30">
        <f t="shared" si="0"/>
        <v>0</v>
      </c>
    </row>
    <row r="37" spans="1:5" x14ac:dyDescent="0.25">
      <c r="A37" s="9" t="s">
        <v>106</v>
      </c>
      <c r="B37" s="87"/>
      <c r="C37" s="29"/>
      <c r="D37" s="29"/>
      <c r="E37" s="29"/>
    </row>
    <row r="38" spans="1:5" x14ac:dyDescent="0.25">
      <c r="A38" s="38" t="s">
        <v>134</v>
      </c>
      <c r="B38" s="53">
        <v>15</v>
      </c>
      <c r="C38" s="31">
        <f>'Preus unitaris '!B22</f>
        <v>0</v>
      </c>
      <c r="D38" s="83" t="s">
        <v>20</v>
      </c>
      <c r="E38" s="30">
        <f t="shared" si="0"/>
        <v>0</v>
      </c>
    </row>
    <row r="39" spans="1:5" x14ac:dyDescent="0.25">
      <c r="A39" s="9" t="s">
        <v>107</v>
      </c>
      <c r="B39" s="87"/>
      <c r="C39" s="29"/>
      <c r="D39" s="29"/>
      <c r="E39" s="29"/>
    </row>
    <row r="40" spans="1:5" x14ac:dyDescent="0.25">
      <c r="A40" s="38" t="s">
        <v>135</v>
      </c>
      <c r="B40" s="53">
        <v>23500</v>
      </c>
      <c r="C40" s="31">
        <f>'Preus unitaris '!B23</f>
        <v>0</v>
      </c>
      <c r="D40" s="84" t="s">
        <v>21</v>
      </c>
      <c r="E40" s="30">
        <f t="shared" si="0"/>
        <v>0</v>
      </c>
    </row>
    <row r="41" spans="1:5" x14ac:dyDescent="0.25">
      <c r="A41" s="9" t="s">
        <v>108</v>
      </c>
      <c r="B41" s="87"/>
      <c r="C41" s="29"/>
      <c r="D41" s="29"/>
      <c r="E41" s="29"/>
    </row>
    <row r="42" spans="1:5" x14ac:dyDescent="0.25">
      <c r="A42" s="38" t="s">
        <v>136</v>
      </c>
      <c r="B42" s="53">
        <v>10</v>
      </c>
      <c r="C42" s="31">
        <f>'Preus unitaris '!B24</f>
        <v>0</v>
      </c>
      <c r="D42" s="84" t="s">
        <v>22</v>
      </c>
      <c r="E42" s="30">
        <f t="shared" si="0"/>
        <v>0</v>
      </c>
    </row>
    <row r="43" spans="1:5" x14ac:dyDescent="0.25">
      <c r="A43" s="9" t="s">
        <v>109</v>
      </c>
      <c r="B43" s="87"/>
      <c r="C43" s="29"/>
      <c r="D43" s="29"/>
      <c r="E43" s="29"/>
    </row>
    <row r="44" spans="1:5" x14ac:dyDescent="0.25">
      <c r="A44" s="38" t="s">
        <v>137</v>
      </c>
      <c r="B44" s="53">
        <v>12000</v>
      </c>
      <c r="C44" s="31">
        <f>'Preus unitaris '!B25</f>
        <v>0</v>
      </c>
      <c r="D44" s="84" t="s">
        <v>23</v>
      </c>
      <c r="E44" s="30">
        <f t="shared" si="0"/>
        <v>0</v>
      </c>
    </row>
    <row r="45" spans="1:5" x14ac:dyDescent="0.25">
      <c r="A45" s="9" t="s">
        <v>110</v>
      </c>
      <c r="B45" s="87"/>
      <c r="C45" s="29"/>
      <c r="D45" s="29"/>
      <c r="E45" s="29"/>
    </row>
    <row r="46" spans="1:5" x14ac:dyDescent="0.25">
      <c r="A46" s="38" t="s">
        <v>138</v>
      </c>
      <c r="B46" s="70">
        <f>B44</f>
        <v>12000</v>
      </c>
      <c r="C46" s="31">
        <f>'Preus unitaris '!B26</f>
        <v>0</v>
      </c>
      <c r="D46" s="84" t="s">
        <v>113</v>
      </c>
      <c r="E46" s="30">
        <f t="shared" si="0"/>
        <v>0</v>
      </c>
    </row>
    <row r="47" spans="1:5" x14ac:dyDescent="0.25">
      <c r="A47" s="9" t="s">
        <v>111</v>
      </c>
      <c r="B47" s="87"/>
      <c r="C47" s="29"/>
      <c r="D47" s="29"/>
      <c r="E47" s="29"/>
    </row>
    <row r="48" spans="1:5" x14ac:dyDescent="0.25">
      <c r="A48" s="38" t="s">
        <v>33</v>
      </c>
      <c r="B48" s="53">
        <v>50</v>
      </c>
      <c r="C48" s="31">
        <f>'Preus unitaris '!B27</f>
        <v>0</v>
      </c>
      <c r="D48" s="84" t="s">
        <v>113</v>
      </c>
      <c r="E48" s="30">
        <f t="shared" si="0"/>
        <v>0</v>
      </c>
    </row>
    <row r="49" spans="1:5" x14ac:dyDescent="0.25">
      <c r="A49" s="9" t="s">
        <v>112</v>
      </c>
      <c r="B49" s="87"/>
      <c r="C49" s="29"/>
      <c r="D49" s="29"/>
      <c r="E49" s="29"/>
    </row>
    <row r="50" spans="1:5" x14ac:dyDescent="0.25">
      <c r="A50" s="38" t="s">
        <v>34</v>
      </c>
      <c r="B50" s="53">
        <v>25</v>
      </c>
      <c r="C50" s="31">
        <f>'Preus unitaris '!B28</f>
        <v>0</v>
      </c>
      <c r="D50" s="84" t="s">
        <v>113</v>
      </c>
      <c r="E50" s="30">
        <f t="shared" si="0"/>
        <v>0</v>
      </c>
    </row>
    <row r="51" spans="1:5" x14ac:dyDescent="0.25">
      <c r="A51" s="9" t="s">
        <v>115</v>
      </c>
      <c r="B51" s="87"/>
      <c r="C51" s="29"/>
      <c r="D51" s="29"/>
      <c r="E51" s="29"/>
    </row>
    <row r="52" spans="1:5" x14ac:dyDescent="0.25">
      <c r="A52" s="38" t="s">
        <v>139</v>
      </c>
      <c r="B52" s="53">
        <v>100</v>
      </c>
      <c r="C52" s="31">
        <f>'Preus unitaris '!B29</f>
        <v>0</v>
      </c>
      <c r="D52" s="84" t="s">
        <v>113</v>
      </c>
      <c r="E52" s="30">
        <f t="shared" si="0"/>
        <v>0</v>
      </c>
    </row>
    <row r="53" spans="1:5" x14ac:dyDescent="0.25">
      <c r="A53" s="9" t="s">
        <v>116</v>
      </c>
      <c r="B53" s="87"/>
      <c r="C53" s="29"/>
      <c r="D53" s="29"/>
      <c r="E53" s="29"/>
    </row>
    <row r="54" spans="1:5" x14ac:dyDescent="0.25">
      <c r="A54" s="38" t="s">
        <v>140</v>
      </c>
      <c r="B54" s="53">
        <v>130</v>
      </c>
      <c r="C54" s="31">
        <f>'Preus unitaris '!B30</f>
        <v>0</v>
      </c>
      <c r="D54" s="84" t="s">
        <v>113</v>
      </c>
      <c r="E54" s="30">
        <f t="shared" si="0"/>
        <v>0</v>
      </c>
    </row>
    <row r="55" spans="1:5" x14ac:dyDescent="0.25">
      <c r="A55" s="9" t="s">
        <v>117</v>
      </c>
      <c r="B55" s="87"/>
      <c r="C55" s="29"/>
      <c r="D55" s="29"/>
      <c r="E55" s="29"/>
    </row>
    <row r="56" spans="1:5" x14ac:dyDescent="0.25">
      <c r="A56" s="38" t="s">
        <v>35</v>
      </c>
      <c r="B56" s="53">
        <v>70</v>
      </c>
      <c r="C56" s="31">
        <f>'Preus unitaris '!B31</f>
        <v>0</v>
      </c>
      <c r="D56" s="84" t="s">
        <v>113</v>
      </c>
      <c r="E56" s="30">
        <f t="shared" si="0"/>
        <v>0</v>
      </c>
    </row>
    <row r="57" spans="1:5" x14ac:dyDescent="0.25">
      <c r="A57" s="9" t="s">
        <v>118</v>
      </c>
      <c r="B57" s="87"/>
      <c r="C57" s="29"/>
      <c r="D57" s="29"/>
      <c r="E57" s="29"/>
    </row>
    <row r="58" spans="1:5" x14ac:dyDescent="0.25">
      <c r="A58" s="38" t="s">
        <v>36</v>
      </c>
      <c r="B58" s="53">
        <v>80</v>
      </c>
      <c r="C58" s="31">
        <f>'Preus unitaris '!B32</f>
        <v>0</v>
      </c>
      <c r="D58" s="84" t="s">
        <v>113</v>
      </c>
      <c r="E58" s="30">
        <f t="shared" si="0"/>
        <v>0</v>
      </c>
    </row>
    <row r="59" spans="1:5" x14ac:dyDescent="0.25">
      <c r="A59" s="9" t="s">
        <v>120</v>
      </c>
      <c r="B59" s="87"/>
      <c r="C59" s="29"/>
      <c r="D59" s="29"/>
      <c r="E59" s="29"/>
    </row>
    <row r="60" spans="1:5" x14ac:dyDescent="0.25">
      <c r="A60" s="38" t="s">
        <v>37</v>
      </c>
      <c r="B60" s="53">
        <v>25</v>
      </c>
      <c r="C60" s="31">
        <f>'Preus unitaris '!B33</f>
        <v>0</v>
      </c>
      <c r="D60" s="84" t="s">
        <v>113</v>
      </c>
      <c r="E60" s="30">
        <f t="shared" si="0"/>
        <v>0</v>
      </c>
    </row>
    <row r="61" spans="1:5" x14ac:dyDescent="0.25">
      <c r="A61" s="9" t="s">
        <v>171</v>
      </c>
      <c r="B61" s="87"/>
      <c r="C61" s="29"/>
      <c r="D61" s="29"/>
      <c r="E61" s="29"/>
    </row>
    <row r="62" spans="1:5" x14ac:dyDescent="0.25">
      <c r="A62" s="38" t="s">
        <v>38</v>
      </c>
      <c r="B62" s="53">
        <v>50</v>
      </c>
      <c r="C62" s="31">
        <f>'Preus unitaris '!B34</f>
        <v>0</v>
      </c>
      <c r="D62" s="84" t="s">
        <v>113</v>
      </c>
      <c r="E62" s="30">
        <f t="shared" si="0"/>
        <v>0</v>
      </c>
    </row>
    <row r="63" spans="1:5" x14ac:dyDescent="0.25">
      <c r="A63" s="9" t="s">
        <v>121</v>
      </c>
      <c r="B63" s="87"/>
      <c r="C63" s="29"/>
      <c r="D63" s="29"/>
      <c r="E63" s="29"/>
    </row>
    <row r="64" spans="1:5" ht="15.75" thickBot="1" x14ac:dyDescent="0.3">
      <c r="A64" s="38" t="s">
        <v>39</v>
      </c>
      <c r="B64" s="53">
        <v>4</v>
      </c>
      <c r="C64" s="31">
        <f>'Preus unitaris '!B35</f>
        <v>0</v>
      </c>
      <c r="D64" s="84" t="s">
        <v>114</v>
      </c>
      <c r="E64" s="30">
        <f t="shared" si="0"/>
        <v>0</v>
      </c>
    </row>
    <row r="65" spans="1:5" ht="15.75" thickBot="1" x14ac:dyDescent="0.3">
      <c r="A65" s="8" t="s">
        <v>161</v>
      </c>
      <c r="B65" s="54"/>
      <c r="C65" s="13"/>
      <c r="D65" s="63"/>
      <c r="E65" s="17">
        <f>SUM(E5:E64)</f>
        <v>0</v>
      </c>
    </row>
    <row r="66" spans="1:5" x14ac:dyDescent="0.25">
      <c r="A66" s="18" t="str">
        <f>'Preus unitaris '!A50</f>
        <v>I.3.1 Despeses generals - %</v>
      </c>
      <c r="B66" s="55"/>
      <c r="C66" s="26">
        <f>'Preus unitaris '!B50</f>
        <v>0</v>
      </c>
      <c r="D66" s="61"/>
      <c r="E66" s="19">
        <f>E65*C66</f>
        <v>0</v>
      </c>
    </row>
    <row r="67" spans="1:5" ht="15.75" thickBot="1" x14ac:dyDescent="0.3">
      <c r="A67" s="20" t="str">
        <f>'Preus unitaris '!A51</f>
        <v>I.3.2 Benefici empreserial - %</v>
      </c>
      <c r="B67" s="56"/>
      <c r="C67" s="27">
        <f>'Preus unitaris '!B51</f>
        <v>0</v>
      </c>
      <c r="D67" s="62"/>
      <c r="E67" s="21">
        <f>E65*C67</f>
        <v>0</v>
      </c>
    </row>
    <row r="68" spans="1:5" ht="15.75" thickBot="1" x14ac:dyDescent="0.3">
      <c r="A68" s="8" t="s">
        <v>162</v>
      </c>
      <c r="B68" s="57"/>
      <c r="C68" s="22"/>
      <c r="D68" s="63"/>
      <c r="E68" s="15">
        <f>E65+E66+E67</f>
        <v>0</v>
      </c>
    </row>
    <row r="69" spans="1:5" ht="15.75" thickBot="1" x14ac:dyDescent="0.3">
      <c r="A69" s="23" t="s">
        <v>143</v>
      </c>
      <c r="B69" s="58"/>
      <c r="C69" s="28">
        <v>0.21</v>
      </c>
      <c r="D69" s="64"/>
      <c r="E69" s="24">
        <f>+ROUND(C69*E68,2)</f>
        <v>0</v>
      </c>
    </row>
    <row r="70" spans="1:5" ht="15.75" thickBot="1" x14ac:dyDescent="0.3">
      <c r="A70" s="8" t="s">
        <v>163</v>
      </c>
      <c r="B70" s="57"/>
      <c r="C70" s="22"/>
      <c r="D70" s="63"/>
      <c r="E70" s="15">
        <f>+E68+E69</f>
        <v>0</v>
      </c>
    </row>
    <row r="72" spans="1:5" x14ac:dyDescent="0.25">
      <c r="A72" s="35" t="s">
        <v>9</v>
      </c>
    </row>
    <row r="73" spans="1:5" x14ac:dyDescent="0.25">
      <c r="E73" s="10"/>
    </row>
    <row r="74" spans="1:5" x14ac:dyDescent="0.25">
      <c r="A74" s="10"/>
    </row>
    <row r="75" spans="1:5" x14ac:dyDescent="0.25">
      <c r="C75" s="10"/>
      <c r="D75" s="10"/>
    </row>
    <row r="76" spans="1:5" x14ac:dyDescent="0.25">
      <c r="C76" s="10"/>
      <c r="D76" s="10"/>
    </row>
    <row r="77" spans="1:5" x14ac:dyDescent="0.25">
      <c r="C77" s="10"/>
      <c r="D77" s="10"/>
    </row>
    <row r="78" spans="1:5" x14ac:dyDescent="0.25">
      <c r="C78" s="10"/>
      <c r="D78" s="10"/>
    </row>
    <row r="79" spans="1:5" x14ac:dyDescent="0.25">
      <c r="C79" s="10"/>
      <c r="D79" s="10"/>
    </row>
    <row r="80" spans="1:5" x14ac:dyDescent="0.25">
      <c r="C80" s="10"/>
      <c r="D80" s="10"/>
    </row>
    <row r="81" spans="3:4" x14ac:dyDescent="0.25">
      <c r="C81" s="10"/>
      <c r="D81" s="10"/>
    </row>
    <row r="82" spans="3:4" x14ac:dyDescent="0.25">
      <c r="C82" s="10"/>
      <c r="D82" s="10"/>
    </row>
    <row r="83" spans="3:4" x14ac:dyDescent="0.25">
      <c r="C83" s="10"/>
      <c r="D83" s="10"/>
    </row>
    <row r="84" spans="3:4" x14ac:dyDescent="0.25">
      <c r="C84" s="10"/>
      <c r="D84" s="10"/>
    </row>
    <row r="85" spans="3:4" x14ac:dyDescent="0.25">
      <c r="C85" s="10"/>
      <c r="D85" s="10"/>
    </row>
  </sheetData>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4CF88-E2FA-44B3-BC09-92F62F1F9AE9}">
  <sheetPr>
    <tabColor theme="9" tint="-0.249977111117893"/>
    <pageSetUpPr fitToPage="1"/>
  </sheetPr>
  <dimension ref="A1:F31"/>
  <sheetViews>
    <sheetView workbookViewId="0">
      <selection activeCell="B26" sqref="B26"/>
    </sheetView>
  </sheetViews>
  <sheetFormatPr baseColWidth="10" defaultColWidth="11.42578125" defaultRowHeight="15" x14ac:dyDescent="0.25"/>
  <cols>
    <col min="1" max="1" width="92.140625" style="6" customWidth="1"/>
    <col min="2" max="2" width="16.5703125" style="49" customWidth="1"/>
    <col min="3" max="5" width="14.42578125" style="6" customWidth="1"/>
    <col min="6" max="6" width="13.140625" bestFit="1" customWidth="1"/>
  </cols>
  <sheetData>
    <row r="1" spans="1:6" x14ac:dyDescent="0.25">
      <c r="A1" s="5" t="s">
        <v>176</v>
      </c>
    </row>
    <row r="2" spans="1:6" ht="19.5" thickBot="1" x14ac:dyDescent="0.35">
      <c r="A2" s="7"/>
    </row>
    <row r="3" spans="1:6" ht="16.5" thickBot="1" x14ac:dyDescent="0.3">
      <c r="A3" s="68" t="s">
        <v>173</v>
      </c>
      <c r="B3" s="50" t="s">
        <v>73</v>
      </c>
      <c r="C3" s="11" t="s">
        <v>4</v>
      </c>
      <c r="D3" s="59" t="s">
        <v>14</v>
      </c>
      <c r="E3" s="12" t="s">
        <v>5</v>
      </c>
    </row>
    <row r="4" spans="1:6" ht="15.75" thickBot="1" x14ac:dyDescent="0.3">
      <c r="A4" s="8" t="s">
        <v>144</v>
      </c>
      <c r="B4" s="51"/>
      <c r="C4" s="14"/>
      <c r="D4" s="60"/>
      <c r="E4" s="15">
        <f>SUM(E6:E8)</f>
        <v>0</v>
      </c>
    </row>
    <row r="5" spans="1:6" ht="15" customHeight="1" x14ac:dyDescent="0.25">
      <c r="A5" s="9" t="str">
        <f>'Preus unitaris '!A39</f>
        <v>I.2.1 Informador especialista post implantació  (jornada)</v>
      </c>
      <c r="B5" s="52"/>
      <c r="C5" s="29"/>
      <c r="D5" s="29"/>
      <c r="E5" s="29"/>
    </row>
    <row r="6" spans="1:6" x14ac:dyDescent="0.25">
      <c r="A6" s="37" t="s">
        <v>145</v>
      </c>
      <c r="B6" s="53">
        <f>250+25</f>
        <v>275</v>
      </c>
      <c r="C6" s="30">
        <f>'Preus unitaris '!B39</f>
        <v>0</v>
      </c>
      <c r="D6" s="65" t="str">
        <f>'Preus unitaris '!C39</f>
        <v>€/jornada</v>
      </c>
      <c r="E6" s="30">
        <f>B6*C6</f>
        <v>0</v>
      </c>
    </row>
    <row r="7" spans="1:6" x14ac:dyDescent="0.25">
      <c r="A7" s="9" t="str">
        <f>'Preus unitaris '!A55</f>
        <v>I.3.6 Guàrdies setmanals: vepres dll a dv i caps de setmana</v>
      </c>
      <c r="B7" s="87"/>
      <c r="C7" s="29"/>
      <c r="D7" s="66"/>
      <c r="E7" s="29"/>
    </row>
    <row r="8" spans="1:6" x14ac:dyDescent="0.25">
      <c r="A8" s="37" t="s">
        <v>146</v>
      </c>
      <c r="B8" s="53">
        <v>26</v>
      </c>
      <c r="C8" s="30">
        <f>'Preus unitaris '!B55</f>
        <v>0</v>
      </c>
      <c r="D8" s="65" t="str">
        <f>'Preus unitaris '!C55</f>
        <v xml:space="preserve">€/guàrdia </v>
      </c>
      <c r="E8" s="30">
        <f>B8*C8</f>
        <v>0</v>
      </c>
      <c r="F8" s="36"/>
    </row>
    <row r="9" spans="1:6" x14ac:dyDescent="0.25">
      <c r="A9" s="9" t="str">
        <f>'Preus unitaris '!A56</f>
        <v>I.3.7 Guàrdies festius intersetmanals</v>
      </c>
      <c r="B9" s="87"/>
      <c r="C9" s="29"/>
      <c r="D9" s="66"/>
      <c r="E9" s="29"/>
    </row>
    <row r="10" spans="1:6" ht="15.75" thickBot="1" x14ac:dyDescent="0.3">
      <c r="A10" s="37" t="s">
        <v>147</v>
      </c>
      <c r="B10" s="53">
        <v>7</v>
      </c>
      <c r="C10" s="30">
        <f>'Preus unitaris '!B56</f>
        <v>0</v>
      </c>
      <c r="D10" s="65" t="str">
        <f>'Preus unitaris '!C56</f>
        <v>€/dia festiu</v>
      </c>
      <c r="E10" s="30">
        <f>B10*C10</f>
        <v>0</v>
      </c>
      <c r="F10" s="36"/>
    </row>
    <row r="11" spans="1:6" ht="15.75" thickBot="1" x14ac:dyDescent="0.3">
      <c r="A11" s="8" t="s">
        <v>161</v>
      </c>
      <c r="B11" s="54"/>
      <c r="C11" s="13"/>
      <c r="D11" s="63"/>
      <c r="E11" s="17">
        <f>SUM(E5:E8)</f>
        <v>0</v>
      </c>
    </row>
    <row r="12" spans="1:6" x14ac:dyDescent="0.25">
      <c r="A12" s="18" t="str">
        <f>'Preus unitaris '!A50</f>
        <v>I.3.1 Despeses generals - %</v>
      </c>
      <c r="B12" s="55"/>
      <c r="C12" s="26">
        <f>'Pressupost Campanya'!C66</f>
        <v>0</v>
      </c>
      <c r="D12" s="61"/>
      <c r="E12" s="19">
        <f>E11*C12</f>
        <v>0</v>
      </c>
    </row>
    <row r="13" spans="1:6" ht="15.75" thickBot="1" x14ac:dyDescent="0.3">
      <c r="A13" s="20" t="str">
        <f>'Preus unitaris '!A51</f>
        <v>I.3.2 Benefici empreserial - %</v>
      </c>
      <c r="B13" s="56"/>
      <c r="C13" s="27">
        <f>'Pressupost Campanya'!C67</f>
        <v>0</v>
      </c>
      <c r="D13" s="62"/>
      <c r="E13" s="21">
        <f>E11*C13</f>
        <v>0</v>
      </c>
    </row>
    <row r="14" spans="1:6" ht="15.75" thickBot="1" x14ac:dyDescent="0.3">
      <c r="A14" s="8" t="s">
        <v>162</v>
      </c>
      <c r="B14" s="57"/>
      <c r="C14" s="22"/>
      <c r="D14" s="63"/>
      <c r="E14" s="15">
        <f>E11+E12+E13</f>
        <v>0</v>
      </c>
    </row>
    <row r="15" spans="1:6" ht="15.75" thickBot="1" x14ac:dyDescent="0.3">
      <c r="A15" s="23" t="s">
        <v>143</v>
      </c>
      <c r="B15" s="58"/>
      <c r="C15" s="28">
        <v>0.21</v>
      </c>
      <c r="D15" s="64"/>
      <c r="E15" s="24"/>
    </row>
    <row r="16" spans="1:6" ht="15.75" thickBot="1" x14ac:dyDescent="0.3">
      <c r="A16" s="8" t="s">
        <v>163</v>
      </c>
      <c r="B16" s="57"/>
      <c r="C16" s="22"/>
      <c r="D16" s="63"/>
      <c r="E16" s="15">
        <f>+E14+E15</f>
        <v>0</v>
      </c>
    </row>
    <row r="18" spans="1:5" x14ac:dyDescent="0.25">
      <c r="A18" s="35" t="s">
        <v>9</v>
      </c>
    </row>
    <row r="19" spans="1:5" x14ac:dyDescent="0.25">
      <c r="E19" s="10"/>
    </row>
    <row r="20" spans="1:5" x14ac:dyDescent="0.25">
      <c r="A20" s="10"/>
    </row>
    <row r="21" spans="1:5" x14ac:dyDescent="0.25">
      <c r="C21" s="10"/>
      <c r="D21" s="10"/>
    </row>
    <row r="22" spans="1:5" x14ac:dyDescent="0.25">
      <c r="C22" s="10"/>
      <c r="D22" s="10"/>
    </row>
    <row r="23" spans="1:5" x14ac:dyDescent="0.25">
      <c r="C23" s="10"/>
      <c r="D23" s="10"/>
    </row>
    <row r="24" spans="1:5" x14ac:dyDescent="0.25">
      <c r="C24" s="10"/>
      <c r="D24" s="10"/>
    </row>
    <row r="25" spans="1:5" x14ac:dyDescent="0.25">
      <c r="C25" s="10"/>
      <c r="D25" s="10"/>
    </row>
    <row r="26" spans="1:5" x14ac:dyDescent="0.25">
      <c r="C26" s="10"/>
      <c r="D26" s="10"/>
    </row>
    <row r="27" spans="1:5" x14ac:dyDescent="0.25">
      <c r="C27" s="10"/>
      <c r="D27" s="10"/>
    </row>
    <row r="28" spans="1:5" x14ac:dyDescent="0.25">
      <c r="C28" s="10"/>
      <c r="D28" s="10"/>
    </row>
    <row r="29" spans="1:5" x14ac:dyDescent="0.25">
      <c r="C29" s="10"/>
      <c r="D29" s="10"/>
    </row>
    <row r="30" spans="1:5" x14ac:dyDescent="0.25">
      <c r="C30" s="10"/>
      <c r="D30" s="10"/>
    </row>
    <row r="31" spans="1:5" x14ac:dyDescent="0.25">
      <c r="C31" s="10"/>
      <c r="D31" s="10"/>
    </row>
  </sheetData>
  <pageMargins left="0.7" right="0.7" top="0.75" bottom="0.75" header="0.3" footer="0.3"/>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6E29E-7754-4641-A690-81C4B447F3D1}">
  <sheetPr>
    <tabColor theme="9" tint="-0.249977111117893"/>
    <pageSetUpPr fitToPage="1"/>
  </sheetPr>
  <dimension ref="A1:F31"/>
  <sheetViews>
    <sheetView workbookViewId="0">
      <selection activeCell="E15" sqref="E15"/>
    </sheetView>
  </sheetViews>
  <sheetFormatPr baseColWidth="10" defaultColWidth="11.42578125" defaultRowHeight="15" x14ac:dyDescent="0.25"/>
  <cols>
    <col min="1" max="1" width="92.140625" style="6" customWidth="1"/>
    <col min="2" max="2" width="16.5703125" style="49" customWidth="1"/>
    <col min="3" max="5" width="14.42578125" style="6" customWidth="1"/>
    <col min="6" max="6" width="13.140625" bestFit="1" customWidth="1"/>
  </cols>
  <sheetData>
    <row r="1" spans="1:6" x14ac:dyDescent="0.25">
      <c r="A1" s="5" t="s">
        <v>177</v>
      </c>
    </row>
    <row r="2" spans="1:6" ht="19.5" thickBot="1" x14ac:dyDescent="0.35">
      <c r="A2" s="7"/>
    </row>
    <row r="3" spans="1:6" ht="16.5" thickBot="1" x14ac:dyDescent="0.3">
      <c r="A3" s="68" t="s">
        <v>178</v>
      </c>
      <c r="B3" s="50" t="s">
        <v>73</v>
      </c>
      <c r="C3" s="11" t="s">
        <v>4</v>
      </c>
      <c r="D3" s="59" t="s">
        <v>14</v>
      </c>
      <c r="E3" s="12" t="s">
        <v>5</v>
      </c>
    </row>
    <row r="4" spans="1:6" ht="15.75" thickBot="1" x14ac:dyDescent="0.3">
      <c r="A4" s="8" t="s">
        <v>144</v>
      </c>
      <c r="B4" s="51"/>
      <c r="C4" s="14"/>
      <c r="D4" s="60"/>
      <c r="E4" s="15">
        <f>SUM(E6:E8)</f>
        <v>0</v>
      </c>
    </row>
    <row r="5" spans="1:6" ht="15" customHeight="1" x14ac:dyDescent="0.25">
      <c r="A5" s="9" t="str">
        <f>'Preus unitaris '!A39</f>
        <v>I.2.1 Informador especialista post implantació  (jornada)</v>
      </c>
      <c r="B5" s="52"/>
      <c r="C5" s="29"/>
      <c r="D5" s="29"/>
      <c r="E5" s="29"/>
    </row>
    <row r="6" spans="1:6" x14ac:dyDescent="0.25">
      <c r="A6" s="37" t="s">
        <v>145</v>
      </c>
      <c r="B6" s="53">
        <v>650</v>
      </c>
      <c r="C6" s="30">
        <f>'Preus unitaris '!B39</f>
        <v>0</v>
      </c>
      <c r="D6" s="65" t="str">
        <f>'Preus unitaris '!C39</f>
        <v>€/jornada</v>
      </c>
      <c r="E6" s="30">
        <f>B6*C6</f>
        <v>0</v>
      </c>
    </row>
    <row r="7" spans="1:6" x14ac:dyDescent="0.25">
      <c r="A7" s="9" t="str">
        <f>'Preus unitaris '!A55</f>
        <v>I.3.6 Guàrdies setmanals: vepres dll a dv i caps de setmana</v>
      </c>
      <c r="B7" s="87"/>
      <c r="C7" s="29"/>
      <c r="D7" s="66"/>
      <c r="E7" s="29"/>
    </row>
    <row r="8" spans="1:6" x14ac:dyDescent="0.25">
      <c r="A8" s="37" t="s">
        <v>146</v>
      </c>
      <c r="B8" s="53">
        <v>35</v>
      </c>
      <c r="C8" s="30">
        <f>'Preus unitaris '!B55</f>
        <v>0</v>
      </c>
      <c r="D8" s="65" t="str">
        <f>'Preus unitaris '!C55</f>
        <v xml:space="preserve">€/guàrdia </v>
      </c>
      <c r="E8" s="30">
        <f>B8*C8</f>
        <v>0</v>
      </c>
      <c r="F8" s="36"/>
    </row>
    <row r="9" spans="1:6" x14ac:dyDescent="0.25">
      <c r="A9" s="9" t="str">
        <f>'Preus unitaris '!A56</f>
        <v>I.3.7 Guàrdies festius intersetmanals</v>
      </c>
      <c r="B9" s="87"/>
      <c r="C9" s="29"/>
      <c r="D9" s="66"/>
      <c r="E9" s="29"/>
    </row>
    <row r="10" spans="1:6" ht="15.75" thickBot="1" x14ac:dyDescent="0.3">
      <c r="A10" s="37" t="s">
        <v>147</v>
      </c>
      <c r="B10" s="53">
        <v>8</v>
      </c>
      <c r="C10" s="30">
        <f>'Preus unitaris '!B56</f>
        <v>0</v>
      </c>
      <c r="D10" s="65" t="str">
        <f>'Preus unitaris '!C56</f>
        <v>€/dia festiu</v>
      </c>
      <c r="E10" s="30">
        <f>B10*C10</f>
        <v>0</v>
      </c>
      <c r="F10" s="36"/>
    </row>
    <row r="11" spans="1:6" ht="15.75" thickBot="1" x14ac:dyDescent="0.3">
      <c r="A11" s="8" t="s">
        <v>161</v>
      </c>
      <c r="B11" s="54"/>
      <c r="C11" s="13"/>
      <c r="D11" s="63"/>
      <c r="E11" s="17">
        <f>SUM(E5:E8)</f>
        <v>0</v>
      </c>
    </row>
    <row r="12" spans="1:6" x14ac:dyDescent="0.25">
      <c r="A12" s="18" t="str">
        <f>'Preus unitaris '!A50</f>
        <v>I.3.1 Despeses generals - %</v>
      </c>
      <c r="B12" s="55"/>
      <c r="C12" s="26">
        <f>'Pressupost Post 11 Municipis '!C12</f>
        <v>0</v>
      </c>
      <c r="D12" s="61"/>
      <c r="E12" s="19">
        <f>E11*C12</f>
        <v>0</v>
      </c>
    </row>
    <row r="13" spans="1:6" ht="15.75" thickBot="1" x14ac:dyDescent="0.3">
      <c r="A13" s="20" t="str">
        <f>'Preus unitaris '!A51</f>
        <v>I.3.2 Benefici empreserial - %</v>
      </c>
      <c r="B13" s="56"/>
      <c r="C13" s="27">
        <f>'Pressupost Post 11 Municipis '!C13</f>
        <v>0</v>
      </c>
      <c r="D13" s="62"/>
      <c r="E13" s="21">
        <f>E11*C13</f>
        <v>0</v>
      </c>
    </row>
    <row r="14" spans="1:6" ht="15.75" thickBot="1" x14ac:dyDescent="0.3">
      <c r="A14" s="8" t="s">
        <v>162</v>
      </c>
      <c r="B14" s="57"/>
      <c r="C14" s="22"/>
      <c r="D14" s="63"/>
      <c r="E14" s="15">
        <f>E11+E12+E13</f>
        <v>0</v>
      </c>
    </row>
    <row r="15" spans="1:6" ht="15.75" thickBot="1" x14ac:dyDescent="0.3">
      <c r="A15" s="23" t="s">
        <v>143</v>
      </c>
      <c r="B15" s="58"/>
      <c r="C15" s="28">
        <v>0.21</v>
      </c>
      <c r="D15" s="64"/>
      <c r="E15" s="24">
        <f>+ROUND(C15*E14,2)</f>
        <v>0</v>
      </c>
    </row>
    <row r="16" spans="1:6" ht="15.75" thickBot="1" x14ac:dyDescent="0.3">
      <c r="A16" s="8" t="s">
        <v>163</v>
      </c>
      <c r="B16" s="57"/>
      <c r="C16" s="22"/>
      <c r="D16" s="63"/>
      <c r="E16" s="15">
        <f>+E14+E15</f>
        <v>0</v>
      </c>
    </row>
    <row r="18" spans="1:5" x14ac:dyDescent="0.25">
      <c r="A18" s="35" t="s">
        <v>9</v>
      </c>
    </row>
    <row r="19" spans="1:5" x14ac:dyDescent="0.25">
      <c r="E19" s="10"/>
    </row>
    <row r="20" spans="1:5" x14ac:dyDescent="0.25">
      <c r="A20" s="10"/>
    </row>
    <row r="21" spans="1:5" x14ac:dyDescent="0.25">
      <c r="C21" s="10"/>
      <c r="D21" s="10"/>
    </row>
    <row r="22" spans="1:5" x14ac:dyDescent="0.25">
      <c r="C22" s="10"/>
      <c r="D22" s="10"/>
    </row>
    <row r="23" spans="1:5" x14ac:dyDescent="0.25">
      <c r="C23" s="10"/>
      <c r="D23" s="10"/>
    </row>
    <row r="24" spans="1:5" x14ac:dyDescent="0.25">
      <c r="C24" s="10"/>
      <c r="D24" s="10"/>
    </row>
    <row r="25" spans="1:5" x14ac:dyDescent="0.25">
      <c r="C25" s="10"/>
      <c r="D25" s="10"/>
    </row>
    <row r="26" spans="1:5" x14ac:dyDescent="0.25">
      <c r="C26" s="10"/>
      <c r="D26" s="10"/>
    </row>
    <row r="27" spans="1:5" x14ac:dyDescent="0.25">
      <c r="C27" s="10"/>
      <c r="D27" s="10"/>
    </row>
    <row r="28" spans="1:5" x14ac:dyDescent="0.25">
      <c r="C28" s="10"/>
      <c r="D28" s="10"/>
    </row>
    <row r="29" spans="1:5" x14ac:dyDescent="0.25">
      <c r="C29" s="10"/>
      <c r="D29" s="10"/>
    </row>
    <row r="30" spans="1:5" x14ac:dyDescent="0.25">
      <c r="C30" s="10"/>
      <c r="D30" s="10"/>
    </row>
    <row r="31" spans="1:5" x14ac:dyDescent="0.25">
      <c r="C31" s="10"/>
      <c r="D31" s="10"/>
    </row>
  </sheetData>
  <pageMargins left="0.7" right="0.7" top="0.75" bottom="0.75" header="0.3" footer="0.3"/>
  <pageSetup paperSize="9" scale="6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3365A-8DC0-4B9D-BFFF-B8FBCA16C4DD}">
  <sheetPr>
    <tabColor theme="9" tint="-0.249977111117893"/>
    <pageSetUpPr fitToPage="1"/>
  </sheetPr>
  <dimension ref="A1:F32"/>
  <sheetViews>
    <sheetView workbookViewId="0">
      <selection activeCell="A24" sqref="A24"/>
    </sheetView>
  </sheetViews>
  <sheetFormatPr baseColWidth="10" defaultColWidth="11.42578125" defaultRowHeight="15" x14ac:dyDescent="0.25"/>
  <cols>
    <col min="1" max="1" width="92.140625" style="6" customWidth="1"/>
    <col min="2" max="2" width="16.5703125" style="49" customWidth="1"/>
    <col min="3" max="5" width="14.42578125" style="6" customWidth="1"/>
    <col min="6" max="6" width="13.140625" bestFit="1" customWidth="1"/>
  </cols>
  <sheetData>
    <row r="1" spans="1:6" x14ac:dyDescent="0.25">
      <c r="A1" s="5" t="s">
        <v>152</v>
      </c>
    </row>
    <row r="2" spans="1:6" ht="19.5" thickBot="1" x14ac:dyDescent="0.35">
      <c r="A2" s="7"/>
    </row>
    <row r="3" spans="1:6" ht="16.5" thickBot="1" x14ac:dyDescent="0.3">
      <c r="A3" s="68" t="s">
        <v>153</v>
      </c>
      <c r="B3" s="50" t="s">
        <v>73</v>
      </c>
      <c r="C3" s="11" t="s">
        <v>4</v>
      </c>
      <c r="D3" s="59" t="s">
        <v>14</v>
      </c>
      <c r="E3" s="12" t="s">
        <v>5</v>
      </c>
    </row>
    <row r="4" spans="1:6" ht="15.75" thickBot="1" x14ac:dyDescent="0.3">
      <c r="A4" s="8" t="s">
        <v>154</v>
      </c>
      <c r="B4" s="51"/>
      <c r="C4" s="14"/>
      <c r="D4" s="60"/>
      <c r="E4" s="15">
        <f>SUM(E6:E11)</f>
        <v>0</v>
      </c>
    </row>
    <row r="5" spans="1:6" ht="15" customHeight="1" x14ac:dyDescent="0.25">
      <c r="A5" s="9" t="str">
        <f>'Preus unitaris '!A41</f>
        <v>I.2.3 Informador especialista control de qualitat (jornada)</v>
      </c>
      <c r="B5" s="52"/>
      <c r="C5" s="29"/>
      <c r="D5" s="29"/>
      <c r="E5" s="29"/>
    </row>
    <row r="6" spans="1:6" x14ac:dyDescent="0.25">
      <c r="A6" s="37" t="s">
        <v>158</v>
      </c>
      <c r="B6" s="53">
        <v>39</v>
      </c>
      <c r="C6" s="30">
        <f>'Preus unitaris '!B41</f>
        <v>0</v>
      </c>
      <c r="D6" s="65" t="str">
        <f>'Preus unitaris '!C39</f>
        <v>€/jornada</v>
      </c>
      <c r="E6" s="30">
        <f>B6*C6</f>
        <v>0</v>
      </c>
    </row>
    <row r="7" spans="1:6" x14ac:dyDescent="0.25">
      <c r="A7" s="37" t="s">
        <v>159</v>
      </c>
      <c r="B7" s="69">
        <v>21</v>
      </c>
      <c r="C7" s="34">
        <f>C6</f>
        <v>0</v>
      </c>
      <c r="D7" s="88" t="str">
        <f>D6</f>
        <v>€/jornada</v>
      </c>
      <c r="E7" s="34">
        <f>E6</f>
        <v>0</v>
      </c>
    </row>
    <row r="8" spans="1:6" x14ac:dyDescent="0.25">
      <c r="A8" s="9" t="str">
        <f>'Preus unitaris '!A43</f>
        <v>I.2.5 Informe quadrimestral control de qualitat</v>
      </c>
      <c r="B8" s="87"/>
      <c r="C8" s="29"/>
      <c r="D8" s="66"/>
      <c r="E8" s="29"/>
    </row>
    <row r="9" spans="1:6" x14ac:dyDescent="0.25">
      <c r="A9" s="37" t="s">
        <v>157</v>
      </c>
      <c r="B9" s="53">
        <v>6</v>
      </c>
      <c r="C9" s="30">
        <f>'Preus unitaris '!B43</f>
        <v>0</v>
      </c>
      <c r="D9" s="65" t="str">
        <f>'Preus unitaris '!C43</f>
        <v>€/informe</v>
      </c>
      <c r="E9" s="30">
        <f>B9*C9</f>
        <v>0</v>
      </c>
      <c r="F9" s="36"/>
    </row>
    <row r="10" spans="1:6" x14ac:dyDescent="0.25">
      <c r="A10" s="9" t="str">
        <f>'Preus unitaris '!A44</f>
        <v>I.2.6 Reunió quadrimestral control de qualitat</v>
      </c>
      <c r="B10" s="87"/>
      <c r="C10" s="29"/>
      <c r="D10" s="66"/>
      <c r="E10" s="29"/>
    </row>
    <row r="11" spans="1:6" ht="15.75" thickBot="1" x14ac:dyDescent="0.3">
      <c r="A11" s="37" t="s">
        <v>172</v>
      </c>
      <c r="B11" s="53">
        <v>3</v>
      </c>
      <c r="C11" s="30">
        <f>'Preus unitaris '!B44</f>
        <v>0</v>
      </c>
      <c r="D11" s="65" t="str">
        <f>'Preus unitaris '!C44</f>
        <v>€/reunió</v>
      </c>
      <c r="E11" s="30">
        <f>B11*C11</f>
        <v>0</v>
      </c>
      <c r="F11" s="36"/>
    </row>
    <row r="12" spans="1:6" ht="15.75" thickBot="1" x14ac:dyDescent="0.3">
      <c r="A12" s="8" t="s">
        <v>161</v>
      </c>
      <c r="B12" s="54"/>
      <c r="C12" s="13"/>
      <c r="D12" s="63"/>
      <c r="E12" s="17">
        <f>SUM(E5:E11)</f>
        <v>0</v>
      </c>
    </row>
    <row r="13" spans="1:6" x14ac:dyDescent="0.25">
      <c r="A13" s="18" t="s">
        <v>141</v>
      </c>
      <c r="B13" s="55"/>
      <c r="C13" s="26">
        <f>'Pressupost Post 20 Municipis'!C12</f>
        <v>0</v>
      </c>
      <c r="D13" s="61"/>
      <c r="E13" s="19">
        <f>E12*C13</f>
        <v>0</v>
      </c>
    </row>
    <row r="14" spans="1:6" ht="15.75" thickBot="1" x14ac:dyDescent="0.3">
      <c r="A14" s="20" t="s">
        <v>142</v>
      </c>
      <c r="B14" s="56"/>
      <c r="C14" s="27">
        <f>'Pressupost Post 20 Municipis'!C13</f>
        <v>0</v>
      </c>
      <c r="D14" s="62"/>
      <c r="E14" s="21">
        <f>E12*C14</f>
        <v>0</v>
      </c>
    </row>
    <row r="15" spans="1:6" ht="15.75" thickBot="1" x14ac:dyDescent="0.3">
      <c r="A15" s="8" t="s">
        <v>162</v>
      </c>
      <c r="B15" s="57"/>
      <c r="C15" s="22"/>
      <c r="D15" s="63"/>
      <c r="E15" s="15">
        <f>E12+E13+E14</f>
        <v>0</v>
      </c>
    </row>
    <row r="16" spans="1:6" ht="15.75" thickBot="1" x14ac:dyDescent="0.3">
      <c r="A16" s="23" t="s">
        <v>143</v>
      </c>
      <c r="B16" s="58"/>
      <c r="C16" s="28">
        <v>0.21</v>
      </c>
      <c r="D16" s="64"/>
      <c r="E16" s="24">
        <f>+ROUND(C16*E15,2)</f>
        <v>0</v>
      </c>
    </row>
    <row r="17" spans="1:5" ht="15.75" thickBot="1" x14ac:dyDescent="0.3">
      <c r="A17" s="8" t="s">
        <v>163</v>
      </c>
      <c r="B17" s="57"/>
      <c r="C17" s="22"/>
      <c r="D17" s="63"/>
      <c r="E17" s="15">
        <f>+E15+E16</f>
        <v>0</v>
      </c>
    </row>
    <row r="19" spans="1:5" x14ac:dyDescent="0.25">
      <c r="A19" s="35" t="s">
        <v>208</v>
      </c>
    </row>
    <row r="20" spans="1:5" x14ac:dyDescent="0.25">
      <c r="E20" s="10"/>
    </row>
    <row r="21" spans="1:5" x14ac:dyDescent="0.25">
      <c r="A21" s="10"/>
    </row>
    <row r="22" spans="1:5" x14ac:dyDescent="0.25">
      <c r="C22" s="10"/>
      <c r="D22" s="10"/>
    </row>
    <row r="23" spans="1:5" x14ac:dyDescent="0.25">
      <c r="C23" s="10"/>
      <c r="D23" s="10"/>
    </row>
    <row r="24" spans="1:5" x14ac:dyDescent="0.25">
      <c r="C24" s="10"/>
      <c r="D24" s="10"/>
    </row>
    <row r="25" spans="1:5" x14ac:dyDescent="0.25">
      <c r="C25" s="10"/>
      <c r="D25" s="10"/>
    </row>
    <row r="26" spans="1:5" x14ac:dyDescent="0.25">
      <c r="C26" s="10"/>
      <c r="D26" s="10"/>
    </row>
    <row r="27" spans="1:5" x14ac:dyDescent="0.25">
      <c r="C27" s="10"/>
      <c r="D27" s="10"/>
    </row>
    <row r="28" spans="1:5" x14ac:dyDescent="0.25">
      <c r="C28" s="10"/>
      <c r="D28" s="10"/>
    </row>
    <row r="29" spans="1:5" x14ac:dyDescent="0.25">
      <c r="C29" s="10"/>
      <c r="D29" s="10"/>
    </row>
    <row r="30" spans="1:5" x14ac:dyDescent="0.25">
      <c r="C30" s="10"/>
      <c r="D30" s="10"/>
    </row>
    <row r="31" spans="1:5" x14ac:dyDescent="0.25">
      <c r="C31" s="10"/>
      <c r="D31" s="10"/>
    </row>
    <row r="32" spans="1:5" x14ac:dyDescent="0.25">
      <c r="C32" s="10"/>
      <c r="D32" s="10"/>
    </row>
  </sheetData>
  <pageMargins left="0.7" right="0.7" top="0.75" bottom="0.75" header="0.3" footer="0.3"/>
  <pageSetup paperSize="9"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B4DE-6004-4538-90AD-DD9CD15EA083}">
  <sheetPr>
    <tabColor theme="9" tint="-0.249977111117893"/>
    <pageSetUpPr fitToPage="1"/>
  </sheetPr>
  <dimension ref="A1:I21"/>
  <sheetViews>
    <sheetView workbookViewId="0">
      <selection activeCell="I17" sqref="I17"/>
    </sheetView>
  </sheetViews>
  <sheetFormatPr baseColWidth="10" defaultColWidth="11.42578125" defaultRowHeight="15" x14ac:dyDescent="0.25"/>
  <cols>
    <col min="1" max="1" width="42" style="6" customWidth="1"/>
    <col min="2" max="2" width="16" style="6" customWidth="1"/>
    <col min="3" max="3" width="16.5703125" style="49" customWidth="1"/>
    <col min="4" max="4" width="14" style="6" customWidth="1"/>
    <col min="5" max="6" width="16.5703125" style="49" customWidth="1"/>
    <col min="7" max="7" width="14" style="6" customWidth="1"/>
    <col min="8" max="8" width="14" customWidth="1"/>
    <col min="9" max="9" width="34.7109375" customWidth="1"/>
  </cols>
  <sheetData>
    <row r="1" spans="1:9" x14ac:dyDescent="0.25">
      <c r="A1" s="5" t="s">
        <v>182</v>
      </c>
      <c r="B1" s="5"/>
    </row>
    <row r="2" spans="1:9" ht="18.75" x14ac:dyDescent="0.3">
      <c r="A2" s="7"/>
      <c r="B2" s="7"/>
    </row>
    <row r="3" spans="1:9" ht="15.75" customHeight="1" x14ac:dyDescent="0.25">
      <c r="A3" s="102" t="s">
        <v>182</v>
      </c>
      <c r="B3" s="103"/>
      <c r="C3" s="104"/>
      <c r="D3" s="104"/>
      <c r="E3" s="104"/>
      <c r="F3" s="104"/>
      <c r="G3" s="104"/>
      <c r="H3" s="104"/>
      <c r="I3" s="104"/>
    </row>
    <row r="4" spans="1:9" x14ac:dyDescent="0.25">
      <c r="A4" s="100" t="s">
        <v>186</v>
      </c>
      <c r="B4" s="100" t="s">
        <v>189</v>
      </c>
      <c r="C4" s="99" t="s">
        <v>184</v>
      </c>
      <c r="D4" s="98" t="s">
        <v>179</v>
      </c>
      <c r="E4" s="99" t="s">
        <v>206</v>
      </c>
      <c r="F4" s="99" t="s">
        <v>207</v>
      </c>
      <c r="G4" s="98" t="s">
        <v>180</v>
      </c>
      <c r="H4" s="98" t="s">
        <v>181</v>
      </c>
      <c r="I4" s="98" t="s">
        <v>192</v>
      </c>
    </row>
    <row r="5" spans="1:9" ht="15" customHeight="1" x14ac:dyDescent="0.25">
      <c r="A5" s="9" t="s">
        <v>183</v>
      </c>
      <c r="B5" s="9" t="s">
        <v>190</v>
      </c>
      <c r="C5" s="87">
        <v>7</v>
      </c>
      <c r="D5" s="97">
        <f>'Pressupost Campanya'!E68</f>
        <v>0</v>
      </c>
      <c r="E5" s="106">
        <v>1</v>
      </c>
      <c r="F5" s="105">
        <f>+D5*E5</f>
        <v>0</v>
      </c>
      <c r="G5" s="97">
        <f>'Pressupost Campanya'!E69</f>
        <v>0</v>
      </c>
      <c r="H5" s="97">
        <f>'Pressupost Campanya'!E70</f>
        <v>0</v>
      </c>
      <c r="I5" s="96" t="s">
        <v>193</v>
      </c>
    </row>
    <row r="6" spans="1:9" x14ac:dyDescent="0.25">
      <c r="A6" s="9" t="s">
        <v>185</v>
      </c>
      <c r="B6" s="9" t="str">
        <f>B5</f>
        <v>2025-2026</v>
      </c>
      <c r="C6" s="87">
        <f>C5</f>
        <v>7</v>
      </c>
      <c r="D6" s="97">
        <f>('Pressupost Post 11 Municipis '!E14/12)*7</f>
        <v>0</v>
      </c>
      <c r="E6" s="106">
        <v>1</v>
      </c>
      <c r="F6" s="105">
        <f t="shared" ref="F6:F8" si="0">+D6*E6</f>
        <v>0</v>
      </c>
      <c r="G6" s="97">
        <f>+ROUND(D6*0.21,2)</f>
        <v>0</v>
      </c>
      <c r="H6" s="97">
        <f>D6+G6</f>
        <v>0</v>
      </c>
      <c r="I6" s="96" t="s">
        <v>210</v>
      </c>
    </row>
    <row r="7" spans="1:9" x14ac:dyDescent="0.25">
      <c r="A7" s="9" t="s">
        <v>187</v>
      </c>
      <c r="B7" s="9" t="s">
        <v>191</v>
      </c>
      <c r="C7" s="87">
        <v>12</v>
      </c>
      <c r="D7" s="97">
        <f>'Pressupost Post 20 Municipis'!E14</f>
        <v>0</v>
      </c>
      <c r="E7" s="106">
        <f>+ROUND(2.41666666666667,2)</f>
        <v>2.42</v>
      </c>
      <c r="F7" s="105">
        <f t="shared" si="0"/>
        <v>0</v>
      </c>
      <c r="G7" s="97">
        <f>'Pressupost Post 20 Municipis'!E15</f>
        <v>0</v>
      </c>
      <c r="H7" s="97">
        <f>'Pressupost Post 20 Municipis'!E16</f>
        <v>0</v>
      </c>
      <c r="I7" s="96" t="s">
        <v>194</v>
      </c>
    </row>
    <row r="8" spans="1:9" x14ac:dyDescent="0.25">
      <c r="A8" s="9" t="s">
        <v>188</v>
      </c>
      <c r="B8" s="9" t="s">
        <v>191</v>
      </c>
      <c r="C8" s="87">
        <f>C7</f>
        <v>12</v>
      </c>
      <c r="D8" s="97">
        <f>'Pressupost CQualitat'!E15</f>
        <v>0</v>
      </c>
      <c r="E8" s="106">
        <v>3</v>
      </c>
      <c r="F8" s="105">
        <f t="shared" si="0"/>
        <v>0</v>
      </c>
      <c r="G8" s="97">
        <f>'Pressupost CQualitat'!E16</f>
        <v>0</v>
      </c>
      <c r="H8" s="97">
        <f>'Pressupost CQualitat'!E17</f>
        <v>0</v>
      </c>
      <c r="I8" s="96" t="s">
        <v>194</v>
      </c>
    </row>
    <row r="9" spans="1:9" x14ac:dyDescent="0.25">
      <c r="G9" s="10"/>
    </row>
    <row r="10" spans="1:9" x14ac:dyDescent="0.25">
      <c r="A10" s="10"/>
      <c r="B10" s="10"/>
    </row>
    <row r="11" spans="1:9" x14ac:dyDescent="0.25">
      <c r="D11" s="10"/>
    </row>
    <row r="12" spans="1:9" x14ac:dyDescent="0.25">
      <c r="D12" s="10"/>
    </row>
    <row r="13" spans="1:9" x14ac:dyDescent="0.25">
      <c r="D13" s="10"/>
    </row>
    <row r="14" spans="1:9" x14ac:dyDescent="0.25">
      <c r="D14" s="10"/>
    </row>
    <row r="15" spans="1:9" x14ac:dyDescent="0.25">
      <c r="D15" s="10"/>
    </row>
    <row r="16" spans="1:9" x14ac:dyDescent="0.25">
      <c r="D16" s="10"/>
    </row>
    <row r="17" spans="4:4" x14ac:dyDescent="0.25">
      <c r="D17" s="10"/>
    </row>
    <row r="18" spans="4:4" x14ac:dyDescent="0.25">
      <c r="D18" s="10"/>
    </row>
    <row r="19" spans="4:4" x14ac:dyDescent="0.25">
      <c r="D19" s="10"/>
    </row>
    <row r="20" spans="4:4" x14ac:dyDescent="0.25">
      <c r="D20" s="10"/>
    </row>
    <row r="21" spans="4:4" x14ac:dyDescent="0.25">
      <c r="D21" s="10"/>
    </row>
  </sheetData>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Instruccions</vt:lpstr>
      <vt:lpstr>Dades base</vt:lpstr>
      <vt:lpstr>Preus unitaris </vt:lpstr>
      <vt:lpstr>Pressupost Campanya</vt:lpstr>
      <vt:lpstr>Pressupost Post 11 Municipis </vt:lpstr>
      <vt:lpstr>Pressupost Post 20 Municipis</vt:lpstr>
      <vt:lpstr>Pressupost CQualitat</vt:lpstr>
      <vt:lpstr>Resum Econòmic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dc:creator>
  <cp:lastModifiedBy>office5</cp:lastModifiedBy>
  <cp:lastPrinted>2025-04-02T10:04:29Z</cp:lastPrinted>
  <dcterms:created xsi:type="dcterms:W3CDTF">2016-12-23T09:39:18Z</dcterms:created>
  <dcterms:modified xsi:type="dcterms:W3CDTF">2025-07-07T07:38:04Z</dcterms:modified>
</cp:coreProperties>
</file>