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bbcn-my.sharepoint.com/personal/slmartos_tmb_cat/Documents/Documents/"/>
    </mc:Choice>
  </mc:AlternateContent>
  <xr:revisionPtr revIDLastSave="0" documentId="8_{03E56900-F072-4160-A11B-5BD4686E54B3}" xr6:coauthVersionLast="47" xr6:coauthVersionMax="47" xr10:uidLastSave="{00000000-0000-0000-0000-000000000000}"/>
  <bookViews>
    <workbookView xWindow="780" yWindow="780" windowWidth="21600" windowHeight="11385" firstSheet="1" activeTab="1" xr2:uid="{00000000-000D-0000-FFFF-FFFF00000000}"/>
  </bookViews>
  <sheets>
    <sheet name="Instruccions" sheetId="25" r:id="rId1"/>
    <sheet name="Desglossament Oferta Econòmica" sheetId="23" r:id="rId2"/>
    <sheet name="Manteniment preventiu" sheetId="22" r:id="rId3"/>
    <sheet name="Manteniment correctiu" sheetId="21" r:id="rId4"/>
  </sheets>
  <definedNames>
    <definedName name="_xlnm._FilterDatabase" localSheetId="3" hidden="1">'Manteniment correctiu'!$A$3:$F$99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23" l="1"/>
  <c r="J38" i="23"/>
  <c r="I38" i="23"/>
  <c r="H38" i="23"/>
  <c r="K36" i="23"/>
  <c r="J36" i="23"/>
  <c r="I36" i="23"/>
  <c r="H36" i="23"/>
  <c r="K31" i="23"/>
  <c r="J31" i="23"/>
  <c r="I31" i="23"/>
  <c r="H31" i="23"/>
  <c r="K27" i="23"/>
  <c r="J27" i="23"/>
  <c r="I27" i="23"/>
  <c r="H27" i="23"/>
  <c r="K23" i="23"/>
  <c r="J23" i="23"/>
  <c r="I23" i="23"/>
  <c r="H23" i="23"/>
  <c r="K19" i="23"/>
  <c r="J19" i="23"/>
  <c r="I19" i="23"/>
  <c r="H19" i="23"/>
  <c r="K15" i="23"/>
  <c r="J15" i="23"/>
  <c r="I15" i="23"/>
  <c r="H15" i="23"/>
  <c r="K11" i="23"/>
  <c r="J11" i="23"/>
  <c r="I11" i="23"/>
  <c r="H11" i="23"/>
  <c r="AK15" i="22" l="1"/>
  <c r="AM31" i="22" l="1"/>
  <c r="AK17" i="22"/>
  <c r="T17" i="22"/>
  <c r="N17" i="22"/>
  <c r="J20" i="22"/>
  <c r="J19" i="22"/>
  <c r="J18" i="22"/>
  <c r="J15" i="22"/>
  <c r="AK16" i="22" l="1"/>
  <c r="AK18" i="22"/>
  <c r="AK19" i="22"/>
  <c r="AK20" i="22"/>
  <c r="AK21" i="22"/>
  <c r="AK22" i="22"/>
  <c r="AK23" i="22"/>
  <c r="AK24" i="22"/>
  <c r="AK25" i="22"/>
  <c r="AK26" i="22"/>
  <c r="AK27" i="22"/>
  <c r="AK28" i="22"/>
  <c r="AK29" i="22"/>
  <c r="AK30" i="22"/>
  <c r="Z15" i="22"/>
  <c r="Z16" i="22"/>
  <c r="Z17" i="22"/>
  <c r="Z18" i="22"/>
  <c r="Z19" i="22"/>
  <c r="Z20" i="22"/>
  <c r="Z21" i="22"/>
  <c r="Z22" i="22"/>
  <c r="Z23" i="22"/>
  <c r="Z24" i="22"/>
  <c r="Z25" i="22"/>
  <c r="Z26" i="22"/>
  <c r="Z27" i="22"/>
  <c r="Z28" i="22"/>
  <c r="Z29" i="22"/>
  <c r="Z30" i="22"/>
  <c r="T16" i="22"/>
  <c r="T18" i="22"/>
  <c r="T19" i="22"/>
  <c r="T20" i="22"/>
  <c r="T21" i="22"/>
  <c r="T22" i="22"/>
  <c r="T23" i="22"/>
  <c r="T24" i="22"/>
  <c r="T25" i="22"/>
  <c r="T26" i="22"/>
  <c r="T27" i="22"/>
  <c r="T28" i="22"/>
  <c r="T29" i="22"/>
  <c r="T30" i="22"/>
  <c r="T15" i="22"/>
  <c r="N16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15" i="22"/>
  <c r="AL15" i="22" s="1"/>
  <c r="J26" i="22"/>
  <c r="J27" i="22"/>
  <c r="J28" i="22"/>
  <c r="J29" i="22"/>
  <c r="J30" i="22"/>
  <c r="J21" i="22"/>
  <c r="J17" i="22"/>
  <c r="J22" i="22"/>
  <c r="J23" i="22"/>
  <c r="J24" i="22"/>
  <c r="J25" i="22"/>
  <c r="J16" i="22"/>
  <c r="A16" i="22"/>
  <c r="A17" i="22" s="1"/>
  <c r="A18" i="22" s="1"/>
  <c r="A19" i="22" s="1"/>
  <c r="A20" i="22" s="1"/>
  <c r="A21" i="22" s="1"/>
  <c r="AL25" i="22" l="1"/>
  <c r="C26" i="23" s="1"/>
  <c r="AL17" i="22"/>
  <c r="C10" i="23" s="1"/>
  <c r="AL28" i="22"/>
  <c r="AL18" i="22"/>
  <c r="AL19" i="22"/>
  <c r="C8" i="23"/>
  <c r="AL24" i="22"/>
  <c r="AL20" i="22"/>
  <c r="AL27" i="22"/>
  <c r="AL16" i="22"/>
  <c r="AL22" i="22"/>
  <c r="C21" i="23" s="1"/>
  <c r="AL29" i="22"/>
  <c r="AL21" i="22"/>
  <c r="AL23" i="22"/>
  <c r="C22" i="23" s="1"/>
  <c r="AL30" i="22"/>
  <c r="AL26" i="22"/>
  <c r="X45" i="21"/>
  <c r="X44" i="21"/>
  <c r="V45" i="21"/>
  <c r="V44" i="21"/>
  <c r="T45" i="21"/>
  <c r="T44" i="21"/>
  <c r="R45" i="21"/>
  <c r="R44" i="21"/>
  <c r="P45" i="21"/>
  <c r="P44" i="21"/>
  <c r="N45" i="21"/>
  <c r="N44" i="21"/>
  <c r="J45" i="21"/>
  <c r="L45" i="21"/>
  <c r="L44" i="21"/>
  <c r="J44" i="21"/>
  <c r="H45" i="21"/>
  <c r="H44" i="21"/>
  <c r="X43" i="21"/>
  <c r="X42" i="21"/>
  <c r="V43" i="21"/>
  <c r="V42" i="21"/>
  <c r="T43" i="21"/>
  <c r="T42" i="21"/>
  <c r="R43" i="21"/>
  <c r="R42" i="21"/>
  <c r="P43" i="21"/>
  <c r="P42" i="21"/>
  <c r="N43" i="21"/>
  <c r="N42" i="21"/>
  <c r="L43" i="21"/>
  <c r="L42" i="21"/>
  <c r="J43" i="21"/>
  <c r="J42" i="21"/>
  <c r="H43" i="21"/>
  <c r="H42" i="21"/>
  <c r="C23" i="23" l="1"/>
  <c r="C35" i="23"/>
  <c r="C25" i="23"/>
  <c r="C27" i="23" s="1"/>
  <c r="C33" i="23"/>
  <c r="C34" i="23"/>
  <c r="C13" i="23"/>
  <c r="C9" i="23"/>
  <c r="C11" i="23" s="1"/>
  <c r="AL31" i="22"/>
  <c r="C29" i="23"/>
  <c r="C17" i="23"/>
  <c r="C18" i="23"/>
  <c r="C30" i="23"/>
  <c r="C14" i="23"/>
  <c r="X41" i="21"/>
  <c r="X40" i="21"/>
  <c r="V41" i="21"/>
  <c r="V40" i="21"/>
  <c r="T41" i="21"/>
  <c r="T40" i="21"/>
  <c r="R41" i="21"/>
  <c r="R40" i="21"/>
  <c r="P41" i="21"/>
  <c r="P40" i="21"/>
  <c r="N41" i="21"/>
  <c r="N40" i="21"/>
  <c r="L41" i="21"/>
  <c r="L40" i="21"/>
  <c r="J41" i="21"/>
  <c r="J40" i="21"/>
  <c r="H41" i="21"/>
  <c r="H40" i="21"/>
  <c r="H48" i="21"/>
  <c r="J48" i="21"/>
  <c r="L48" i="21"/>
  <c r="N48" i="21"/>
  <c r="P48" i="21"/>
  <c r="R48" i="21"/>
  <c r="T48" i="21"/>
  <c r="V48" i="21"/>
  <c r="X48" i="21"/>
  <c r="C19" i="23" l="1"/>
  <c r="C36" i="23"/>
  <c r="C15" i="23"/>
  <c r="C31" i="23"/>
  <c r="X49" i="21"/>
  <c r="V49" i="21"/>
  <c r="T49" i="21"/>
  <c r="R49" i="21"/>
  <c r="P49" i="21"/>
  <c r="N49" i="21"/>
  <c r="L49" i="21"/>
  <c r="J49" i="21"/>
  <c r="H49" i="21"/>
  <c r="X5" i="21"/>
  <c r="X6" i="21"/>
  <c r="X7" i="21"/>
  <c r="X8" i="21"/>
  <c r="X9" i="21"/>
  <c r="X10" i="21"/>
  <c r="X11" i="21"/>
  <c r="X12" i="21"/>
  <c r="X13" i="21"/>
  <c r="X14" i="21"/>
  <c r="X15" i="21"/>
  <c r="X16" i="21"/>
  <c r="X17" i="21"/>
  <c r="X18" i="21"/>
  <c r="X19" i="21"/>
  <c r="X20" i="21"/>
  <c r="X21" i="21"/>
  <c r="X22" i="21"/>
  <c r="X23" i="21"/>
  <c r="X24" i="21"/>
  <c r="X25" i="21"/>
  <c r="X26" i="21"/>
  <c r="X27" i="21"/>
  <c r="X28" i="21"/>
  <c r="X29" i="21"/>
  <c r="X30" i="21"/>
  <c r="X31" i="21"/>
  <c r="X32" i="21"/>
  <c r="X33" i="21"/>
  <c r="X34" i="21"/>
  <c r="X35" i="21"/>
  <c r="X36" i="21"/>
  <c r="X37" i="21"/>
  <c r="X38" i="21"/>
  <c r="X39" i="21"/>
  <c r="X46" i="21"/>
  <c r="X47" i="21"/>
  <c r="X50" i="21"/>
  <c r="X51" i="21"/>
  <c r="X52" i="21"/>
  <c r="X53" i="21"/>
  <c r="X54" i="21"/>
  <c r="X55" i="21"/>
  <c r="X56" i="21"/>
  <c r="X57" i="21"/>
  <c r="X58" i="21"/>
  <c r="X59" i="21"/>
  <c r="X60" i="21"/>
  <c r="X61" i="21"/>
  <c r="X62" i="21"/>
  <c r="X63" i="21"/>
  <c r="X64" i="21"/>
  <c r="X65" i="21"/>
  <c r="X66" i="21"/>
  <c r="X67" i="21"/>
  <c r="X68" i="21"/>
  <c r="X69" i="21"/>
  <c r="X70" i="21"/>
  <c r="X71" i="21"/>
  <c r="X72" i="21"/>
  <c r="X73" i="21"/>
  <c r="X74" i="21"/>
  <c r="X75" i="21"/>
  <c r="X76" i="21"/>
  <c r="X77" i="21"/>
  <c r="X78" i="21"/>
  <c r="X79" i="21"/>
  <c r="X80" i="21"/>
  <c r="X81" i="21"/>
  <c r="X82" i="21"/>
  <c r="X83" i="21"/>
  <c r="X84" i="21"/>
  <c r="X85" i="21"/>
  <c r="X86" i="21"/>
  <c r="X87" i="21"/>
  <c r="X88" i="21"/>
  <c r="X89" i="21"/>
  <c r="X90" i="21"/>
  <c r="X91" i="21"/>
  <c r="X92" i="21"/>
  <c r="X93" i="21"/>
  <c r="X94" i="21"/>
  <c r="X95" i="21"/>
  <c r="X96" i="21"/>
  <c r="X97" i="21"/>
  <c r="X98" i="21"/>
  <c r="X99" i="21"/>
  <c r="X4" i="21"/>
  <c r="V5" i="21"/>
  <c r="V6" i="21"/>
  <c r="V7" i="21"/>
  <c r="V8" i="21"/>
  <c r="V9" i="21"/>
  <c r="V10" i="21"/>
  <c r="V11" i="21"/>
  <c r="V12" i="21"/>
  <c r="V13" i="21"/>
  <c r="V14" i="21"/>
  <c r="V15" i="21"/>
  <c r="V16" i="21"/>
  <c r="V17" i="21"/>
  <c r="V18" i="21"/>
  <c r="V19" i="21"/>
  <c r="V20" i="21"/>
  <c r="V21" i="21"/>
  <c r="V22" i="21"/>
  <c r="V23" i="21"/>
  <c r="V24" i="21"/>
  <c r="V25" i="21"/>
  <c r="V26" i="21"/>
  <c r="V27" i="21"/>
  <c r="V28" i="21"/>
  <c r="V29" i="21"/>
  <c r="V30" i="21"/>
  <c r="V31" i="21"/>
  <c r="V32" i="21"/>
  <c r="V33" i="21"/>
  <c r="V34" i="21"/>
  <c r="V35" i="21"/>
  <c r="V36" i="21"/>
  <c r="V37" i="21"/>
  <c r="V38" i="21"/>
  <c r="V39" i="21"/>
  <c r="V46" i="21"/>
  <c r="V47" i="21"/>
  <c r="V50" i="21"/>
  <c r="V51" i="21"/>
  <c r="V52" i="21"/>
  <c r="V53" i="21"/>
  <c r="V54" i="21"/>
  <c r="V55" i="21"/>
  <c r="V56" i="21"/>
  <c r="V57" i="21"/>
  <c r="V58" i="21"/>
  <c r="V59" i="21"/>
  <c r="V60" i="21"/>
  <c r="V61" i="21"/>
  <c r="V62" i="21"/>
  <c r="V63" i="21"/>
  <c r="V64" i="21"/>
  <c r="V65" i="21"/>
  <c r="V66" i="21"/>
  <c r="V67" i="21"/>
  <c r="V68" i="21"/>
  <c r="V69" i="21"/>
  <c r="V70" i="21"/>
  <c r="V71" i="21"/>
  <c r="V72" i="21"/>
  <c r="V73" i="21"/>
  <c r="V74" i="21"/>
  <c r="V75" i="21"/>
  <c r="V76" i="21"/>
  <c r="V77" i="21"/>
  <c r="V78" i="21"/>
  <c r="V79" i="21"/>
  <c r="V80" i="21"/>
  <c r="V81" i="21"/>
  <c r="V82" i="21"/>
  <c r="V83" i="21"/>
  <c r="V84" i="21"/>
  <c r="V85" i="21"/>
  <c r="V86" i="21"/>
  <c r="V87" i="21"/>
  <c r="V88" i="21"/>
  <c r="V89" i="21"/>
  <c r="V90" i="21"/>
  <c r="V91" i="21"/>
  <c r="V92" i="21"/>
  <c r="V93" i="21"/>
  <c r="V94" i="21"/>
  <c r="V95" i="21"/>
  <c r="V96" i="21"/>
  <c r="V97" i="21"/>
  <c r="V98" i="21"/>
  <c r="V99" i="21"/>
  <c r="V4" i="21"/>
  <c r="T5" i="21"/>
  <c r="T6" i="21"/>
  <c r="T7" i="21"/>
  <c r="T8" i="21"/>
  <c r="T9" i="21"/>
  <c r="T10" i="21"/>
  <c r="T11" i="21"/>
  <c r="T12" i="21"/>
  <c r="T13" i="21"/>
  <c r="T14" i="21"/>
  <c r="T15" i="21"/>
  <c r="T16" i="21"/>
  <c r="T17" i="21"/>
  <c r="T18" i="21"/>
  <c r="T19" i="21"/>
  <c r="T20" i="21"/>
  <c r="T21" i="21"/>
  <c r="T22" i="21"/>
  <c r="T23" i="21"/>
  <c r="T24" i="21"/>
  <c r="T25" i="21"/>
  <c r="T26" i="21"/>
  <c r="T27" i="21"/>
  <c r="T28" i="21"/>
  <c r="T29" i="21"/>
  <c r="T30" i="21"/>
  <c r="T31" i="21"/>
  <c r="T32" i="21"/>
  <c r="T33" i="21"/>
  <c r="T34" i="21"/>
  <c r="T35" i="21"/>
  <c r="T36" i="21"/>
  <c r="T37" i="21"/>
  <c r="T38" i="21"/>
  <c r="T39" i="21"/>
  <c r="T46" i="21"/>
  <c r="T47" i="21"/>
  <c r="T50" i="21"/>
  <c r="T51" i="21"/>
  <c r="T52" i="21"/>
  <c r="T53" i="21"/>
  <c r="T54" i="21"/>
  <c r="T55" i="21"/>
  <c r="T56" i="21"/>
  <c r="T57" i="21"/>
  <c r="T58" i="21"/>
  <c r="T59" i="21"/>
  <c r="T60" i="21"/>
  <c r="T61" i="21"/>
  <c r="T62" i="21"/>
  <c r="T63" i="21"/>
  <c r="T64" i="21"/>
  <c r="T65" i="21"/>
  <c r="T66" i="21"/>
  <c r="T67" i="21"/>
  <c r="T68" i="21"/>
  <c r="T69" i="21"/>
  <c r="T70" i="21"/>
  <c r="T71" i="21"/>
  <c r="T72" i="21"/>
  <c r="T73" i="21"/>
  <c r="T74" i="21"/>
  <c r="T75" i="21"/>
  <c r="T76" i="21"/>
  <c r="T77" i="21"/>
  <c r="T78" i="21"/>
  <c r="T79" i="21"/>
  <c r="T80" i="21"/>
  <c r="T81" i="21"/>
  <c r="T82" i="21"/>
  <c r="T83" i="21"/>
  <c r="T84" i="21"/>
  <c r="T85" i="21"/>
  <c r="T86" i="21"/>
  <c r="T87" i="21"/>
  <c r="T88" i="21"/>
  <c r="T89" i="21"/>
  <c r="T90" i="21"/>
  <c r="T91" i="21"/>
  <c r="T92" i="21"/>
  <c r="T93" i="21"/>
  <c r="T94" i="21"/>
  <c r="T95" i="21"/>
  <c r="T96" i="21"/>
  <c r="T97" i="21"/>
  <c r="T98" i="21"/>
  <c r="T99" i="21"/>
  <c r="T4" i="21"/>
  <c r="R5" i="21"/>
  <c r="R6" i="21"/>
  <c r="R7" i="21"/>
  <c r="R8" i="21"/>
  <c r="R9" i="21"/>
  <c r="R10" i="21"/>
  <c r="R11" i="21"/>
  <c r="R12" i="21"/>
  <c r="R13" i="21"/>
  <c r="R14" i="21"/>
  <c r="R15" i="21"/>
  <c r="R16" i="21"/>
  <c r="R17" i="21"/>
  <c r="R18" i="21"/>
  <c r="R19" i="21"/>
  <c r="R20" i="21"/>
  <c r="R21" i="21"/>
  <c r="R22" i="21"/>
  <c r="R23" i="21"/>
  <c r="R24" i="21"/>
  <c r="R25" i="21"/>
  <c r="R26" i="21"/>
  <c r="R27" i="21"/>
  <c r="R28" i="21"/>
  <c r="R29" i="21"/>
  <c r="R30" i="21"/>
  <c r="R31" i="21"/>
  <c r="R32" i="21"/>
  <c r="R33" i="21"/>
  <c r="R34" i="21"/>
  <c r="R35" i="21"/>
  <c r="R36" i="21"/>
  <c r="R37" i="21"/>
  <c r="R38" i="21"/>
  <c r="R39" i="21"/>
  <c r="R46" i="21"/>
  <c r="R47" i="21"/>
  <c r="R50" i="21"/>
  <c r="R51" i="21"/>
  <c r="R52" i="21"/>
  <c r="R53" i="21"/>
  <c r="R54" i="21"/>
  <c r="R55" i="21"/>
  <c r="R56" i="21"/>
  <c r="R57" i="21"/>
  <c r="R58" i="21"/>
  <c r="R59" i="21"/>
  <c r="R60" i="21"/>
  <c r="R61" i="21"/>
  <c r="R62" i="21"/>
  <c r="R63" i="21"/>
  <c r="R64" i="21"/>
  <c r="R65" i="21"/>
  <c r="R66" i="21"/>
  <c r="R67" i="21"/>
  <c r="R68" i="21"/>
  <c r="R69" i="21"/>
  <c r="R70" i="21"/>
  <c r="R71" i="21"/>
  <c r="R72" i="21"/>
  <c r="R73" i="21"/>
  <c r="R74" i="21"/>
  <c r="R75" i="21"/>
  <c r="R76" i="21"/>
  <c r="R77" i="21"/>
  <c r="R78" i="21"/>
  <c r="R79" i="21"/>
  <c r="R80" i="21"/>
  <c r="R81" i="21"/>
  <c r="R82" i="21"/>
  <c r="R83" i="21"/>
  <c r="R84" i="21"/>
  <c r="R85" i="21"/>
  <c r="R86" i="21"/>
  <c r="R87" i="21"/>
  <c r="R88" i="21"/>
  <c r="R89" i="21"/>
  <c r="R90" i="21"/>
  <c r="R91" i="21"/>
  <c r="R92" i="21"/>
  <c r="R93" i="21"/>
  <c r="R94" i="21"/>
  <c r="R95" i="21"/>
  <c r="R96" i="21"/>
  <c r="R97" i="21"/>
  <c r="R98" i="21"/>
  <c r="R99" i="21"/>
  <c r="R4" i="21"/>
  <c r="P5" i="21"/>
  <c r="P6" i="21"/>
  <c r="P7" i="21"/>
  <c r="P8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P46" i="21"/>
  <c r="P47" i="21"/>
  <c r="P50" i="21"/>
  <c r="P51" i="21"/>
  <c r="P52" i="21"/>
  <c r="P53" i="21"/>
  <c r="P54" i="21"/>
  <c r="P55" i="21"/>
  <c r="P56" i="21"/>
  <c r="P57" i="21"/>
  <c r="P58" i="21"/>
  <c r="P59" i="21"/>
  <c r="P60" i="21"/>
  <c r="P61" i="21"/>
  <c r="P62" i="21"/>
  <c r="P63" i="21"/>
  <c r="P64" i="21"/>
  <c r="P65" i="21"/>
  <c r="P66" i="21"/>
  <c r="P67" i="21"/>
  <c r="P68" i="21"/>
  <c r="P69" i="21"/>
  <c r="P70" i="21"/>
  <c r="P71" i="21"/>
  <c r="P72" i="21"/>
  <c r="P73" i="21"/>
  <c r="P74" i="21"/>
  <c r="P75" i="21"/>
  <c r="P76" i="21"/>
  <c r="P77" i="21"/>
  <c r="P78" i="21"/>
  <c r="P79" i="21"/>
  <c r="P80" i="21"/>
  <c r="P81" i="21"/>
  <c r="P82" i="21"/>
  <c r="P83" i="21"/>
  <c r="P84" i="21"/>
  <c r="P85" i="21"/>
  <c r="P86" i="21"/>
  <c r="P87" i="21"/>
  <c r="P88" i="21"/>
  <c r="P89" i="21"/>
  <c r="P90" i="21"/>
  <c r="P91" i="21"/>
  <c r="P92" i="21"/>
  <c r="P93" i="21"/>
  <c r="P94" i="21"/>
  <c r="P95" i="21"/>
  <c r="P96" i="21"/>
  <c r="P97" i="21"/>
  <c r="P98" i="21"/>
  <c r="P99" i="21"/>
  <c r="P4" i="21"/>
  <c r="N5" i="21"/>
  <c r="N6" i="21"/>
  <c r="N7" i="21"/>
  <c r="N8" i="21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22" i="21"/>
  <c r="N23" i="21"/>
  <c r="N24" i="21"/>
  <c r="N25" i="21"/>
  <c r="N26" i="21"/>
  <c r="N27" i="21"/>
  <c r="N28" i="21"/>
  <c r="N29" i="21"/>
  <c r="N30" i="21"/>
  <c r="N31" i="21"/>
  <c r="N32" i="21"/>
  <c r="N33" i="21"/>
  <c r="N34" i="21"/>
  <c r="N35" i="21"/>
  <c r="N36" i="21"/>
  <c r="N37" i="21"/>
  <c r="N38" i="21"/>
  <c r="N39" i="21"/>
  <c r="N46" i="21"/>
  <c r="N47" i="21"/>
  <c r="N50" i="21"/>
  <c r="N51" i="21"/>
  <c r="N52" i="21"/>
  <c r="N53" i="21"/>
  <c r="N54" i="21"/>
  <c r="N55" i="21"/>
  <c r="N56" i="21"/>
  <c r="N57" i="21"/>
  <c r="N58" i="21"/>
  <c r="N59" i="21"/>
  <c r="N60" i="21"/>
  <c r="N61" i="21"/>
  <c r="N62" i="21"/>
  <c r="N63" i="21"/>
  <c r="N64" i="21"/>
  <c r="N65" i="21"/>
  <c r="N66" i="21"/>
  <c r="N67" i="21"/>
  <c r="N68" i="21"/>
  <c r="N69" i="21"/>
  <c r="N70" i="21"/>
  <c r="N71" i="21"/>
  <c r="N72" i="21"/>
  <c r="N73" i="21"/>
  <c r="N74" i="21"/>
  <c r="N75" i="21"/>
  <c r="N76" i="21"/>
  <c r="N77" i="21"/>
  <c r="N78" i="21"/>
  <c r="N79" i="21"/>
  <c r="N80" i="21"/>
  <c r="N81" i="21"/>
  <c r="N82" i="21"/>
  <c r="N83" i="21"/>
  <c r="N84" i="21"/>
  <c r="N85" i="21"/>
  <c r="N86" i="21"/>
  <c r="N87" i="21"/>
  <c r="N88" i="21"/>
  <c r="N89" i="21"/>
  <c r="N90" i="21"/>
  <c r="N91" i="21"/>
  <c r="N92" i="21"/>
  <c r="N93" i="21"/>
  <c r="N94" i="21"/>
  <c r="N95" i="21"/>
  <c r="N96" i="21"/>
  <c r="N97" i="21"/>
  <c r="N98" i="21"/>
  <c r="N99" i="21"/>
  <c r="L4" i="21"/>
  <c r="N4" i="21"/>
  <c r="L5" i="21"/>
  <c r="L6" i="21"/>
  <c r="L7" i="21"/>
  <c r="L8" i="21"/>
  <c r="L9" i="2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6" i="21"/>
  <c r="L47" i="21"/>
  <c r="L50" i="21"/>
  <c r="L51" i="21"/>
  <c r="L52" i="21"/>
  <c r="L53" i="21"/>
  <c r="L54" i="21"/>
  <c r="L55" i="21"/>
  <c r="L56" i="21"/>
  <c r="L57" i="21"/>
  <c r="L58" i="21"/>
  <c r="L59" i="21"/>
  <c r="L60" i="21"/>
  <c r="L61" i="21"/>
  <c r="L62" i="21"/>
  <c r="L63" i="21"/>
  <c r="L64" i="21"/>
  <c r="L65" i="21"/>
  <c r="L66" i="21"/>
  <c r="L67" i="21"/>
  <c r="L68" i="21"/>
  <c r="L69" i="21"/>
  <c r="L70" i="21"/>
  <c r="L71" i="21"/>
  <c r="L72" i="21"/>
  <c r="L73" i="21"/>
  <c r="L74" i="21"/>
  <c r="L75" i="21"/>
  <c r="L76" i="21"/>
  <c r="L77" i="21"/>
  <c r="L78" i="21"/>
  <c r="L79" i="21"/>
  <c r="L80" i="21"/>
  <c r="L81" i="21"/>
  <c r="L82" i="21"/>
  <c r="L83" i="21"/>
  <c r="L84" i="21"/>
  <c r="L85" i="21"/>
  <c r="L86" i="21"/>
  <c r="L87" i="21"/>
  <c r="L88" i="21"/>
  <c r="L89" i="21"/>
  <c r="L90" i="21"/>
  <c r="L91" i="21"/>
  <c r="L92" i="21"/>
  <c r="L93" i="21"/>
  <c r="L94" i="21"/>
  <c r="L95" i="21"/>
  <c r="L96" i="21"/>
  <c r="L97" i="21"/>
  <c r="L98" i="21"/>
  <c r="L99" i="21"/>
  <c r="J5" i="21"/>
  <c r="J6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6" i="21"/>
  <c r="J47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64" i="21"/>
  <c r="J65" i="21"/>
  <c r="J66" i="21"/>
  <c r="J67" i="21"/>
  <c r="J68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J90" i="21"/>
  <c r="J91" i="21"/>
  <c r="J92" i="21"/>
  <c r="J93" i="21"/>
  <c r="J94" i="21"/>
  <c r="J95" i="21"/>
  <c r="J96" i="21"/>
  <c r="J97" i="21"/>
  <c r="J98" i="21"/>
  <c r="J99" i="21"/>
  <c r="J4" i="21"/>
  <c r="H4" i="21"/>
  <c r="H47" i="21"/>
  <c r="H46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5" i="21"/>
  <c r="H6" i="21"/>
  <c r="H7" i="21"/>
  <c r="H8" i="21"/>
  <c r="H9" i="21"/>
  <c r="H10" i="21"/>
  <c r="H11" i="21"/>
  <c r="H12" i="21"/>
  <c r="H13" i="21"/>
  <c r="H14" i="21"/>
  <c r="H15" i="21"/>
  <c r="C38" i="23" l="1"/>
  <c r="H106" i="21"/>
  <c r="J102" i="21"/>
  <c r="N106" i="21"/>
  <c r="P102" i="21"/>
  <c r="D21" i="23" s="1"/>
  <c r="R106" i="21"/>
  <c r="H102" i="21"/>
  <c r="J104" i="21"/>
  <c r="R104" i="21"/>
  <c r="L104" i="21"/>
  <c r="T104" i="21"/>
  <c r="L106" i="21"/>
  <c r="N102" i="21"/>
  <c r="N104" i="21"/>
  <c r="V104" i="21"/>
  <c r="J106" i="21"/>
  <c r="L102" i="21"/>
  <c r="P106" i="21"/>
  <c r="R102" i="21"/>
  <c r="T102" i="21"/>
  <c r="T106" i="21"/>
  <c r="V102" i="21"/>
  <c r="V106" i="21"/>
  <c r="X102" i="21"/>
  <c r="X106" i="21"/>
  <c r="P104" i="21"/>
  <c r="D22" i="23" s="1"/>
  <c r="E22" i="23" s="1"/>
  <c r="F22" i="23" s="1"/>
  <c r="X104" i="21"/>
  <c r="H104" i="21"/>
  <c r="D26" i="23" l="1"/>
  <c r="E26" i="23" s="1"/>
  <c r="F26" i="23" s="1"/>
  <c r="D13" i="23"/>
  <c r="D23" i="23"/>
  <c r="E21" i="23"/>
  <c r="D35" i="23"/>
  <c r="E35" i="23" s="1"/>
  <c r="F35" i="23" s="1"/>
  <c r="D10" i="23"/>
  <c r="E10" i="23" s="1"/>
  <c r="F10" i="23" s="1"/>
  <c r="D25" i="23"/>
  <c r="D34" i="23"/>
  <c r="E34" i="23" s="1"/>
  <c r="F34" i="23" s="1"/>
  <c r="D30" i="23"/>
  <c r="E30" i="23" s="1"/>
  <c r="F30" i="23" s="1"/>
  <c r="D17" i="23"/>
  <c r="D29" i="23"/>
  <c r="D33" i="23"/>
  <c r="D18" i="23"/>
  <c r="E18" i="23" s="1"/>
  <c r="F18" i="23" s="1"/>
  <c r="D14" i="23"/>
  <c r="E14" i="23" s="1"/>
  <c r="F14" i="23" s="1"/>
  <c r="D8" i="23"/>
  <c r="D9" i="23"/>
  <c r="E9" i="23" s="1"/>
  <c r="F9" i="23" s="1"/>
  <c r="D31" i="23" l="1"/>
  <c r="E29" i="23"/>
  <c r="D15" i="23"/>
  <c r="E13" i="23"/>
  <c r="D11" i="23"/>
  <c r="E8" i="23"/>
  <c r="F8" i="23" s="1"/>
  <c r="D36" i="23"/>
  <c r="E33" i="23"/>
  <c r="D19" i="23"/>
  <c r="E17" i="23"/>
  <c r="D27" i="23"/>
  <c r="E25" i="23"/>
  <c r="F21" i="23"/>
  <c r="F23" i="23" s="1"/>
  <c r="E23" i="23"/>
  <c r="F33" i="23" l="1"/>
  <c r="F36" i="23" s="1"/>
  <c r="E36" i="23"/>
  <c r="E11" i="23"/>
  <c r="F11" i="23"/>
  <c r="F13" i="23"/>
  <c r="F15" i="23" s="1"/>
  <c r="E15" i="23"/>
  <c r="E27" i="23"/>
  <c r="F25" i="23"/>
  <c r="F27" i="23" s="1"/>
  <c r="D38" i="23"/>
  <c r="F29" i="23"/>
  <c r="F31" i="23" s="1"/>
  <c r="E31" i="23"/>
  <c r="E19" i="23"/>
  <c r="F17" i="23"/>
  <c r="F19" i="23" s="1"/>
  <c r="F38" i="23" l="1"/>
  <c r="E38" i="23"/>
</calcChain>
</file>

<file path=xl/sharedStrings.xml><?xml version="1.0" encoding="utf-8"?>
<sst xmlns="http://schemas.openxmlformats.org/spreadsheetml/2006/main" count="650" uniqueCount="185">
  <si>
    <t>INSTRUCCIONS PER COMPLIMENTAR LA OFERTA ECONÒMICA</t>
  </si>
  <si>
    <t>Els preus oferts s'entenen com a totals, comprenent tota classe de despeses (GG, BI, etc), exceptuant l'IVA que figurarà expressament a part.</t>
  </si>
  <si>
    <t>Reflectir els PREUS OFERTA anual sense IVA per cada tipus de servei. A cada pestanya es detallen els condicionants de preus màxims.</t>
  </si>
  <si>
    <t xml:space="preserve">Complimentar totes les caselles en </t>
  </si>
  <si>
    <t>GROG</t>
  </si>
  <si>
    <t>amb valors superiors a zero de les pestanyes "Manteniment Preventiu" i "Manteniment Correctiu"</t>
  </si>
  <si>
    <t>La pestanya "Desglossament Oferta Econòmica" recull els condicionants respecte el preu de licitació.</t>
  </si>
  <si>
    <t>Superar el condicionant de preu màxim en qualsevol casella implicarà l'exclusió de la oferta del procediment.</t>
  </si>
  <si>
    <t>No omplir el fitxer Excell d'acord amb aquestes instruccions implicarà que l'oferta no sigui vàlida i en conseqüència sigui exclosa del procediment.</t>
  </si>
  <si>
    <t>OFERTA ECONÒMICA</t>
  </si>
  <si>
    <t>CONDICIONANT: IMPORTS MÀXIMS OFERTA</t>
  </si>
  <si>
    <t>Cost anual mantenimet</t>
  </si>
  <si>
    <t xml:space="preserve">Cost total anual </t>
  </si>
  <si>
    <t xml:space="preserve">Cost total </t>
  </si>
  <si>
    <t>Preventiu</t>
  </si>
  <si>
    <t>Correctiu</t>
  </si>
  <si>
    <t>Primer any de contracte</t>
  </si>
  <si>
    <t>UC Lot 1</t>
  </si>
  <si>
    <t>Posició Facturació</t>
  </si>
  <si>
    <t xml:space="preserve">Manteniment gestió grafitis Santa Eulàlia </t>
  </si>
  <si>
    <t>Manteniment túnel rentat Hospital de Bellvitge</t>
  </si>
  <si>
    <t>Manteniment depuradora / gestió grafiti Hospital de Bellvitge</t>
  </si>
  <si>
    <t>TOTAL ANUAL MANTENIMENT UC LOT 1</t>
  </si>
  <si>
    <t>UC Lot 2</t>
  </si>
  <si>
    <t>Manteniment túnel de rentat Triangle Ferroviari</t>
  </si>
  <si>
    <t>Manteniment depuradora / gestió grafiti Triangle Ferroviari</t>
  </si>
  <si>
    <t>TOTAL ANUAL MANTENIMENT UC LOT 2</t>
  </si>
  <si>
    <t>UC Lot 3</t>
  </si>
  <si>
    <t>Manteniment túnel de rentat Sant Genís</t>
  </si>
  <si>
    <t>Manteniment depuradora / gestió grafiti Sant Genís</t>
  </si>
  <si>
    <t>TOTAL ANUAL MANTENIMENT UC LOT 3</t>
  </si>
  <si>
    <t>UC Lot 4</t>
  </si>
  <si>
    <t>Manteniment túnel de rentat Roquetes L4</t>
  </si>
  <si>
    <t>80 + 100</t>
  </si>
  <si>
    <t>Manteniment depuradora / gestió grafiti Roquetes L4</t>
  </si>
  <si>
    <t>90 + 110</t>
  </si>
  <si>
    <t>TOTAL ANUAL MANTENIMENT UC LOT 4</t>
  </si>
  <si>
    <t>UC Lot 5</t>
  </si>
  <si>
    <t>Manteniment túnel de rentat Can Boixeres</t>
  </si>
  <si>
    <t>Manteniment depuradora / gestió grafiti Can Boixeres</t>
  </si>
  <si>
    <t>TOTAL ANUAL MANTENIMENT UC LOT 5</t>
  </si>
  <si>
    <t>UC Lot 6</t>
  </si>
  <si>
    <t>Manteniment túnel de rentat Can Zam</t>
  </si>
  <si>
    <t>Manteniment depuradora / gestió grafiti Can Zam</t>
  </si>
  <si>
    <t>TOTAL ANUAL MANTENIMENT UC LOT 6</t>
  </si>
  <si>
    <t>UC Lot 7</t>
  </si>
  <si>
    <t>Manteniment túnel de rentat Zal</t>
  </si>
  <si>
    <t>Manteniment depuradora / gestió grafiti Zal</t>
  </si>
  <si>
    <t>Manteniment gestió grafitis Zal vía 11</t>
  </si>
  <si>
    <t>TOTAL ANUAL MANTENIMENT UC LOT 7</t>
  </si>
  <si>
    <t>TOTA PRESSUPOST ESTIMAT DEL CONTRACTE</t>
  </si>
  <si>
    <t>Taula de preus a omplir</t>
  </si>
  <si>
    <t>CONCEPTE</t>
  </si>
  <si>
    <t>PREUS día OFERTA</t>
  </si>
  <si>
    <t>PREUS día MÀXIM</t>
  </si>
  <si>
    <t>PREUS nit OFERTA</t>
  </si>
  <si>
    <t>PREUS nit MÀXIM</t>
  </si>
  <si>
    <t>PREU UNITARI OFERTA</t>
  </si>
  <si>
    <t>PREU UNITARI MÀXIM</t>
  </si>
  <si>
    <t>M.O.</t>
  </si>
  <si>
    <t>Sal (sac 25 kg)</t>
  </si>
  <si>
    <t>M.O. senior</t>
  </si>
  <si>
    <t>Clor (bidó 25 litres)</t>
  </si>
  <si>
    <t>Desplaçament</t>
  </si>
  <si>
    <t>Filtres</t>
  </si>
  <si>
    <t xml:space="preserve">Preu analítica </t>
  </si>
  <si>
    <t>Carbó (sac 25 kg)</t>
  </si>
  <si>
    <t>Sorra (sac 25 kg)</t>
  </si>
  <si>
    <t>Membranes</t>
  </si>
  <si>
    <t>Ultrafiltració</t>
  </si>
  <si>
    <t>MANTENIMENT PREVENTIU</t>
  </si>
  <si>
    <t>Pel raspalls</t>
  </si>
  <si>
    <t>POSICIÓ FACTURACIÓ</t>
  </si>
  <si>
    <t>LOT</t>
  </si>
  <si>
    <t>INSTAL·LACIÓ</t>
  </si>
  <si>
    <t xml:space="preserve">SISTEMA  </t>
  </si>
  <si>
    <t>CONTROL ANALÍTICA AIGUA TRACTADA</t>
  </si>
  <si>
    <t>SUPERVISIÓ BUIDATS LLOTS I PRETRACTAMENT</t>
  </si>
  <si>
    <t>SUPERVISIÓ BUIDATS GRAFITI</t>
  </si>
  <si>
    <t>CONSUMIBLES</t>
  </si>
  <si>
    <t>IMPORT MÀXIM</t>
  </si>
  <si>
    <t>Torn</t>
  </si>
  <si>
    <t>Hores / setmana operari</t>
  </si>
  <si>
    <t>Hores / setmana senior</t>
  </si>
  <si>
    <t>Setmanes</t>
  </si>
  <si>
    <t>Cost</t>
  </si>
  <si>
    <t>Nombre presses mostres</t>
  </si>
  <si>
    <t>Hores / actuació operari</t>
  </si>
  <si>
    <t>Hores / actuació senior</t>
  </si>
  <si>
    <t>Actuacions</t>
  </si>
  <si>
    <t>Taller Santa Eulalia</t>
  </si>
  <si>
    <t>Gestió de grafitis</t>
  </si>
  <si>
    <t>Nit</t>
  </si>
  <si>
    <t>n/a</t>
  </si>
  <si>
    <t>Dia</t>
  </si>
  <si>
    <t>Apartador trens Hospital Bellvitge via 4</t>
  </si>
  <si>
    <t>Túnel de rentat</t>
  </si>
  <si>
    <t>Apartador trens Hospital Bellvitge via 4, 1 i 2</t>
  </si>
  <si>
    <t>Depuradora / gestió grafitis</t>
  </si>
  <si>
    <t>Taller Triangle Ferroviari</t>
  </si>
  <si>
    <t>Taller Sant Genís</t>
  </si>
  <si>
    <t>90-110</t>
  </si>
  <si>
    <t>Taller Roquetes</t>
  </si>
  <si>
    <t>100-120</t>
  </si>
  <si>
    <t>Apartador trens Can Boixeres</t>
  </si>
  <si>
    <t>Taller Can Zam</t>
  </si>
  <si>
    <t>Taller Zal via 13</t>
  </si>
  <si>
    <t>Taller Zal via 11</t>
  </si>
  <si>
    <t>UC LOT 1</t>
  </si>
  <si>
    <t>UC LOT 2</t>
  </si>
  <si>
    <t>UC LOT 3</t>
  </si>
  <si>
    <t>UC LOT 4</t>
  </si>
  <si>
    <t xml:space="preserve">UC LOT 5 </t>
  </si>
  <si>
    <t>UC LOT 6</t>
  </si>
  <si>
    <t>UC LOT 7</t>
  </si>
  <si>
    <t>Sta eulalia</t>
  </si>
  <si>
    <t>Hospital bellvitge</t>
  </si>
  <si>
    <t>Triangle Ferroviari</t>
  </si>
  <si>
    <t>Sant Genís</t>
  </si>
  <si>
    <t>Roquetes</t>
  </si>
  <si>
    <t>Boixeres</t>
  </si>
  <si>
    <t>Can Zam</t>
  </si>
  <si>
    <t>ZAL (rentat)</t>
  </si>
  <si>
    <t>ZAL (grafiti)</t>
  </si>
  <si>
    <t>Sistema</t>
  </si>
  <si>
    <t>Subsistema</t>
  </si>
  <si>
    <t>Element</t>
  </si>
  <si>
    <t>Problemàtica</t>
  </si>
  <si>
    <t>Preu MÀXIM</t>
  </si>
  <si>
    <t>Preu OFERTA</t>
  </si>
  <si>
    <t>actuacions / any</t>
  </si>
  <si>
    <t>cost / any</t>
  </si>
  <si>
    <t>Sistema de traslació</t>
  </si>
  <si>
    <t>Eje</t>
  </si>
  <si>
    <t>Substitució</t>
  </si>
  <si>
    <t>Reparació</t>
  </si>
  <si>
    <t>Rueda</t>
  </si>
  <si>
    <t>Cojinete</t>
  </si>
  <si>
    <t>Motoreductor</t>
  </si>
  <si>
    <t>Cadena</t>
  </si>
  <si>
    <t>Soportes (varios)</t>
  </si>
  <si>
    <t>Vía módulo (m linelaes)</t>
  </si>
  <si>
    <t>Sistema de neteja</t>
  </si>
  <si>
    <t>Eje cepillo</t>
  </si>
  <si>
    <t>Cojinete cepillo</t>
  </si>
  <si>
    <t>Eje bailarina</t>
  </si>
  <si>
    <t>Depósito agua 2000l</t>
  </si>
  <si>
    <t>Sonda de nivel</t>
  </si>
  <si>
    <t>Bomba impulsión</t>
  </si>
  <si>
    <t>Bomba dosificadora</t>
  </si>
  <si>
    <t>Aspersor / pulverizador</t>
  </si>
  <si>
    <t>Tuberia (m. lineal)</t>
  </si>
  <si>
    <t>Valvularia</t>
  </si>
  <si>
    <t>Suelos tramex m2</t>
  </si>
  <si>
    <t xml:space="preserve">Fotocelulas </t>
  </si>
  <si>
    <t>Fugas</t>
  </si>
  <si>
    <t>Carriles aereos de alimentación y potencia de los módulos</t>
  </si>
  <si>
    <t>Escaleras acceso tren</t>
  </si>
  <si>
    <t>Mesas elevadoras</t>
  </si>
  <si>
    <t>Sistema de control i gobern</t>
  </si>
  <si>
    <t>Presupuesto específico</t>
  </si>
  <si>
    <t>Sistema de seguretat</t>
  </si>
  <si>
    <t>Sistema càmeres i videovigilància</t>
  </si>
  <si>
    <t>Sistema de visionado</t>
  </si>
  <si>
    <t>Depuradora</t>
  </si>
  <si>
    <t>Gestió grafitis</t>
  </si>
  <si>
    <t>Sistema de gestió grafiti</t>
  </si>
  <si>
    <t>Bomba impulsión residuo</t>
  </si>
  <si>
    <t>Alarma nivell</t>
  </si>
  <si>
    <t>Tuberia AP (m. lineal)</t>
  </si>
  <si>
    <t>Calentador</t>
  </si>
  <si>
    <t>Pistola Alta presión</t>
  </si>
  <si>
    <t>Bomba impulsión AP</t>
  </si>
  <si>
    <t>Depósito residuo</t>
  </si>
  <si>
    <t>Sistema d'òsmosis</t>
  </si>
  <si>
    <t>Cabezales botellas</t>
  </si>
  <si>
    <t>Depósito agua osmotizada</t>
  </si>
  <si>
    <t>Sistema de control</t>
  </si>
  <si>
    <t>Sistema depuració</t>
  </si>
  <si>
    <t>Depósito pretratamiento</t>
  </si>
  <si>
    <t>Depósito agua tratada</t>
  </si>
  <si>
    <t>Filtro arena</t>
  </si>
  <si>
    <t>Filtro carbó activo</t>
  </si>
  <si>
    <t>Caudalímetro ultrasonido</t>
  </si>
  <si>
    <t>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</si>
</sst>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€&quot;"/>
    <numFmt numFmtId="166" formatCode="#,##0.00\ &quot;€&quot;"/>
    <numFmt numFmtId="167" formatCode="#,##0.00\ &quot;€/hora&quot;"/>
    <numFmt numFmtId="168" formatCode="#,##0.00\ &quot;€/actuació&quot;"/>
    <numFmt numFmtId="169" formatCode="#,##0.00\ &quot;€/analítica&quot;"/>
    <numFmt numFmtId="170" formatCode="#,##0\ &quot;anys&quot;"/>
  </numFmts>
  <fonts count="13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b/>
      <u/>
      <sz val="10"/>
      <color theme="9" tint="-0.249977111117893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</cellStyleXfs>
  <cellXfs count="12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7" borderId="0" xfId="0" applyFont="1" applyFill="1" applyAlignment="1">
      <alignment vertical="center"/>
    </xf>
    <xf numFmtId="0" fontId="0" fillId="0" borderId="0" xfId="0" applyAlignment="1">
      <alignment vertical="center"/>
    </xf>
    <xf numFmtId="2" fontId="0" fillId="0" borderId="0" xfId="2" applyNumberFormat="1" applyFont="1" applyAlignment="1">
      <alignment vertical="center"/>
    </xf>
    <xf numFmtId="2" fontId="3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7" fontId="0" fillId="0" borderId="0" xfId="2" applyNumberFormat="1" applyFont="1" applyAlignment="1">
      <alignment vertical="center"/>
    </xf>
    <xf numFmtId="168" fontId="0" fillId="0" borderId="0" xfId="2" applyNumberFormat="1" applyFont="1" applyAlignment="1">
      <alignment vertical="center"/>
    </xf>
    <xf numFmtId="169" fontId="0" fillId="0" borderId="0" xfId="2" applyNumberFormat="1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vertical="center"/>
    </xf>
    <xf numFmtId="0" fontId="0" fillId="0" borderId="1" xfId="0" applyBorder="1" applyAlignment="1">
      <alignment horizontal="left" vertical="center" indent="1"/>
    </xf>
    <xf numFmtId="167" fontId="0" fillId="0" borderId="1" xfId="2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168" fontId="0" fillId="0" borderId="0" xfId="2" applyNumberFormat="1" applyFont="1" applyBorder="1" applyAlignment="1">
      <alignment vertical="center"/>
    </xf>
    <xf numFmtId="169" fontId="0" fillId="0" borderId="0" xfId="2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0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3" fillId="0" borderId="3" xfId="1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0" fillId="0" borderId="3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4" fontId="4" fillId="0" borderId="9" xfId="1" applyFont="1" applyBorder="1" applyAlignment="1">
      <alignment horizontal="center" vertical="center"/>
    </xf>
    <xf numFmtId="44" fontId="4" fillId="0" borderId="10" xfId="1" applyFont="1" applyBorder="1" applyAlignment="1">
      <alignment horizontal="center" vertical="center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164" fontId="0" fillId="0" borderId="0" xfId="2" applyFont="1" applyBorder="1" applyAlignment="1">
      <alignment vertical="center"/>
    </xf>
    <xf numFmtId="164" fontId="3" fillId="0" borderId="0" xfId="2" applyFont="1" applyBorder="1" applyAlignment="1">
      <alignment horizontal="center" vertical="center"/>
    </xf>
    <xf numFmtId="1" fontId="0" fillId="0" borderId="0" xfId="2" applyNumberFormat="1" applyFont="1" applyBorder="1" applyAlignment="1">
      <alignment horizontal="center" vertical="center"/>
    </xf>
    <xf numFmtId="2" fontId="0" fillId="0" borderId="5" xfId="2" applyNumberFormat="1" applyFont="1" applyBorder="1" applyAlignment="1">
      <alignment horizontal="center" vertical="center"/>
    </xf>
    <xf numFmtId="1" fontId="0" fillId="0" borderId="3" xfId="2" applyNumberFormat="1" applyFont="1" applyBorder="1" applyAlignment="1">
      <alignment horizontal="center" vertical="center"/>
    </xf>
    <xf numFmtId="2" fontId="0" fillId="0" borderId="4" xfId="2" applyNumberFormat="1" applyFont="1" applyBorder="1" applyAlignment="1">
      <alignment horizontal="center" vertical="center"/>
    </xf>
    <xf numFmtId="44" fontId="4" fillId="0" borderId="9" xfId="1" applyFont="1" applyBorder="1" applyAlignment="1">
      <alignment vertical="center"/>
    </xf>
    <xf numFmtId="44" fontId="4" fillId="0" borderId="10" xfId="1" applyFont="1" applyBorder="1" applyAlignment="1">
      <alignment vertical="center"/>
    </xf>
    <xf numFmtId="4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12" borderId="0" xfId="0" applyFont="1" applyFill="1" applyAlignment="1">
      <alignment horizontal="center" vertical="center" wrapText="1"/>
    </xf>
    <xf numFmtId="44" fontId="3" fillId="0" borderId="0" xfId="4" applyFont="1" applyAlignment="1">
      <alignment horizontal="left" vertical="center"/>
    </xf>
    <xf numFmtId="44" fontId="3" fillId="0" borderId="13" xfId="4" applyFont="1" applyFill="1" applyBorder="1" applyAlignment="1">
      <alignment vertical="center"/>
    </xf>
    <xf numFmtId="44" fontId="3" fillId="0" borderId="13" xfId="4" applyFont="1" applyBorder="1" applyAlignment="1">
      <alignment vertical="center"/>
    </xf>
    <xf numFmtId="44" fontId="3" fillId="13" borderId="1" xfId="4" applyFont="1" applyFill="1" applyBorder="1" applyAlignment="1">
      <alignment vertical="center"/>
    </xf>
    <xf numFmtId="44" fontId="3" fillId="13" borderId="2" xfId="4" applyFont="1" applyFill="1" applyBorder="1" applyAlignment="1">
      <alignment vertical="center"/>
    </xf>
    <xf numFmtId="44" fontId="3" fillId="0" borderId="0" xfId="4" applyFont="1" applyAlignment="1">
      <alignment vertical="center"/>
    </xf>
    <xf numFmtId="44" fontId="3" fillId="13" borderId="14" xfId="4" applyFont="1" applyFill="1" applyBorder="1" applyAlignment="1">
      <alignment vertical="center"/>
    </xf>
    <xf numFmtId="44" fontId="3" fillId="0" borderId="0" xfId="4" applyFont="1" applyFill="1" applyBorder="1" applyAlignment="1">
      <alignment vertical="center"/>
    </xf>
    <xf numFmtId="0" fontId="2" fillId="0" borderId="0" xfId="3" applyFont="1" applyAlignment="1">
      <alignment vertical="center"/>
    </xf>
    <xf numFmtId="0" fontId="4" fillId="13" borderId="11" xfId="3" applyFont="1" applyFill="1" applyBorder="1" applyAlignment="1">
      <alignment horizontal="center" vertical="center"/>
    </xf>
    <xf numFmtId="0" fontId="4" fillId="13" borderId="12" xfId="3" applyFont="1" applyFill="1" applyBorder="1" applyAlignment="1">
      <alignment horizontal="center" vertical="center"/>
    </xf>
    <xf numFmtId="0" fontId="4" fillId="13" borderId="0" xfId="3" applyFont="1" applyFill="1" applyAlignment="1">
      <alignment horizontal="left" vertical="center"/>
    </xf>
    <xf numFmtId="170" fontId="4" fillId="13" borderId="12" xfId="3" applyNumberFormat="1" applyFont="1" applyFill="1" applyBorder="1" applyAlignment="1">
      <alignment horizontal="center" vertical="center"/>
    </xf>
    <xf numFmtId="0" fontId="2" fillId="0" borderId="0" xfId="5" applyAlignment="1">
      <alignment horizontal="left" vertical="center" indent="1"/>
    </xf>
    <xf numFmtId="0" fontId="3" fillId="4" borderId="0" xfId="0" applyFont="1" applyFill="1" applyAlignment="1">
      <alignment vertical="center"/>
    </xf>
    <xf numFmtId="165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6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3" fillId="8" borderId="0" xfId="0" applyFont="1" applyFill="1" applyAlignment="1">
      <alignment vertical="center"/>
    </xf>
    <xf numFmtId="0" fontId="3" fillId="9" borderId="0" xfId="0" applyFont="1" applyFill="1" applyAlignment="1">
      <alignment vertical="center"/>
    </xf>
    <xf numFmtId="0" fontId="3" fillId="0" borderId="0" xfId="3" applyFont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167" fontId="0" fillId="10" borderId="1" xfId="2" applyNumberFormat="1" applyFont="1" applyFill="1" applyBorder="1" applyAlignment="1">
      <alignment vertical="center"/>
    </xf>
    <xf numFmtId="168" fontId="0" fillId="10" borderId="1" xfId="2" applyNumberFormat="1" applyFont="1" applyFill="1" applyBorder="1" applyAlignment="1">
      <alignment vertical="center"/>
    </xf>
    <xf numFmtId="169" fontId="0" fillId="10" borderId="1" xfId="2" applyNumberFormat="1" applyFont="1" applyFill="1" applyBorder="1" applyAlignment="1">
      <alignment vertical="center"/>
    </xf>
    <xf numFmtId="44" fontId="0" fillId="10" borderId="1" xfId="1" applyFont="1" applyFill="1" applyBorder="1" applyAlignment="1">
      <alignment vertical="center"/>
    </xf>
    <xf numFmtId="44" fontId="3" fillId="10" borderId="1" xfId="1" applyFont="1" applyFill="1" applyBorder="1" applyAlignment="1">
      <alignment horizontal="center" vertical="center"/>
    </xf>
    <xf numFmtId="44" fontId="10" fillId="0" borderId="2" xfId="3" applyNumberFormat="1" applyFont="1" applyBorder="1" applyAlignment="1">
      <alignment vertical="center"/>
    </xf>
    <xf numFmtId="0" fontId="10" fillId="0" borderId="0" xfId="3" applyFont="1" applyAlignment="1">
      <alignment vertical="center"/>
    </xf>
    <xf numFmtId="0" fontId="12" fillId="14" borderId="11" xfId="3" applyFont="1" applyFill="1" applyBorder="1" applyAlignment="1">
      <alignment horizontal="center" vertical="center"/>
    </xf>
    <xf numFmtId="0" fontId="12" fillId="14" borderId="12" xfId="3" applyFont="1" applyFill="1" applyBorder="1" applyAlignment="1">
      <alignment horizontal="center" vertical="center"/>
    </xf>
    <xf numFmtId="170" fontId="12" fillId="14" borderId="12" xfId="3" applyNumberFormat="1" applyFont="1" applyFill="1" applyBorder="1" applyAlignment="1">
      <alignment horizontal="center" vertical="center"/>
    </xf>
    <xf numFmtId="44" fontId="3" fillId="4" borderId="1" xfId="4" applyFont="1" applyFill="1" applyBorder="1" applyAlignment="1">
      <alignment vertical="center"/>
    </xf>
    <xf numFmtId="44" fontId="3" fillId="4" borderId="2" xfId="4" applyFont="1" applyFill="1" applyBorder="1" applyAlignment="1">
      <alignment vertical="center"/>
    </xf>
    <xf numFmtId="44" fontId="3" fillId="4" borderId="14" xfId="4" applyFont="1" applyFill="1" applyBorder="1" applyAlignment="1">
      <alignment vertical="center"/>
    </xf>
    <xf numFmtId="0" fontId="12" fillId="14" borderId="1" xfId="0" applyFont="1" applyFill="1" applyBorder="1" applyAlignment="1">
      <alignment horizontal="center" vertical="center"/>
    </xf>
    <xf numFmtId="167" fontId="0" fillId="4" borderId="1" xfId="2" applyNumberFormat="1" applyFont="1" applyFill="1" applyBorder="1" applyAlignment="1">
      <alignment vertical="center"/>
    </xf>
    <xf numFmtId="168" fontId="0" fillId="4" borderId="1" xfId="2" applyNumberFormat="1" applyFont="1" applyFill="1" applyBorder="1" applyAlignment="1">
      <alignment vertical="center"/>
    </xf>
    <xf numFmtId="169" fontId="0" fillId="4" borderId="1" xfId="2" applyNumberFormat="1" applyFont="1" applyFill="1" applyBorder="1" applyAlignment="1">
      <alignment vertical="center"/>
    </xf>
    <xf numFmtId="44" fontId="0" fillId="4" borderId="1" xfId="1" applyFont="1" applyFill="1" applyBorder="1" applyAlignment="1">
      <alignment vertical="center"/>
    </xf>
    <xf numFmtId="44" fontId="3" fillId="4" borderId="1" xfId="1" applyFont="1" applyFill="1" applyBorder="1" applyAlignment="1">
      <alignment horizontal="center" vertical="center"/>
    </xf>
    <xf numFmtId="44" fontId="3" fillId="4" borderId="0" xfId="1" applyFont="1" applyFill="1" applyBorder="1" applyAlignment="1">
      <alignment vertical="center"/>
    </xf>
    <xf numFmtId="49" fontId="12" fillId="14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1" fillId="0" borderId="0" xfId="5" applyFont="1" applyAlignment="1">
      <alignment horizontal="left" vertical="center" indent="1"/>
    </xf>
    <xf numFmtId="0" fontId="10" fillId="0" borderId="0" xfId="3" applyFont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0" xfId="3" applyFont="1" applyAlignment="1">
      <alignment vertical="center"/>
    </xf>
    <xf numFmtId="0" fontId="1" fillId="13" borderId="0" xfId="3" applyFont="1" applyFill="1" applyAlignment="1">
      <alignment vertical="center"/>
    </xf>
    <xf numFmtId="0" fontId="1" fillId="13" borderId="0" xfId="3" applyFont="1" applyFill="1" applyAlignment="1">
      <alignment horizontal="center" vertical="center"/>
    </xf>
    <xf numFmtId="0" fontId="1" fillId="0" borderId="0" xfId="3" applyFont="1" applyAlignment="1">
      <alignment horizontal="center" vertical="center"/>
    </xf>
    <xf numFmtId="44" fontId="1" fillId="0" borderId="0" xfId="3" applyNumberFormat="1" applyFont="1" applyAlignment="1">
      <alignment vertical="center"/>
    </xf>
    <xf numFmtId="0" fontId="1" fillId="0" borderId="0" xfId="3" applyFont="1" applyAlignment="1">
      <alignment horizontal="left" vertical="center"/>
    </xf>
    <xf numFmtId="44" fontId="1" fillId="0" borderId="0" xfId="3" applyNumberFormat="1" applyFont="1" applyAlignment="1">
      <alignment horizontal="left" vertical="center"/>
    </xf>
    <xf numFmtId="44" fontId="3" fillId="10" borderId="0" xfId="1" applyFont="1" applyFill="1" applyBorder="1" applyAlignment="1">
      <alignment horizontal="right" vertical="center"/>
    </xf>
    <xf numFmtId="165" fontId="3" fillId="5" borderId="0" xfId="0" applyNumberFormat="1" applyFont="1" applyFill="1" applyAlignment="1">
      <alignment vertical="center"/>
    </xf>
    <xf numFmtId="44" fontId="3" fillId="10" borderId="0" xfId="1" quotePrefix="1" applyFont="1" applyFill="1" applyBorder="1" applyAlignment="1">
      <alignment horizontal="right" vertical="center"/>
    </xf>
    <xf numFmtId="165" fontId="3" fillId="0" borderId="0" xfId="0" applyNumberFormat="1" applyFont="1" applyAlignment="1">
      <alignment horizontal="left" vertical="center"/>
    </xf>
  </cellXfs>
  <cellStyles count="10">
    <cellStyle name="Coma" xfId="2" builtinId="3"/>
    <cellStyle name="Millares 2" xfId="7" xr:uid="{00000000-0005-0000-0000-000001000000}"/>
    <cellStyle name="Moneda" xfId="1" builtinId="4"/>
    <cellStyle name="Moneda 2" xfId="4" xr:uid="{00000000-0005-0000-0000-000003000000}"/>
    <cellStyle name="Moneda 3" xfId="8" xr:uid="{00000000-0005-0000-0000-000004000000}"/>
    <cellStyle name="Normal" xfId="0" builtinId="0"/>
    <cellStyle name="Normal 11" xfId="9" xr:uid="{9C26B951-5342-4B7D-B0B0-4BFB1FB5A106}"/>
    <cellStyle name="Normal 2" xfId="3" xr:uid="{00000000-0005-0000-0000-000006000000}"/>
    <cellStyle name="Normal 3" xfId="5" xr:uid="{00000000-0005-0000-0000-000007000000}"/>
    <cellStyle name="Porcentaje 2" xfId="6" xr:uid="{00000000-0005-0000-0000-000008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0</xdr:row>
      <xdr:rowOff>44824</xdr:rowOff>
    </xdr:from>
    <xdr:to>
      <xdr:col>0</xdr:col>
      <xdr:colOff>2162735</xdr:colOff>
      <xdr:row>3</xdr:row>
      <xdr:rowOff>78572</xdr:rowOff>
    </xdr:to>
    <xdr:pic>
      <xdr:nvPicPr>
        <xdr:cNvPr id="2" name="Imatg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4" y="44824"/>
          <a:ext cx="2061881" cy="504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112059</xdr:colOff>
      <xdr:row>0</xdr:row>
      <xdr:rowOff>156882</xdr:rowOff>
    </xdr:from>
    <xdr:to>
      <xdr:col>2</xdr:col>
      <xdr:colOff>1642847</xdr:colOff>
      <xdr:row>2</xdr:row>
      <xdr:rowOff>247116</xdr:rowOff>
    </xdr:to>
    <xdr:pic>
      <xdr:nvPicPr>
        <xdr:cNvPr id="2" name="Imatge 4">
          <a:extLst>
            <a:ext uri="{FF2B5EF4-FFF2-40B4-BE49-F238E27FC236}">
              <a16:creationId xmlns:a16="http://schemas.microsoft.com/office/drawing/2014/main" id="{7FAB1421-0DB8-43B1-BCAF-5D0826D8B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794" y="156882"/>
          <a:ext cx="2292788" cy="5608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0</xdr:row>
      <xdr:rowOff>11206</xdr:rowOff>
    </xdr:from>
    <xdr:to>
      <xdr:col>1</xdr:col>
      <xdr:colOff>11205</xdr:colOff>
      <xdr:row>1</xdr:row>
      <xdr:rowOff>224396</xdr:rowOff>
    </xdr:to>
    <xdr:pic>
      <xdr:nvPicPr>
        <xdr:cNvPr id="2" name="Imatge 4">
          <a:extLst>
            <a:ext uri="{FF2B5EF4-FFF2-40B4-BE49-F238E27FC236}">
              <a16:creationId xmlns:a16="http://schemas.microsoft.com/office/drawing/2014/main" id="{0D740AF0-0C08-4F1D-A5F7-126E6BD3B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29" y="11206"/>
          <a:ext cx="1512794" cy="3700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39451-31D2-43AC-8DE3-B0130357F8E8}">
  <dimension ref="A1:D7"/>
  <sheetViews>
    <sheetView showGridLines="0" zoomScale="85" zoomScaleNormal="85" workbookViewId="0">
      <selection activeCell="O40" sqref="O40"/>
    </sheetView>
  </sheetViews>
  <sheetFormatPr defaultColWidth="11.42578125" defaultRowHeight="12.75"/>
  <cols>
    <col min="1" max="1" width="4.140625" customWidth="1"/>
    <col min="2" max="2" width="30.28515625" customWidth="1"/>
  </cols>
  <sheetData>
    <row r="1" spans="1:4" ht="69.75" customHeight="1">
      <c r="B1" s="48" t="s">
        <v>0</v>
      </c>
    </row>
    <row r="2" spans="1:4" s="9" customFormat="1" ht="24.95" customHeight="1">
      <c r="A2" s="17"/>
      <c r="B2" s="7" t="s">
        <v>1</v>
      </c>
    </row>
    <row r="3" spans="1:4" s="9" customFormat="1" ht="24.95" customHeight="1">
      <c r="A3" s="17"/>
      <c r="B3" s="7" t="s">
        <v>2</v>
      </c>
    </row>
    <row r="4" spans="1:4" s="9" customFormat="1" ht="24.95" customHeight="1">
      <c r="A4" s="17"/>
      <c r="B4" s="7" t="s">
        <v>3</v>
      </c>
      <c r="C4" s="98" t="s">
        <v>4</v>
      </c>
      <c r="D4" s="7" t="s">
        <v>5</v>
      </c>
    </row>
    <row r="5" spans="1:4" s="9" customFormat="1" ht="24.95" customHeight="1">
      <c r="A5" s="17"/>
      <c r="B5" s="7" t="s">
        <v>6</v>
      </c>
    </row>
    <row r="6" spans="1:4" s="9" customFormat="1" ht="24.95" customHeight="1">
      <c r="A6" s="17"/>
      <c r="B6" s="48" t="s">
        <v>7</v>
      </c>
    </row>
    <row r="7" spans="1:4" s="9" customFormat="1" ht="24.95" customHeight="1">
      <c r="A7" s="17"/>
      <c r="B7" s="7" t="s">
        <v>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41"/>
  <sheetViews>
    <sheetView showGridLines="0" tabSelected="1" topLeftCell="A16" zoomScale="85" zoomScaleNormal="85" workbookViewId="0">
      <selection activeCell="A32" sqref="A32"/>
    </sheetView>
  </sheetViews>
  <sheetFormatPr defaultColWidth="11.42578125" defaultRowHeight="12.75"/>
  <cols>
    <col min="1" max="1" width="53.28515625" style="59" bestFit="1" customWidth="1"/>
    <col min="2" max="2" width="18.85546875" style="59" bestFit="1" customWidth="1"/>
    <col min="3" max="4" width="26" style="59" bestFit="1" customWidth="1"/>
    <col min="5" max="5" width="26.85546875" style="59" bestFit="1" customWidth="1"/>
    <col min="6" max="6" width="22.140625" style="59" bestFit="1" customWidth="1"/>
    <col min="7" max="7" width="11.42578125" style="59"/>
    <col min="8" max="9" width="23" style="59" bestFit="1" customWidth="1"/>
    <col min="10" max="10" width="23.7109375" style="59" bestFit="1" customWidth="1"/>
    <col min="11" max="11" width="19.5703125" style="59" customWidth="1"/>
    <col min="12" max="16384" width="11.42578125" style="59"/>
  </cols>
  <sheetData>
    <row r="3" spans="1:11">
      <c r="A3" s="112"/>
      <c r="B3" s="112"/>
      <c r="C3" s="100" t="s">
        <v>9</v>
      </c>
      <c r="D3" s="100"/>
      <c r="E3" s="100"/>
      <c r="F3" s="100"/>
      <c r="G3" s="112"/>
      <c r="H3" s="100" t="s">
        <v>10</v>
      </c>
      <c r="I3" s="100"/>
      <c r="J3" s="100"/>
      <c r="K3" s="100"/>
    </row>
    <row r="4" spans="1:11">
      <c r="A4" s="112"/>
      <c r="B4" s="112"/>
      <c r="C4" s="101"/>
      <c r="D4" s="101"/>
      <c r="E4" s="101"/>
      <c r="F4" s="101"/>
      <c r="G4" s="112"/>
      <c r="H4" s="101"/>
      <c r="I4" s="101"/>
      <c r="J4" s="101"/>
      <c r="K4" s="101"/>
    </row>
    <row r="5" spans="1:11" ht="24.95" customHeight="1">
      <c r="A5" s="112"/>
      <c r="B5" s="112"/>
      <c r="C5" s="60" t="s">
        <v>11</v>
      </c>
      <c r="D5" s="60" t="s">
        <v>11</v>
      </c>
      <c r="E5" s="60" t="s">
        <v>12</v>
      </c>
      <c r="F5" s="60" t="s">
        <v>13</v>
      </c>
      <c r="G5" s="112"/>
      <c r="H5" s="83" t="s">
        <v>11</v>
      </c>
      <c r="I5" s="83" t="s">
        <v>11</v>
      </c>
      <c r="J5" s="83" t="s">
        <v>12</v>
      </c>
      <c r="K5" s="83" t="s">
        <v>13</v>
      </c>
    </row>
    <row r="6" spans="1:11" ht="24.95" customHeight="1">
      <c r="A6" s="112"/>
      <c r="B6" s="112"/>
      <c r="C6" s="61" t="s">
        <v>14</v>
      </c>
      <c r="D6" s="61" t="s">
        <v>15</v>
      </c>
      <c r="E6" s="61" t="s">
        <v>16</v>
      </c>
      <c r="F6" s="63">
        <v>3</v>
      </c>
      <c r="G6" s="112"/>
      <c r="H6" s="84" t="s">
        <v>14</v>
      </c>
      <c r="I6" s="84" t="s">
        <v>15</v>
      </c>
      <c r="J6" s="84" t="s">
        <v>16</v>
      </c>
      <c r="K6" s="85">
        <v>3</v>
      </c>
    </row>
    <row r="7" spans="1:11" ht="24.95" customHeight="1">
      <c r="A7" s="112" t="s">
        <v>17</v>
      </c>
      <c r="B7" s="112" t="s">
        <v>18</v>
      </c>
      <c r="C7" s="112"/>
      <c r="D7" s="112"/>
      <c r="E7" s="112"/>
      <c r="F7" s="112"/>
      <c r="G7" s="112"/>
      <c r="H7" s="112"/>
      <c r="I7" s="112"/>
      <c r="J7" s="112"/>
      <c r="K7" s="112"/>
    </row>
    <row r="8" spans="1:11" ht="24.95" customHeight="1">
      <c r="A8" s="64" t="s">
        <v>19</v>
      </c>
      <c r="B8" s="74">
        <v>10</v>
      </c>
      <c r="C8" s="52">
        <f>+'Manteniment preventiu'!AL15</f>
        <v>0</v>
      </c>
      <c r="D8" s="52">
        <f>+'Manteniment correctiu'!H104+'Manteniment correctiu'!H102+'Manteniment correctiu'!H106</f>
        <v>0</v>
      </c>
      <c r="E8" s="53">
        <f>+D8+C8</f>
        <v>0</v>
      </c>
      <c r="F8" s="53">
        <f>+E8*$F$6</f>
        <v>0</v>
      </c>
      <c r="G8" s="112"/>
      <c r="H8" s="52">
        <v>6780</v>
      </c>
      <c r="I8" s="52">
        <v>10020</v>
      </c>
      <c r="J8" s="53">
        <v>16800</v>
      </c>
      <c r="K8" s="53">
        <v>50400</v>
      </c>
    </row>
    <row r="9" spans="1:11" ht="24.95" customHeight="1">
      <c r="A9" s="64" t="s">
        <v>20</v>
      </c>
      <c r="B9" s="74">
        <v>20</v>
      </c>
      <c r="C9" s="52">
        <f>+'Manteniment preventiu'!AL16</f>
        <v>0</v>
      </c>
      <c r="D9" s="52">
        <f>+'Manteniment correctiu'!J102</f>
        <v>0</v>
      </c>
      <c r="E9" s="53">
        <f>+D9+C9</f>
        <v>0</v>
      </c>
      <c r="F9" s="53">
        <f t="shared" ref="F9:F10" si="0">+E9*$F$6</f>
        <v>0</v>
      </c>
      <c r="G9" s="112"/>
      <c r="H9" s="52">
        <v>6680</v>
      </c>
      <c r="I9" s="52">
        <v>25165</v>
      </c>
      <c r="J9" s="53">
        <v>31845</v>
      </c>
      <c r="K9" s="53">
        <v>95535</v>
      </c>
    </row>
    <row r="10" spans="1:11" ht="24.95" customHeight="1" thickBot="1">
      <c r="A10" s="99" t="s">
        <v>21</v>
      </c>
      <c r="B10" s="74">
        <v>30</v>
      </c>
      <c r="C10" s="52">
        <f>+'Manteniment preventiu'!AL17</f>
        <v>0</v>
      </c>
      <c r="D10" s="52">
        <f>+'Manteniment correctiu'!J104+'Manteniment correctiu'!J106</f>
        <v>0</v>
      </c>
      <c r="E10" s="53">
        <f>+D10+C10</f>
        <v>0</v>
      </c>
      <c r="F10" s="53">
        <f t="shared" si="0"/>
        <v>0</v>
      </c>
      <c r="G10" s="112"/>
      <c r="H10" s="52">
        <v>13323.2</v>
      </c>
      <c r="I10" s="52">
        <v>23327.5</v>
      </c>
      <c r="J10" s="53">
        <v>36650.699999999997</v>
      </c>
      <c r="K10" s="53">
        <v>109952.09999999999</v>
      </c>
    </row>
    <row r="11" spans="1:11" ht="24.95" customHeight="1" thickBot="1">
      <c r="A11" s="62" t="s">
        <v>22</v>
      </c>
      <c r="B11" s="113"/>
      <c r="C11" s="54">
        <f>SUM(C8:C10)</f>
        <v>0</v>
      </c>
      <c r="D11" s="54">
        <f>SUM(D8:D10)</f>
        <v>0</v>
      </c>
      <c r="E11" s="55">
        <f>SUM(E8:E10)</f>
        <v>0</v>
      </c>
      <c r="F11" s="55">
        <f>SUM(F8:F10)</f>
        <v>0</v>
      </c>
      <c r="G11" s="112"/>
      <c r="H11" s="86">
        <f>SUM(H8:H10)</f>
        <v>26783.200000000001</v>
      </c>
      <c r="I11" s="86">
        <f>SUM(I8:I10)</f>
        <v>58512.5</v>
      </c>
      <c r="J11" s="87">
        <f>SUM(J8:J10)</f>
        <v>85295.7</v>
      </c>
      <c r="K11" s="87">
        <f>SUM(K8:K10)</f>
        <v>255887.09999999998</v>
      </c>
    </row>
    <row r="12" spans="1:11" ht="24.95" customHeight="1">
      <c r="A12" s="112" t="s">
        <v>23</v>
      </c>
      <c r="B12" s="112"/>
      <c r="C12" s="56"/>
      <c r="D12" s="56"/>
      <c r="E12" s="56"/>
      <c r="F12" s="56"/>
      <c r="G12" s="112"/>
      <c r="H12" s="112"/>
      <c r="I12" s="112"/>
      <c r="J12" s="112"/>
      <c r="K12" s="112"/>
    </row>
    <row r="13" spans="1:11" ht="24.95" customHeight="1">
      <c r="A13" s="64" t="s">
        <v>24</v>
      </c>
      <c r="B13" s="74">
        <v>40</v>
      </c>
      <c r="C13" s="52">
        <f>+'Manteniment preventiu'!AL18</f>
        <v>0</v>
      </c>
      <c r="D13" s="52">
        <f>+'Manteniment correctiu'!L102</f>
        <v>0</v>
      </c>
      <c r="E13" s="53">
        <f t="shared" ref="E13:E14" si="1">+D13+C13</f>
        <v>0</v>
      </c>
      <c r="F13" s="53">
        <f>+E13*$F$6</f>
        <v>0</v>
      </c>
      <c r="G13" s="112"/>
      <c r="H13" s="52">
        <v>8110</v>
      </c>
      <c r="I13" s="52">
        <v>46350</v>
      </c>
      <c r="J13" s="53">
        <v>54460</v>
      </c>
      <c r="K13" s="53">
        <v>163380</v>
      </c>
    </row>
    <row r="14" spans="1:11" ht="24.95" customHeight="1" thickBot="1">
      <c r="A14" s="99" t="s">
        <v>25</v>
      </c>
      <c r="B14" s="74">
        <v>50</v>
      </c>
      <c r="C14" s="52">
        <f>+'Manteniment preventiu'!AL19</f>
        <v>0</v>
      </c>
      <c r="D14" s="52">
        <f>+'Manteniment correctiu'!L104+'Manteniment correctiu'!L106</f>
        <v>0</v>
      </c>
      <c r="E14" s="53">
        <f t="shared" si="1"/>
        <v>0</v>
      </c>
      <c r="F14" s="53">
        <f>+E14*$F$6</f>
        <v>0</v>
      </c>
      <c r="G14" s="112"/>
      <c r="H14" s="52">
        <v>14681.8</v>
      </c>
      <c r="I14" s="52">
        <v>24107.5</v>
      </c>
      <c r="J14" s="53">
        <v>38789.300000000003</v>
      </c>
      <c r="K14" s="53">
        <v>116367.90000000001</v>
      </c>
    </row>
    <row r="15" spans="1:11" ht="24.95" customHeight="1" thickBot="1">
      <c r="A15" s="62" t="s">
        <v>26</v>
      </c>
      <c r="B15" s="114"/>
      <c r="C15" s="54">
        <f>SUM(C13:C14)</f>
        <v>0</v>
      </c>
      <c r="D15" s="54">
        <f>SUM(D13:D14)</f>
        <v>0</v>
      </c>
      <c r="E15" s="55">
        <f>SUM(E13:E14)</f>
        <v>0</v>
      </c>
      <c r="F15" s="55">
        <f>SUM(F13:F14)</f>
        <v>0</v>
      </c>
      <c r="G15" s="112"/>
      <c r="H15" s="86">
        <f>SUM(H13:H14)</f>
        <v>22791.8</v>
      </c>
      <c r="I15" s="86">
        <f>SUM(I13:I14)</f>
        <v>70457.5</v>
      </c>
      <c r="J15" s="87">
        <f>SUM(J13:J14)</f>
        <v>93249.3</v>
      </c>
      <c r="K15" s="87">
        <f>SUM(K13:K14)</f>
        <v>279747.90000000002</v>
      </c>
    </row>
    <row r="16" spans="1:11" ht="24.95" customHeight="1">
      <c r="A16" s="112" t="s">
        <v>27</v>
      </c>
      <c r="B16" s="115"/>
      <c r="C16" s="56"/>
      <c r="D16" s="56"/>
      <c r="E16" s="56"/>
      <c r="F16" s="56"/>
      <c r="G16" s="112"/>
      <c r="H16" s="112"/>
      <c r="I16" s="112"/>
      <c r="J16" s="112"/>
      <c r="K16" s="112"/>
    </row>
    <row r="17" spans="1:11" ht="24.95" customHeight="1">
      <c r="A17" s="64" t="s">
        <v>28</v>
      </c>
      <c r="B17" s="74">
        <v>60</v>
      </c>
      <c r="C17" s="52">
        <f>+'Manteniment preventiu'!AL20</f>
        <v>0</v>
      </c>
      <c r="D17" s="52">
        <f>+'Manteniment correctiu'!N102</f>
        <v>0</v>
      </c>
      <c r="E17" s="53">
        <f t="shared" ref="E17:E18" si="2">+D17+C17</f>
        <v>0</v>
      </c>
      <c r="F17" s="53">
        <f>+E17*$F$6</f>
        <v>0</v>
      </c>
      <c r="G17" s="112"/>
      <c r="H17" s="52">
        <v>8110</v>
      </c>
      <c r="I17" s="52">
        <v>51935</v>
      </c>
      <c r="J17" s="53">
        <v>60045</v>
      </c>
      <c r="K17" s="53">
        <v>180135</v>
      </c>
    </row>
    <row r="18" spans="1:11" ht="24.95" customHeight="1" thickBot="1">
      <c r="A18" s="99" t="s">
        <v>29</v>
      </c>
      <c r="B18" s="74">
        <v>70</v>
      </c>
      <c r="C18" s="52">
        <f>+'Manteniment preventiu'!AL21</f>
        <v>0</v>
      </c>
      <c r="D18" s="52">
        <f>+'Manteniment correctiu'!N104+'Manteniment correctiu'!N106</f>
        <v>0</v>
      </c>
      <c r="E18" s="53">
        <f t="shared" si="2"/>
        <v>0</v>
      </c>
      <c r="F18" s="53">
        <f>+E18*$F$6</f>
        <v>0</v>
      </c>
      <c r="G18" s="112"/>
      <c r="H18" s="52">
        <v>14681.8</v>
      </c>
      <c r="I18" s="52">
        <v>27017.5</v>
      </c>
      <c r="J18" s="53">
        <v>41699.300000000003</v>
      </c>
      <c r="K18" s="53">
        <v>125097.90000000001</v>
      </c>
    </row>
    <row r="19" spans="1:11" ht="24.95" customHeight="1" thickBot="1">
      <c r="A19" s="62" t="s">
        <v>30</v>
      </c>
      <c r="B19" s="114"/>
      <c r="C19" s="54">
        <f>SUM(C17:C18)</f>
        <v>0</v>
      </c>
      <c r="D19" s="54">
        <f>SUM(D17:D18)</f>
        <v>0</v>
      </c>
      <c r="E19" s="55">
        <f>SUM(E17:E18)</f>
        <v>0</v>
      </c>
      <c r="F19" s="55">
        <f>SUM(F17:F18)</f>
        <v>0</v>
      </c>
      <c r="G19" s="112"/>
      <c r="H19" s="86">
        <f>SUM(H17:H18)</f>
        <v>22791.8</v>
      </c>
      <c r="I19" s="86">
        <f>SUM(I17:I18)</f>
        <v>78952.5</v>
      </c>
      <c r="J19" s="87">
        <f>SUM(J17:J18)</f>
        <v>101744.3</v>
      </c>
      <c r="K19" s="87">
        <f>SUM(K17:K18)</f>
        <v>305232.90000000002</v>
      </c>
    </row>
    <row r="20" spans="1:11" ht="24.95" customHeight="1">
      <c r="A20" s="112" t="s">
        <v>31</v>
      </c>
      <c r="B20" s="115"/>
      <c r="C20" s="56"/>
      <c r="D20" s="56"/>
      <c r="E20" s="56"/>
      <c r="F20" s="56"/>
      <c r="G20" s="112"/>
      <c r="H20" s="112"/>
      <c r="I20" s="112"/>
      <c r="J20" s="112"/>
      <c r="K20" s="112"/>
    </row>
    <row r="21" spans="1:11" ht="24.95" customHeight="1">
      <c r="A21" s="64" t="s">
        <v>32</v>
      </c>
      <c r="B21" s="74" t="s">
        <v>33</v>
      </c>
      <c r="C21" s="52">
        <f>+'Manteniment preventiu'!AL22</f>
        <v>0</v>
      </c>
      <c r="D21" s="52">
        <f>+'Manteniment correctiu'!P102</f>
        <v>0</v>
      </c>
      <c r="E21" s="53">
        <f t="shared" ref="E21:E22" si="3">+D21+C21</f>
        <v>0</v>
      </c>
      <c r="F21" s="53">
        <f>+E21*$F$6</f>
        <v>0</v>
      </c>
      <c r="G21" s="112"/>
      <c r="H21" s="52">
        <v>6680</v>
      </c>
      <c r="I21" s="52">
        <v>46350</v>
      </c>
      <c r="J21" s="53">
        <v>53030</v>
      </c>
      <c r="K21" s="53">
        <v>159090</v>
      </c>
    </row>
    <row r="22" spans="1:11" ht="24.95" customHeight="1" thickBot="1">
      <c r="A22" s="99" t="s">
        <v>34</v>
      </c>
      <c r="B22" s="74" t="s">
        <v>35</v>
      </c>
      <c r="C22" s="52">
        <f>+'Manteniment preventiu'!AL23</f>
        <v>0</v>
      </c>
      <c r="D22" s="52">
        <f>+'Manteniment correctiu'!P104+'Manteniment correctiu'!P106</f>
        <v>0</v>
      </c>
      <c r="E22" s="53">
        <f t="shared" si="3"/>
        <v>0</v>
      </c>
      <c r="F22" s="53">
        <f>+E22*$F$6</f>
        <v>0</v>
      </c>
      <c r="G22" s="112"/>
      <c r="H22" s="52">
        <v>13251.8</v>
      </c>
      <c r="I22" s="52">
        <v>23322.5</v>
      </c>
      <c r="J22" s="53">
        <v>36574.300000000003</v>
      </c>
      <c r="K22" s="53">
        <v>109722.90000000001</v>
      </c>
    </row>
    <row r="23" spans="1:11" ht="24.95" customHeight="1" thickBot="1">
      <c r="A23" s="62" t="s">
        <v>36</v>
      </c>
      <c r="B23" s="114"/>
      <c r="C23" s="54">
        <f>SUM(C21:C22)</f>
        <v>0</v>
      </c>
      <c r="D23" s="54">
        <f>SUM(D21:D22)</f>
        <v>0</v>
      </c>
      <c r="E23" s="55">
        <f>SUM(E21:E22)</f>
        <v>0</v>
      </c>
      <c r="F23" s="55">
        <f>SUM(F21:F22)</f>
        <v>0</v>
      </c>
      <c r="G23" s="112"/>
      <c r="H23" s="86">
        <f>SUM(H21:H22)</f>
        <v>19931.8</v>
      </c>
      <c r="I23" s="86">
        <f>SUM(I21:I22)</f>
        <v>69672.5</v>
      </c>
      <c r="J23" s="87">
        <f>SUM(J21:J22)</f>
        <v>89604.3</v>
      </c>
      <c r="K23" s="87">
        <f>SUM(K21:K22)</f>
        <v>268812.90000000002</v>
      </c>
    </row>
    <row r="24" spans="1:11" ht="24.95" customHeight="1">
      <c r="A24" s="112" t="s">
        <v>37</v>
      </c>
      <c r="B24" s="115"/>
      <c r="C24" s="56"/>
      <c r="D24" s="56"/>
      <c r="E24" s="56"/>
      <c r="F24" s="56"/>
      <c r="G24" s="112"/>
      <c r="H24" s="56"/>
      <c r="I24" s="56"/>
      <c r="J24" s="56"/>
      <c r="K24" s="56"/>
    </row>
    <row r="25" spans="1:11" ht="24.95" customHeight="1">
      <c r="A25" s="64" t="s">
        <v>38</v>
      </c>
      <c r="B25" s="74">
        <v>120</v>
      </c>
      <c r="C25" s="52">
        <f>+'Manteniment preventiu'!AL24</f>
        <v>0</v>
      </c>
      <c r="D25" s="52">
        <f>+'Manteniment correctiu'!R102</f>
        <v>0</v>
      </c>
      <c r="E25" s="53">
        <f t="shared" ref="E25:E26" si="4">+D25+C25</f>
        <v>0</v>
      </c>
      <c r="F25" s="53">
        <f>+E25*$F$6</f>
        <v>0</v>
      </c>
      <c r="G25" s="112"/>
      <c r="H25" s="52">
        <v>6680</v>
      </c>
      <c r="I25" s="52">
        <v>54755</v>
      </c>
      <c r="J25" s="53">
        <v>61435</v>
      </c>
      <c r="K25" s="53">
        <v>184305</v>
      </c>
    </row>
    <row r="26" spans="1:11" ht="24.95" customHeight="1" thickBot="1">
      <c r="A26" s="99" t="s">
        <v>39</v>
      </c>
      <c r="B26" s="74">
        <v>130</v>
      </c>
      <c r="C26" s="52">
        <f>+'Manteniment preventiu'!AL25</f>
        <v>0</v>
      </c>
      <c r="D26" s="52">
        <f>+'Manteniment correctiu'!R104+'Manteniment correctiu'!R106</f>
        <v>0</v>
      </c>
      <c r="E26" s="53">
        <f t="shared" si="4"/>
        <v>0</v>
      </c>
      <c r="F26" s="53">
        <f>+E26*$F$6</f>
        <v>0</v>
      </c>
      <c r="G26" s="112"/>
      <c r="H26" s="52">
        <v>12126.8</v>
      </c>
      <c r="I26" s="52">
        <v>25870</v>
      </c>
      <c r="J26" s="53">
        <v>37996.800000000003</v>
      </c>
      <c r="K26" s="53">
        <v>113990.40000000001</v>
      </c>
    </row>
    <row r="27" spans="1:11" ht="24.95" customHeight="1" thickBot="1">
      <c r="A27" s="62" t="s">
        <v>40</v>
      </c>
      <c r="B27" s="114"/>
      <c r="C27" s="54">
        <f>SUM(C25:C26)</f>
        <v>0</v>
      </c>
      <c r="D27" s="54">
        <f>SUM(D25:D26)</f>
        <v>0</v>
      </c>
      <c r="E27" s="55">
        <f>SUM(E25:E26)</f>
        <v>0</v>
      </c>
      <c r="F27" s="55">
        <f>SUM(F25:F26)</f>
        <v>0</v>
      </c>
      <c r="G27" s="112"/>
      <c r="H27" s="86">
        <f>SUM(H25:H26)</f>
        <v>18806.8</v>
      </c>
      <c r="I27" s="86">
        <f>SUM(I25:I26)</f>
        <v>80625</v>
      </c>
      <c r="J27" s="87">
        <f>SUM(J25:J26)</f>
        <v>99431.8</v>
      </c>
      <c r="K27" s="87">
        <f>SUM(K25:K26)</f>
        <v>298295.40000000002</v>
      </c>
    </row>
    <row r="28" spans="1:11" ht="24.95" customHeight="1">
      <c r="A28" s="112" t="s">
        <v>41</v>
      </c>
      <c r="B28" s="115"/>
      <c r="C28" s="56"/>
      <c r="D28" s="56"/>
      <c r="E28" s="56"/>
      <c r="F28" s="56"/>
      <c r="G28" s="112"/>
      <c r="H28" s="56"/>
      <c r="I28" s="56"/>
      <c r="J28" s="56"/>
      <c r="K28" s="56"/>
    </row>
    <row r="29" spans="1:11" ht="24.95" customHeight="1">
      <c r="A29" s="64" t="s">
        <v>42</v>
      </c>
      <c r="B29" s="74">
        <v>140</v>
      </c>
      <c r="C29" s="52">
        <f>+'Manteniment preventiu'!AL26</f>
        <v>0</v>
      </c>
      <c r="D29" s="52">
        <f>+'Manteniment correctiu'!T102</f>
        <v>0</v>
      </c>
      <c r="E29" s="53">
        <f t="shared" ref="E29:E30" si="5">+D29+C29</f>
        <v>0</v>
      </c>
      <c r="F29" s="53">
        <f>+E29*$F$6</f>
        <v>0</v>
      </c>
      <c r="G29" s="112"/>
      <c r="H29" s="52">
        <v>8110</v>
      </c>
      <c r="I29" s="52">
        <v>86165</v>
      </c>
      <c r="J29" s="53">
        <v>94275</v>
      </c>
      <c r="K29" s="53">
        <v>282825</v>
      </c>
    </row>
    <row r="30" spans="1:11" ht="24.95" customHeight="1" thickBot="1">
      <c r="A30" s="99" t="s">
        <v>43</v>
      </c>
      <c r="B30" s="74">
        <v>150</v>
      </c>
      <c r="C30" s="52">
        <f>+'Manteniment preventiu'!AL27</f>
        <v>0</v>
      </c>
      <c r="D30" s="52">
        <f>+'Manteniment correctiu'!T104+'Manteniment correctiu'!T106</f>
        <v>0</v>
      </c>
      <c r="E30" s="53">
        <f t="shared" si="5"/>
        <v>0</v>
      </c>
      <c r="F30" s="53">
        <f>+E30*$F$6</f>
        <v>0</v>
      </c>
      <c r="G30" s="112"/>
      <c r="H30" s="52">
        <v>14251.6</v>
      </c>
      <c r="I30" s="52">
        <v>25542.5</v>
      </c>
      <c r="J30" s="53">
        <v>39794.1</v>
      </c>
      <c r="K30" s="53">
        <v>119382.29999999999</v>
      </c>
    </row>
    <row r="31" spans="1:11" ht="24.95" customHeight="1" thickBot="1">
      <c r="A31" s="62" t="s">
        <v>44</v>
      </c>
      <c r="B31" s="114"/>
      <c r="C31" s="54">
        <f>SUM(C29:C30)</f>
        <v>0</v>
      </c>
      <c r="D31" s="57">
        <f>SUM(D29:D30)</f>
        <v>0</v>
      </c>
      <c r="E31" s="55">
        <f>SUM(E29:E30)</f>
        <v>0</v>
      </c>
      <c r="F31" s="55">
        <f>SUM(F29:F30)</f>
        <v>0</v>
      </c>
      <c r="G31" s="112"/>
      <c r="H31" s="86">
        <f>SUM(H29:H30)</f>
        <v>22361.599999999999</v>
      </c>
      <c r="I31" s="88">
        <f>SUM(I29:I30)</f>
        <v>111707.5</v>
      </c>
      <c r="J31" s="87">
        <f>SUM(J29:J30)</f>
        <v>134069.1</v>
      </c>
      <c r="K31" s="87">
        <f>SUM(K29:K30)</f>
        <v>402207.3</v>
      </c>
    </row>
    <row r="32" spans="1:11" ht="24.95" customHeight="1">
      <c r="A32" s="112" t="s">
        <v>45</v>
      </c>
      <c r="B32" s="115"/>
      <c r="C32" s="58"/>
      <c r="D32" s="58"/>
      <c r="E32" s="58"/>
      <c r="F32" s="58"/>
      <c r="G32" s="112"/>
      <c r="H32" s="58"/>
      <c r="I32" s="58"/>
      <c r="J32" s="58"/>
      <c r="K32" s="58"/>
    </row>
    <row r="33" spans="1:11" ht="24.95" customHeight="1">
      <c r="A33" s="64" t="s">
        <v>46</v>
      </c>
      <c r="B33" s="74">
        <v>160</v>
      </c>
      <c r="C33" s="52">
        <f>+'Manteniment preventiu'!AL28</f>
        <v>0</v>
      </c>
      <c r="D33" s="52">
        <f>+'Manteniment correctiu'!V102</f>
        <v>0</v>
      </c>
      <c r="E33" s="53">
        <f t="shared" ref="E33:E35" si="6">+D33+C33</f>
        <v>0</v>
      </c>
      <c r="F33" s="53">
        <f>+E33*$F$6</f>
        <v>0</v>
      </c>
      <c r="G33" s="112"/>
      <c r="H33" s="52">
        <v>8110</v>
      </c>
      <c r="I33" s="52">
        <v>67165</v>
      </c>
      <c r="J33" s="53">
        <v>75275</v>
      </c>
      <c r="K33" s="53">
        <v>225825</v>
      </c>
    </row>
    <row r="34" spans="1:11" ht="24.95" customHeight="1">
      <c r="A34" s="99" t="s">
        <v>47</v>
      </c>
      <c r="B34" s="74">
        <v>170</v>
      </c>
      <c r="C34" s="52">
        <f>+'Manteniment preventiu'!AL29</f>
        <v>0</v>
      </c>
      <c r="D34" s="52">
        <f>+'Manteniment correctiu'!V104+'Manteniment correctiu'!V106</f>
        <v>0</v>
      </c>
      <c r="E34" s="53">
        <f t="shared" si="6"/>
        <v>0</v>
      </c>
      <c r="F34" s="53">
        <f>+E34*$F$6</f>
        <v>0</v>
      </c>
      <c r="G34" s="112"/>
      <c r="H34" s="52">
        <v>14251.6</v>
      </c>
      <c r="I34" s="52">
        <v>24042.5</v>
      </c>
      <c r="J34" s="53">
        <v>38294.1</v>
      </c>
      <c r="K34" s="53">
        <v>114882.29999999999</v>
      </c>
    </row>
    <row r="35" spans="1:11" ht="24.95" customHeight="1" thickBot="1">
      <c r="A35" s="99" t="s">
        <v>48</v>
      </c>
      <c r="B35" s="74">
        <v>180</v>
      </c>
      <c r="C35" s="52">
        <f>+'Manteniment preventiu'!AL30</f>
        <v>0</v>
      </c>
      <c r="D35" s="52">
        <f>+'Manteniment correctiu'!X102+'Manteniment correctiu'!X104+'Manteniment correctiu'!X106</f>
        <v>0</v>
      </c>
      <c r="E35" s="53">
        <f t="shared" si="6"/>
        <v>0</v>
      </c>
      <c r="F35" s="53">
        <f>+E35*$F$6</f>
        <v>0</v>
      </c>
      <c r="G35" s="112"/>
      <c r="H35" s="52">
        <v>7940</v>
      </c>
      <c r="I35" s="52">
        <v>10540</v>
      </c>
      <c r="J35" s="53">
        <v>18480</v>
      </c>
      <c r="K35" s="53">
        <v>55440</v>
      </c>
    </row>
    <row r="36" spans="1:11" ht="24.95" customHeight="1" thickBot="1">
      <c r="A36" s="62" t="s">
        <v>49</v>
      </c>
      <c r="B36" s="114"/>
      <c r="C36" s="54">
        <f>SUM(C33:C35)</f>
        <v>0</v>
      </c>
      <c r="D36" s="54">
        <f>SUM(D33:D35)</f>
        <v>0</v>
      </c>
      <c r="E36" s="55">
        <f>SUM(E33:E35)</f>
        <v>0</v>
      </c>
      <c r="F36" s="55">
        <f>SUM(F33:F35)</f>
        <v>0</v>
      </c>
      <c r="G36" s="112"/>
      <c r="H36" s="86">
        <f>SUM(H33:H35)</f>
        <v>30301.599999999999</v>
      </c>
      <c r="I36" s="86">
        <f>SUM(I33:I35)</f>
        <v>101747.5</v>
      </c>
      <c r="J36" s="87">
        <f>SUM(J33:J35)</f>
        <v>132049.1</v>
      </c>
      <c r="K36" s="87">
        <f>SUM(K33:K35)</f>
        <v>396147.3</v>
      </c>
    </row>
    <row r="37" spans="1:11" ht="13.5" thickBot="1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</row>
    <row r="38" spans="1:11" ht="24.95" customHeight="1" thickBot="1">
      <c r="A38" s="82" t="s">
        <v>50</v>
      </c>
      <c r="B38" s="112"/>
      <c r="C38" s="116">
        <f>+C36+C31+C27+C23+C19+C15+C11</f>
        <v>0</v>
      </c>
      <c r="D38" s="116">
        <f t="shared" ref="D38" si="7">+D36+D31+D27+D23+D19+D15+D11</f>
        <v>0</v>
      </c>
      <c r="E38" s="116">
        <f>+E36+E31+E27+E23+E19+E15+E11</f>
        <v>0</v>
      </c>
      <c r="F38" s="81">
        <f>+F36+F31+F27+F23+F19+F15+F11</f>
        <v>0</v>
      </c>
      <c r="G38" s="112"/>
      <c r="H38" s="116">
        <f>+H36+H31+H27+H23+H19+H15+H11</f>
        <v>163768.6</v>
      </c>
      <c r="I38" s="116">
        <f t="shared" ref="I38" si="8">+I36+I31+I27+I23+I19+I15+I11</f>
        <v>571675</v>
      </c>
      <c r="J38" s="116">
        <f>+J36+J31+J27+J23+J19+J15+J11</f>
        <v>735443.6</v>
      </c>
      <c r="K38" s="81">
        <f>+K36+K31+K27+K23+K19+K15+K11</f>
        <v>2206330.7999999998</v>
      </c>
    </row>
    <row r="39" spans="1:11">
      <c r="A39" s="112"/>
      <c r="B39" s="112"/>
      <c r="C39" s="56"/>
      <c r="D39" s="51"/>
      <c r="E39" s="116"/>
      <c r="F39" s="112"/>
      <c r="G39" s="112"/>
      <c r="H39" s="112"/>
      <c r="I39" s="112"/>
      <c r="J39" s="112"/>
      <c r="K39" s="112"/>
    </row>
    <row r="40" spans="1:11">
      <c r="A40" s="112"/>
      <c r="B40" s="112"/>
      <c r="C40" s="112"/>
      <c r="D40" s="117"/>
      <c r="E40" s="116"/>
      <c r="F40" s="112"/>
      <c r="G40" s="112"/>
      <c r="H40" s="112"/>
      <c r="I40" s="112"/>
      <c r="J40" s="112"/>
      <c r="K40" s="112"/>
    </row>
    <row r="41" spans="1:11">
      <c r="A41" s="112"/>
      <c r="B41" s="112"/>
      <c r="C41" s="112"/>
      <c r="D41" s="118"/>
      <c r="E41" s="116"/>
      <c r="F41" s="112"/>
      <c r="G41" s="112"/>
      <c r="H41" s="112"/>
      <c r="I41" s="112"/>
      <c r="J41" s="112"/>
      <c r="K41" s="112"/>
    </row>
  </sheetData>
  <mergeCells count="2">
    <mergeCell ref="H3:K4"/>
    <mergeCell ref="C3:F4"/>
  </mergeCells>
  <pageMargins left="0.23622047244094491" right="7.874015748031496E-2" top="0.74803149606299213" bottom="0.74803149606299213" header="0.31496062992125984" footer="0.31496062992125984"/>
  <pageSetup paperSize="9"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27"/>
  <sheetViews>
    <sheetView showGridLines="0" topLeftCell="B1" zoomScale="85" zoomScaleNormal="85" workbookViewId="0">
      <pane xSplit="3" ySplit="13" topLeftCell="J14" activePane="bottomRight" state="frozen"/>
      <selection pane="bottomRight" activeCell="R8" sqref="R8"/>
      <selection pane="bottomLeft" activeCell="B10" sqref="B10"/>
      <selection pane="topRight" activeCell="E1" sqref="E1"/>
    </sheetView>
  </sheetViews>
  <sheetFormatPr defaultColWidth="11.42578125" defaultRowHeight="12.75"/>
  <cols>
    <col min="1" max="1" width="21" style="9" bestFit="1" customWidth="1"/>
    <col min="2" max="2" width="11.42578125" style="17"/>
    <col min="3" max="3" width="43" style="9" bestFit="1" customWidth="1"/>
    <col min="4" max="4" width="25.140625" style="9" bestFit="1" customWidth="1"/>
    <col min="5" max="5" width="15.5703125" style="9" bestFit="1" customWidth="1"/>
    <col min="6" max="6" width="21" style="9" bestFit="1" customWidth="1"/>
    <col min="7" max="7" width="20.42578125" style="9" bestFit="1" customWidth="1"/>
    <col min="8" max="8" width="18.28515625" style="9" bestFit="1" customWidth="1"/>
    <col min="9" max="9" width="16.7109375" style="9" bestFit="1" customWidth="1"/>
    <col min="10" max="11" width="21" style="9" bestFit="1" customWidth="1"/>
    <col min="12" max="12" width="22.140625" style="9" bestFit="1" customWidth="1"/>
    <col min="13" max="13" width="21" style="9" bestFit="1" customWidth="1"/>
    <col min="14" max="14" width="11" style="9" bestFit="1" customWidth="1"/>
    <col min="15" max="15" width="5" style="9" bestFit="1" customWidth="1"/>
    <col min="16" max="16" width="20.85546875" style="9" bestFit="1" customWidth="1"/>
    <col min="17" max="17" width="20.28515625" style="9" bestFit="1" customWidth="1"/>
    <col min="18" max="18" width="12.85546875" style="9" bestFit="1" customWidth="1"/>
    <col min="19" max="19" width="10.42578125" style="9" bestFit="1" customWidth="1"/>
    <col min="20" max="20" width="11" style="9" bestFit="1" customWidth="1"/>
    <col min="21" max="21" width="5" style="9" bestFit="1" customWidth="1"/>
    <col min="22" max="22" width="20.85546875" style="9" bestFit="1" customWidth="1"/>
    <col min="23" max="23" width="20.28515625" style="9" bestFit="1" customWidth="1"/>
    <col min="24" max="24" width="12.85546875" style="9" bestFit="1" customWidth="1"/>
    <col min="25" max="25" width="10.42578125" style="9" bestFit="1" customWidth="1"/>
    <col min="26" max="26" width="9.5703125" style="9" bestFit="1" customWidth="1"/>
    <col min="27" max="27" width="20.85546875" style="9" bestFit="1" customWidth="1"/>
    <col min="28" max="28" width="10.42578125" style="9" bestFit="1" customWidth="1"/>
    <col min="29" max="29" width="13.5703125" style="9" bestFit="1" customWidth="1"/>
    <col min="30" max="30" width="16.7109375" style="9" bestFit="1" customWidth="1"/>
    <col min="31" max="31" width="6.140625" style="9" bestFit="1" customWidth="1"/>
    <col min="32" max="32" width="15.7109375" style="9" bestFit="1" customWidth="1"/>
    <col min="33" max="33" width="15.42578125" style="9" bestFit="1" customWidth="1"/>
    <col min="34" max="36" width="10.7109375" style="9" bestFit="1" customWidth="1"/>
    <col min="37" max="37" width="11" style="9" bestFit="1" customWidth="1"/>
    <col min="38" max="38" width="25.5703125" style="9" bestFit="1" customWidth="1"/>
    <col min="39" max="40" width="22.5703125" style="9" customWidth="1"/>
    <col min="41" max="41" width="16" style="9" customWidth="1"/>
    <col min="42" max="42" width="11.42578125" style="9"/>
    <col min="43" max="43" width="12.5703125" style="9" customWidth="1"/>
    <col min="44" max="44" width="15.28515625" style="9" bestFit="1" customWidth="1"/>
    <col min="45" max="45" width="11.42578125" style="9"/>
    <col min="46" max="46" width="13.42578125" style="9" bestFit="1" customWidth="1"/>
    <col min="47" max="49" width="11.42578125" style="9"/>
    <col min="50" max="50" width="13.140625" style="9" bestFit="1" customWidth="1"/>
    <col min="51" max="51" width="12.42578125" style="9" bestFit="1" customWidth="1"/>
    <col min="52" max="16384" width="11.42578125" style="9"/>
  </cols>
  <sheetData>
    <row r="1" spans="1:51" ht="24.95" customHeight="1">
      <c r="E1" s="7" t="s">
        <v>51</v>
      </c>
      <c r="F1" s="7"/>
    </row>
    <row r="3" spans="1:51" ht="24.95" customHeight="1">
      <c r="E3" s="1" t="s">
        <v>52</v>
      </c>
      <c r="F3" s="1" t="s">
        <v>53</v>
      </c>
      <c r="G3" s="89" t="s">
        <v>54</v>
      </c>
      <c r="H3" s="1" t="s">
        <v>55</v>
      </c>
      <c r="I3" s="89" t="s">
        <v>56</v>
      </c>
      <c r="K3" s="1" t="s">
        <v>52</v>
      </c>
      <c r="L3" s="1" t="s">
        <v>57</v>
      </c>
      <c r="M3" s="89" t="s">
        <v>58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0"/>
      <c r="AL3" s="10"/>
      <c r="AM3" s="10"/>
      <c r="AN3" s="10"/>
      <c r="AO3" s="10"/>
    </row>
    <row r="4" spans="1:51" ht="24.95" customHeight="1">
      <c r="E4" s="19" t="s">
        <v>59</v>
      </c>
      <c r="F4" s="76"/>
      <c r="G4" s="90">
        <v>40</v>
      </c>
      <c r="H4" s="76"/>
      <c r="I4" s="90">
        <v>60</v>
      </c>
      <c r="K4" s="49" t="s">
        <v>60</v>
      </c>
      <c r="L4" s="79"/>
      <c r="M4" s="93">
        <v>11.95</v>
      </c>
      <c r="N4" s="39"/>
      <c r="O4" s="12"/>
      <c r="P4" s="40"/>
      <c r="Q4" s="12"/>
      <c r="R4" s="40"/>
      <c r="S4" s="12"/>
      <c r="T4" s="40"/>
      <c r="U4" s="12"/>
      <c r="V4" s="40"/>
      <c r="W4" s="12"/>
      <c r="X4" s="40"/>
      <c r="Y4" s="12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0"/>
      <c r="AL4" s="10"/>
      <c r="AM4" s="10"/>
      <c r="AN4" s="10"/>
      <c r="AO4" s="10"/>
    </row>
    <row r="5" spans="1:51" ht="24.95" customHeight="1">
      <c r="E5" s="19" t="s">
        <v>61</v>
      </c>
      <c r="F5" s="76"/>
      <c r="G5" s="90">
        <v>60</v>
      </c>
      <c r="H5" s="76"/>
      <c r="I5" s="90">
        <v>90</v>
      </c>
      <c r="K5" s="20" t="s">
        <v>62</v>
      </c>
      <c r="L5" s="79"/>
      <c r="M5" s="93">
        <v>38.799999999999997</v>
      </c>
      <c r="O5" s="41"/>
      <c r="Q5" s="12"/>
      <c r="S5" s="12"/>
      <c r="U5" s="12"/>
      <c r="W5" s="12"/>
      <c r="Y5" s="12"/>
      <c r="Z5" s="40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1"/>
      <c r="AL5" s="11"/>
      <c r="AM5" s="11"/>
      <c r="AN5" s="11"/>
      <c r="AO5" s="11"/>
    </row>
    <row r="6" spans="1:51" ht="24.95" customHeight="1">
      <c r="E6" s="21" t="s">
        <v>63</v>
      </c>
      <c r="F6" s="77"/>
      <c r="G6" s="91">
        <v>35</v>
      </c>
      <c r="H6" s="77"/>
      <c r="I6" s="91">
        <v>35</v>
      </c>
      <c r="K6" s="20" t="s">
        <v>64</v>
      </c>
      <c r="L6" s="80"/>
      <c r="M6" s="94">
        <v>9.3000000000000007</v>
      </c>
      <c r="N6" s="22"/>
      <c r="O6" s="22"/>
      <c r="P6" s="22"/>
      <c r="Q6" s="22"/>
      <c r="R6" s="22"/>
      <c r="S6" s="22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51" ht="24.95" customHeight="1">
      <c r="E7" s="21" t="s">
        <v>65</v>
      </c>
      <c r="F7" s="78"/>
      <c r="G7" s="92">
        <v>240</v>
      </c>
      <c r="H7" s="78"/>
      <c r="I7" s="92">
        <v>240</v>
      </c>
      <c r="K7" s="20" t="s">
        <v>66</v>
      </c>
      <c r="L7" s="80"/>
      <c r="M7" s="94">
        <v>142.5</v>
      </c>
      <c r="N7" s="23"/>
      <c r="O7" s="23"/>
      <c r="P7" s="23"/>
      <c r="Q7" s="23"/>
      <c r="R7" s="23"/>
      <c r="S7" s="23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Y7" s="12"/>
    </row>
    <row r="8" spans="1:51" ht="24.95" customHeight="1">
      <c r="E8" s="16"/>
      <c r="F8" s="23"/>
      <c r="H8" s="23"/>
      <c r="I8" s="23"/>
      <c r="K8" s="20" t="s">
        <v>67</v>
      </c>
      <c r="L8" s="80"/>
      <c r="M8" s="94">
        <v>22.8</v>
      </c>
      <c r="N8" s="23"/>
      <c r="O8" s="23"/>
      <c r="P8" s="23"/>
      <c r="Q8" s="23"/>
      <c r="R8" s="23"/>
      <c r="S8" s="23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P8" s="50"/>
      <c r="AQ8" s="12"/>
      <c r="AR8" s="12"/>
      <c r="AS8" s="12"/>
      <c r="AT8" s="12"/>
      <c r="AU8" s="12"/>
      <c r="AV8" s="12"/>
      <c r="AW8" s="12"/>
      <c r="AX8" s="12"/>
      <c r="AY8" s="12"/>
    </row>
    <row r="9" spans="1:51" ht="24.95" customHeight="1">
      <c r="E9" s="16"/>
      <c r="F9" s="23"/>
      <c r="H9" s="23"/>
      <c r="I9" s="23"/>
      <c r="K9" s="20" t="s">
        <v>68</v>
      </c>
      <c r="L9" s="80"/>
      <c r="M9" s="94">
        <v>400</v>
      </c>
      <c r="N9" s="23"/>
      <c r="O9" s="23"/>
      <c r="P9" s="23"/>
      <c r="Q9" s="23"/>
      <c r="R9" s="23"/>
      <c r="S9" s="23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P9" s="50"/>
      <c r="AQ9" s="12"/>
      <c r="AR9" s="12"/>
      <c r="AS9" s="12"/>
      <c r="AT9" s="12"/>
      <c r="AU9" s="12"/>
      <c r="AV9" s="12"/>
      <c r="AW9" s="12"/>
      <c r="AX9" s="12"/>
      <c r="AY9" s="12"/>
    </row>
    <row r="10" spans="1:51" ht="24.95" customHeight="1">
      <c r="E10" s="16"/>
      <c r="F10" s="23"/>
      <c r="H10" s="23"/>
      <c r="I10" s="23"/>
      <c r="K10" s="20" t="s">
        <v>69</v>
      </c>
      <c r="L10" s="80"/>
      <c r="M10" s="94">
        <v>1200</v>
      </c>
      <c r="N10" s="23"/>
      <c r="O10" s="23"/>
      <c r="P10" s="23"/>
      <c r="Q10" s="23"/>
      <c r="R10" s="23"/>
      <c r="S10" s="23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P10" s="50"/>
      <c r="AQ10" s="12"/>
      <c r="AR10" s="12"/>
      <c r="AS10" s="12"/>
      <c r="AT10" s="12"/>
      <c r="AU10" s="12"/>
      <c r="AV10" s="12"/>
      <c r="AW10" s="12"/>
      <c r="AX10" s="12"/>
      <c r="AY10" s="12"/>
    </row>
    <row r="11" spans="1:51" ht="24.95" customHeight="1">
      <c r="B11" s="3" t="s">
        <v>70</v>
      </c>
      <c r="E11" s="16"/>
      <c r="F11" s="23"/>
      <c r="H11" s="23"/>
      <c r="I11" s="23"/>
      <c r="K11" s="20" t="s">
        <v>71</v>
      </c>
      <c r="L11" s="80"/>
      <c r="M11" s="94">
        <v>2000</v>
      </c>
      <c r="N11" s="23"/>
      <c r="O11" s="23"/>
      <c r="P11" s="23"/>
      <c r="Q11" s="23"/>
      <c r="R11" s="23"/>
      <c r="S11" s="23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P11" s="50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>
      <c r="AP12" s="50"/>
      <c r="AQ12" s="12"/>
      <c r="AR12" s="12"/>
      <c r="AS12" s="12"/>
      <c r="AT12" s="12"/>
      <c r="AU12" s="12"/>
      <c r="AV12" s="12"/>
      <c r="AW12" s="12"/>
      <c r="AX12" s="12"/>
      <c r="AY12" s="12"/>
    </row>
    <row r="13" spans="1:51" s="48" customFormat="1" ht="24.95" customHeight="1">
      <c r="A13" s="5" t="s">
        <v>72</v>
      </c>
      <c r="B13" s="5" t="s">
        <v>73</v>
      </c>
      <c r="C13" s="5" t="s">
        <v>74</v>
      </c>
      <c r="D13" s="5" t="s">
        <v>75</v>
      </c>
      <c r="E13" s="102" t="s">
        <v>70</v>
      </c>
      <c r="F13" s="103"/>
      <c r="G13" s="103"/>
      <c r="H13" s="103"/>
      <c r="I13" s="103"/>
      <c r="J13" s="104"/>
      <c r="K13" s="102" t="s">
        <v>76</v>
      </c>
      <c r="L13" s="103"/>
      <c r="M13" s="103"/>
      <c r="N13" s="104"/>
      <c r="O13" s="102" t="s">
        <v>77</v>
      </c>
      <c r="P13" s="103"/>
      <c r="Q13" s="103"/>
      <c r="R13" s="103"/>
      <c r="S13" s="103"/>
      <c r="T13" s="104"/>
      <c r="U13" s="102" t="s">
        <v>78</v>
      </c>
      <c r="V13" s="103"/>
      <c r="W13" s="103"/>
      <c r="X13" s="103"/>
      <c r="Y13" s="103"/>
      <c r="Z13" s="104"/>
      <c r="AA13" s="102" t="s">
        <v>79</v>
      </c>
      <c r="AB13" s="103"/>
      <c r="AC13" s="103"/>
      <c r="AD13" s="103"/>
      <c r="AE13" s="103"/>
      <c r="AF13" s="103"/>
      <c r="AG13" s="103"/>
      <c r="AH13" s="103"/>
      <c r="AI13" s="103"/>
      <c r="AJ13" s="103"/>
      <c r="AK13" s="104"/>
      <c r="AL13" s="5" t="s">
        <v>70</v>
      </c>
      <c r="AM13" s="5" t="s">
        <v>80</v>
      </c>
      <c r="AN13" s="5"/>
      <c r="AO13" s="5"/>
      <c r="AP13" s="50"/>
      <c r="AQ13" s="5"/>
      <c r="AR13" s="5"/>
      <c r="AS13" s="5"/>
      <c r="AT13" s="5"/>
      <c r="AU13" s="5"/>
      <c r="AV13" s="5"/>
      <c r="AW13" s="5"/>
      <c r="AX13" s="5"/>
      <c r="AY13" s="5"/>
    </row>
    <row r="14" spans="1:51" ht="24.95" customHeight="1">
      <c r="B14" s="9"/>
      <c r="E14" s="24" t="s">
        <v>81</v>
      </c>
      <c r="F14" s="12" t="s">
        <v>82</v>
      </c>
      <c r="G14" s="12" t="s">
        <v>83</v>
      </c>
      <c r="H14" s="12" t="s">
        <v>63</v>
      </c>
      <c r="I14" s="12" t="s">
        <v>84</v>
      </c>
      <c r="J14" s="34" t="s">
        <v>85</v>
      </c>
      <c r="K14" s="24" t="s">
        <v>81</v>
      </c>
      <c r="L14" s="12" t="s">
        <v>86</v>
      </c>
      <c r="M14" s="12" t="s">
        <v>63</v>
      </c>
      <c r="N14" s="34" t="s">
        <v>85</v>
      </c>
      <c r="O14" s="24" t="s">
        <v>81</v>
      </c>
      <c r="P14" s="12" t="s">
        <v>87</v>
      </c>
      <c r="Q14" s="12" t="s">
        <v>88</v>
      </c>
      <c r="R14" s="12" t="s">
        <v>63</v>
      </c>
      <c r="S14" s="12" t="s">
        <v>89</v>
      </c>
      <c r="T14" s="30" t="s">
        <v>85</v>
      </c>
      <c r="U14" s="24" t="s">
        <v>81</v>
      </c>
      <c r="V14" s="12" t="s">
        <v>87</v>
      </c>
      <c r="W14" s="12" t="s">
        <v>88</v>
      </c>
      <c r="X14" s="12" t="s">
        <v>63</v>
      </c>
      <c r="Y14" s="12" t="s">
        <v>89</v>
      </c>
      <c r="Z14" s="30" t="s">
        <v>85</v>
      </c>
      <c r="AA14" s="24" t="s">
        <v>87</v>
      </c>
      <c r="AB14" s="12" t="s">
        <v>89</v>
      </c>
      <c r="AC14" s="7" t="s">
        <v>60</v>
      </c>
      <c r="AD14" s="7" t="s">
        <v>62</v>
      </c>
      <c r="AE14" s="7" t="s">
        <v>64</v>
      </c>
      <c r="AF14" s="7" t="s">
        <v>66</v>
      </c>
      <c r="AG14" s="7" t="s">
        <v>67</v>
      </c>
      <c r="AH14" s="7" t="s">
        <v>68</v>
      </c>
      <c r="AI14" s="7" t="s">
        <v>69</v>
      </c>
      <c r="AJ14" s="7" t="s">
        <v>71</v>
      </c>
      <c r="AK14" s="34" t="s">
        <v>85</v>
      </c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ht="24.95" customHeight="1">
      <c r="A15" s="17">
        <v>10</v>
      </c>
      <c r="B15" s="17">
        <v>1</v>
      </c>
      <c r="C15" s="16" t="s">
        <v>90</v>
      </c>
      <c r="D15" s="16" t="s">
        <v>91</v>
      </c>
      <c r="E15" s="31" t="s">
        <v>92</v>
      </c>
      <c r="F15" s="12">
        <v>1</v>
      </c>
      <c r="G15" s="12">
        <v>0.25</v>
      </c>
      <c r="H15" s="12">
        <v>1</v>
      </c>
      <c r="I15" s="12">
        <v>52</v>
      </c>
      <c r="J15" s="35">
        <f>+(F15*$H$4+G15*$H$5+H15*$H$6)*I15</f>
        <v>0</v>
      </c>
      <c r="K15" s="24" t="s">
        <v>93</v>
      </c>
      <c r="L15" s="12">
        <v>0</v>
      </c>
      <c r="M15" s="25">
        <v>0</v>
      </c>
      <c r="N15" s="35">
        <f t="shared" ref="N15:N30" si="0">+L15*$F$7+M15*$F$6</f>
        <v>0</v>
      </c>
      <c r="O15" s="37" t="s">
        <v>93</v>
      </c>
      <c r="P15" s="12">
        <v>0</v>
      </c>
      <c r="Q15" s="12">
        <v>0</v>
      </c>
      <c r="R15" s="12">
        <v>0</v>
      </c>
      <c r="S15" s="12">
        <v>0</v>
      </c>
      <c r="T15" s="45">
        <f>+(P15*$F$4+Q15*$F$5+R15*$F$6)*S15</f>
        <v>0</v>
      </c>
      <c r="U15" s="37" t="s">
        <v>94</v>
      </c>
      <c r="V15" s="12">
        <v>6</v>
      </c>
      <c r="W15" s="12">
        <v>1</v>
      </c>
      <c r="X15" s="12">
        <v>1</v>
      </c>
      <c r="Y15" s="12">
        <v>2</v>
      </c>
      <c r="Z15" s="45">
        <f>+(V15*$F$4+W15*$F$5+X15*$F$6)*Y15</f>
        <v>0</v>
      </c>
      <c r="AA15" s="44">
        <v>0</v>
      </c>
      <c r="AB15" s="41">
        <v>0</v>
      </c>
      <c r="AC15" s="39"/>
      <c r="AD15" s="12"/>
      <c r="AE15" s="12"/>
      <c r="AF15" s="12"/>
      <c r="AG15" s="12"/>
      <c r="AH15" s="12"/>
      <c r="AI15" s="12"/>
      <c r="AJ15" s="12"/>
      <c r="AK15" s="45">
        <f t="shared" ref="AK15:AK30" si="1">+AA15*$F$4*AB15+$L$4*AC15+$L$5*AD15+$L$6*AE15+$L$7*AF15+$L$8*AG15+$L$9*AH15+$L$10*AI15+$L$11*AJ15</f>
        <v>0</v>
      </c>
      <c r="AL15" s="47">
        <f>+J15+N15+T15+Z15+AK15</f>
        <v>0</v>
      </c>
      <c r="AM15" s="18"/>
      <c r="AN15" s="18"/>
      <c r="AO15" s="18"/>
      <c r="AP15" s="50"/>
      <c r="AQ15" s="12"/>
      <c r="AR15" s="12"/>
      <c r="AS15" s="12"/>
      <c r="AT15" s="12"/>
      <c r="AU15" s="12"/>
      <c r="AV15" s="12"/>
      <c r="AW15" s="12"/>
      <c r="AX15" s="12"/>
      <c r="AY15" s="12"/>
    </row>
    <row r="16" spans="1:51" ht="24.95" customHeight="1">
      <c r="A16" s="17">
        <f>+A15+10</f>
        <v>20</v>
      </c>
      <c r="B16" s="17">
        <v>1</v>
      </c>
      <c r="C16" s="16" t="s">
        <v>95</v>
      </c>
      <c r="D16" s="16" t="s">
        <v>96</v>
      </c>
      <c r="E16" s="31" t="s">
        <v>94</v>
      </c>
      <c r="F16" s="12">
        <v>1</v>
      </c>
      <c r="G16" s="12">
        <v>0.25</v>
      </c>
      <c r="H16" s="12">
        <v>1</v>
      </c>
      <c r="I16" s="12">
        <v>52</v>
      </c>
      <c r="J16" s="35">
        <f>+(F16*$F$4+G16*$F$5+H16*$F$6)*I16</f>
        <v>0</v>
      </c>
      <c r="K16" s="24" t="s">
        <v>93</v>
      </c>
      <c r="L16" s="12">
        <v>0</v>
      </c>
      <c r="M16" s="25">
        <v>0</v>
      </c>
      <c r="N16" s="35">
        <f t="shared" si="0"/>
        <v>0</v>
      </c>
      <c r="O16" s="37" t="s">
        <v>93</v>
      </c>
      <c r="P16" s="12">
        <v>0</v>
      </c>
      <c r="Q16" s="12">
        <v>0</v>
      </c>
      <c r="R16" s="12">
        <v>0</v>
      </c>
      <c r="S16" s="12">
        <v>0</v>
      </c>
      <c r="T16" s="45">
        <f t="shared" ref="T16:T30" si="2">+(P16*$F$4+Q16*$F$5+R16*$F$6)*S16</f>
        <v>0</v>
      </c>
      <c r="U16" s="37" t="s">
        <v>93</v>
      </c>
      <c r="V16" s="12">
        <v>0</v>
      </c>
      <c r="W16" s="12">
        <v>0</v>
      </c>
      <c r="X16" s="12">
        <v>0</v>
      </c>
      <c r="Y16" s="12">
        <v>0</v>
      </c>
      <c r="Z16" s="45">
        <f t="shared" ref="Z16:Z30" si="3">+(V16*$F$4+W16*$F$5+X16*$F$6)*Y16</f>
        <v>0</v>
      </c>
      <c r="AA16" s="44">
        <v>0</v>
      </c>
      <c r="AB16" s="41">
        <v>0</v>
      </c>
      <c r="AC16" s="39"/>
      <c r="AD16" s="12"/>
      <c r="AE16" s="12"/>
      <c r="AF16" s="12"/>
      <c r="AG16" s="12"/>
      <c r="AH16" s="12"/>
      <c r="AI16" s="12"/>
      <c r="AJ16" s="12">
        <v>1</v>
      </c>
      <c r="AK16" s="45">
        <f t="shared" si="1"/>
        <v>0</v>
      </c>
      <c r="AL16" s="47">
        <f t="shared" ref="AL16:AL30" si="4">+J16+N16+T16+Z16+AK16</f>
        <v>0</v>
      </c>
      <c r="AM16" s="18"/>
      <c r="AN16" s="18"/>
      <c r="AO16" s="18"/>
      <c r="AP16" s="50"/>
      <c r="AQ16" s="12"/>
      <c r="AR16" s="12"/>
      <c r="AS16" s="12"/>
      <c r="AT16" s="12"/>
      <c r="AU16" s="12"/>
      <c r="AV16" s="12"/>
      <c r="AW16" s="12"/>
      <c r="AX16" s="12"/>
      <c r="AY16" s="12"/>
    </row>
    <row r="17" spans="1:51" ht="24.95" customHeight="1">
      <c r="A17" s="17">
        <f t="shared" ref="A17:A21" si="5">+A16+10</f>
        <v>30</v>
      </c>
      <c r="B17" s="17">
        <v>1</v>
      </c>
      <c r="C17" s="16" t="s">
        <v>97</v>
      </c>
      <c r="D17" s="16" t="s">
        <v>98</v>
      </c>
      <c r="E17" s="31" t="s">
        <v>94</v>
      </c>
      <c r="F17" s="12">
        <v>1</v>
      </c>
      <c r="G17" s="12">
        <v>0.25</v>
      </c>
      <c r="H17" s="17">
        <v>0</v>
      </c>
      <c r="I17" s="12">
        <v>52</v>
      </c>
      <c r="J17" s="35">
        <f>+(F17*$F$4+G17*$F$5+H17*$F$6)*I17</f>
        <v>0</v>
      </c>
      <c r="K17" s="24" t="s">
        <v>94</v>
      </c>
      <c r="L17" s="12">
        <v>12</v>
      </c>
      <c r="M17" s="26">
        <v>0</v>
      </c>
      <c r="N17" s="35">
        <f>+L17*$F$7+M17*$F$6</f>
        <v>0</v>
      </c>
      <c r="O17" s="37" t="s">
        <v>94</v>
      </c>
      <c r="P17" s="12">
        <v>7</v>
      </c>
      <c r="Q17" s="12">
        <v>1</v>
      </c>
      <c r="R17" s="12">
        <v>1</v>
      </c>
      <c r="S17" s="12">
        <v>3</v>
      </c>
      <c r="T17" s="45">
        <f>+(P17*$F$4+Q17*$F$5+R17*$F$6)*S17</f>
        <v>0</v>
      </c>
      <c r="U17" s="37" t="s">
        <v>93</v>
      </c>
      <c r="V17" s="12">
        <v>6</v>
      </c>
      <c r="W17" s="12">
        <v>1</v>
      </c>
      <c r="X17" s="12">
        <v>1</v>
      </c>
      <c r="Y17" s="12">
        <v>2</v>
      </c>
      <c r="Z17" s="45">
        <f t="shared" si="3"/>
        <v>0</v>
      </c>
      <c r="AA17" s="44">
        <v>0.25</v>
      </c>
      <c r="AB17" s="41">
        <v>12</v>
      </c>
      <c r="AC17" s="41">
        <v>60</v>
      </c>
      <c r="AD17" s="41">
        <v>60</v>
      </c>
      <c r="AE17" s="12">
        <v>24</v>
      </c>
      <c r="AF17" s="12">
        <v>0</v>
      </c>
      <c r="AG17" s="12">
        <v>0</v>
      </c>
      <c r="AH17" s="12">
        <v>3</v>
      </c>
      <c r="AI17" s="12">
        <v>1</v>
      </c>
      <c r="AJ17" s="17"/>
      <c r="AK17" s="45">
        <f t="shared" si="1"/>
        <v>0</v>
      </c>
      <c r="AL17" s="47">
        <f>+J17+N17+T17+Z17+AK17</f>
        <v>0</v>
      </c>
      <c r="AM17" s="18"/>
      <c r="AN17" s="18"/>
      <c r="AO17" s="18"/>
      <c r="AP17" s="50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1:51" ht="24.95" customHeight="1">
      <c r="A18" s="17" t="e">
        <f>+#REF!+10</f>
        <v>#REF!</v>
      </c>
      <c r="B18" s="17">
        <v>2</v>
      </c>
      <c r="C18" s="16" t="s">
        <v>99</v>
      </c>
      <c r="D18" s="16" t="s">
        <v>96</v>
      </c>
      <c r="E18" s="31" t="s">
        <v>92</v>
      </c>
      <c r="F18" s="12">
        <v>1</v>
      </c>
      <c r="G18" s="12">
        <v>0.25</v>
      </c>
      <c r="H18" s="17">
        <v>1</v>
      </c>
      <c r="I18" s="12">
        <v>52</v>
      </c>
      <c r="J18" s="35">
        <f>+(F18*$H$4+G18*$H$5+H18*$H$6)*I18</f>
        <v>0</v>
      </c>
      <c r="K18" s="24" t="s">
        <v>93</v>
      </c>
      <c r="L18" s="12">
        <v>0</v>
      </c>
      <c r="M18" s="25">
        <v>0</v>
      </c>
      <c r="N18" s="35">
        <f t="shared" si="0"/>
        <v>0</v>
      </c>
      <c r="O18" s="37" t="s">
        <v>93</v>
      </c>
      <c r="P18" s="12">
        <v>0</v>
      </c>
      <c r="Q18" s="12">
        <v>0</v>
      </c>
      <c r="R18" s="12">
        <v>0</v>
      </c>
      <c r="S18" s="12">
        <v>0</v>
      </c>
      <c r="T18" s="45">
        <f t="shared" si="2"/>
        <v>0</v>
      </c>
      <c r="U18" s="37" t="s">
        <v>93</v>
      </c>
      <c r="V18" s="12">
        <v>0</v>
      </c>
      <c r="W18" s="12">
        <v>0</v>
      </c>
      <c r="X18" s="12">
        <v>0</v>
      </c>
      <c r="Y18" s="12">
        <v>0</v>
      </c>
      <c r="Z18" s="45">
        <f t="shared" si="3"/>
        <v>0</v>
      </c>
      <c r="AA18" s="44">
        <v>0</v>
      </c>
      <c r="AB18" s="41">
        <v>0</v>
      </c>
      <c r="AD18" s="12"/>
      <c r="AE18" s="12"/>
      <c r="AF18" s="12"/>
      <c r="AG18" s="12"/>
      <c r="AH18" s="12"/>
      <c r="AI18" s="12"/>
      <c r="AJ18" s="12">
        <v>1</v>
      </c>
      <c r="AK18" s="45">
        <f t="shared" si="1"/>
        <v>0</v>
      </c>
      <c r="AL18" s="47">
        <f t="shared" si="4"/>
        <v>0</v>
      </c>
      <c r="AM18" s="18"/>
      <c r="AP18" s="50"/>
      <c r="AQ18" s="12"/>
      <c r="AR18" s="12"/>
      <c r="AS18" s="12"/>
      <c r="AT18" s="12"/>
      <c r="AU18" s="12"/>
      <c r="AV18" s="12"/>
      <c r="AW18" s="12"/>
      <c r="AX18" s="12"/>
      <c r="AY18" s="12"/>
    </row>
    <row r="19" spans="1:51" ht="24.95" customHeight="1">
      <c r="A19" s="17" t="e">
        <f t="shared" si="5"/>
        <v>#REF!</v>
      </c>
      <c r="B19" s="17">
        <v>2</v>
      </c>
      <c r="C19" s="16" t="s">
        <v>99</v>
      </c>
      <c r="D19" s="16" t="s">
        <v>98</v>
      </c>
      <c r="E19" s="31" t="s">
        <v>92</v>
      </c>
      <c r="F19" s="12">
        <v>1</v>
      </c>
      <c r="G19" s="12">
        <v>0.25</v>
      </c>
      <c r="H19" s="17">
        <v>0</v>
      </c>
      <c r="I19" s="12">
        <v>52</v>
      </c>
      <c r="J19" s="35">
        <f>+(F19*$H$4+G19*$H$5+H19*$H$6)*I19</f>
        <v>0</v>
      </c>
      <c r="K19" s="24" t="s">
        <v>94</v>
      </c>
      <c r="L19" s="12">
        <v>12</v>
      </c>
      <c r="M19" s="26">
        <v>0</v>
      </c>
      <c r="N19" s="35">
        <f t="shared" si="0"/>
        <v>0</v>
      </c>
      <c r="O19" s="37" t="s">
        <v>94</v>
      </c>
      <c r="P19" s="12">
        <v>7</v>
      </c>
      <c r="Q19" s="12">
        <v>1</v>
      </c>
      <c r="R19" s="12">
        <v>1</v>
      </c>
      <c r="S19" s="12">
        <v>3</v>
      </c>
      <c r="T19" s="45">
        <f t="shared" si="2"/>
        <v>0</v>
      </c>
      <c r="U19" s="37" t="s">
        <v>94</v>
      </c>
      <c r="V19" s="12">
        <v>6</v>
      </c>
      <c r="W19" s="12">
        <v>1</v>
      </c>
      <c r="X19" s="12">
        <v>1</v>
      </c>
      <c r="Y19" s="12">
        <v>2</v>
      </c>
      <c r="Z19" s="45">
        <f t="shared" si="3"/>
        <v>0</v>
      </c>
      <c r="AA19" s="44">
        <v>0.25</v>
      </c>
      <c r="AB19" s="41">
        <v>12</v>
      </c>
      <c r="AC19" s="41">
        <v>60</v>
      </c>
      <c r="AD19" s="41">
        <v>60</v>
      </c>
      <c r="AE19" s="12">
        <v>24</v>
      </c>
      <c r="AF19" s="12">
        <v>6</v>
      </c>
      <c r="AG19" s="12">
        <v>12</v>
      </c>
      <c r="AH19" s="12">
        <v>3</v>
      </c>
      <c r="AI19" s="12"/>
      <c r="AJ19" s="17"/>
      <c r="AK19" s="45">
        <f t="shared" si="1"/>
        <v>0</v>
      </c>
      <c r="AL19" s="47">
        <f t="shared" si="4"/>
        <v>0</v>
      </c>
      <c r="AM19" s="18"/>
      <c r="AP19" s="50"/>
      <c r="AQ19" s="12"/>
      <c r="AR19" s="12"/>
      <c r="AS19" s="12"/>
      <c r="AT19" s="12"/>
      <c r="AU19" s="12"/>
      <c r="AV19" s="12"/>
      <c r="AW19" s="12"/>
      <c r="AX19" s="12"/>
      <c r="AY19" s="12"/>
    </row>
    <row r="20" spans="1:51" ht="24.95" customHeight="1">
      <c r="A20" s="17" t="e">
        <f t="shared" si="5"/>
        <v>#REF!</v>
      </c>
      <c r="B20" s="17">
        <v>3</v>
      </c>
      <c r="C20" s="16" t="s">
        <v>100</v>
      </c>
      <c r="D20" s="16" t="s">
        <v>96</v>
      </c>
      <c r="E20" s="31" t="s">
        <v>92</v>
      </c>
      <c r="F20" s="12">
        <v>1</v>
      </c>
      <c r="G20" s="12">
        <v>0.25</v>
      </c>
      <c r="H20" s="17">
        <v>1</v>
      </c>
      <c r="I20" s="12">
        <v>52</v>
      </c>
      <c r="J20" s="35">
        <f>+(F20*$H$4+G20*$H$5+H20*$H$6)*I20</f>
        <v>0</v>
      </c>
      <c r="K20" s="24" t="s">
        <v>93</v>
      </c>
      <c r="L20" s="12">
        <v>0</v>
      </c>
      <c r="M20" s="26">
        <v>0</v>
      </c>
      <c r="N20" s="35">
        <f t="shared" si="0"/>
        <v>0</v>
      </c>
      <c r="O20" s="37" t="s">
        <v>93</v>
      </c>
      <c r="P20" s="12">
        <v>0</v>
      </c>
      <c r="Q20" s="12">
        <v>0</v>
      </c>
      <c r="R20" s="12">
        <v>0</v>
      </c>
      <c r="S20" s="12">
        <v>0</v>
      </c>
      <c r="T20" s="45">
        <f t="shared" si="2"/>
        <v>0</v>
      </c>
      <c r="U20" s="37" t="s">
        <v>93</v>
      </c>
      <c r="V20" s="12">
        <v>0</v>
      </c>
      <c r="W20" s="12">
        <v>0</v>
      </c>
      <c r="X20" s="12">
        <v>0</v>
      </c>
      <c r="Y20" s="12">
        <v>0</v>
      </c>
      <c r="Z20" s="45">
        <f t="shared" si="3"/>
        <v>0</v>
      </c>
      <c r="AA20" s="44">
        <v>0</v>
      </c>
      <c r="AB20" s="41">
        <v>0</v>
      </c>
      <c r="AD20" s="12"/>
      <c r="AE20" s="12"/>
      <c r="AF20" s="12"/>
      <c r="AG20" s="12"/>
      <c r="AH20" s="12"/>
      <c r="AI20" s="12"/>
      <c r="AJ20" s="12">
        <v>1</v>
      </c>
      <c r="AK20" s="45">
        <f t="shared" si="1"/>
        <v>0</v>
      </c>
      <c r="AL20" s="47">
        <f t="shared" si="4"/>
        <v>0</v>
      </c>
      <c r="AM20" s="18"/>
    </row>
    <row r="21" spans="1:51" ht="24.95" customHeight="1">
      <c r="A21" s="17" t="e">
        <f t="shared" si="5"/>
        <v>#REF!</v>
      </c>
      <c r="B21" s="17">
        <v>3</v>
      </c>
      <c r="C21" s="16" t="s">
        <v>100</v>
      </c>
      <c r="D21" s="16" t="s">
        <v>98</v>
      </c>
      <c r="E21" s="31" t="s">
        <v>92</v>
      </c>
      <c r="F21" s="12">
        <v>1</v>
      </c>
      <c r="G21" s="12">
        <v>0.25</v>
      </c>
      <c r="H21" s="17">
        <v>0</v>
      </c>
      <c r="I21" s="12">
        <v>52</v>
      </c>
      <c r="J21" s="35">
        <f>+(F21*$H$4+G21*$H$5+H21*$H$6)*I21</f>
        <v>0</v>
      </c>
      <c r="K21" s="24" t="s">
        <v>94</v>
      </c>
      <c r="L21" s="12">
        <v>12</v>
      </c>
      <c r="M21" s="26">
        <v>0</v>
      </c>
      <c r="N21" s="35">
        <f t="shared" si="0"/>
        <v>0</v>
      </c>
      <c r="O21" s="37" t="s">
        <v>94</v>
      </c>
      <c r="P21" s="12">
        <v>7</v>
      </c>
      <c r="Q21" s="12">
        <v>1</v>
      </c>
      <c r="R21" s="12">
        <v>1</v>
      </c>
      <c r="S21" s="12">
        <v>3</v>
      </c>
      <c r="T21" s="45">
        <f t="shared" si="2"/>
        <v>0</v>
      </c>
      <c r="U21" s="37" t="s">
        <v>94</v>
      </c>
      <c r="V21" s="12">
        <v>6</v>
      </c>
      <c r="W21" s="12">
        <v>1</v>
      </c>
      <c r="X21" s="12">
        <v>1</v>
      </c>
      <c r="Y21" s="12">
        <v>2</v>
      </c>
      <c r="Z21" s="45">
        <f t="shared" si="3"/>
        <v>0</v>
      </c>
      <c r="AA21" s="44">
        <v>0.25</v>
      </c>
      <c r="AB21" s="41">
        <v>12</v>
      </c>
      <c r="AC21" s="41">
        <v>60</v>
      </c>
      <c r="AD21" s="41">
        <v>60</v>
      </c>
      <c r="AE21" s="12">
        <v>24</v>
      </c>
      <c r="AF21" s="12">
        <v>6</v>
      </c>
      <c r="AG21" s="12">
        <v>12</v>
      </c>
      <c r="AH21" s="12">
        <v>3</v>
      </c>
      <c r="AI21" s="12"/>
      <c r="AJ21" s="17"/>
      <c r="AK21" s="45">
        <f t="shared" si="1"/>
        <v>0</v>
      </c>
      <c r="AL21" s="47">
        <f t="shared" si="4"/>
        <v>0</v>
      </c>
      <c r="AM21" s="18"/>
    </row>
    <row r="22" spans="1:51" ht="24.95" customHeight="1">
      <c r="A22" s="12" t="s">
        <v>101</v>
      </c>
      <c r="B22" s="17">
        <v>4</v>
      </c>
      <c r="C22" s="16" t="s">
        <v>102</v>
      </c>
      <c r="D22" s="16" t="s">
        <v>96</v>
      </c>
      <c r="E22" s="31" t="s">
        <v>94</v>
      </c>
      <c r="F22" s="12">
        <v>1</v>
      </c>
      <c r="G22" s="12">
        <v>0.25</v>
      </c>
      <c r="H22" s="17">
        <v>1</v>
      </c>
      <c r="I22" s="12">
        <v>52</v>
      </c>
      <c r="J22" s="35">
        <f>+(F22*$F$4+G22*$F$5+H22*$F$6)*I22</f>
        <v>0</v>
      </c>
      <c r="K22" s="24" t="s">
        <v>93</v>
      </c>
      <c r="L22" s="12">
        <v>0</v>
      </c>
      <c r="M22" s="26">
        <v>0</v>
      </c>
      <c r="N22" s="35">
        <f t="shared" si="0"/>
        <v>0</v>
      </c>
      <c r="O22" s="37" t="s">
        <v>93</v>
      </c>
      <c r="P22" s="12">
        <v>0</v>
      </c>
      <c r="Q22" s="12">
        <v>0</v>
      </c>
      <c r="R22" s="12">
        <v>0</v>
      </c>
      <c r="S22" s="12">
        <v>0</v>
      </c>
      <c r="T22" s="45">
        <f t="shared" si="2"/>
        <v>0</v>
      </c>
      <c r="U22" s="37" t="s">
        <v>93</v>
      </c>
      <c r="V22" s="12">
        <v>0</v>
      </c>
      <c r="W22" s="12">
        <v>0</v>
      </c>
      <c r="X22" s="12">
        <v>0</v>
      </c>
      <c r="Y22" s="12">
        <v>0</v>
      </c>
      <c r="Z22" s="45">
        <f t="shared" si="3"/>
        <v>0</v>
      </c>
      <c r="AA22" s="44">
        <v>0</v>
      </c>
      <c r="AB22" s="41">
        <v>0</v>
      </c>
      <c r="AD22" s="12"/>
      <c r="AE22" s="12"/>
      <c r="AF22" s="12"/>
      <c r="AG22" s="12"/>
      <c r="AH22" s="12"/>
      <c r="AI22" s="12"/>
      <c r="AJ22" s="12">
        <v>1</v>
      </c>
      <c r="AK22" s="45">
        <f t="shared" si="1"/>
        <v>0</v>
      </c>
      <c r="AL22" s="47">
        <f t="shared" si="4"/>
        <v>0</v>
      </c>
      <c r="AM22" s="18"/>
    </row>
    <row r="23" spans="1:51" ht="24.95" customHeight="1">
      <c r="A23" s="12" t="s">
        <v>103</v>
      </c>
      <c r="B23" s="17">
        <v>4</v>
      </c>
      <c r="C23" s="16" t="s">
        <v>102</v>
      </c>
      <c r="D23" s="16" t="s">
        <v>98</v>
      </c>
      <c r="E23" s="31" t="s">
        <v>94</v>
      </c>
      <c r="F23" s="12">
        <v>1</v>
      </c>
      <c r="G23" s="12">
        <v>0.25</v>
      </c>
      <c r="H23" s="17">
        <v>0</v>
      </c>
      <c r="I23" s="12">
        <v>52</v>
      </c>
      <c r="J23" s="35">
        <f>+(F23*$F$4+G23*$F$5+H23*$F$6)*I23</f>
        <v>0</v>
      </c>
      <c r="K23" s="24" t="s">
        <v>94</v>
      </c>
      <c r="L23" s="12">
        <v>12</v>
      </c>
      <c r="M23" s="26">
        <v>0</v>
      </c>
      <c r="N23" s="35">
        <f t="shared" si="0"/>
        <v>0</v>
      </c>
      <c r="O23" s="37" t="s">
        <v>94</v>
      </c>
      <c r="P23" s="12">
        <v>7</v>
      </c>
      <c r="Q23" s="12">
        <v>1</v>
      </c>
      <c r="R23" s="12">
        <v>1</v>
      </c>
      <c r="S23" s="12">
        <v>3</v>
      </c>
      <c r="T23" s="45">
        <f t="shared" si="2"/>
        <v>0</v>
      </c>
      <c r="U23" s="37" t="s">
        <v>94</v>
      </c>
      <c r="V23" s="12">
        <v>6</v>
      </c>
      <c r="W23" s="12">
        <v>1</v>
      </c>
      <c r="X23" s="12">
        <v>1</v>
      </c>
      <c r="Y23" s="12">
        <v>2</v>
      </c>
      <c r="Z23" s="45">
        <f t="shared" si="3"/>
        <v>0</v>
      </c>
      <c r="AA23" s="44">
        <v>0.25</v>
      </c>
      <c r="AB23" s="41">
        <v>12</v>
      </c>
      <c r="AC23" s="41">
        <v>60</v>
      </c>
      <c r="AD23" s="41">
        <v>60</v>
      </c>
      <c r="AE23" s="12">
        <v>24</v>
      </c>
      <c r="AF23" s="12">
        <v>6</v>
      </c>
      <c r="AG23" s="12">
        <v>12</v>
      </c>
      <c r="AH23" s="12">
        <v>3</v>
      </c>
      <c r="AI23" s="12"/>
      <c r="AJ23" s="17"/>
      <c r="AK23" s="45">
        <f t="shared" si="1"/>
        <v>0</v>
      </c>
      <c r="AL23" s="47">
        <f t="shared" si="4"/>
        <v>0</v>
      </c>
      <c r="AM23" s="18"/>
    </row>
    <row r="24" spans="1:51" ht="24.95" customHeight="1">
      <c r="A24" s="17">
        <v>130</v>
      </c>
      <c r="B24" s="17">
        <v>5</v>
      </c>
      <c r="C24" s="16" t="s">
        <v>104</v>
      </c>
      <c r="D24" s="16" t="s">
        <v>96</v>
      </c>
      <c r="E24" s="31" t="s">
        <v>94</v>
      </c>
      <c r="F24" s="12">
        <v>1</v>
      </c>
      <c r="G24" s="12">
        <v>0.25</v>
      </c>
      <c r="H24" s="17">
        <v>1</v>
      </c>
      <c r="I24" s="12">
        <v>52</v>
      </c>
      <c r="J24" s="35">
        <f>+(F24*$F$4+G24*$F$5+H24*$F$6)*I24</f>
        <v>0</v>
      </c>
      <c r="K24" s="24" t="s">
        <v>93</v>
      </c>
      <c r="L24" s="12">
        <v>0</v>
      </c>
      <c r="M24" s="26">
        <v>0</v>
      </c>
      <c r="N24" s="35">
        <f t="shared" si="0"/>
        <v>0</v>
      </c>
      <c r="O24" s="37" t="s">
        <v>93</v>
      </c>
      <c r="P24" s="12">
        <v>0</v>
      </c>
      <c r="Q24" s="12">
        <v>0</v>
      </c>
      <c r="R24" s="12">
        <v>0</v>
      </c>
      <c r="S24" s="12">
        <v>0</v>
      </c>
      <c r="T24" s="45">
        <f t="shared" si="2"/>
        <v>0</v>
      </c>
      <c r="U24" s="37" t="s">
        <v>93</v>
      </c>
      <c r="V24" s="12">
        <v>0</v>
      </c>
      <c r="W24" s="12">
        <v>0</v>
      </c>
      <c r="X24" s="12">
        <v>0</v>
      </c>
      <c r="Y24" s="12">
        <v>0</v>
      </c>
      <c r="Z24" s="45">
        <f t="shared" si="3"/>
        <v>0</v>
      </c>
      <c r="AA24" s="44">
        <v>0</v>
      </c>
      <c r="AB24" s="41">
        <v>0</v>
      </c>
      <c r="AD24" s="12"/>
      <c r="AE24" s="12"/>
      <c r="AF24" s="12"/>
      <c r="AG24" s="12"/>
      <c r="AH24" s="12"/>
      <c r="AI24" s="12"/>
      <c r="AJ24" s="12">
        <v>1</v>
      </c>
      <c r="AK24" s="45">
        <f t="shared" si="1"/>
        <v>0</v>
      </c>
      <c r="AL24" s="47">
        <f t="shared" si="4"/>
        <v>0</v>
      </c>
      <c r="AM24" s="18"/>
    </row>
    <row r="25" spans="1:51" ht="24.95" customHeight="1">
      <c r="A25" s="17">
        <v>140</v>
      </c>
      <c r="B25" s="17">
        <v>5</v>
      </c>
      <c r="C25" s="16" t="s">
        <v>104</v>
      </c>
      <c r="D25" s="16" t="s">
        <v>98</v>
      </c>
      <c r="E25" s="31" t="s">
        <v>94</v>
      </c>
      <c r="F25" s="12">
        <v>1</v>
      </c>
      <c r="G25" s="12">
        <v>0.25</v>
      </c>
      <c r="H25" s="17">
        <v>0</v>
      </c>
      <c r="I25" s="12">
        <v>52</v>
      </c>
      <c r="J25" s="35">
        <f>+(F25*$F$4+G25*$F$5+H25*$F$6)*I25</f>
        <v>0</v>
      </c>
      <c r="K25" s="24" t="s">
        <v>94</v>
      </c>
      <c r="L25" s="12">
        <v>12</v>
      </c>
      <c r="M25" s="26">
        <v>0</v>
      </c>
      <c r="N25" s="35">
        <f t="shared" si="0"/>
        <v>0</v>
      </c>
      <c r="O25" s="37" t="s">
        <v>93</v>
      </c>
      <c r="P25" s="12">
        <v>0</v>
      </c>
      <c r="Q25" s="12">
        <v>0</v>
      </c>
      <c r="R25" s="12">
        <v>0</v>
      </c>
      <c r="S25" s="12">
        <v>0</v>
      </c>
      <c r="T25" s="45">
        <f t="shared" si="2"/>
        <v>0</v>
      </c>
      <c r="U25" s="37" t="s">
        <v>94</v>
      </c>
      <c r="V25" s="12">
        <v>6</v>
      </c>
      <c r="W25" s="12">
        <v>1</v>
      </c>
      <c r="X25" s="12">
        <v>1</v>
      </c>
      <c r="Y25" s="12">
        <v>2</v>
      </c>
      <c r="Z25" s="45">
        <f t="shared" si="3"/>
        <v>0</v>
      </c>
      <c r="AA25" s="44">
        <v>0.25</v>
      </c>
      <c r="AB25" s="41">
        <v>12</v>
      </c>
      <c r="AC25" s="41">
        <v>60</v>
      </c>
      <c r="AD25" s="41">
        <v>60</v>
      </c>
      <c r="AE25" s="12">
        <v>24</v>
      </c>
      <c r="AF25" s="12">
        <v>6</v>
      </c>
      <c r="AG25" s="12">
        <v>12</v>
      </c>
      <c r="AH25" s="12">
        <v>3</v>
      </c>
      <c r="AI25" s="12"/>
      <c r="AJ25" s="17"/>
      <c r="AK25" s="45">
        <f t="shared" si="1"/>
        <v>0</v>
      </c>
      <c r="AL25" s="47">
        <f t="shared" si="4"/>
        <v>0</v>
      </c>
      <c r="AM25" s="18"/>
    </row>
    <row r="26" spans="1:51" ht="24.95" customHeight="1">
      <c r="A26" s="17">
        <v>150</v>
      </c>
      <c r="B26" s="17">
        <v>6</v>
      </c>
      <c r="C26" s="16" t="s">
        <v>105</v>
      </c>
      <c r="D26" s="16" t="s">
        <v>96</v>
      </c>
      <c r="E26" s="31" t="s">
        <v>92</v>
      </c>
      <c r="F26" s="12">
        <v>1</v>
      </c>
      <c r="G26" s="12">
        <v>0.25</v>
      </c>
      <c r="H26" s="17">
        <v>1</v>
      </c>
      <c r="I26" s="12">
        <v>52</v>
      </c>
      <c r="J26" s="35">
        <f>+(F26*$H$4+G26*$H$5+H26*$H$6)*I26</f>
        <v>0</v>
      </c>
      <c r="K26" s="24" t="s">
        <v>93</v>
      </c>
      <c r="L26" s="12">
        <v>0</v>
      </c>
      <c r="M26" s="26">
        <v>0</v>
      </c>
      <c r="N26" s="35">
        <f t="shared" si="0"/>
        <v>0</v>
      </c>
      <c r="O26" s="37" t="s">
        <v>93</v>
      </c>
      <c r="P26" s="12">
        <v>0</v>
      </c>
      <c r="Q26" s="12">
        <v>0</v>
      </c>
      <c r="R26" s="12">
        <v>0</v>
      </c>
      <c r="S26" s="12">
        <v>0</v>
      </c>
      <c r="T26" s="45">
        <f t="shared" si="2"/>
        <v>0</v>
      </c>
      <c r="U26" s="37" t="s">
        <v>93</v>
      </c>
      <c r="V26" s="12">
        <v>0</v>
      </c>
      <c r="W26" s="12">
        <v>0</v>
      </c>
      <c r="X26" s="12">
        <v>0</v>
      </c>
      <c r="Y26" s="12">
        <v>0</v>
      </c>
      <c r="Z26" s="45">
        <f t="shared" si="3"/>
        <v>0</v>
      </c>
      <c r="AA26" s="44">
        <v>0</v>
      </c>
      <c r="AB26" s="41">
        <v>0</v>
      </c>
      <c r="AD26" s="12"/>
      <c r="AE26" s="12"/>
      <c r="AF26" s="12"/>
      <c r="AG26" s="12"/>
      <c r="AH26" s="12"/>
      <c r="AI26" s="12"/>
      <c r="AJ26" s="12">
        <v>1</v>
      </c>
      <c r="AK26" s="45">
        <f t="shared" si="1"/>
        <v>0</v>
      </c>
      <c r="AL26" s="47">
        <f t="shared" si="4"/>
        <v>0</v>
      </c>
      <c r="AM26" s="18"/>
    </row>
    <row r="27" spans="1:51" ht="24.95" customHeight="1">
      <c r="A27" s="17">
        <v>160</v>
      </c>
      <c r="B27" s="17">
        <v>6</v>
      </c>
      <c r="C27" s="16" t="s">
        <v>105</v>
      </c>
      <c r="D27" s="16" t="s">
        <v>98</v>
      </c>
      <c r="E27" s="31" t="s">
        <v>92</v>
      </c>
      <c r="F27" s="12">
        <v>1</v>
      </c>
      <c r="G27" s="12">
        <v>0.25</v>
      </c>
      <c r="H27" s="17">
        <v>0</v>
      </c>
      <c r="I27" s="12">
        <v>52</v>
      </c>
      <c r="J27" s="35">
        <f>+(F27*$H$4+G27*$H$5+H27*$H$6)*I27</f>
        <v>0</v>
      </c>
      <c r="K27" s="24" t="s">
        <v>94</v>
      </c>
      <c r="L27" s="12">
        <v>12</v>
      </c>
      <c r="M27" s="26">
        <v>0</v>
      </c>
      <c r="N27" s="35">
        <f t="shared" si="0"/>
        <v>0</v>
      </c>
      <c r="O27" s="37" t="s">
        <v>94</v>
      </c>
      <c r="P27" s="12">
        <v>7</v>
      </c>
      <c r="Q27" s="12">
        <v>1</v>
      </c>
      <c r="R27" s="12">
        <v>1</v>
      </c>
      <c r="S27" s="12">
        <v>3</v>
      </c>
      <c r="T27" s="45">
        <f t="shared" si="2"/>
        <v>0</v>
      </c>
      <c r="U27" s="37" t="s">
        <v>94</v>
      </c>
      <c r="V27" s="12">
        <v>6</v>
      </c>
      <c r="W27" s="12">
        <v>1</v>
      </c>
      <c r="X27" s="12">
        <v>1</v>
      </c>
      <c r="Y27" s="12">
        <v>2</v>
      </c>
      <c r="Z27" s="45">
        <f t="shared" si="3"/>
        <v>0</v>
      </c>
      <c r="AA27" s="44">
        <v>0.25</v>
      </c>
      <c r="AB27" s="41">
        <v>12</v>
      </c>
      <c r="AC27" s="41">
        <v>24</v>
      </c>
      <c r="AD27" s="41">
        <v>60</v>
      </c>
      <c r="AE27" s="12">
        <v>24</v>
      </c>
      <c r="AF27" s="12">
        <v>6</v>
      </c>
      <c r="AG27" s="12">
        <v>12</v>
      </c>
      <c r="AH27" s="12">
        <v>3</v>
      </c>
      <c r="AI27" s="12"/>
      <c r="AJ27" s="17"/>
      <c r="AK27" s="45">
        <f t="shared" si="1"/>
        <v>0</v>
      </c>
      <c r="AL27" s="47">
        <f t="shared" si="4"/>
        <v>0</v>
      </c>
      <c r="AM27" s="18"/>
    </row>
    <row r="28" spans="1:51" ht="24.95" customHeight="1">
      <c r="A28" s="17">
        <v>170</v>
      </c>
      <c r="B28" s="17">
        <v>7</v>
      </c>
      <c r="C28" s="16" t="s">
        <v>106</v>
      </c>
      <c r="D28" s="16" t="s">
        <v>96</v>
      </c>
      <c r="E28" s="31" t="s">
        <v>92</v>
      </c>
      <c r="F28" s="12">
        <v>1</v>
      </c>
      <c r="G28" s="12">
        <v>0.25</v>
      </c>
      <c r="H28" s="17">
        <v>1</v>
      </c>
      <c r="I28" s="12">
        <v>52</v>
      </c>
      <c r="J28" s="35">
        <f>+(F28*$H$4+G28*$H$5+H28*$H$6)*I28</f>
        <v>0</v>
      </c>
      <c r="K28" s="24" t="s">
        <v>93</v>
      </c>
      <c r="L28" s="12">
        <v>0</v>
      </c>
      <c r="M28" s="26">
        <v>0</v>
      </c>
      <c r="N28" s="35">
        <f t="shared" si="0"/>
        <v>0</v>
      </c>
      <c r="O28" s="37" t="s">
        <v>93</v>
      </c>
      <c r="P28" s="12">
        <v>0</v>
      </c>
      <c r="Q28" s="12">
        <v>0</v>
      </c>
      <c r="R28" s="12">
        <v>0</v>
      </c>
      <c r="S28" s="12">
        <v>0</v>
      </c>
      <c r="T28" s="45">
        <f t="shared" si="2"/>
        <v>0</v>
      </c>
      <c r="U28" s="37" t="s">
        <v>93</v>
      </c>
      <c r="V28" s="12">
        <v>0</v>
      </c>
      <c r="W28" s="12">
        <v>0</v>
      </c>
      <c r="X28" s="12">
        <v>0</v>
      </c>
      <c r="Y28" s="12">
        <v>0</v>
      </c>
      <c r="Z28" s="45">
        <f t="shared" si="3"/>
        <v>0</v>
      </c>
      <c r="AA28" s="44">
        <v>0</v>
      </c>
      <c r="AB28" s="41">
        <v>0</v>
      </c>
      <c r="AC28" s="41"/>
      <c r="AD28" s="12"/>
      <c r="AE28" s="12"/>
      <c r="AF28" s="12"/>
      <c r="AG28" s="12"/>
      <c r="AH28" s="12"/>
      <c r="AI28" s="12"/>
      <c r="AJ28" s="12">
        <v>1</v>
      </c>
      <c r="AK28" s="45">
        <f t="shared" si="1"/>
        <v>0</v>
      </c>
      <c r="AL28" s="47">
        <f t="shared" si="4"/>
        <v>0</v>
      </c>
      <c r="AM28" s="18"/>
    </row>
    <row r="29" spans="1:51" ht="24.95" customHeight="1">
      <c r="A29" s="17">
        <v>180</v>
      </c>
      <c r="B29" s="17">
        <v>7</v>
      </c>
      <c r="C29" s="16" t="s">
        <v>106</v>
      </c>
      <c r="D29" s="16" t="s">
        <v>98</v>
      </c>
      <c r="E29" s="31" t="s">
        <v>92</v>
      </c>
      <c r="F29" s="12">
        <v>1</v>
      </c>
      <c r="G29" s="12">
        <v>0.25</v>
      </c>
      <c r="H29" s="17">
        <v>0</v>
      </c>
      <c r="I29" s="12">
        <v>52</v>
      </c>
      <c r="J29" s="35">
        <f>+(F29*$H$4+G29*$H$5+H29*$H$6)*I29</f>
        <v>0</v>
      </c>
      <c r="K29" s="24" t="s">
        <v>94</v>
      </c>
      <c r="L29" s="12">
        <v>12</v>
      </c>
      <c r="M29" s="26">
        <v>0</v>
      </c>
      <c r="N29" s="35">
        <f t="shared" si="0"/>
        <v>0</v>
      </c>
      <c r="O29" s="37" t="s">
        <v>94</v>
      </c>
      <c r="P29" s="12">
        <v>7</v>
      </c>
      <c r="Q29" s="12">
        <v>1</v>
      </c>
      <c r="R29" s="12">
        <v>1</v>
      </c>
      <c r="S29" s="12">
        <v>3</v>
      </c>
      <c r="T29" s="45">
        <f t="shared" si="2"/>
        <v>0</v>
      </c>
      <c r="U29" s="37" t="s">
        <v>94</v>
      </c>
      <c r="V29" s="12">
        <v>6</v>
      </c>
      <c r="W29" s="12">
        <v>1</v>
      </c>
      <c r="X29" s="12">
        <v>1</v>
      </c>
      <c r="Y29" s="12">
        <v>2</v>
      </c>
      <c r="Z29" s="45">
        <f t="shared" si="3"/>
        <v>0</v>
      </c>
      <c r="AA29" s="44">
        <v>0.25</v>
      </c>
      <c r="AB29" s="41">
        <v>12</v>
      </c>
      <c r="AC29" s="41">
        <v>24</v>
      </c>
      <c r="AD29" s="41">
        <v>60</v>
      </c>
      <c r="AE29" s="12">
        <v>24</v>
      </c>
      <c r="AF29" s="12">
        <v>6</v>
      </c>
      <c r="AG29" s="12">
        <v>12</v>
      </c>
      <c r="AH29" s="12">
        <v>3</v>
      </c>
      <c r="AI29" s="12"/>
      <c r="AJ29" s="17"/>
      <c r="AK29" s="45">
        <f t="shared" si="1"/>
        <v>0</v>
      </c>
      <c r="AL29" s="47">
        <f t="shared" si="4"/>
        <v>0</v>
      </c>
      <c r="AM29" s="18"/>
    </row>
    <row r="30" spans="1:51" ht="24.95" customHeight="1">
      <c r="A30" s="17">
        <v>190</v>
      </c>
      <c r="B30" s="17">
        <v>7</v>
      </c>
      <c r="C30" s="16" t="s">
        <v>107</v>
      </c>
      <c r="D30" s="16" t="s">
        <v>91</v>
      </c>
      <c r="E30" s="32" t="s">
        <v>92</v>
      </c>
      <c r="F30" s="28">
        <v>1</v>
      </c>
      <c r="G30" s="28">
        <v>0.25</v>
      </c>
      <c r="H30" s="33">
        <v>1</v>
      </c>
      <c r="I30" s="28">
        <v>52</v>
      </c>
      <c r="J30" s="36">
        <f>+(F30*$H$4+G30*$H$5+H30*$H$6)*I30</f>
        <v>0</v>
      </c>
      <c r="K30" s="27" t="s">
        <v>93</v>
      </c>
      <c r="L30" s="28">
        <v>0</v>
      </c>
      <c r="M30" s="29">
        <v>0</v>
      </c>
      <c r="N30" s="36">
        <f t="shared" si="0"/>
        <v>0</v>
      </c>
      <c r="O30" s="38" t="s">
        <v>93</v>
      </c>
      <c r="P30" s="28">
        <v>0</v>
      </c>
      <c r="Q30" s="28">
        <v>0</v>
      </c>
      <c r="R30" s="28">
        <v>0</v>
      </c>
      <c r="S30" s="28">
        <v>0</v>
      </c>
      <c r="T30" s="46">
        <f t="shared" si="2"/>
        <v>0</v>
      </c>
      <c r="U30" s="38" t="s">
        <v>93</v>
      </c>
      <c r="V30" s="28">
        <v>0</v>
      </c>
      <c r="W30" s="28">
        <v>0</v>
      </c>
      <c r="X30" s="28">
        <v>0</v>
      </c>
      <c r="Y30" s="28">
        <v>0</v>
      </c>
      <c r="Z30" s="46">
        <f t="shared" si="3"/>
        <v>0</v>
      </c>
      <c r="AA30" s="42">
        <v>0.25</v>
      </c>
      <c r="AB30" s="43">
        <v>12</v>
      </c>
      <c r="AC30" s="43">
        <v>24</v>
      </c>
      <c r="AD30" s="28"/>
      <c r="AE30" s="28">
        <v>24</v>
      </c>
      <c r="AF30" s="28"/>
      <c r="AG30" s="28"/>
      <c r="AH30" s="28">
        <v>3</v>
      </c>
      <c r="AI30" s="28"/>
      <c r="AJ30" s="28"/>
      <c r="AK30" s="46">
        <f t="shared" si="1"/>
        <v>0</v>
      </c>
      <c r="AL30" s="47">
        <f t="shared" si="4"/>
        <v>0</v>
      </c>
      <c r="AM30" s="18"/>
    </row>
    <row r="31" spans="1:51" ht="24.95" customHeight="1">
      <c r="AL31" s="47">
        <f>SUM(AL15:AL30)</f>
        <v>0</v>
      </c>
      <c r="AM31" s="47">
        <f>SUM(AM15:AM30)</f>
        <v>0</v>
      </c>
    </row>
    <row r="32" spans="1:51" ht="24.95" customHeight="1"/>
    <row r="33" spans="2:2" ht="24.95" customHeight="1">
      <c r="B33" s="3"/>
    </row>
    <row r="35" spans="2:2" ht="24.95" customHeight="1"/>
    <row r="36" spans="2:2" ht="24.95" customHeight="1"/>
    <row r="37" spans="2:2" ht="24.95" customHeight="1"/>
    <row r="38" spans="2:2" ht="24.95" customHeight="1"/>
    <row r="39" spans="2:2" ht="24.95" customHeight="1"/>
    <row r="40" spans="2:2" ht="24.95" customHeight="1"/>
    <row r="41" spans="2:2" ht="24.95" customHeight="1"/>
    <row r="42" spans="2:2" ht="24.95" customHeight="1"/>
    <row r="43" spans="2:2" ht="24.95" customHeight="1"/>
    <row r="44" spans="2:2" ht="24.95" customHeight="1"/>
    <row r="45" spans="2:2" ht="24.95" customHeight="1"/>
    <row r="46" spans="2:2" ht="24.95" customHeight="1"/>
    <row r="47" spans="2:2" ht="24.95" customHeight="1"/>
    <row r="48" spans="2:2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</sheetData>
  <mergeCells count="5">
    <mergeCell ref="E13:J13"/>
    <mergeCell ref="K13:N13"/>
    <mergeCell ref="O13:T13"/>
    <mergeCell ref="U13:Z13"/>
    <mergeCell ref="AA13:AK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6"/>
  <sheetViews>
    <sheetView showGridLines="0" zoomScale="85" zoomScaleNormal="85" workbookViewId="0">
      <pane xSplit="6" ySplit="3" topLeftCell="G4" activePane="bottomRight" state="frozen"/>
      <selection pane="bottomRight" activeCell="E4" sqref="E4"/>
      <selection pane="bottomLeft" activeCell="A3" sqref="A3"/>
      <selection pane="topRight" activeCell="F1" sqref="F1"/>
    </sheetView>
  </sheetViews>
  <sheetFormatPr defaultColWidth="11.42578125" defaultRowHeight="12.75"/>
  <cols>
    <col min="1" max="1" width="23.42578125" style="2" customWidth="1"/>
    <col min="2" max="2" width="39.7109375" style="2" customWidth="1"/>
    <col min="3" max="3" width="50.28515625" style="2" bestFit="1" customWidth="1"/>
    <col min="4" max="5" width="19" style="2" customWidth="1"/>
    <col min="6" max="6" width="15.7109375" style="66" bestFit="1" customWidth="1"/>
    <col min="7" max="7" width="17.28515625" style="2" customWidth="1"/>
    <col min="8" max="8" width="13.7109375" style="2" customWidth="1"/>
    <col min="9" max="9" width="17.28515625" style="2" customWidth="1"/>
    <col min="10" max="10" width="13.7109375" style="2" customWidth="1"/>
    <col min="11" max="11" width="17.28515625" style="2" customWidth="1"/>
    <col min="12" max="12" width="13.7109375" style="2" customWidth="1"/>
    <col min="13" max="13" width="17.28515625" style="2" customWidth="1"/>
    <col min="14" max="14" width="13.7109375" style="2" customWidth="1"/>
    <col min="15" max="15" width="17.28515625" style="2" customWidth="1"/>
    <col min="16" max="16" width="13.7109375" style="2" customWidth="1"/>
    <col min="17" max="17" width="17.28515625" style="2" customWidth="1"/>
    <col min="18" max="18" width="13.7109375" style="2" customWidth="1"/>
    <col min="19" max="19" width="17.28515625" style="2" customWidth="1"/>
    <col min="20" max="20" width="13.7109375" style="2" customWidth="1"/>
    <col min="21" max="21" width="17.28515625" style="2" customWidth="1"/>
    <col min="22" max="22" width="13.7109375" style="2" customWidth="1"/>
    <col min="23" max="23" width="17.28515625" style="2" customWidth="1"/>
    <col min="24" max="24" width="13.7109375" style="2" customWidth="1"/>
    <col min="25" max="16384" width="11.42578125" style="2"/>
  </cols>
  <sheetData>
    <row r="1" spans="1:24" s="48" customFormat="1">
      <c r="F1" s="75"/>
      <c r="G1" s="109" t="s">
        <v>108</v>
      </c>
      <c r="H1" s="109"/>
      <c r="I1" s="109"/>
      <c r="J1" s="109"/>
      <c r="K1" s="110" t="s">
        <v>109</v>
      </c>
      <c r="L1" s="110"/>
      <c r="M1" s="111" t="s">
        <v>110</v>
      </c>
      <c r="N1" s="111"/>
      <c r="O1" s="105" t="s">
        <v>111</v>
      </c>
      <c r="P1" s="105"/>
      <c r="Q1" s="106" t="s">
        <v>112</v>
      </c>
      <c r="R1" s="106"/>
      <c r="S1" s="107" t="s">
        <v>113</v>
      </c>
      <c r="T1" s="107"/>
      <c r="U1" s="108" t="s">
        <v>114</v>
      </c>
      <c r="V1" s="108"/>
      <c r="W1" s="108"/>
      <c r="X1" s="108"/>
    </row>
    <row r="2" spans="1:24" s="48" customFormat="1" ht="19.5" customHeight="1">
      <c r="G2" s="109" t="s">
        <v>115</v>
      </c>
      <c r="H2" s="109"/>
      <c r="I2" s="109" t="s">
        <v>116</v>
      </c>
      <c r="J2" s="109"/>
      <c r="K2" s="110" t="s">
        <v>117</v>
      </c>
      <c r="L2" s="110"/>
      <c r="M2" s="111" t="s">
        <v>118</v>
      </c>
      <c r="N2" s="111"/>
      <c r="O2" s="105" t="s">
        <v>119</v>
      </c>
      <c r="P2" s="105"/>
      <c r="Q2" s="106" t="s">
        <v>120</v>
      </c>
      <c r="R2" s="106"/>
      <c r="S2" s="107" t="s">
        <v>121</v>
      </c>
      <c r="T2" s="107"/>
      <c r="U2" s="108" t="s">
        <v>122</v>
      </c>
      <c r="V2" s="108"/>
      <c r="W2" s="108" t="s">
        <v>123</v>
      </c>
      <c r="X2" s="108"/>
    </row>
    <row r="3" spans="1:24" ht="21.75" customHeight="1">
      <c r="A3" s="3" t="s">
        <v>124</v>
      </c>
      <c r="B3" s="4" t="s">
        <v>125</v>
      </c>
      <c r="C3" s="4" t="s">
        <v>126</v>
      </c>
      <c r="D3" s="4" t="s">
        <v>127</v>
      </c>
      <c r="E3" s="96" t="s">
        <v>128</v>
      </c>
      <c r="F3" s="97" t="s">
        <v>129</v>
      </c>
      <c r="G3" s="12" t="s">
        <v>130</v>
      </c>
      <c r="H3" s="12" t="s">
        <v>131</v>
      </c>
      <c r="I3" s="12" t="s">
        <v>130</v>
      </c>
      <c r="J3" s="12" t="s">
        <v>131</v>
      </c>
      <c r="K3" s="12" t="s">
        <v>130</v>
      </c>
      <c r="L3" s="12" t="s">
        <v>131</v>
      </c>
      <c r="M3" s="12" t="s">
        <v>130</v>
      </c>
      <c r="N3" s="12" t="s">
        <v>131</v>
      </c>
      <c r="O3" s="12" t="s">
        <v>130</v>
      </c>
      <c r="P3" s="12" t="s">
        <v>131</v>
      </c>
      <c r="Q3" s="12" t="s">
        <v>130</v>
      </c>
      <c r="R3" s="12" t="s">
        <v>131</v>
      </c>
      <c r="S3" s="12" t="s">
        <v>130</v>
      </c>
      <c r="T3" s="12" t="s">
        <v>131</v>
      </c>
      <c r="U3" s="12" t="s">
        <v>130</v>
      </c>
      <c r="V3" s="12" t="s">
        <v>131</v>
      </c>
      <c r="W3" s="12" t="s">
        <v>130</v>
      </c>
      <c r="X3" s="12" t="s">
        <v>131</v>
      </c>
    </row>
    <row r="4" spans="1:24" ht="15.95" customHeight="1">
      <c r="A4" s="7" t="s">
        <v>96</v>
      </c>
      <c r="B4" s="65" t="s">
        <v>132</v>
      </c>
      <c r="C4" s="7" t="s">
        <v>133</v>
      </c>
      <c r="D4" s="7" t="s">
        <v>134</v>
      </c>
      <c r="E4" s="95">
        <v>2500</v>
      </c>
      <c r="F4" s="119"/>
      <c r="G4" s="7">
        <v>0</v>
      </c>
      <c r="H4" s="120">
        <f>+G4*F4</f>
        <v>0</v>
      </c>
      <c r="I4" s="7">
        <v>0.2</v>
      </c>
      <c r="J4" s="120">
        <f t="shared" ref="J4:J35" si="0">+I4*F4</f>
        <v>0</v>
      </c>
      <c r="K4" s="7">
        <v>0.25</v>
      </c>
      <c r="L4" s="120">
        <f t="shared" ref="L4:L35" si="1">+K4*F4</f>
        <v>0</v>
      </c>
      <c r="M4" s="7">
        <v>1</v>
      </c>
      <c r="N4" s="120">
        <f t="shared" ref="N4:N35" si="2">+F4*M4</f>
        <v>0</v>
      </c>
      <c r="O4" s="7">
        <v>0.25</v>
      </c>
      <c r="P4" s="120">
        <f t="shared" ref="P4:P35" si="3">+O4*F4</f>
        <v>0</v>
      </c>
      <c r="Q4" s="7">
        <v>1</v>
      </c>
      <c r="R4" s="120">
        <f t="shared" ref="R4:R35" si="4">+Q4*F4</f>
        <v>0</v>
      </c>
      <c r="S4" s="7">
        <v>1</v>
      </c>
      <c r="T4" s="120">
        <f t="shared" ref="T4:T35" si="5">+S4*F4</f>
        <v>0</v>
      </c>
      <c r="U4" s="7">
        <v>1</v>
      </c>
      <c r="V4" s="120">
        <f t="shared" ref="V4:V35" si="6">+F4*U4</f>
        <v>0</v>
      </c>
      <c r="W4" s="7">
        <v>0</v>
      </c>
      <c r="X4" s="120">
        <f t="shared" ref="X4:X35" si="7">+F4*W4</f>
        <v>0</v>
      </c>
    </row>
    <row r="5" spans="1:24" ht="15.95" customHeight="1">
      <c r="A5" s="7" t="s">
        <v>96</v>
      </c>
      <c r="B5" s="65" t="s">
        <v>132</v>
      </c>
      <c r="C5" s="7" t="s">
        <v>133</v>
      </c>
      <c r="D5" s="7" t="s">
        <v>135</v>
      </c>
      <c r="E5" s="95">
        <v>1000</v>
      </c>
      <c r="F5" s="119"/>
      <c r="G5" s="7">
        <v>0</v>
      </c>
      <c r="H5" s="120">
        <f t="shared" ref="H5:H15" si="8">+G5*F5</f>
        <v>0</v>
      </c>
      <c r="I5" s="7">
        <v>0.2</v>
      </c>
      <c r="J5" s="120">
        <f t="shared" si="0"/>
        <v>0</v>
      </c>
      <c r="K5" s="7">
        <v>1</v>
      </c>
      <c r="L5" s="120">
        <f t="shared" si="1"/>
        <v>0</v>
      </c>
      <c r="M5" s="7">
        <v>1</v>
      </c>
      <c r="N5" s="120">
        <f t="shared" si="2"/>
        <v>0</v>
      </c>
      <c r="O5" s="7">
        <v>1</v>
      </c>
      <c r="P5" s="120">
        <f t="shared" si="3"/>
        <v>0</v>
      </c>
      <c r="Q5" s="7">
        <v>1</v>
      </c>
      <c r="R5" s="120">
        <f t="shared" si="4"/>
        <v>0</v>
      </c>
      <c r="S5" s="7">
        <v>1</v>
      </c>
      <c r="T5" s="120">
        <f t="shared" si="5"/>
        <v>0</v>
      </c>
      <c r="U5" s="7">
        <v>1</v>
      </c>
      <c r="V5" s="120">
        <f t="shared" si="6"/>
        <v>0</v>
      </c>
      <c r="W5" s="7">
        <v>0</v>
      </c>
      <c r="X5" s="120">
        <f t="shared" si="7"/>
        <v>0</v>
      </c>
    </row>
    <row r="6" spans="1:24" ht="15.95" customHeight="1">
      <c r="A6" s="7" t="s">
        <v>96</v>
      </c>
      <c r="B6" s="65" t="s">
        <v>132</v>
      </c>
      <c r="C6" s="7" t="s">
        <v>136</v>
      </c>
      <c r="D6" s="7" t="s">
        <v>134</v>
      </c>
      <c r="E6" s="95">
        <v>1000</v>
      </c>
      <c r="F6" s="119"/>
      <c r="G6" s="7">
        <v>0</v>
      </c>
      <c r="H6" s="120">
        <f t="shared" si="8"/>
        <v>0</v>
      </c>
      <c r="I6" s="7">
        <v>0.2</v>
      </c>
      <c r="J6" s="120">
        <f t="shared" si="0"/>
        <v>0</v>
      </c>
      <c r="K6" s="7">
        <v>0.2</v>
      </c>
      <c r="L6" s="120">
        <f t="shared" si="1"/>
        <v>0</v>
      </c>
      <c r="M6" s="7">
        <v>0.5</v>
      </c>
      <c r="N6" s="120">
        <f t="shared" si="2"/>
        <v>0</v>
      </c>
      <c r="O6" s="7">
        <v>0.2</v>
      </c>
      <c r="P6" s="120">
        <f t="shared" si="3"/>
        <v>0</v>
      </c>
      <c r="Q6" s="7">
        <v>0.2</v>
      </c>
      <c r="R6" s="120">
        <f t="shared" si="4"/>
        <v>0</v>
      </c>
      <c r="S6" s="7">
        <v>1</v>
      </c>
      <c r="T6" s="120">
        <f t="shared" si="5"/>
        <v>0</v>
      </c>
      <c r="U6" s="7">
        <v>1</v>
      </c>
      <c r="V6" s="120">
        <f t="shared" si="6"/>
        <v>0</v>
      </c>
      <c r="W6" s="7">
        <v>0</v>
      </c>
      <c r="X6" s="120">
        <f t="shared" si="7"/>
        <v>0</v>
      </c>
    </row>
    <row r="7" spans="1:24" ht="15.95" customHeight="1">
      <c r="A7" s="7" t="s">
        <v>96</v>
      </c>
      <c r="B7" s="65" t="s">
        <v>132</v>
      </c>
      <c r="C7" s="7" t="s">
        <v>136</v>
      </c>
      <c r="D7" s="7" t="s">
        <v>135</v>
      </c>
      <c r="E7" s="95">
        <v>600</v>
      </c>
      <c r="F7" s="119"/>
      <c r="G7" s="7">
        <v>0</v>
      </c>
      <c r="H7" s="120">
        <f t="shared" si="8"/>
        <v>0</v>
      </c>
      <c r="I7" s="7">
        <v>0.2</v>
      </c>
      <c r="J7" s="120">
        <f t="shared" si="0"/>
        <v>0</v>
      </c>
      <c r="K7" s="7">
        <v>0.2</v>
      </c>
      <c r="L7" s="120">
        <f t="shared" si="1"/>
        <v>0</v>
      </c>
      <c r="M7" s="7">
        <v>0.5</v>
      </c>
      <c r="N7" s="120">
        <f t="shared" si="2"/>
        <v>0</v>
      </c>
      <c r="O7" s="7">
        <v>0.2</v>
      </c>
      <c r="P7" s="120">
        <f t="shared" si="3"/>
        <v>0</v>
      </c>
      <c r="Q7" s="7">
        <v>1</v>
      </c>
      <c r="R7" s="120">
        <f t="shared" si="4"/>
        <v>0</v>
      </c>
      <c r="S7" s="7">
        <v>2</v>
      </c>
      <c r="T7" s="120">
        <f t="shared" si="5"/>
        <v>0</v>
      </c>
      <c r="U7" s="7">
        <v>2</v>
      </c>
      <c r="V7" s="120">
        <f t="shared" si="6"/>
        <v>0</v>
      </c>
      <c r="W7" s="7">
        <v>0</v>
      </c>
      <c r="X7" s="120">
        <f t="shared" si="7"/>
        <v>0</v>
      </c>
    </row>
    <row r="8" spans="1:24" ht="15.95" customHeight="1">
      <c r="A8" s="7" t="s">
        <v>96</v>
      </c>
      <c r="B8" s="65" t="s">
        <v>132</v>
      </c>
      <c r="C8" s="7" t="s">
        <v>137</v>
      </c>
      <c r="D8" s="7" t="s">
        <v>134</v>
      </c>
      <c r="E8" s="95">
        <v>600</v>
      </c>
      <c r="F8" s="119"/>
      <c r="G8" s="7">
        <v>0</v>
      </c>
      <c r="H8" s="120">
        <f t="shared" si="8"/>
        <v>0</v>
      </c>
      <c r="I8" s="7">
        <v>0.2</v>
      </c>
      <c r="J8" s="120">
        <f t="shared" si="0"/>
        <v>0</v>
      </c>
      <c r="K8" s="7">
        <v>1</v>
      </c>
      <c r="L8" s="120">
        <f t="shared" si="1"/>
        <v>0</v>
      </c>
      <c r="M8" s="7">
        <v>1</v>
      </c>
      <c r="N8" s="120">
        <f t="shared" si="2"/>
        <v>0</v>
      </c>
      <c r="O8" s="7">
        <v>1</v>
      </c>
      <c r="P8" s="120">
        <f t="shared" si="3"/>
        <v>0</v>
      </c>
      <c r="Q8" s="7">
        <v>1</v>
      </c>
      <c r="R8" s="120">
        <f t="shared" si="4"/>
        <v>0</v>
      </c>
      <c r="S8" s="7">
        <v>2</v>
      </c>
      <c r="T8" s="120">
        <f t="shared" si="5"/>
        <v>0</v>
      </c>
      <c r="U8" s="7">
        <v>2</v>
      </c>
      <c r="V8" s="120">
        <f t="shared" si="6"/>
        <v>0</v>
      </c>
      <c r="W8" s="7">
        <v>0</v>
      </c>
      <c r="X8" s="120">
        <f t="shared" si="7"/>
        <v>0</v>
      </c>
    </row>
    <row r="9" spans="1:24" ht="15.95" customHeight="1">
      <c r="A9" s="7" t="s">
        <v>96</v>
      </c>
      <c r="B9" s="65" t="s">
        <v>132</v>
      </c>
      <c r="C9" s="7" t="s">
        <v>138</v>
      </c>
      <c r="D9" s="7" t="s">
        <v>134</v>
      </c>
      <c r="E9" s="95">
        <v>1500</v>
      </c>
      <c r="F9" s="119"/>
      <c r="G9" s="7">
        <v>0</v>
      </c>
      <c r="H9" s="120">
        <f t="shared" si="8"/>
        <v>0</v>
      </c>
      <c r="I9" s="7">
        <v>0.2</v>
      </c>
      <c r="J9" s="120">
        <f t="shared" si="0"/>
        <v>0</v>
      </c>
      <c r="K9" s="7">
        <v>1</v>
      </c>
      <c r="L9" s="120">
        <f t="shared" si="1"/>
        <v>0</v>
      </c>
      <c r="M9" s="7">
        <v>1</v>
      </c>
      <c r="N9" s="120">
        <f t="shared" si="2"/>
        <v>0</v>
      </c>
      <c r="O9" s="7">
        <v>1</v>
      </c>
      <c r="P9" s="120">
        <f t="shared" si="3"/>
        <v>0</v>
      </c>
      <c r="Q9" s="7">
        <v>1</v>
      </c>
      <c r="R9" s="120">
        <f t="shared" si="4"/>
        <v>0</v>
      </c>
      <c r="S9" s="7">
        <v>2</v>
      </c>
      <c r="T9" s="120">
        <f t="shared" si="5"/>
        <v>0</v>
      </c>
      <c r="U9" s="7">
        <v>2</v>
      </c>
      <c r="V9" s="120">
        <f t="shared" si="6"/>
        <v>0</v>
      </c>
      <c r="W9" s="7">
        <v>0</v>
      </c>
      <c r="X9" s="120">
        <f t="shared" si="7"/>
        <v>0</v>
      </c>
    </row>
    <row r="10" spans="1:24" ht="15.95" customHeight="1">
      <c r="A10" s="7" t="s">
        <v>96</v>
      </c>
      <c r="B10" s="65" t="s">
        <v>132</v>
      </c>
      <c r="C10" s="7" t="s">
        <v>138</v>
      </c>
      <c r="D10" s="7" t="s">
        <v>135</v>
      </c>
      <c r="E10" s="95">
        <v>200</v>
      </c>
      <c r="F10" s="119"/>
      <c r="G10" s="7">
        <v>0</v>
      </c>
      <c r="H10" s="120">
        <f t="shared" si="8"/>
        <v>0</v>
      </c>
      <c r="I10" s="7">
        <v>0.2</v>
      </c>
      <c r="J10" s="120">
        <f t="shared" si="0"/>
        <v>0</v>
      </c>
      <c r="K10" s="7">
        <v>1</v>
      </c>
      <c r="L10" s="120">
        <f t="shared" si="1"/>
        <v>0</v>
      </c>
      <c r="M10" s="7">
        <v>1</v>
      </c>
      <c r="N10" s="120">
        <f t="shared" si="2"/>
        <v>0</v>
      </c>
      <c r="O10" s="7">
        <v>1</v>
      </c>
      <c r="P10" s="120">
        <f t="shared" si="3"/>
        <v>0</v>
      </c>
      <c r="Q10" s="7">
        <v>2</v>
      </c>
      <c r="R10" s="120">
        <f t="shared" si="4"/>
        <v>0</v>
      </c>
      <c r="S10" s="7">
        <v>1</v>
      </c>
      <c r="T10" s="120">
        <f t="shared" si="5"/>
        <v>0</v>
      </c>
      <c r="U10" s="7">
        <v>1</v>
      </c>
      <c r="V10" s="120">
        <f t="shared" si="6"/>
        <v>0</v>
      </c>
      <c r="W10" s="7">
        <v>0</v>
      </c>
      <c r="X10" s="120">
        <f t="shared" si="7"/>
        <v>0</v>
      </c>
    </row>
    <row r="11" spans="1:24" ht="15.95" customHeight="1">
      <c r="A11" s="7" t="s">
        <v>96</v>
      </c>
      <c r="B11" s="65" t="s">
        <v>132</v>
      </c>
      <c r="C11" s="7" t="s">
        <v>139</v>
      </c>
      <c r="D11" s="7" t="s">
        <v>134</v>
      </c>
      <c r="E11" s="95">
        <v>800</v>
      </c>
      <c r="F11" s="119"/>
      <c r="G11" s="7">
        <v>0</v>
      </c>
      <c r="H11" s="120">
        <f t="shared" si="8"/>
        <v>0</v>
      </c>
      <c r="I11" s="7">
        <v>0</v>
      </c>
      <c r="J11" s="120">
        <f t="shared" si="0"/>
        <v>0</v>
      </c>
      <c r="K11" s="7">
        <v>0.5</v>
      </c>
      <c r="L11" s="120">
        <f t="shared" si="1"/>
        <v>0</v>
      </c>
      <c r="M11" s="7">
        <v>1</v>
      </c>
      <c r="N11" s="120">
        <f t="shared" si="2"/>
        <v>0</v>
      </c>
      <c r="O11" s="7">
        <v>0.5</v>
      </c>
      <c r="P11" s="120">
        <f t="shared" si="3"/>
        <v>0</v>
      </c>
      <c r="Q11" s="7">
        <v>1</v>
      </c>
      <c r="R11" s="120">
        <f t="shared" si="4"/>
        <v>0</v>
      </c>
      <c r="S11" s="7">
        <v>1</v>
      </c>
      <c r="T11" s="120">
        <f t="shared" si="5"/>
        <v>0</v>
      </c>
      <c r="U11" s="7">
        <v>1</v>
      </c>
      <c r="V11" s="120">
        <f t="shared" si="6"/>
        <v>0</v>
      </c>
      <c r="W11" s="7">
        <v>0</v>
      </c>
      <c r="X11" s="120">
        <f t="shared" si="7"/>
        <v>0</v>
      </c>
    </row>
    <row r="12" spans="1:24" ht="15.95" customHeight="1">
      <c r="A12" s="7" t="s">
        <v>96</v>
      </c>
      <c r="B12" s="65" t="s">
        <v>132</v>
      </c>
      <c r="C12" s="7" t="s">
        <v>139</v>
      </c>
      <c r="D12" s="7" t="s">
        <v>135</v>
      </c>
      <c r="E12" s="95">
        <v>200</v>
      </c>
      <c r="F12" s="119"/>
      <c r="G12" s="7">
        <v>0</v>
      </c>
      <c r="H12" s="120">
        <f t="shared" si="8"/>
        <v>0</v>
      </c>
      <c r="I12" s="7">
        <v>0</v>
      </c>
      <c r="J12" s="120">
        <f t="shared" si="0"/>
        <v>0</v>
      </c>
      <c r="K12" s="7">
        <v>0.2</v>
      </c>
      <c r="L12" s="120">
        <f t="shared" si="1"/>
        <v>0</v>
      </c>
      <c r="M12" s="7">
        <v>0.2</v>
      </c>
      <c r="N12" s="120">
        <f t="shared" si="2"/>
        <v>0</v>
      </c>
      <c r="O12" s="7">
        <v>0.2</v>
      </c>
      <c r="P12" s="120">
        <f t="shared" si="3"/>
        <v>0</v>
      </c>
      <c r="Q12" s="7">
        <v>0.2</v>
      </c>
      <c r="R12" s="120">
        <f t="shared" si="4"/>
        <v>0</v>
      </c>
      <c r="S12" s="7">
        <v>1</v>
      </c>
      <c r="T12" s="120">
        <f t="shared" si="5"/>
        <v>0</v>
      </c>
      <c r="U12" s="7">
        <v>1</v>
      </c>
      <c r="V12" s="120">
        <f t="shared" si="6"/>
        <v>0</v>
      </c>
      <c r="W12" s="7">
        <v>0</v>
      </c>
      <c r="X12" s="120">
        <f t="shared" si="7"/>
        <v>0</v>
      </c>
    </row>
    <row r="13" spans="1:24" ht="15.95" customHeight="1">
      <c r="A13" s="7" t="s">
        <v>96</v>
      </c>
      <c r="B13" s="65" t="s">
        <v>132</v>
      </c>
      <c r="C13" s="7" t="s">
        <v>140</v>
      </c>
      <c r="D13" s="7" t="s">
        <v>135</v>
      </c>
      <c r="E13" s="95">
        <v>550</v>
      </c>
      <c r="F13" s="119"/>
      <c r="G13" s="7">
        <v>0</v>
      </c>
      <c r="H13" s="120">
        <f t="shared" si="8"/>
        <v>0</v>
      </c>
      <c r="I13" s="7">
        <v>1</v>
      </c>
      <c r="J13" s="120">
        <f t="shared" si="0"/>
        <v>0</v>
      </c>
      <c r="K13" s="7">
        <v>2</v>
      </c>
      <c r="L13" s="120">
        <f t="shared" si="1"/>
        <v>0</v>
      </c>
      <c r="M13" s="7">
        <v>2</v>
      </c>
      <c r="N13" s="120">
        <f t="shared" si="2"/>
        <v>0</v>
      </c>
      <c r="O13" s="7">
        <v>2</v>
      </c>
      <c r="P13" s="120">
        <f t="shared" si="3"/>
        <v>0</v>
      </c>
      <c r="Q13" s="7">
        <v>2</v>
      </c>
      <c r="R13" s="120">
        <f t="shared" si="4"/>
        <v>0</v>
      </c>
      <c r="S13" s="7">
        <v>2</v>
      </c>
      <c r="T13" s="120">
        <f t="shared" si="5"/>
        <v>0</v>
      </c>
      <c r="U13" s="7">
        <v>2</v>
      </c>
      <c r="V13" s="120">
        <f t="shared" si="6"/>
        <v>0</v>
      </c>
      <c r="W13" s="7">
        <v>0</v>
      </c>
      <c r="X13" s="120">
        <f t="shared" si="7"/>
        <v>0</v>
      </c>
    </row>
    <row r="14" spans="1:24" ht="15.95" customHeight="1">
      <c r="A14" s="7" t="s">
        <v>96</v>
      </c>
      <c r="B14" s="65" t="s">
        <v>132</v>
      </c>
      <c r="C14" s="7" t="s">
        <v>141</v>
      </c>
      <c r="D14" s="7" t="s">
        <v>134</v>
      </c>
      <c r="E14" s="95">
        <v>950</v>
      </c>
      <c r="F14" s="119"/>
      <c r="G14" s="7">
        <v>0</v>
      </c>
      <c r="H14" s="120">
        <f t="shared" si="8"/>
        <v>0</v>
      </c>
      <c r="I14" s="7">
        <v>0</v>
      </c>
      <c r="J14" s="120">
        <f t="shared" si="0"/>
        <v>0</v>
      </c>
      <c r="K14" s="7">
        <v>0</v>
      </c>
      <c r="L14" s="120">
        <f t="shared" si="1"/>
        <v>0</v>
      </c>
      <c r="M14" s="7">
        <v>0</v>
      </c>
      <c r="N14" s="120">
        <f t="shared" si="2"/>
        <v>0</v>
      </c>
      <c r="O14" s="7">
        <v>0</v>
      </c>
      <c r="P14" s="120">
        <f t="shared" si="3"/>
        <v>0</v>
      </c>
      <c r="Q14" s="7">
        <v>2</v>
      </c>
      <c r="R14" s="120">
        <f t="shared" si="4"/>
        <v>0</v>
      </c>
      <c r="S14" s="7">
        <v>10</v>
      </c>
      <c r="T14" s="120">
        <f t="shared" si="5"/>
        <v>0</v>
      </c>
      <c r="U14" s="7">
        <v>10</v>
      </c>
      <c r="V14" s="120">
        <f t="shared" si="6"/>
        <v>0</v>
      </c>
      <c r="W14" s="7">
        <v>0</v>
      </c>
      <c r="X14" s="120">
        <f t="shared" si="7"/>
        <v>0</v>
      </c>
    </row>
    <row r="15" spans="1:24" ht="15.95" customHeight="1">
      <c r="A15" s="7" t="s">
        <v>96</v>
      </c>
      <c r="B15" s="65" t="s">
        <v>132</v>
      </c>
      <c r="C15" s="7" t="s">
        <v>141</v>
      </c>
      <c r="D15" s="7" t="s">
        <v>135</v>
      </c>
      <c r="E15" s="95">
        <v>200</v>
      </c>
      <c r="F15" s="119"/>
      <c r="G15" s="7">
        <v>0</v>
      </c>
      <c r="H15" s="120">
        <f t="shared" si="8"/>
        <v>0</v>
      </c>
      <c r="I15" s="7">
        <v>0</v>
      </c>
      <c r="J15" s="120">
        <f t="shared" si="0"/>
        <v>0</v>
      </c>
      <c r="K15" s="7">
        <v>0</v>
      </c>
      <c r="L15" s="120">
        <f t="shared" si="1"/>
        <v>0</v>
      </c>
      <c r="M15" s="7">
        <v>2</v>
      </c>
      <c r="N15" s="120">
        <f t="shared" si="2"/>
        <v>0</v>
      </c>
      <c r="O15" s="7">
        <v>0</v>
      </c>
      <c r="P15" s="120">
        <f t="shared" si="3"/>
        <v>0</v>
      </c>
      <c r="Q15" s="7">
        <v>10</v>
      </c>
      <c r="R15" s="120">
        <f t="shared" si="4"/>
        <v>0</v>
      </c>
      <c r="S15" s="7">
        <v>3</v>
      </c>
      <c r="T15" s="120">
        <f t="shared" si="5"/>
        <v>0</v>
      </c>
      <c r="U15" s="7">
        <v>3</v>
      </c>
      <c r="V15" s="120">
        <f t="shared" si="6"/>
        <v>0</v>
      </c>
      <c r="W15" s="7">
        <v>0</v>
      </c>
      <c r="X15" s="120">
        <f t="shared" si="7"/>
        <v>0</v>
      </c>
    </row>
    <row r="16" spans="1:24" ht="15.95" customHeight="1">
      <c r="A16" s="7" t="s">
        <v>96</v>
      </c>
      <c r="B16" s="71" t="s">
        <v>142</v>
      </c>
      <c r="C16" s="7" t="s">
        <v>143</v>
      </c>
      <c r="D16" s="7" t="s">
        <v>134</v>
      </c>
      <c r="E16" s="95">
        <v>2500</v>
      </c>
      <c r="F16" s="119"/>
      <c r="G16" s="7">
        <v>0</v>
      </c>
      <c r="H16" s="120">
        <f t="shared" ref="H16:H86" si="9">+G16*F16</f>
        <v>0</v>
      </c>
      <c r="I16" s="7">
        <v>1</v>
      </c>
      <c r="J16" s="120">
        <f t="shared" si="0"/>
        <v>0</v>
      </c>
      <c r="K16" s="7">
        <v>0.5</v>
      </c>
      <c r="L16" s="120">
        <f t="shared" si="1"/>
        <v>0</v>
      </c>
      <c r="M16" s="7">
        <v>1</v>
      </c>
      <c r="N16" s="120">
        <f t="shared" si="2"/>
        <v>0</v>
      </c>
      <c r="O16" s="7">
        <v>0.5</v>
      </c>
      <c r="P16" s="120">
        <f t="shared" si="3"/>
        <v>0</v>
      </c>
      <c r="Q16" s="7">
        <v>1</v>
      </c>
      <c r="R16" s="120">
        <f t="shared" si="4"/>
        <v>0</v>
      </c>
      <c r="S16" s="7">
        <v>1.5</v>
      </c>
      <c r="T16" s="120">
        <f t="shared" si="5"/>
        <v>0</v>
      </c>
      <c r="U16" s="7">
        <v>1.5</v>
      </c>
      <c r="V16" s="120">
        <f t="shared" si="6"/>
        <v>0</v>
      </c>
      <c r="W16" s="7">
        <v>0</v>
      </c>
      <c r="X16" s="120">
        <f t="shared" si="7"/>
        <v>0</v>
      </c>
    </row>
    <row r="17" spans="1:24" ht="15.95" customHeight="1">
      <c r="A17" s="7" t="s">
        <v>96</v>
      </c>
      <c r="B17" s="71" t="s">
        <v>142</v>
      </c>
      <c r="C17" s="7" t="s">
        <v>143</v>
      </c>
      <c r="D17" s="7" t="s">
        <v>135</v>
      </c>
      <c r="E17" s="95">
        <v>1000</v>
      </c>
      <c r="F17" s="119"/>
      <c r="G17" s="7">
        <v>0</v>
      </c>
      <c r="H17" s="120">
        <f t="shared" si="9"/>
        <v>0</v>
      </c>
      <c r="I17" s="7">
        <v>2</v>
      </c>
      <c r="J17" s="120">
        <f t="shared" si="0"/>
        <v>0</v>
      </c>
      <c r="K17" s="7">
        <v>2</v>
      </c>
      <c r="L17" s="120">
        <f t="shared" si="1"/>
        <v>0</v>
      </c>
      <c r="M17" s="7">
        <v>2</v>
      </c>
      <c r="N17" s="120">
        <f t="shared" si="2"/>
        <v>0</v>
      </c>
      <c r="O17" s="7">
        <v>2</v>
      </c>
      <c r="P17" s="120">
        <f t="shared" si="3"/>
        <v>0</v>
      </c>
      <c r="Q17" s="7">
        <v>2</v>
      </c>
      <c r="R17" s="120">
        <f t="shared" si="4"/>
        <v>0</v>
      </c>
      <c r="S17" s="7">
        <v>2</v>
      </c>
      <c r="T17" s="120">
        <f t="shared" si="5"/>
        <v>0</v>
      </c>
      <c r="U17" s="7">
        <v>2</v>
      </c>
      <c r="V17" s="120">
        <f t="shared" si="6"/>
        <v>0</v>
      </c>
      <c r="W17" s="7">
        <v>0</v>
      </c>
      <c r="X17" s="120">
        <f t="shared" si="7"/>
        <v>0</v>
      </c>
    </row>
    <row r="18" spans="1:24" ht="15.95" customHeight="1">
      <c r="A18" s="7" t="s">
        <v>96</v>
      </c>
      <c r="B18" s="71" t="s">
        <v>142</v>
      </c>
      <c r="C18" s="7" t="s">
        <v>144</v>
      </c>
      <c r="D18" s="7" t="s">
        <v>134</v>
      </c>
      <c r="E18" s="95">
        <v>600</v>
      </c>
      <c r="F18" s="119"/>
      <c r="G18" s="7">
        <v>0</v>
      </c>
      <c r="H18" s="120">
        <f t="shared" si="9"/>
        <v>0</v>
      </c>
      <c r="I18" s="7">
        <v>1</v>
      </c>
      <c r="J18" s="120">
        <f t="shared" si="0"/>
        <v>0</v>
      </c>
      <c r="K18" s="7">
        <v>1</v>
      </c>
      <c r="L18" s="120">
        <f t="shared" si="1"/>
        <v>0</v>
      </c>
      <c r="M18" s="7">
        <v>1</v>
      </c>
      <c r="N18" s="120">
        <f t="shared" si="2"/>
        <v>0</v>
      </c>
      <c r="O18" s="7">
        <v>1</v>
      </c>
      <c r="P18" s="120">
        <f t="shared" si="3"/>
        <v>0</v>
      </c>
      <c r="Q18" s="7">
        <v>1</v>
      </c>
      <c r="R18" s="120">
        <f t="shared" si="4"/>
        <v>0</v>
      </c>
      <c r="S18" s="7">
        <v>1</v>
      </c>
      <c r="T18" s="120">
        <f t="shared" si="5"/>
        <v>0</v>
      </c>
      <c r="U18" s="7">
        <v>1</v>
      </c>
      <c r="V18" s="120">
        <f t="shared" si="6"/>
        <v>0</v>
      </c>
      <c r="W18" s="7">
        <v>0</v>
      </c>
      <c r="X18" s="120">
        <f t="shared" si="7"/>
        <v>0</v>
      </c>
    </row>
    <row r="19" spans="1:24" ht="15.95" customHeight="1">
      <c r="A19" s="7" t="s">
        <v>96</v>
      </c>
      <c r="B19" s="71" t="s">
        <v>142</v>
      </c>
      <c r="C19" s="7" t="s">
        <v>145</v>
      </c>
      <c r="D19" s="7" t="s">
        <v>134</v>
      </c>
      <c r="E19" s="95">
        <v>800</v>
      </c>
      <c r="F19" s="119"/>
      <c r="G19" s="7">
        <v>0</v>
      </c>
      <c r="H19" s="120">
        <f t="shared" si="9"/>
        <v>0</v>
      </c>
      <c r="I19" s="7">
        <v>0</v>
      </c>
      <c r="J19" s="120">
        <f t="shared" si="0"/>
        <v>0</v>
      </c>
      <c r="K19" s="7">
        <v>1</v>
      </c>
      <c r="L19" s="120">
        <f t="shared" si="1"/>
        <v>0</v>
      </c>
      <c r="M19" s="7">
        <v>1</v>
      </c>
      <c r="N19" s="120">
        <f t="shared" si="2"/>
        <v>0</v>
      </c>
      <c r="O19" s="7">
        <v>1</v>
      </c>
      <c r="P19" s="120">
        <f t="shared" si="3"/>
        <v>0</v>
      </c>
      <c r="Q19" s="7">
        <v>1</v>
      </c>
      <c r="R19" s="120">
        <f t="shared" si="4"/>
        <v>0</v>
      </c>
      <c r="S19" s="7">
        <v>1</v>
      </c>
      <c r="T19" s="120">
        <f t="shared" si="5"/>
        <v>0</v>
      </c>
      <c r="U19" s="7">
        <v>1</v>
      </c>
      <c r="V19" s="120">
        <f t="shared" si="6"/>
        <v>0</v>
      </c>
      <c r="W19" s="7">
        <v>0</v>
      </c>
      <c r="X19" s="120">
        <f t="shared" si="7"/>
        <v>0</v>
      </c>
    </row>
    <row r="20" spans="1:24" ht="15.95" customHeight="1">
      <c r="A20" s="7" t="s">
        <v>96</v>
      </c>
      <c r="B20" s="71" t="s">
        <v>142</v>
      </c>
      <c r="C20" s="7" t="s">
        <v>145</v>
      </c>
      <c r="D20" s="7" t="s">
        <v>135</v>
      </c>
      <c r="E20" s="95">
        <v>300</v>
      </c>
      <c r="F20" s="119"/>
      <c r="G20" s="7">
        <v>0</v>
      </c>
      <c r="H20" s="120">
        <f t="shared" si="9"/>
        <v>0</v>
      </c>
      <c r="I20" s="7">
        <v>0</v>
      </c>
      <c r="J20" s="120">
        <f t="shared" si="0"/>
        <v>0</v>
      </c>
      <c r="K20" s="7">
        <v>1</v>
      </c>
      <c r="L20" s="120">
        <f t="shared" si="1"/>
        <v>0</v>
      </c>
      <c r="M20" s="7">
        <v>1</v>
      </c>
      <c r="N20" s="120">
        <f t="shared" si="2"/>
        <v>0</v>
      </c>
      <c r="O20" s="7">
        <v>1</v>
      </c>
      <c r="P20" s="120">
        <f t="shared" si="3"/>
        <v>0</v>
      </c>
      <c r="Q20" s="7">
        <v>1</v>
      </c>
      <c r="R20" s="120">
        <f t="shared" si="4"/>
        <v>0</v>
      </c>
      <c r="S20" s="7">
        <v>1</v>
      </c>
      <c r="T20" s="120">
        <f t="shared" si="5"/>
        <v>0</v>
      </c>
      <c r="U20" s="7">
        <v>1</v>
      </c>
      <c r="V20" s="120">
        <f t="shared" si="6"/>
        <v>0</v>
      </c>
      <c r="W20" s="7">
        <v>0</v>
      </c>
      <c r="X20" s="120">
        <f t="shared" si="7"/>
        <v>0</v>
      </c>
    </row>
    <row r="21" spans="1:24" ht="15.95" customHeight="1">
      <c r="A21" s="7" t="s">
        <v>96</v>
      </c>
      <c r="B21" s="71" t="s">
        <v>142</v>
      </c>
      <c r="C21" s="7" t="s">
        <v>138</v>
      </c>
      <c r="D21" s="7" t="s">
        <v>134</v>
      </c>
      <c r="E21" s="95">
        <v>1500</v>
      </c>
      <c r="F21" s="119"/>
      <c r="G21" s="7">
        <v>0</v>
      </c>
      <c r="H21" s="120">
        <f t="shared" si="9"/>
        <v>0</v>
      </c>
      <c r="I21" s="7">
        <v>2</v>
      </c>
      <c r="J21" s="120">
        <f t="shared" si="0"/>
        <v>0</v>
      </c>
      <c r="K21" s="7">
        <v>2</v>
      </c>
      <c r="L21" s="120">
        <f t="shared" si="1"/>
        <v>0</v>
      </c>
      <c r="M21" s="7">
        <v>2</v>
      </c>
      <c r="N21" s="120">
        <f t="shared" si="2"/>
        <v>0</v>
      </c>
      <c r="O21" s="7">
        <v>2</v>
      </c>
      <c r="P21" s="120">
        <f t="shared" si="3"/>
        <v>0</v>
      </c>
      <c r="Q21" s="7">
        <v>2</v>
      </c>
      <c r="R21" s="120">
        <f t="shared" si="4"/>
        <v>0</v>
      </c>
      <c r="S21" s="7">
        <v>2</v>
      </c>
      <c r="T21" s="120">
        <f t="shared" si="5"/>
        <v>0</v>
      </c>
      <c r="U21" s="7">
        <v>2</v>
      </c>
      <c r="V21" s="120">
        <f t="shared" si="6"/>
        <v>0</v>
      </c>
      <c r="W21" s="7">
        <v>0</v>
      </c>
      <c r="X21" s="120">
        <f t="shared" si="7"/>
        <v>0</v>
      </c>
    </row>
    <row r="22" spans="1:24" ht="15.95" customHeight="1">
      <c r="A22" s="7" t="s">
        <v>96</v>
      </c>
      <c r="B22" s="71" t="s">
        <v>142</v>
      </c>
      <c r="C22" s="7" t="s">
        <v>138</v>
      </c>
      <c r="D22" s="7" t="s">
        <v>135</v>
      </c>
      <c r="E22" s="95">
        <v>200</v>
      </c>
      <c r="F22" s="119"/>
      <c r="G22" s="7">
        <v>0</v>
      </c>
      <c r="H22" s="120">
        <f t="shared" si="9"/>
        <v>0</v>
      </c>
      <c r="I22" s="7">
        <v>0.2</v>
      </c>
      <c r="J22" s="120">
        <f t="shared" si="0"/>
        <v>0</v>
      </c>
      <c r="K22" s="7">
        <v>0.2</v>
      </c>
      <c r="L22" s="120">
        <f t="shared" si="1"/>
        <v>0</v>
      </c>
      <c r="M22" s="7">
        <v>0.5</v>
      </c>
      <c r="N22" s="120">
        <f t="shared" si="2"/>
        <v>0</v>
      </c>
      <c r="O22" s="7">
        <v>0.2</v>
      </c>
      <c r="P22" s="120">
        <f t="shared" si="3"/>
        <v>0</v>
      </c>
      <c r="Q22" s="7">
        <v>0.2</v>
      </c>
      <c r="R22" s="120">
        <f t="shared" si="4"/>
        <v>0</v>
      </c>
      <c r="S22" s="7">
        <v>0.2</v>
      </c>
      <c r="T22" s="120">
        <f t="shared" si="5"/>
        <v>0</v>
      </c>
      <c r="U22" s="7">
        <v>0.2</v>
      </c>
      <c r="V22" s="120">
        <f t="shared" si="6"/>
        <v>0</v>
      </c>
      <c r="W22" s="7">
        <v>0</v>
      </c>
      <c r="X22" s="120">
        <f t="shared" si="7"/>
        <v>0</v>
      </c>
    </row>
    <row r="23" spans="1:24" ht="15.95" customHeight="1">
      <c r="A23" s="7" t="s">
        <v>96</v>
      </c>
      <c r="B23" s="71" t="s">
        <v>142</v>
      </c>
      <c r="C23" s="7" t="s">
        <v>146</v>
      </c>
      <c r="D23" s="7" t="s">
        <v>134</v>
      </c>
      <c r="E23" s="95">
        <v>1500</v>
      </c>
      <c r="F23" s="119"/>
      <c r="G23" s="7">
        <v>0</v>
      </c>
      <c r="H23" s="120">
        <f t="shared" si="9"/>
        <v>0</v>
      </c>
      <c r="I23" s="7">
        <v>0.2</v>
      </c>
      <c r="J23" s="120">
        <f t="shared" si="0"/>
        <v>0</v>
      </c>
      <c r="K23" s="7">
        <v>0.1</v>
      </c>
      <c r="L23" s="120">
        <f t="shared" si="1"/>
        <v>0</v>
      </c>
      <c r="M23" s="7">
        <v>0.5</v>
      </c>
      <c r="N23" s="120">
        <f t="shared" si="2"/>
        <v>0</v>
      </c>
      <c r="O23" s="7">
        <v>0.1</v>
      </c>
      <c r="P23" s="120">
        <f t="shared" si="3"/>
        <v>0</v>
      </c>
      <c r="Q23" s="7">
        <v>0.1</v>
      </c>
      <c r="R23" s="120">
        <f t="shared" si="4"/>
        <v>0</v>
      </c>
      <c r="S23" s="7">
        <v>0.1</v>
      </c>
      <c r="T23" s="120">
        <f t="shared" si="5"/>
        <v>0</v>
      </c>
      <c r="U23" s="7">
        <v>0.1</v>
      </c>
      <c r="V23" s="120">
        <f t="shared" si="6"/>
        <v>0</v>
      </c>
      <c r="W23" s="7">
        <v>0</v>
      </c>
      <c r="X23" s="120">
        <f t="shared" si="7"/>
        <v>0</v>
      </c>
    </row>
    <row r="24" spans="1:24" ht="15.95" customHeight="1">
      <c r="A24" s="7" t="s">
        <v>96</v>
      </c>
      <c r="B24" s="71" t="s">
        <v>142</v>
      </c>
      <c r="C24" s="7" t="s">
        <v>146</v>
      </c>
      <c r="D24" s="7" t="s">
        <v>135</v>
      </c>
      <c r="E24" s="95">
        <v>350</v>
      </c>
      <c r="F24" s="119"/>
      <c r="G24" s="7">
        <v>0</v>
      </c>
      <c r="H24" s="120">
        <f t="shared" si="9"/>
        <v>0</v>
      </c>
      <c r="I24" s="7">
        <v>0.2</v>
      </c>
      <c r="J24" s="120">
        <f t="shared" si="0"/>
        <v>0</v>
      </c>
      <c r="K24" s="7">
        <v>0.5</v>
      </c>
      <c r="L24" s="120">
        <f t="shared" si="1"/>
        <v>0</v>
      </c>
      <c r="M24" s="7">
        <v>0.5</v>
      </c>
      <c r="N24" s="120">
        <f t="shared" si="2"/>
        <v>0</v>
      </c>
      <c r="O24" s="7">
        <v>0.5</v>
      </c>
      <c r="P24" s="120">
        <f t="shared" si="3"/>
        <v>0</v>
      </c>
      <c r="Q24" s="7">
        <v>0.5</v>
      </c>
      <c r="R24" s="120">
        <f t="shared" si="4"/>
        <v>0</v>
      </c>
      <c r="S24" s="7">
        <v>0.5</v>
      </c>
      <c r="T24" s="120">
        <f t="shared" si="5"/>
        <v>0</v>
      </c>
      <c r="U24" s="7">
        <v>0.5</v>
      </c>
      <c r="V24" s="120">
        <f t="shared" si="6"/>
        <v>0</v>
      </c>
      <c r="W24" s="7">
        <v>0</v>
      </c>
      <c r="X24" s="120">
        <f t="shared" si="7"/>
        <v>0</v>
      </c>
    </row>
    <row r="25" spans="1:24" ht="15.95" customHeight="1">
      <c r="A25" s="7" t="s">
        <v>96</v>
      </c>
      <c r="B25" s="71" t="s">
        <v>142</v>
      </c>
      <c r="C25" s="7" t="s">
        <v>147</v>
      </c>
      <c r="D25" s="7" t="s">
        <v>134</v>
      </c>
      <c r="E25" s="95">
        <v>200</v>
      </c>
      <c r="F25" s="119"/>
      <c r="G25" s="7">
        <v>0</v>
      </c>
      <c r="H25" s="120">
        <f t="shared" si="9"/>
        <v>0</v>
      </c>
      <c r="I25" s="7">
        <v>3</v>
      </c>
      <c r="J25" s="120">
        <f t="shared" si="0"/>
        <v>0</v>
      </c>
      <c r="K25" s="7">
        <v>3</v>
      </c>
      <c r="L25" s="120">
        <f t="shared" si="1"/>
        <v>0</v>
      </c>
      <c r="M25" s="7">
        <v>3</v>
      </c>
      <c r="N25" s="120">
        <f t="shared" si="2"/>
        <v>0</v>
      </c>
      <c r="O25" s="7">
        <v>3</v>
      </c>
      <c r="P25" s="120">
        <f t="shared" si="3"/>
        <v>0</v>
      </c>
      <c r="Q25" s="7">
        <v>3</v>
      </c>
      <c r="R25" s="120">
        <f t="shared" si="4"/>
        <v>0</v>
      </c>
      <c r="S25" s="7">
        <v>3</v>
      </c>
      <c r="T25" s="120">
        <f t="shared" si="5"/>
        <v>0</v>
      </c>
      <c r="U25" s="7">
        <v>3</v>
      </c>
      <c r="V25" s="120">
        <f t="shared" si="6"/>
        <v>0</v>
      </c>
      <c r="W25" s="7">
        <v>0</v>
      </c>
      <c r="X25" s="120">
        <f t="shared" si="7"/>
        <v>0</v>
      </c>
    </row>
    <row r="26" spans="1:24" ht="15.95" customHeight="1">
      <c r="A26" s="7" t="s">
        <v>96</v>
      </c>
      <c r="B26" s="71" t="s">
        <v>142</v>
      </c>
      <c r="C26" s="7" t="s">
        <v>148</v>
      </c>
      <c r="D26" s="7" t="s">
        <v>134</v>
      </c>
      <c r="E26" s="95">
        <v>1500</v>
      </c>
      <c r="F26" s="119"/>
      <c r="G26" s="7">
        <v>0</v>
      </c>
      <c r="H26" s="120">
        <f t="shared" si="9"/>
        <v>0</v>
      </c>
      <c r="I26" s="7">
        <v>2</v>
      </c>
      <c r="J26" s="120">
        <f t="shared" si="0"/>
        <v>0</v>
      </c>
      <c r="K26" s="7">
        <v>2</v>
      </c>
      <c r="L26" s="120">
        <f t="shared" si="1"/>
        <v>0</v>
      </c>
      <c r="M26" s="7">
        <v>2</v>
      </c>
      <c r="N26" s="120">
        <f t="shared" si="2"/>
        <v>0</v>
      </c>
      <c r="O26" s="7">
        <v>2</v>
      </c>
      <c r="P26" s="120">
        <f t="shared" si="3"/>
        <v>0</v>
      </c>
      <c r="Q26" s="7">
        <v>2</v>
      </c>
      <c r="R26" s="120">
        <f t="shared" si="4"/>
        <v>0</v>
      </c>
      <c r="S26" s="7">
        <v>2</v>
      </c>
      <c r="T26" s="120">
        <f t="shared" si="5"/>
        <v>0</v>
      </c>
      <c r="U26" s="7">
        <v>2</v>
      </c>
      <c r="V26" s="120">
        <f t="shared" si="6"/>
        <v>0</v>
      </c>
      <c r="W26" s="7">
        <v>0</v>
      </c>
      <c r="X26" s="120">
        <f t="shared" si="7"/>
        <v>0</v>
      </c>
    </row>
    <row r="27" spans="1:24" ht="15.95" customHeight="1">
      <c r="A27" s="7" t="s">
        <v>96</v>
      </c>
      <c r="B27" s="71" t="s">
        <v>142</v>
      </c>
      <c r="C27" s="7" t="s">
        <v>148</v>
      </c>
      <c r="D27" s="7" t="s">
        <v>135</v>
      </c>
      <c r="E27" s="95">
        <v>250</v>
      </c>
      <c r="F27" s="119"/>
      <c r="G27" s="7">
        <v>0</v>
      </c>
      <c r="H27" s="120">
        <f t="shared" si="9"/>
        <v>0</v>
      </c>
      <c r="I27" s="7">
        <v>1</v>
      </c>
      <c r="J27" s="120">
        <f t="shared" si="0"/>
        <v>0</v>
      </c>
      <c r="K27" s="7">
        <v>1</v>
      </c>
      <c r="L27" s="120">
        <f t="shared" si="1"/>
        <v>0</v>
      </c>
      <c r="M27" s="7">
        <v>1</v>
      </c>
      <c r="N27" s="120">
        <f t="shared" si="2"/>
        <v>0</v>
      </c>
      <c r="O27" s="7">
        <v>1</v>
      </c>
      <c r="P27" s="120">
        <f t="shared" si="3"/>
        <v>0</v>
      </c>
      <c r="Q27" s="7">
        <v>1</v>
      </c>
      <c r="R27" s="120">
        <f t="shared" si="4"/>
        <v>0</v>
      </c>
      <c r="S27" s="7">
        <v>1</v>
      </c>
      <c r="T27" s="120">
        <f t="shared" si="5"/>
        <v>0</v>
      </c>
      <c r="U27" s="7">
        <v>1</v>
      </c>
      <c r="V27" s="120">
        <f t="shared" si="6"/>
        <v>0</v>
      </c>
      <c r="W27" s="7">
        <v>0</v>
      </c>
      <c r="X27" s="120">
        <f t="shared" si="7"/>
        <v>0</v>
      </c>
    </row>
    <row r="28" spans="1:24" ht="15.95" customHeight="1">
      <c r="A28" s="7" t="s">
        <v>96</v>
      </c>
      <c r="B28" s="71" t="s">
        <v>142</v>
      </c>
      <c r="C28" s="7" t="s">
        <v>149</v>
      </c>
      <c r="D28" s="7" t="s">
        <v>134</v>
      </c>
      <c r="E28" s="95">
        <v>200</v>
      </c>
      <c r="F28" s="119"/>
      <c r="G28" s="7">
        <v>0</v>
      </c>
      <c r="H28" s="120">
        <f t="shared" si="9"/>
        <v>0</v>
      </c>
      <c r="I28" s="7">
        <v>3</v>
      </c>
      <c r="J28" s="120">
        <f t="shared" si="0"/>
        <v>0</v>
      </c>
      <c r="K28" s="7">
        <v>3</v>
      </c>
      <c r="L28" s="120">
        <f t="shared" si="1"/>
        <v>0</v>
      </c>
      <c r="M28" s="7">
        <v>3</v>
      </c>
      <c r="N28" s="120">
        <f t="shared" si="2"/>
        <v>0</v>
      </c>
      <c r="O28" s="7">
        <v>3</v>
      </c>
      <c r="P28" s="120">
        <f t="shared" si="3"/>
        <v>0</v>
      </c>
      <c r="Q28" s="7">
        <v>3</v>
      </c>
      <c r="R28" s="120">
        <f t="shared" si="4"/>
        <v>0</v>
      </c>
      <c r="S28" s="7">
        <v>3</v>
      </c>
      <c r="T28" s="120">
        <f t="shared" si="5"/>
        <v>0</v>
      </c>
      <c r="U28" s="7">
        <v>3</v>
      </c>
      <c r="V28" s="120">
        <f t="shared" si="6"/>
        <v>0</v>
      </c>
      <c r="W28" s="7">
        <v>0</v>
      </c>
      <c r="X28" s="120">
        <f t="shared" si="7"/>
        <v>0</v>
      </c>
    </row>
    <row r="29" spans="1:24" ht="15.95" customHeight="1">
      <c r="A29" s="7" t="s">
        <v>96</v>
      </c>
      <c r="B29" s="71" t="s">
        <v>142</v>
      </c>
      <c r="C29" s="7" t="s">
        <v>150</v>
      </c>
      <c r="D29" s="7" t="s">
        <v>134</v>
      </c>
      <c r="E29" s="95">
        <v>200</v>
      </c>
      <c r="F29" s="119"/>
      <c r="G29" s="7">
        <v>0</v>
      </c>
      <c r="H29" s="120">
        <f t="shared" si="9"/>
        <v>0</v>
      </c>
      <c r="I29" s="7">
        <v>3</v>
      </c>
      <c r="J29" s="120">
        <f t="shared" si="0"/>
        <v>0</v>
      </c>
      <c r="K29" s="7">
        <v>3</v>
      </c>
      <c r="L29" s="120">
        <f t="shared" si="1"/>
        <v>0</v>
      </c>
      <c r="M29" s="7">
        <v>3</v>
      </c>
      <c r="N29" s="120">
        <f t="shared" si="2"/>
        <v>0</v>
      </c>
      <c r="O29" s="7">
        <v>3</v>
      </c>
      <c r="P29" s="120">
        <f t="shared" si="3"/>
        <v>0</v>
      </c>
      <c r="Q29" s="7">
        <v>3</v>
      </c>
      <c r="R29" s="120">
        <f t="shared" si="4"/>
        <v>0</v>
      </c>
      <c r="S29" s="7">
        <v>3</v>
      </c>
      <c r="T29" s="120">
        <f t="shared" si="5"/>
        <v>0</v>
      </c>
      <c r="U29" s="7">
        <v>3</v>
      </c>
      <c r="V29" s="120">
        <f t="shared" si="6"/>
        <v>0</v>
      </c>
      <c r="W29" s="7">
        <v>0</v>
      </c>
      <c r="X29" s="120">
        <f t="shared" si="7"/>
        <v>0</v>
      </c>
    </row>
    <row r="30" spans="1:24" ht="15.95" customHeight="1">
      <c r="A30" s="7" t="s">
        <v>96</v>
      </c>
      <c r="B30" s="71" t="s">
        <v>142</v>
      </c>
      <c r="C30" s="7" t="s">
        <v>150</v>
      </c>
      <c r="D30" s="7" t="s">
        <v>135</v>
      </c>
      <c r="E30" s="95">
        <v>35</v>
      </c>
      <c r="F30" s="119"/>
      <c r="G30" s="7">
        <v>0</v>
      </c>
      <c r="H30" s="120">
        <f t="shared" si="9"/>
        <v>0</v>
      </c>
      <c r="I30" s="7">
        <v>2</v>
      </c>
      <c r="J30" s="120">
        <f t="shared" si="0"/>
        <v>0</v>
      </c>
      <c r="K30" s="7">
        <v>2</v>
      </c>
      <c r="L30" s="120">
        <f t="shared" si="1"/>
        <v>0</v>
      </c>
      <c r="M30" s="7">
        <v>2</v>
      </c>
      <c r="N30" s="120">
        <f t="shared" si="2"/>
        <v>0</v>
      </c>
      <c r="O30" s="7">
        <v>2</v>
      </c>
      <c r="P30" s="120">
        <f t="shared" si="3"/>
        <v>0</v>
      </c>
      <c r="Q30" s="7">
        <v>2</v>
      </c>
      <c r="R30" s="120">
        <f t="shared" si="4"/>
        <v>0</v>
      </c>
      <c r="S30" s="7">
        <v>2</v>
      </c>
      <c r="T30" s="120">
        <f t="shared" si="5"/>
        <v>0</v>
      </c>
      <c r="U30" s="7">
        <v>2</v>
      </c>
      <c r="V30" s="120">
        <f t="shared" si="6"/>
        <v>0</v>
      </c>
      <c r="W30" s="7">
        <v>0</v>
      </c>
      <c r="X30" s="120">
        <f t="shared" si="7"/>
        <v>0</v>
      </c>
    </row>
    <row r="31" spans="1:24" ht="15.95" customHeight="1">
      <c r="A31" s="7" t="s">
        <v>96</v>
      </c>
      <c r="B31" s="71" t="s">
        <v>142</v>
      </c>
      <c r="C31" s="7" t="s">
        <v>151</v>
      </c>
      <c r="D31" s="7" t="s">
        <v>134</v>
      </c>
      <c r="E31" s="95">
        <v>100</v>
      </c>
      <c r="F31" s="119"/>
      <c r="G31" s="7">
        <v>0</v>
      </c>
      <c r="H31" s="120">
        <f t="shared" si="9"/>
        <v>0</v>
      </c>
      <c r="I31" s="7">
        <v>4</v>
      </c>
      <c r="J31" s="120">
        <f t="shared" si="0"/>
        <v>0</v>
      </c>
      <c r="K31" s="7">
        <v>4</v>
      </c>
      <c r="L31" s="120">
        <f t="shared" si="1"/>
        <v>0</v>
      </c>
      <c r="M31" s="7">
        <v>5</v>
      </c>
      <c r="N31" s="120">
        <f t="shared" si="2"/>
        <v>0</v>
      </c>
      <c r="O31" s="7">
        <v>4</v>
      </c>
      <c r="P31" s="120">
        <f t="shared" si="3"/>
        <v>0</v>
      </c>
      <c r="Q31" s="7">
        <v>4</v>
      </c>
      <c r="R31" s="120">
        <f t="shared" si="4"/>
        <v>0</v>
      </c>
      <c r="S31" s="7">
        <v>4</v>
      </c>
      <c r="T31" s="120">
        <f t="shared" si="5"/>
        <v>0</v>
      </c>
      <c r="U31" s="7">
        <v>4</v>
      </c>
      <c r="V31" s="120">
        <f t="shared" si="6"/>
        <v>0</v>
      </c>
      <c r="W31" s="7">
        <v>0</v>
      </c>
      <c r="X31" s="120">
        <f t="shared" si="7"/>
        <v>0</v>
      </c>
    </row>
    <row r="32" spans="1:24" ht="15.95" customHeight="1">
      <c r="A32" s="7" t="s">
        <v>96</v>
      </c>
      <c r="B32" s="71" t="s">
        <v>142</v>
      </c>
      <c r="C32" s="7" t="s">
        <v>140</v>
      </c>
      <c r="D32" s="7" t="s">
        <v>135</v>
      </c>
      <c r="E32" s="95">
        <v>120</v>
      </c>
      <c r="F32" s="119"/>
      <c r="G32" s="7">
        <v>0</v>
      </c>
      <c r="H32" s="120">
        <f t="shared" si="9"/>
        <v>0</v>
      </c>
      <c r="I32" s="7">
        <v>2</v>
      </c>
      <c r="J32" s="120">
        <f t="shared" si="0"/>
        <v>0</v>
      </c>
      <c r="K32" s="7">
        <v>2</v>
      </c>
      <c r="L32" s="120">
        <f t="shared" si="1"/>
        <v>0</v>
      </c>
      <c r="M32" s="7">
        <v>3</v>
      </c>
      <c r="N32" s="120">
        <f t="shared" si="2"/>
        <v>0</v>
      </c>
      <c r="O32" s="7">
        <v>2</v>
      </c>
      <c r="P32" s="120">
        <f t="shared" si="3"/>
        <v>0</v>
      </c>
      <c r="Q32" s="7">
        <v>2</v>
      </c>
      <c r="R32" s="120">
        <f t="shared" si="4"/>
        <v>0</v>
      </c>
      <c r="S32" s="7">
        <v>2</v>
      </c>
      <c r="T32" s="120">
        <f t="shared" si="5"/>
        <v>0</v>
      </c>
      <c r="U32" s="7">
        <v>2</v>
      </c>
      <c r="V32" s="120">
        <f t="shared" si="6"/>
        <v>0</v>
      </c>
      <c r="W32" s="7">
        <v>0</v>
      </c>
      <c r="X32" s="120">
        <f t="shared" si="7"/>
        <v>0</v>
      </c>
    </row>
    <row r="33" spans="1:24" ht="15.95" customHeight="1">
      <c r="A33" s="7" t="s">
        <v>96</v>
      </c>
      <c r="B33" s="71" t="s">
        <v>142</v>
      </c>
      <c r="C33" s="7" t="s">
        <v>152</v>
      </c>
      <c r="D33" s="7" t="s">
        <v>134</v>
      </c>
      <c r="E33" s="95">
        <v>300</v>
      </c>
      <c r="F33" s="119"/>
      <c r="G33" s="7">
        <v>0</v>
      </c>
      <c r="H33" s="120">
        <f t="shared" si="9"/>
        <v>0</v>
      </c>
      <c r="I33" s="7">
        <v>2</v>
      </c>
      <c r="J33" s="120">
        <f t="shared" si="0"/>
        <v>0</v>
      </c>
      <c r="K33" s="7">
        <v>2</v>
      </c>
      <c r="L33" s="120">
        <f t="shared" si="1"/>
        <v>0</v>
      </c>
      <c r="M33" s="7">
        <v>2</v>
      </c>
      <c r="N33" s="120">
        <f t="shared" si="2"/>
        <v>0</v>
      </c>
      <c r="O33" s="7">
        <v>2</v>
      </c>
      <c r="P33" s="120">
        <f t="shared" si="3"/>
        <v>0</v>
      </c>
      <c r="Q33" s="7">
        <v>2</v>
      </c>
      <c r="R33" s="120">
        <f t="shared" si="4"/>
        <v>0</v>
      </c>
      <c r="S33" s="7">
        <v>2</v>
      </c>
      <c r="T33" s="120">
        <f t="shared" si="5"/>
        <v>0</v>
      </c>
      <c r="U33" s="7">
        <v>2</v>
      </c>
      <c r="V33" s="120">
        <f t="shared" si="6"/>
        <v>0</v>
      </c>
      <c r="W33" s="7">
        <v>0</v>
      </c>
      <c r="X33" s="120">
        <f t="shared" si="7"/>
        <v>0</v>
      </c>
    </row>
    <row r="34" spans="1:24" ht="15.95" customHeight="1">
      <c r="A34" s="7" t="s">
        <v>96</v>
      </c>
      <c r="B34" s="71" t="s">
        <v>142</v>
      </c>
      <c r="C34" s="7" t="s">
        <v>152</v>
      </c>
      <c r="D34" s="7" t="s">
        <v>135</v>
      </c>
      <c r="E34" s="95">
        <v>50</v>
      </c>
      <c r="F34" s="119"/>
      <c r="G34" s="7">
        <v>0</v>
      </c>
      <c r="H34" s="120">
        <f t="shared" si="9"/>
        <v>0</v>
      </c>
      <c r="I34" s="7">
        <v>3</v>
      </c>
      <c r="J34" s="120">
        <f t="shared" si="0"/>
        <v>0</v>
      </c>
      <c r="K34" s="7">
        <v>3</v>
      </c>
      <c r="L34" s="120">
        <f t="shared" si="1"/>
        <v>0</v>
      </c>
      <c r="M34" s="7">
        <v>3</v>
      </c>
      <c r="N34" s="120">
        <f t="shared" si="2"/>
        <v>0</v>
      </c>
      <c r="O34" s="7">
        <v>3</v>
      </c>
      <c r="P34" s="120">
        <f t="shared" si="3"/>
        <v>0</v>
      </c>
      <c r="Q34" s="7">
        <v>3</v>
      </c>
      <c r="R34" s="120">
        <f t="shared" si="4"/>
        <v>0</v>
      </c>
      <c r="S34" s="7">
        <v>3</v>
      </c>
      <c r="T34" s="120">
        <f t="shared" si="5"/>
        <v>0</v>
      </c>
      <c r="U34" s="7">
        <v>3</v>
      </c>
      <c r="V34" s="120">
        <f t="shared" si="6"/>
        <v>0</v>
      </c>
      <c r="W34" s="7">
        <v>0</v>
      </c>
      <c r="X34" s="120">
        <f t="shared" si="7"/>
        <v>0</v>
      </c>
    </row>
    <row r="35" spans="1:24" ht="15.95" customHeight="1">
      <c r="A35" s="7" t="s">
        <v>96</v>
      </c>
      <c r="B35" s="71" t="s">
        <v>142</v>
      </c>
      <c r="C35" s="7" t="s">
        <v>153</v>
      </c>
      <c r="D35" s="7" t="s">
        <v>134</v>
      </c>
      <c r="E35" s="95">
        <v>100</v>
      </c>
      <c r="F35" s="119"/>
      <c r="G35" s="7">
        <v>5</v>
      </c>
      <c r="H35" s="120">
        <f t="shared" si="9"/>
        <v>0</v>
      </c>
      <c r="I35" s="7">
        <v>6</v>
      </c>
      <c r="J35" s="120">
        <f t="shared" si="0"/>
        <v>0</v>
      </c>
      <c r="K35" s="7">
        <v>3</v>
      </c>
      <c r="L35" s="120">
        <f t="shared" si="1"/>
        <v>0</v>
      </c>
      <c r="M35" s="7">
        <v>6</v>
      </c>
      <c r="N35" s="120">
        <f t="shared" si="2"/>
        <v>0</v>
      </c>
      <c r="O35" s="7">
        <v>3</v>
      </c>
      <c r="P35" s="120">
        <f t="shared" si="3"/>
        <v>0</v>
      </c>
      <c r="Q35" s="7">
        <v>6</v>
      </c>
      <c r="R35" s="120">
        <f t="shared" si="4"/>
        <v>0</v>
      </c>
      <c r="S35" s="7">
        <v>6</v>
      </c>
      <c r="T35" s="120">
        <f t="shared" si="5"/>
        <v>0</v>
      </c>
      <c r="U35" s="7">
        <v>6</v>
      </c>
      <c r="V35" s="120">
        <f t="shared" si="6"/>
        <v>0</v>
      </c>
      <c r="W35" s="7">
        <v>0</v>
      </c>
      <c r="X35" s="120">
        <f t="shared" si="7"/>
        <v>0</v>
      </c>
    </row>
    <row r="36" spans="1:24" ht="15.95" customHeight="1">
      <c r="A36" s="7" t="s">
        <v>96</v>
      </c>
      <c r="B36" s="71" t="s">
        <v>142</v>
      </c>
      <c r="C36" s="7" t="s">
        <v>153</v>
      </c>
      <c r="D36" s="7" t="s">
        <v>135</v>
      </c>
      <c r="E36" s="95">
        <v>40</v>
      </c>
      <c r="F36" s="119"/>
      <c r="G36" s="7">
        <v>5</v>
      </c>
      <c r="H36" s="120">
        <f t="shared" si="9"/>
        <v>0</v>
      </c>
      <c r="I36" s="7">
        <v>6</v>
      </c>
      <c r="J36" s="120">
        <f t="shared" ref="J36:J67" si="10">+I36*F36</f>
        <v>0</v>
      </c>
      <c r="K36" s="7">
        <v>6</v>
      </c>
      <c r="L36" s="120">
        <f t="shared" ref="L36:L67" si="11">+K36*F36</f>
        <v>0</v>
      </c>
      <c r="M36" s="7">
        <v>6</v>
      </c>
      <c r="N36" s="120">
        <f t="shared" ref="N36:N67" si="12">+F36*M36</f>
        <v>0</v>
      </c>
      <c r="O36" s="7">
        <v>6</v>
      </c>
      <c r="P36" s="120">
        <f t="shared" ref="P36:P67" si="13">+O36*F36</f>
        <v>0</v>
      </c>
      <c r="Q36" s="7">
        <v>6</v>
      </c>
      <c r="R36" s="120">
        <f t="shared" ref="R36:R67" si="14">+Q36*F36</f>
        <v>0</v>
      </c>
      <c r="S36" s="7">
        <v>6</v>
      </c>
      <c r="T36" s="120">
        <f t="shared" ref="T36:T67" si="15">+S36*F36</f>
        <v>0</v>
      </c>
      <c r="U36" s="7">
        <v>6</v>
      </c>
      <c r="V36" s="120">
        <f t="shared" ref="V36:V67" si="16">+F36*U36</f>
        <v>0</v>
      </c>
      <c r="W36" s="7">
        <v>0</v>
      </c>
      <c r="X36" s="120">
        <f t="shared" ref="X36:X67" si="17">+F36*W36</f>
        <v>0</v>
      </c>
    </row>
    <row r="37" spans="1:24" ht="15.95" customHeight="1">
      <c r="A37" s="7" t="s">
        <v>96</v>
      </c>
      <c r="B37" s="71" t="s">
        <v>142</v>
      </c>
      <c r="C37" s="7" t="s">
        <v>154</v>
      </c>
      <c r="D37" s="7" t="s">
        <v>134</v>
      </c>
      <c r="E37" s="95">
        <v>250</v>
      </c>
      <c r="F37" s="119"/>
      <c r="G37" s="7">
        <v>0</v>
      </c>
      <c r="H37" s="120">
        <f t="shared" si="9"/>
        <v>0</v>
      </c>
      <c r="I37" s="7">
        <v>1</v>
      </c>
      <c r="J37" s="120">
        <f t="shared" si="10"/>
        <v>0</v>
      </c>
      <c r="K37" s="7">
        <v>0</v>
      </c>
      <c r="L37" s="120">
        <f t="shared" si="11"/>
        <v>0</v>
      </c>
      <c r="M37" s="7">
        <v>0</v>
      </c>
      <c r="N37" s="120">
        <f t="shared" si="12"/>
        <v>0</v>
      </c>
      <c r="O37" s="7">
        <v>0</v>
      </c>
      <c r="P37" s="120">
        <f t="shared" si="13"/>
        <v>0</v>
      </c>
      <c r="Q37" s="7">
        <v>0</v>
      </c>
      <c r="R37" s="120">
        <f t="shared" si="14"/>
        <v>0</v>
      </c>
      <c r="S37" s="7">
        <v>0</v>
      </c>
      <c r="T37" s="120">
        <f t="shared" si="15"/>
        <v>0</v>
      </c>
      <c r="U37" s="7">
        <v>0</v>
      </c>
      <c r="V37" s="120">
        <f t="shared" si="16"/>
        <v>0</v>
      </c>
      <c r="W37" s="7">
        <v>0</v>
      </c>
      <c r="X37" s="120">
        <f t="shared" si="17"/>
        <v>0</v>
      </c>
    </row>
    <row r="38" spans="1:24" ht="15.95" customHeight="1">
      <c r="A38" s="7" t="s">
        <v>96</v>
      </c>
      <c r="B38" s="71" t="s">
        <v>142</v>
      </c>
      <c r="C38" s="7" t="s">
        <v>154</v>
      </c>
      <c r="D38" s="7" t="s">
        <v>135</v>
      </c>
      <c r="E38" s="95">
        <v>25</v>
      </c>
      <c r="F38" s="119"/>
      <c r="G38" s="7">
        <v>0</v>
      </c>
      <c r="H38" s="120">
        <f t="shared" si="9"/>
        <v>0</v>
      </c>
      <c r="I38" s="7">
        <v>1</v>
      </c>
      <c r="J38" s="120">
        <f t="shared" si="10"/>
        <v>0</v>
      </c>
      <c r="K38" s="7">
        <v>0</v>
      </c>
      <c r="L38" s="120">
        <f t="shared" si="11"/>
        <v>0</v>
      </c>
      <c r="M38" s="7">
        <v>0</v>
      </c>
      <c r="N38" s="120">
        <f t="shared" si="12"/>
        <v>0</v>
      </c>
      <c r="O38" s="7">
        <v>0</v>
      </c>
      <c r="P38" s="120">
        <f t="shared" si="13"/>
        <v>0</v>
      </c>
      <c r="Q38" s="7">
        <v>0</v>
      </c>
      <c r="R38" s="120">
        <f t="shared" si="14"/>
        <v>0</v>
      </c>
      <c r="S38" s="7">
        <v>0</v>
      </c>
      <c r="T38" s="120">
        <f t="shared" si="15"/>
        <v>0</v>
      </c>
      <c r="U38" s="7">
        <v>0</v>
      </c>
      <c r="V38" s="120">
        <f t="shared" si="16"/>
        <v>0</v>
      </c>
      <c r="W38" s="7">
        <v>0</v>
      </c>
      <c r="X38" s="120">
        <f t="shared" si="17"/>
        <v>0</v>
      </c>
    </row>
    <row r="39" spans="1:24" ht="15.95" customHeight="1">
      <c r="A39" s="7" t="s">
        <v>96</v>
      </c>
      <c r="B39" s="71" t="s">
        <v>142</v>
      </c>
      <c r="C39" s="7" t="s">
        <v>155</v>
      </c>
      <c r="D39" s="7" t="s">
        <v>135</v>
      </c>
      <c r="E39" s="95">
        <v>250</v>
      </c>
      <c r="F39" s="119"/>
      <c r="G39" s="7">
        <v>0</v>
      </c>
      <c r="H39" s="120">
        <f t="shared" si="9"/>
        <v>0</v>
      </c>
      <c r="I39" s="7">
        <v>2</v>
      </c>
      <c r="J39" s="120">
        <f t="shared" si="10"/>
        <v>0</v>
      </c>
      <c r="K39" s="7">
        <v>2</v>
      </c>
      <c r="L39" s="120">
        <f t="shared" si="11"/>
        <v>0</v>
      </c>
      <c r="M39" s="7">
        <v>2</v>
      </c>
      <c r="N39" s="120">
        <f t="shared" si="12"/>
        <v>0</v>
      </c>
      <c r="O39" s="7">
        <v>2</v>
      </c>
      <c r="P39" s="120">
        <f t="shared" si="13"/>
        <v>0</v>
      </c>
      <c r="Q39" s="7">
        <v>2</v>
      </c>
      <c r="R39" s="120">
        <f t="shared" si="14"/>
        <v>0</v>
      </c>
      <c r="S39" s="7">
        <v>2</v>
      </c>
      <c r="T39" s="120">
        <f t="shared" si="15"/>
        <v>0</v>
      </c>
      <c r="U39" s="7">
        <v>2</v>
      </c>
      <c r="V39" s="120">
        <f t="shared" si="16"/>
        <v>0</v>
      </c>
      <c r="W39" s="7">
        <v>0</v>
      </c>
      <c r="X39" s="120">
        <f t="shared" si="17"/>
        <v>0</v>
      </c>
    </row>
    <row r="40" spans="1:24" ht="15.95" customHeight="1">
      <c r="A40" s="7" t="s">
        <v>96</v>
      </c>
      <c r="B40" s="71" t="s">
        <v>142</v>
      </c>
      <c r="C40" s="7" t="s">
        <v>156</v>
      </c>
      <c r="D40" s="7" t="s">
        <v>135</v>
      </c>
      <c r="E40" s="95">
        <v>3000</v>
      </c>
      <c r="F40" s="119"/>
      <c r="G40" s="7">
        <v>0</v>
      </c>
      <c r="H40" s="120">
        <f t="shared" si="9"/>
        <v>0</v>
      </c>
      <c r="I40" s="7">
        <v>0</v>
      </c>
      <c r="J40" s="120">
        <f t="shared" si="10"/>
        <v>0</v>
      </c>
      <c r="K40" s="7">
        <v>5</v>
      </c>
      <c r="L40" s="120">
        <f t="shared" si="11"/>
        <v>0</v>
      </c>
      <c r="M40" s="7">
        <v>5</v>
      </c>
      <c r="N40" s="120">
        <f t="shared" si="12"/>
        <v>0</v>
      </c>
      <c r="O40" s="7">
        <v>5</v>
      </c>
      <c r="P40" s="120">
        <f t="shared" si="13"/>
        <v>0</v>
      </c>
      <c r="Q40" s="7">
        <v>5</v>
      </c>
      <c r="R40" s="120">
        <f t="shared" si="14"/>
        <v>0</v>
      </c>
      <c r="S40" s="7">
        <v>5</v>
      </c>
      <c r="T40" s="120">
        <f t="shared" si="15"/>
        <v>0</v>
      </c>
      <c r="U40" s="7">
        <v>5</v>
      </c>
      <c r="V40" s="120">
        <f t="shared" si="16"/>
        <v>0</v>
      </c>
      <c r="W40" s="7">
        <v>0</v>
      </c>
      <c r="X40" s="120">
        <f t="shared" si="17"/>
        <v>0</v>
      </c>
    </row>
    <row r="41" spans="1:24" ht="15.95" customHeight="1">
      <c r="A41" s="7" t="s">
        <v>96</v>
      </c>
      <c r="B41" s="71" t="s">
        <v>142</v>
      </c>
      <c r="C41" s="7" t="s">
        <v>156</v>
      </c>
      <c r="D41" s="7" t="s">
        <v>134</v>
      </c>
      <c r="E41" s="95">
        <v>6000</v>
      </c>
      <c r="F41" s="119"/>
      <c r="G41" s="7">
        <v>0</v>
      </c>
      <c r="H41" s="120">
        <f t="shared" si="9"/>
        <v>0</v>
      </c>
      <c r="I41" s="7">
        <v>0</v>
      </c>
      <c r="J41" s="120">
        <f t="shared" si="10"/>
        <v>0</v>
      </c>
      <c r="K41" s="7">
        <v>1</v>
      </c>
      <c r="L41" s="120">
        <f t="shared" si="11"/>
        <v>0</v>
      </c>
      <c r="M41" s="7">
        <v>1</v>
      </c>
      <c r="N41" s="120">
        <f t="shared" si="12"/>
        <v>0</v>
      </c>
      <c r="O41" s="7">
        <v>1</v>
      </c>
      <c r="P41" s="120">
        <f t="shared" si="13"/>
        <v>0</v>
      </c>
      <c r="Q41" s="7">
        <v>1</v>
      </c>
      <c r="R41" s="120">
        <f t="shared" si="14"/>
        <v>0</v>
      </c>
      <c r="S41" s="7">
        <v>1</v>
      </c>
      <c r="T41" s="120">
        <f t="shared" si="15"/>
        <v>0</v>
      </c>
      <c r="U41" s="7">
        <v>1</v>
      </c>
      <c r="V41" s="120">
        <f t="shared" si="16"/>
        <v>0</v>
      </c>
      <c r="W41" s="7">
        <v>0</v>
      </c>
      <c r="X41" s="120">
        <f t="shared" si="17"/>
        <v>0</v>
      </c>
    </row>
    <row r="42" spans="1:24" ht="15.95" customHeight="1">
      <c r="A42" s="7" t="s">
        <v>96</v>
      </c>
      <c r="B42" s="71" t="s">
        <v>142</v>
      </c>
      <c r="C42" s="7" t="s">
        <v>157</v>
      </c>
      <c r="D42" s="7" t="s">
        <v>135</v>
      </c>
      <c r="E42" s="95">
        <v>1000</v>
      </c>
      <c r="F42" s="119"/>
      <c r="G42" s="7">
        <v>0</v>
      </c>
      <c r="H42" s="120">
        <f t="shared" si="9"/>
        <v>0</v>
      </c>
      <c r="I42" s="7">
        <v>0</v>
      </c>
      <c r="J42" s="120">
        <f t="shared" si="10"/>
        <v>0</v>
      </c>
      <c r="K42" s="7">
        <v>1</v>
      </c>
      <c r="L42" s="120">
        <f t="shared" si="11"/>
        <v>0</v>
      </c>
      <c r="M42" s="7">
        <v>1</v>
      </c>
      <c r="N42" s="120">
        <f t="shared" si="12"/>
        <v>0</v>
      </c>
      <c r="O42" s="7">
        <v>1</v>
      </c>
      <c r="P42" s="120">
        <f t="shared" si="13"/>
        <v>0</v>
      </c>
      <c r="Q42" s="7">
        <v>1</v>
      </c>
      <c r="R42" s="120">
        <f t="shared" si="14"/>
        <v>0</v>
      </c>
      <c r="S42" s="7">
        <v>1</v>
      </c>
      <c r="T42" s="120">
        <f t="shared" si="15"/>
        <v>0</v>
      </c>
      <c r="U42" s="7">
        <v>1</v>
      </c>
      <c r="V42" s="120">
        <f t="shared" si="16"/>
        <v>0</v>
      </c>
      <c r="W42" s="7">
        <v>0</v>
      </c>
      <c r="X42" s="120">
        <f t="shared" si="17"/>
        <v>0</v>
      </c>
    </row>
    <row r="43" spans="1:24" ht="15.95" customHeight="1">
      <c r="A43" s="7" t="s">
        <v>96</v>
      </c>
      <c r="B43" s="71" t="s">
        <v>142</v>
      </c>
      <c r="C43" s="7" t="s">
        <v>157</v>
      </c>
      <c r="D43" s="7" t="s">
        <v>134</v>
      </c>
      <c r="E43" s="95">
        <v>4000</v>
      </c>
      <c r="F43" s="119"/>
      <c r="G43" s="7">
        <v>0</v>
      </c>
      <c r="H43" s="120">
        <f t="shared" si="9"/>
        <v>0</v>
      </c>
      <c r="I43" s="7">
        <v>0</v>
      </c>
      <c r="J43" s="120">
        <f t="shared" si="10"/>
        <v>0</v>
      </c>
      <c r="K43" s="7">
        <v>0.3</v>
      </c>
      <c r="L43" s="120">
        <f t="shared" si="11"/>
        <v>0</v>
      </c>
      <c r="M43" s="7">
        <v>0.3</v>
      </c>
      <c r="N43" s="120">
        <f t="shared" si="12"/>
        <v>0</v>
      </c>
      <c r="O43" s="7">
        <v>0.3</v>
      </c>
      <c r="P43" s="120">
        <f t="shared" si="13"/>
        <v>0</v>
      </c>
      <c r="Q43" s="7">
        <v>0.3</v>
      </c>
      <c r="R43" s="120">
        <f t="shared" si="14"/>
        <v>0</v>
      </c>
      <c r="S43" s="7">
        <v>0.3</v>
      </c>
      <c r="T43" s="120">
        <f t="shared" si="15"/>
        <v>0</v>
      </c>
      <c r="U43" s="7">
        <v>0.3</v>
      </c>
      <c r="V43" s="120">
        <f t="shared" si="16"/>
        <v>0</v>
      </c>
      <c r="W43" s="7">
        <v>0</v>
      </c>
      <c r="X43" s="120">
        <f t="shared" si="17"/>
        <v>0</v>
      </c>
    </row>
    <row r="44" spans="1:24" ht="15.95" customHeight="1">
      <c r="A44" s="7" t="s">
        <v>96</v>
      </c>
      <c r="B44" s="71" t="s">
        <v>142</v>
      </c>
      <c r="C44" s="7" t="s">
        <v>158</v>
      </c>
      <c r="D44" s="7" t="s">
        <v>135</v>
      </c>
      <c r="E44" s="95">
        <v>1000</v>
      </c>
      <c r="F44" s="119"/>
      <c r="G44" s="7">
        <v>0</v>
      </c>
      <c r="H44" s="120">
        <f t="shared" si="9"/>
        <v>0</v>
      </c>
      <c r="I44" s="7">
        <v>0</v>
      </c>
      <c r="J44" s="120">
        <f t="shared" si="10"/>
        <v>0</v>
      </c>
      <c r="K44" s="7">
        <v>0</v>
      </c>
      <c r="L44" s="120">
        <f t="shared" si="11"/>
        <v>0</v>
      </c>
      <c r="M44" s="7">
        <v>0</v>
      </c>
      <c r="N44" s="120">
        <f t="shared" si="12"/>
        <v>0</v>
      </c>
      <c r="O44" s="7">
        <v>0</v>
      </c>
      <c r="P44" s="120">
        <f t="shared" si="13"/>
        <v>0</v>
      </c>
      <c r="Q44" s="7">
        <v>0</v>
      </c>
      <c r="R44" s="120">
        <f t="shared" si="14"/>
        <v>0</v>
      </c>
      <c r="S44" s="7">
        <v>1</v>
      </c>
      <c r="T44" s="120">
        <f t="shared" si="15"/>
        <v>0</v>
      </c>
      <c r="U44" s="7">
        <v>0</v>
      </c>
      <c r="V44" s="120">
        <f t="shared" si="16"/>
        <v>0</v>
      </c>
      <c r="W44" s="7">
        <v>0</v>
      </c>
      <c r="X44" s="120">
        <f t="shared" si="17"/>
        <v>0</v>
      </c>
    </row>
    <row r="45" spans="1:24" ht="15.95" customHeight="1">
      <c r="A45" s="7" t="s">
        <v>96</v>
      </c>
      <c r="B45" s="71" t="s">
        <v>142</v>
      </c>
      <c r="C45" s="7" t="s">
        <v>158</v>
      </c>
      <c r="D45" s="7" t="s">
        <v>134</v>
      </c>
      <c r="E45" s="95">
        <v>60000</v>
      </c>
      <c r="F45" s="119"/>
      <c r="G45" s="7">
        <v>0</v>
      </c>
      <c r="H45" s="120">
        <f t="shared" si="9"/>
        <v>0</v>
      </c>
      <c r="I45" s="7">
        <v>0</v>
      </c>
      <c r="J45" s="120">
        <f t="shared" si="10"/>
        <v>0</v>
      </c>
      <c r="K45" s="7">
        <v>0</v>
      </c>
      <c r="L45" s="120">
        <f t="shared" si="11"/>
        <v>0</v>
      </c>
      <c r="M45" s="7">
        <v>0</v>
      </c>
      <c r="N45" s="120">
        <f t="shared" si="12"/>
        <v>0</v>
      </c>
      <c r="O45" s="7">
        <v>0</v>
      </c>
      <c r="P45" s="120">
        <f t="shared" si="13"/>
        <v>0</v>
      </c>
      <c r="Q45" s="7">
        <v>0</v>
      </c>
      <c r="R45" s="120">
        <f t="shared" si="14"/>
        <v>0</v>
      </c>
      <c r="S45" s="7">
        <v>0.3</v>
      </c>
      <c r="T45" s="120">
        <f t="shared" si="15"/>
        <v>0</v>
      </c>
      <c r="U45" s="7">
        <v>0</v>
      </c>
      <c r="V45" s="120">
        <f t="shared" si="16"/>
        <v>0</v>
      </c>
      <c r="W45" s="7">
        <v>0</v>
      </c>
      <c r="X45" s="120">
        <f t="shared" si="17"/>
        <v>0</v>
      </c>
    </row>
    <row r="46" spans="1:24" ht="15.95" customHeight="1">
      <c r="A46" s="7" t="s">
        <v>96</v>
      </c>
      <c r="B46" s="6" t="s">
        <v>159</v>
      </c>
      <c r="C46" s="7" t="s">
        <v>160</v>
      </c>
      <c r="D46" s="7" t="s">
        <v>134</v>
      </c>
      <c r="E46" s="95">
        <v>1500</v>
      </c>
      <c r="F46" s="121"/>
      <c r="G46" s="7">
        <v>0</v>
      </c>
      <c r="H46" s="120">
        <f t="shared" si="9"/>
        <v>0</v>
      </c>
      <c r="I46" s="7">
        <v>1</v>
      </c>
      <c r="J46" s="120">
        <f t="shared" si="10"/>
        <v>0</v>
      </c>
      <c r="K46" s="7">
        <v>0.5</v>
      </c>
      <c r="L46" s="120">
        <f t="shared" si="11"/>
        <v>0</v>
      </c>
      <c r="M46" s="7">
        <v>0.5</v>
      </c>
      <c r="N46" s="120">
        <f t="shared" si="12"/>
        <v>0</v>
      </c>
      <c r="O46" s="7">
        <v>0.5</v>
      </c>
      <c r="P46" s="120">
        <f t="shared" si="13"/>
        <v>0</v>
      </c>
      <c r="Q46" s="7">
        <v>0.5</v>
      </c>
      <c r="R46" s="120">
        <f t="shared" si="14"/>
        <v>0</v>
      </c>
      <c r="S46" s="7">
        <v>1</v>
      </c>
      <c r="T46" s="120">
        <f t="shared" si="15"/>
        <v>0</v>
      </c>
      <c r="U46" s="7">
        <v>1</v>
      </c>
      <c r="V46" s="120">
        <f t="shared" si="16"/>
        <v>0</v>
      </c>
      <c r="W46" s="7">
        <v>0</v>
      </c>
      <c r="X46" s="120">
        <f t="shared" si="17"/>
        <v>0</v>
      </c>
    </row>
    <row r="47" spans="1:24" ht="15.95" customHeight="1">
      <c r="A47" s="7" t="s">
        <v>96</v>
      </c>
      <c r="B47" s="6" t="s">
        <v>161</v>
      </c>
      <c r="C47" s="7" t="s">
        <v>160</v>
      </c>
      <c r="D47" s="7" t="s">
        <v>134</v>
      </c>
      <c r="E47" s="95">
        <v>1500</v>
      </c>
      <c r="F47" s="119"/>
      <c r="G47" s="7">
        <v>0</v>
      </c>
      <c r="H47" s="120">
        <f t="shared" si="9"/>
        <v>0</v>
      </c>
      <c r="I47" s="7">
        <v>1</v>
      </c>
      <c r="J47" s="120">
        <f t="shared" si="10"/>
        <v>0</v>
      </c>
      <c r="K47" s="7">
        <v>0.5</v>
      </c>
      <c r="L47" s="120">
        <f t="shared" si="11"/>
        <v>0</v>
      </c>
      <c r="M47" s="7">
        <v>0.5</v>
      </c>
      <c r="N47" s="120">
        <f t="shared" si="12"/>
        <v>0</v>
      </c>
      <c r="O47" s="7">
        <v>0.5</v>
      </c>
      <c r="P47" s="120">
        <f t="shared" si="13"/>
        <v>0</v>
      </c>
      <c r="Q47" s="7">
        <v>0.5</v>
      </c>
      <c r="R47" s="120">
        <f t="shared" si="14"/>
        <v>0</v>
      </c>
      <c r="S47" s="7">
        <v>1</v>
      </c>
      <c r="T47" s="120">
        <f t="shared" si="15"/>
        <v>0</v>
      </c>
      <c r="U47" s="7">
        <v>1</v>
      </c>
      <c r="V47" s="120">
        <f t="shared" si="16"/>
        <v>0</v>
      </c>
      <c r="W47" s="7">
        <v>0</v>
      </c>
      <c r="X47" s="120">
        <f t="shared" si="17"/>
        <v>0</v>
      </c>
    </row>
    <row r="48" spans="1:24" ht="15.95" customHeight="1">
      <c r="A48" s="7" t="s">
        <v>96</v>
      </c>
      <c r="B48" s="6" t="s">
        <v>162</v>
      </c>
      <c r="C48" s="7" t="s">
        <v>163</v>
      </c>
      <c r="D48" s="7" t="s">
        <v>135</v>
      </c>
      <c r="E48" s="95">
        <v>3500</v>
      </c>
      <c r="F48" s="119"/>
      <c r="G48" s="7">
        <v>0</v>
      </c>
      <c r="H48" s="120">
        <f t="shared" ref="H48" si="18">+G48*F48</f>
        <v>0</v>
      </c>
      <c r="I48" s="7">
        <v>1</v>
      </c>
      <c r="J48" s="120">
        <f t="shared" si="10"/>
        <v>0</v>
      </c>
      <c r="K48" s="7">
        <v>0</v>
      </c>
      <c r="L48" s="120">
        <f t="shared" si="11"/>
        <v>0</v>
      </c>
      <c r="M48" s="7">
        <v>0</v>
      </c>
      <c r="N48" s="120">
        <f t="shared" si="12"/>
        <v>0</v>
      </c>
      <c r="O48" s="7">
        <v>0</v>
      </c>
      <c r="P48" s="120">
        <f t="shared" si="13"/>
        <v>0</v>
      </c>
      <c r="Q48" s="7">
        <v>0</v>
      </c>
      <c r="R48" s="120">
        <f t="shared" si="14"/>
        <v>0</v>
      </c>
      <c r="S48" s="7">
        <v>0</v>
      </c>
      <c r="T48" s="120">
        <f t="shared" si="15"/>
        <v>0</v>
      </c>
      <c r="U48" s="7">
        <v>0</v>
      </c>
      <c r="V48" s="120">
        <f t="shared" si="16"/>
        <v>0</v>
      </c>
      <c r="W48" s="7">
        <v>0</v>
      </c>
      <c r="X48" s="120">
        <f t="shared" si="17"/>
        <v>0</v>
      </c>
    </row>
    <row r="49" spans="1:24" ht="15.95" customHeight="1">
      <c r="A49" s="7" t="s">
        <v>164</v>
      </c>
      <c r="B49" s="6" t="s">
        <v>159</v>
      </c>
      <c r="C49" s="7" t="s">
        <v>160</v>
      </c>
      <c r="D49" s="7" t="s">
        <v>134</v>
      </c>
      <c r="E49" s="95">
        <v>1500</v>
      </c>
      <c r="F49" s="119"/>
      <c r="G49" s="7">
        <v>0</v>
      </c>
      <c r="H49" s="120">
        <f t="shared" ref="H49" si="19">+G49*F49</f>
        <v>0</v>
      </c>
      <c r="I49" s="7">
        <v>1</v>
      </c>
      <c r="J49" s="120">
        <f t="shared" si="10"/>
        <v>0</v>
      </c>
      <c r="K49" s="7">
        <v>0.5</v>
      </c>
      <c r="L49" s="120">
        <f t="shared" si="11"/>
        <v>0</v>
      </c>
      <c r="M49" s="7">
        <v>0.5</v>
      </c>
      <c r="N49" s="120">
        <f t="shared" si="12"/>
        <v>0</v>
      </c>
      <c r="O49" s="7">
        <v>0.5</v>
      </c>
      <c r="P49" s="120">
        <f t="shared" si="13"/>
        <v>0</v>
      </c>
      <c r="Q49" s="7">
        <v>0.5</v>
      </c>
      <c r="R49" s="120">
        <f t="shared" si="14"/>
        <v>0</v>
      </c>
      <c r="S49" s="7">
        <v>1</v>
      </c>
      <c r="T49" s="120">
        <f t="shared" si="15"/>
        <v>0</v>
      </c>
      <c r="U49" s="7">
        <v>1</v>
      </c>
      <c r="V49" s="120">
        <f t="shared" si="16"/>
        <v>0</v>
      </c>
      <c r="W49" s="7">
        <v>0</v>
      </c>
      <c r="X49" s="120">
        <f t="shared" si="17"/>
        <v>0</v>
      </c>
    </row>
    <row r="50" spans="1:24" ht="15.95" customHeight="1">
      <c r="A50" s="7" t="s">
        <v>165</v>
      </c>
      <c r="B50" s="8" t="s">
        <v>166</v>
      </c>
      <c r="C50" s="7" t="s">
        <v>167</v>
      </c>
      <c r="D50" s="7" t="s">
        <v>134</v>
      </c>
      <c r="E50" s="95">
        <v>1500</v>
      </c>
      <c r="F50" s="119"/>
      <c r="G50" s="7">
        <v>1</v>
      </c>
      <c r="H50" s="120">
        <f t="shared" si="9"/>
        <v>0</v>
      </c>
      <c r="I50" s="7">
        <v>1</v>
      </c>
      <c r="J50" s="120">
        <f t="shared" si="10"/>
        <v>0</v>
      </c>
      <c r="K50" s="7">
        <v>1</v>
      </c>
      <c r="L50" s="120">
        <f t="shared" si="11"/>
        <v>0</v>
      </c>
      <c r="M50" s="7">
        <v>2</v>
      </c>
      <c r="N50" s="120">
        <f t="shared" si="12"/>
        <v>0</v>
      </c>
      <c r="O50" s="7">
        <v>1</v>
      </c>
      <c r="P50" s="120">
        <f t="shared" si="13"/>
        <v>0</v>
      </c>
      <c r="Q50" s="7">
        <v>1</v>
      </c>
      <c r="R50" s="120">
        <f t="shared" si="14"/>
        <v>0</v>
      </c>
      <c r="S50" s="7">
        <v>1</v>
      </c>
      <c r="T50" s="120">
        <f t="shared" si="15"/>
        <v>0</v>
      </c>
      <c r="U50" s="7">
        <v>1</v>
      </c>
      <c r="V50" s="120">
        <f t="shared" si="16"/>
        <v>0</v>
      </c>
      <c r="W50" s="7">
        <v>0.5</v>
      </c>
      <c r="X50" s="120">
        <f t="shared" si="17"/>
        <v>0</v>
      </c>
    </row>
    <row r="51" spans="1:24" ht="15.95" customHeight="1">
      <c r="A51" s="7" t="s">
        <v>165</v>
      </c>
      <c r="B51" s="8" t="s">
        <v>166</v>
      </c>
      <c r="C51" s="7" t="s">
        <v>167</v>
      </c>
      <c r="D51" s="7" t="s">
        <v>135</v>
      </c>
      <c r="E51" s="95">
        <v>250</v>
      </c>
      <c r="F51" s="119"/>
      <c r="G51" s="7">
        <v>2</v>
      </c>
      <c r="H51" s="120">
        <f t="shared" si="9"/>
        <v>0</v>
      </c>
      <c r="I51" s="7">
        <v>2</v>
      </c>
      <c r="J51" s="120">
        <f t="shared" si="10"/>
        <v>0</v>
      </c>
      <c r="K51" s="7">
        <v>2</v>
      </c>
      <c r="L51" s="120">
        <f t="shared" si="11"/>
        <v>0</v>
      </c>
      <c r="M51" s="7">
        <v>4</v>
      </c>
      <c r="N51" s="120">
        <f t="shared" si="12"/>
        <v>0</v>
      </c>
      <c r="O51" s="7">
        <v>2</v>
      </c>
      <c r="P51" s="120">
        <f t="shared" si="13"/>
        <v>0</v>
      </c>
      <c r="Q51" s="7">
        <v>2</v>
      </c>
      <c r="R51" s="120">
        <f t="shared" si="14"/>
        <v>0</v>
      </c>
      <c r="S51" s="7">
        <v>2</v>
      </c>
      <c r="T51" s="120">
        <f t="shared" si="15"/>
        <v>0</v>
      </c>
      <c r="U51" s="7">
        <v>2</v>
      </c>
      <c r="V51" s="120">
        <f t="shared" si="16"/>
        <v>0</v>
      </c>
      <c r="W51" s="7">
        <v>1</v>
      </c>
      <c r="X51" s="120">
        <f t="shared" si="17"/>
        <v>0</v>
      </c>
    </row>
    <row r="52" spans="1:24" ht="15.95" customHeight="1">
      <c r="A52" s="7" t="s">
        <v>165</v>
      </c>
      <c r="B52" s="8" t="s">
        <v>166</v>
      </c>
      <c r="C52" s="7" t="s">
        <v>147</v>
      </c>
      <c r="D52" s="7" t="s">
        <v>134</v>
      </c>
      <c r="E52" s="95">
        <v>200</v>
      </c>
      <c r="F52" s="119"/>
      <c r="G52" s="7">
        <v>3</v>
      </c>
      <c r="H52" s="120">
        <f t="shared" si="9"/>
        <v>0</v>
      </c>
      <c r="I52" s="7">
        <v>3</v>
      </c>
      <c r="J52" s="120">
        <f t="shared" si="10"/>
        <v>0</v>
      </c>
      <c r="K52" s="7">
        <v>3</v>
      </c>
      <c r="L52" s="120">
        <f t="shared" si="11"/>
        <v>0</v>
      </c>
      <c r="M52" s="7">
        <v>3</v>
      </c>
      <c r="N52" s="120">
        <f t="shared" si="12"/>
        <v>0</v>
      </c>
      <c r="O52" s="7">
        <v>3</v>
      </c>
      <c r="P52" s="120">
        <f t="shared" si="13"/>
        <v>0</v>
      </c>
      <c r="Q52" s="7">
        <v>3</v>
      </c>
      <c r="R52" s="120">
        <f t="shared" si="14"/>
        <v>0</v>
      </c>
      <c r="S52" s="7">
        <v>3</v>
      </c>
      <c r="T52" s="120">
        <f t="shared" si="15"/>
        <v>0</v>
      </c>
      <c r="U52" s="7">
        <v>3</v>
      </c>
      <c r="V52" s="120">
        <f t="shared" si="16"/>
        <v>0</v>
      </c>
      <c r="W52" s="7">
        <v>1</v>
      </c>
      <c r="X52" s="120">
        <f t="shared" si="17"/>
        <v>0</v>
      </c>
    </row>
    <row r="53" spans="1:24" ht="15.95" customHeight="1">
      <c r="A53" s="7" t="s">
        <v>165</v>
      </c>
      <c r="B53" s="8" t="s">
        <v>166</v>
      </c>
      <c r="C53" s="7" t="s">
        <v>168</v>
      </c>
      <c r="D53" s="7" t="s">
        <v>135</v>
      </c>
      <c r="E53" s="95">
        <v>150</v>
      </c>
      <c r="F53" s="119"/>
      <c r="G53" s="7">
        <v>0.5</v>
      </c>
      <c r="H53" s="120">
        <f t="shared" si="9"/>
        <v>0</v>
      </c>
      <c r="I53" s="7">
        <v>0.5</v>
      </c>
      <c r="J53" s="120">
        <f t="shared" si="10"/>
        <v>0</v>
      </c>
      <c r="K53" s="7">
        <v>0.5</v>
      </c>
      <c r="L53" s="120">
        <f t="shared" si="11"/>
        <v>0</v>
      </c>
      <c r="M53" s="7">
        <v>0.5</v>
      </c>
      <c r="N53" s="120">
        <f t="shared" si="12"/>
        <v>0</v>
      </c>
      <c r="O53" s="7">
        <v>0.5</v>
      </c>
      <c r="P53" s="120">
        <f t="shared" si="13"/>
        <v>0</v>
      </c>
      <c r="Q53" s="7">
        <v>0.5</v>
      </c>
      <c r="R53" s="120">
        <f t="shared" si="14"/>
        <v>0</v>
      </c>
      <c r="S53" s="7">
        <v>0.5</v>
      </c>
      <c r="T53" s="120">
        <f t="shared" si="15"/>
        <v>0</v>
      </c>
      <c r="U53" s="7">
        <v>0.5</v>
      </c>
      <c r="V53" s="120">
        <f t="shared" si="16"/>
        <v>0</v>
      </c>
      <c r="W53" s="7">
        <v>0.25</v>
      </c>
      <c r="X53" s="120">
        <f t="shared" si="17"/>
        <v>0</v>
      </c>
    </row>
    <row r="54" spans="1:24" ht="15.95" customHeight="1">
      <c r="A54" s="7" t="s">
        <v>165</v>
      </c>
      <c r="B54" s="8" t="s">
        <v>166</v>
      </c>
      <c r="C54" s="7" t="s">
        <v>169</v>
      </c>
      <c r="D54" s="7" t="s">
        <v>134</v>
      </c>
      <c r="E54" s="95">
        <v>250</v>
      </c>
      <c r="F54" s="119"/>
      <c r="G54" s="7">
        <v>10</v>
      </c>
      <c r="H54" s="120">
        <f t="shared" si="9"/>
        <v>0</v>
      </c>
      <c r="I54" s="7">
        <v>3</v>
      </c>
      <c r="J54" s="120">
        <f t="shared" si="10"/>
        <v>0</v>
      </c>
      <c r="K54" s="7">
        <v>3</v>
      </c>
      <c r="L54" s="120">
        <f t="shared" si="11"/>
        <v>0</v>
      </c>
      <c r="M54" s="7">
        <v>6</v>
      </c>
      <c r="N54" s="120">
        <f t="shared" si="12"/>
        <v>0</v>
      </c>
      <c r="O54" s="7">
        <v>3</v>
      </c>
      <c r="P54" s="120">
        <f t="shared" si="13"/>
        <v>0</v>
      </c>
      <c r="Q54" s="7">
        <v>3</v>
      </c>
      <c r="R54" s="120">
        <f t="shared" si="14"/>
        <v>0</v>
      </c>
      <c r="S54" s="7">
        <v>3</v>
      </c>
      <c r="T54" s="120">
        <f t="shared" si="15"/>
        <v>0</v>
      </c>
      <c r="U54" s="7">
        <v>3</v>
      </c>
      <c r="V54" s="120">
        <f t="shared" si="16"/>
        <v>0</v>
      </c>
      <c r="W54" s="7">
        <v>2</v>
      </c>
      <c r="X54" s="120">
        <f t="shared" si="17"/>
        <v>0</v>
      </c>
    </row>
    <row r="55" spans="1:24" ht="15.95" customHeight="1">
      <c r="A55" s="7" t="s">
        <v>165</v>
      </c>
      <c r="B55" s="8" t="s">
        <v>166</v>
      </c>
      <c r="C55" s="7" t="s">
        <v>151</v>
      </c>
      <c r="D55" s="7" t="s">
        <v>134</v>
      </c>
      <c r="E55" s="95">
        <v>100</v>
      </c>
      <c r="F55" s="119"/>
      <c r="G55" s="7">
        <v>4</v>
      </c>
      <c r="H55" s="120">
        <f t="shared" si="9"/>
        <v>0</v>
      </c>
      <c r="I55" s="7">
        <v>4</v>
      </c>
      <c r="J55" s="120">
        <f t="shared" si="10"/>
        <v>0</v>
      </c>
      <c r="K55" s="7">
        <v>4</v>
      </c>
      <c r="L55" s="120">
        <f t="shared" si="11"/>
        <v>0</v>
      </c>
      <c r="M55" s="7">
        <v>8</v>
      </c>
      <c r="N55" s="120">
        <f t="shared" si="12"/>
        <v>0</v>
      </c>
      <c r="O55" s="7">
        <v>4</v>
      </c>
      <c r="P55" s="120">
        <f t="shared" si="13"/>
        <v>0</v>
      </c>
      <c r="Q55" s="7">
        <v>4</v>
      </c>
      <c r="R55" s="120">
        <f t="shared" si="14"/>
        <v>0</v>
      </c>
      <c r="S55" s="7">
        <v>4</v>
      </c>
      <c r="T55" s="120">
        <f t="shared" si="15"/>
        <v>0</v>
      </c>
      <c r="U55" s="7">
        <v>4</v>
      </c>
      <c r="V55" s="120">
        <f t="shared" si="16"/>
        <v>0</v>
      </c>
      <c r="W55" s="7">
        <v>2</v>
      </c>
      <c r="X55" s="120">
        <f t="shared" si="17"/>
        <v>0</v>
      </c>
    </row>
    <row r="56" spans="1:24" ht="15.95" customHeight="1">
      <c r="A56" s="7" t="s">
        <v>165</v>
      </c>
      <c r="B56" s="8" t="s">
        <v>166</v>
      </c>
      <c r="C56" s="7" t="s">
        <v>170</v>
      </c>
      <c r="D56" s="7" t="s">
        <v>134</v>
      </c>
      <c r="E56" s="95">
        <v>500</v>
      </c>
      <c r="F56" s="119"/>
      <c r="G56" s="7">
        <v>0</v>
      </c>
      <c r="H56" s="120">
        <f t="shared" si="9"/>
        <v>0</v>
      </c>
      <c r="I56" s="7">
        <v>0.3</v>
      </c>
      <c r="J56" s="120">
        <f t="shared" si="10"/>
        <v>0</v>
      </c>
      <c r="K56" s="7">
        <v>0.3</v>
      </c>
      <c r="L56" s="120">
        <f t="shared" si="11"/>
        <v>0</v>
      </c>
      <c r="M56" s="7">
        <v>0.3</v>
      </c>
      <c r="N56" s="120">
        <f t="shared" si="12"/>
        <v>0</v>
      </c>
      <c r="O56" s="7">
        <v>0.3</v>
      </c>
      <c r="P56" s="120">
        <f t="shared" si="13"/>
        <v>0</v>
      </c>
      <c r="Q56" s="7">
        <v>0.3</v>
      </c>
      <c r="R56" s="120">
        <f t="shared" si="14"/>
        <v>0</v>
      </c>
      <c r="S56" s="7">
        <v>0.3</v>
      </c>
      <c r="T56" s="120">
        <f t="shared" si="15"/>
        <v>0</v>
      </c>
      <c r="U56" s="7">
        <v>0.3</v>
      </c>
      <c r="V56" s="120">
        <f t="shared" si="16"/>
        <v>0</v>
      </c>
      <c r="W56" s="7">
        <v>0.5</v>
      </c>
      <c r="X56" s="120">
        <f t="shared" si="17"/>
        <v>0</v>
      </c>
    </row>
    <row r="57" spans="1:24" ht="15.95" customHeight="1">
      <c r="A57" s="7" t="s">
        <v>165</v>
      </c>
      <c r="B57" s="8" t="s">
        <v>166</v>
      </c>
      <c r="C57" s="7" t="s">
        <v>171</v>
      </c>
      <c r="D57" s="7" t="s">
        <v>134</v>
      </c>
      <c r="E57" s="95">
        <v>150</v>
      </c>
      <c r="F57" s="119"/>
      <c r="G57" s="7">
        <v>6</v>
      </c>
      <c r="H57" s="120">
        <f t="shared" si="9"/>
        <v>0</v>
      </c>
      <c r="I57" s="7">
        <v>6</v>
      </c>
      <c r="J57" s="120">
        <f t="shared" si="10"/>
        <v>0</v>
      </c>
      <c r="K57" s="7">
        <v>6</v>
      </c>
      <c r="L57" s="120">
        <f t="shared" si="11"/>
        <v>0</v>
      </c>
      <c r="M57" s="7">
        <v>6</v>
      </c>
      <c r="N57" s="120">
        <f t="shared" si="12"/>
        <v>0</v>
      </c>
      <c r="O57" s="7">
        <v>6</v>
      </c>
      <c r="P57" s="120">
        <f t="shared" si="13"/>
        <v>0</v>
      </c>
      <c r="Q57" s="7">
        <v>6</v>
      </c>
      <c r="R57" s="120">
        <f t="shared" si="14"/>
        <v>0</v>
      </c>
      <c r="S57" s="7">
        <v>6</v>
      </c>
      <c r="T57" s="120">
        <f t="shared" si="15"/>
        <v>0</v>
      </c>
      <c r="U57" s="7">
        <v>6</v>
      </c>
      <c r="V57" s="120">
        <f t="shared" si="16"/>
        <v>0</v>
      </c>
      <c r="W57" s="7">
        <v>6</v>
      </c>
      <c r="X57" s="120">
        <f t="shared" si="17"/>
        <v>0</v>
      </c>
    </row>
    <row r="58" spans="1:24" ht="15.95" customHeight="1">
      <c r="A58" s="7" t="s">
        <v>165</v>
      </c>
      <c r="B58" s="8" t="s">
        <v>166</v>
      </c>
      <c r="C58" s="7" t="s">
        <v>171</v>
      </c>
      <c r="D58" s="7" t="s">
        <v>135</v>
      </c>
      <c r="E58" s="95">
        <v>35</v>
      </c>
      <c r="F58" s="119"/>
      <c r="G58" s="7">
        <v>2</v>
      </c>
      <c r="H58" s="120">
        <f t="shared" si="9"/>
        <v>0</v>
      </c>
      <c r="I58" s="7">
        <v>2</v>
      </c>
      <c r="J58" s="120">
        <f t="shared" si="10"/>
        <v>0</v>
      </c>
      <c r="K58" s="7">
        <v>2</v>
      </c>
      <c r="L58" s="120">
        <f t="shared" si="11"/>
        <v>0</v>
      </c>
      <c r="M58" s="7">
        <v>2</v>
      </c>
      <c r="N58" s="120">
        <f t="shared" si="12"/>
        <v>0</v>
      </c>
      <c r="O58" s="7">
        <v>2</v>
      </c>
      <c r="P58" s="120">
        <f t="shared" si="13"/>
        <v>0</v>
      </c>
      <c r="Q58" s="7">
        <v>2</v>
      </c>
      <c r="R58" s="120">
        <f t="shared" si="14"/>
        <v>0</v>
      </c>
      <c r="S58" s="7">
        <v>2</v>
      </c>
      <c r="T58" s="120">
        <f t="shared" si="15"/>
        <v>0</v>
      </c>
      <c r="U58" s="7">
        <v>2</v>
      </c>
      <c r="V58" s="120">
        <f t="shared" si="16"/>
        <v>0</v>
      </c>
      <c r="W58" s="7">
        <v>2</v>
      </c>
      <c r="X58" s="120">
        <f t="shared" si="17"/>
        <v>0</v>
      </c>
    </row>
    <row r="59" spans="1:24" ht="15.95" customHeight="1">
      <c r="A59" s="7" t="s">
        <v>165</v>
      </c>
      <c r="B59" s="8" t="s">
        <v>166</v>
      </c>
      <c r="C59" s="7" t="s">
        <v>172</v>
      </c>
      <c r="D59" s="7" t="s">
        <v>134</v>
      </c>
      <c r="E59" s="95">
        <v>1500</v>
      </c>
      <c r="F59" s="119"/>
      <c r="G59" s="7">
        <v>1</v>
      </c>
      <c r="H59" s="120">
        <f t="shared" si="9"/>
        <v>0</v>
      </c>
      <c r="I59" s="7">
        <v>1</v>
      </c>
      <c r="J59" s="120">
        <f t="shared" si="10"/>
        <v>0</v>
      </c>
      <c r="K59" s="7">
        <v>1</v>
      </c>
      <c r="L59" s="120">
        <f t="shared" si="11"/>
        <v>0</v>
      </c>
      <c r="M59" s="7">
        <v>2</v>
      </c>
      <c r="N59" s="120">
        <f t="shared" si="12"/>
        <v>0</v>
      </c>
      <c r="O59" s="7">
        <v>1</v>
      </c>
      <c r="P59" s="120">
        <f t="shared" si="13"/>
        <v>0</v>
      </c>
      <c r="Q59" s="7">
        <v>1</v>
      </c>
      <c r="R59" s="120">
        <f t="shared" si="14"/>
        <v>0</v>
      </c>
      <c r="S59" s="7">
        <v>1</v>
      </c>
      <c r="T59" s="120">
        <f t="shared" si="15"/>
        <v>0</v>
      </c>
      <c r="U59" s="7">
        <v>1</v>
      </c>
      <c r="V59" s="120">
        <f t="shared" si="16"/>
        <v>0</v>
      </c>
      <c r="W59" s="7">
        <v>1</v>
      </c>
      <c r="X59" s="120">
        <f t="shared" si="17"/>
        <v>0</v>
      </c>
    </row>
    <row r="60" spans="1:24" ht="15.95" customHeight="1">
      <c r="A60" s="7" t="s">
        <v>165</v>
      </c>
      <c r="B60" s="8" t="s">
        <v>166</v>
      </c>
      <c r="C60" s="7" t="s">
        <v>172</v>
      </c>
      <c r="D60" s="7" t="s">
        <v>135</v>
      </c>
      <c r="E60" s="95">
        <v>250</v>
      </c>
      <c r="F60" s="119"/>
      <c r="G60" s="7">
        <v>2</v>
      </c>
      <c r="H60" s="120">
        <f t="shared" si="9"/>
        <v>0</v>
      </c>
      <c r="I60" s="7">
        <v>2</v>
      </c>
      <c r="J60" s="120">
        <f t="shared" si="10"/>
        <v>0</v>
      </c>
      <c r="K60" s="7">
        <v>2</v>
      </c>
      <c r="L60" s="120">
        <f t="shared" si="11"/>
        <v>0</v>
      </c>
      <c r="M60" s="7">
        <v>4</v>
      </c>
      <c r="N60" s="120">
        <f t="shared" si="12"/>
        <v>0</v>
      </c>
      <c r="O60" s="7">
        <v>2</v>
      </c>
      <c r="P60" s="120">
        <f t="shared" si="13"/>
        <v>0</v>
      </c>
      <c r="Q60" s="7">
        <v>2</v>
      </c>
      <c r="R60" s="120">
        <f t="shared" si="14"/>
        <v>0</v>
      </c>
      <c r="S60" s="7">
        <v>2</v>
      </c>
      <c r="T60" s="120">
        <f t="shared" si="15"/>
        <v>0</v>
      </c>
      <c r="U60" s="7">
        <v>2</v>
      </c>
      <c r="V60" s="120">
        <f t="shared" si="16"/>
        <v>0</v>
      </c>
      <c r="W60" s="7">
        <v>1</v>
      </c>
      <c r="X60" s="120">
        <f t="shared" si="17"/>
        <v>0</v>
      </c>
    </row>
    <row r="61" spans="1:24" ht="15.95" customHeight="1">
      <c r="A61" s="7" t="s">
        <v>165</v>
      </c>
      <c r="B61" s="8" t="s">
        <v>166</v>
      </c>
      <c r="C61" s="7" t="s">
        <v>173</v>
      </c>
      <c r="D61" s="7" t="s">
        <v>134</v>
      </c>
      <c r="E61" s="95">
        <v>1500</v>
      </c>
      <c r="F61" s="119"/>
      <c r="G61" s="7">
        <v>0.5</v>
      </c>
      <c r="H61" s="120">
        <f t="shared" si="9"/>
        <v>0</v>
      </c>
      <c r="I61" s="7">
        <v>0.1</v>
      </c>
      <c r="J61" s="120">
        <f t="shared" si="10"/>
        <v>0</v>
      </c>
      <c r="K61" s="7">
        <v>0.1</v>
      </c>
      <c r="L61" s="120">
        <f t="shared" si="11"/>
        <v>0</v>
      </c>
      <c r="M61" s="7">
        <v>0.1</v>
      </c>
      <c r="N61" s="120">
        <f t="shared" si="12"/>
        <v>0</v>
      </c>
      <c r="O61" s="7">
        <v>0.1</v>
      </c>
      <c r="P61" s="120">
        <f t="shared" si="13"/>
        <v>0</v>
      </c>
      <c r="Q61" s="7">
        <v>0.1</v>
      </c>
      <c r="R61" s="120">
        <f t="shared" si="14"/>
        <v>0</v>
      </c>
      <c r="S61" s="7">
        <v>0.1</v>
      </c>
      <c r="T61" s="120">
        <f t="shared" si="15"/>
        <v>0</v>
      </c>
      <c r="U61" s="7">
        <v>0.1</v>
      </c>
      <c r="V61" s="120">
        <f t="shared" si="16"/>
        <v>0</v>
      </c>
      <c r="W61" s="7">
        <v>0</v>
      </c>
      <c r="X61" s="120">
        <f t="shared" si="17"/>
        <v>0</v>
      </c>
    </row>
    <row r="62" spans="1:24" ht="15.95" customHeight="1">
      <c r="A62" s="7" t="s">
        <v>165</v>
      </c>
      <c r="B62" s="8" t="s">
        <v>166</v>
      </c>
      <c r="C62" s="7" t="s">
        <v>173</v>
      </c>
      <c r="D62" s="7" t="s">
        <v>135</v>
      </c>
      <c r="E62" s="95">
        <v>350</v>
      </c>
      <c r="F62" s="119"/>
      <c r="G62" s="7">
        <v>0.5</v>
      </c>
      <c r="H62" s="120">
        <f t="shared" si="9"/>
        <v>0</v>
      </c>
      <c r="I62" s="7">
        <v>0.1</v>
      </c>
      <c r="J62" s="120">
        <f t="shared" si="10"/>
        <v>0</v>
      </c>
      <c r="K62" s="7">
        <v>0.2</v>
      </c>
      <c r="L62" s="120">
        <f t="shared" si="11"/>
        <v>0</v>
      </c>
      <c r="M62" s="7">
        <v>0.2</v>
      </c>
      <c r="N62" s="120">
        <f t="shared" si="12"/>
        <v>0</v>
      </c>
      <c r="O62" s="7">
        <v>0.2</v>
      </c>
      <c r="P62" s="120">
        <f t="shared" si="13"/>
        <v>0</v>
      </c>
      <c r="Q62" s="7">
        <v>0.2</v>
      </c>
      <c r="R62" s="120">
        <f t="shared" si="14"/>
        <v>0</v>
      </c>
      <c r="S62" s="7">
        <v>0.2</v>
      </c>
      <c r="T62" s="120">
        <f t="shared" si="15"/>
        <v>0</v>
      </c>
      <c r="U62" s="7">
        <v>0.2</v>
      </c>
      <c r="V62" s="120">
        <f t="shared" si="16"/>
        <v>0</v>
      </c>
      <c r="W62" s="7">
        <v>0</v>
      </c>
      <c r="X62" s="120">
        <f t="shared" si="17"/>
        <v>0</v>
      </c>
    </row>
    <row r="63" spans="1:24" ht="15.95" customHeight="1">
      <c r="A63" s="7" t="s">
        <v>165</v>
      </c>
      <c r="B63" s="8" t="s">
        <v>166</v>
      </c>
      <c r="C63" s="7" t="s">
        <v>140</v>
      </c>
      <c r="D63" s="7" t="s">
        <v>135</v>
      </c>
      <c r="E63" s="95">
        <v>120</v>
      </c>
      <c r="F63" s="119"/>
      <c r="G63" s="7">
        <v>5</v>
      </c>
      <c r="H63" s="120">
        <f t="shared" si="9"/>
        <v>0</v>
      </c>
      <c r="I63" s="7">
        <v>2</v>
      </c>
      <c r="J63" s="120">
        <f t="shared" si="10"/>
        <v>0</v>
      </c>
      <c r="K63" s="7">
        <v>2</v>
      </c>
      <c r="L63" s="120">
        <f t="shared" si="11"/>
        <v>0</v>
      </c>
      <c r="M63" s="7">
        <v>2</v>
      </c>
      <c r="N63" s="120">
        <f t="shared" si="12"/>
        <v>0</v>
      </c>
      <c r="O63" s="7">
        <v>2</v>
      </c>
      <c r="P63" s="120">
        <f t="shared" si="13"/>
        <v>0</v>
      </c>
      <c r="Q63" s="7">
        <v>2</v>
      </c>
      <c r="R63" s="120">
        <f t="shared" si="14"/>
        <v>0</v>
      </c>
      <c r="S63" s="7">
        <v>2</v>
      </c>
      <c r="T63" s="120">
        <f t="shared" si="15"/>
        <v>0</v>
      </c>
      <c r="U63" s="7">
        <v>2</v>
      </c>
      <c r="V63" s="120">
        <f t="shared" si="16"/>
        <v>0</v>
      </c>
      <c r="W63" s="7">
        <v>1</v>
      </c>
      <c r="X63" s="120">
        <f t="shared" si="17"/>
        <v>0</v>
      </c>
    </row>
    <row r="64" spans="1:24" ht="15.95" customHeight="1">
      <c r="A64" s="7" t="s">
        <v>165</v>
      </c>
      <c r="B64" s="8" t="s">
        <v>166</v>
      </c>
      <c r="C64" s="7" t="s">
        <v>152</v>
      </c>
      <c r="D64" s="7" t="s">
        <v>134</v>
      </c>
      <c r="E64" s="95">
        <v>300</v>
      </c>
      <c r="F64" s="119"/>
      <c r="G64" s="7">
        <v>2</v>
      </c>
      <c r="H64" s="120">
        <f t="shared" si="9"/>
        <v>0</v>
      </c>
      <c r="I64" s="7">
        <v>2</v>
      </c>
      <c r="J64" s="120">
        <f t="shared" si="10"/>
        <v>0</v>
      </c>
      <c r="K64" s="7">
        <v>2</v>
      </c>
      <c r="L64" s="120">
        <f t="shared" si="11"/>
        <v>0</v>
      </c>
      <c r="M64" s="7">
        <v>2</v>
      </c>
      <c r="N64" s="120">
        <f t="shared" si="12"/>
        <v>0</v>
      </c>
      <c r="O64" s="7">
        <v>2</v>
      </c>
      <c r="P64" s="120">
        <f t="shared" si="13"/>
        <v>0</v>
      </c>
      <c r="Q64" s="7">
        <v>2</v>
      </c>
      <c r="R64" s="120">
        <f t="shared" si="14"/>
        <v>0</v>
      </c>
      <c r="S64" s="7">
        <v>2</v>
      </c>
      <c r="T64" s="120">
        <f t="shared" si="15"/>
        <v>0</v>
      </c>
      <c r="U64" s="7">
        <v>2</v>
      </c>
      <c r="V64" s="120">
        <f t="shared" si="16"/>
        <v>0</v>
      </c>
      <c r="W64" s="7">
        <v>1</v>
      </c>
      <c r="X64" s="120">
        <f t="shared" si="17"/>
        <v>0</v>
      </c>
    </row>
    <row r="65" spans="1:24" ht="15.95" customHeight="1">
      <c r="A65" s="7" t="s">
        <v>165</v>
      </c>
      <c r="B65" s="8" t="s">
        <v>166</v>
      </c>
      <c r="C65" s="7" t="s">
        <v>152</v>
      </c>
      <c r="D65" s="7" t="s">
        <v>135</v>
      </c>
      <c r="E65" s="95">
        <v>50</v>
      </c>
      <c r="F65" s="119"/>
      <c r="G65" s="7">
        <v>3</v>
      </c>
      <c r="H65" s="120">
        <f t="shared" si="9"/>
        <v>0</v>
      </c>
      <c r="I65" s="7">
        <v>3</v>
      </c>
      <c r="J65" s="120">
        <f t="shared" si="10"/>
        <v>0</v>
      </c>
      <c r="K65" s="7">
        <v>3</v>
      </c>
      <c r="L65" s="120">
        <f t="shared" si="11"/>
        <v>0</v>
      </c>
      <c r="M65" s="7">
        <v>3</v>
      </c>
      <c r="N65" s="120">
        <f t="shared" si="12"/>
        <v>0</v>
      </c>
      <c r="O65" s="7">
        <v>3</v>
      </c>
      <c r="P65" s="120">
        <f t="shared" si="13"/>
        <v>0</v>
      </c>
      <c r="Q65" s="7">
        <v>3</v>
      </c>
      <c r="R65" s="120">
        <f t="shared" si="14"/>
        <v>0</v>
      </c>
      <c r="S65" s="7">
        <v>3</v>
      </c>
      <c r="T65" s="120">
        <f t="shared" si="15"/>
        <v>0</v>
      </c>
      <c r="U65" s="7">
        <v>3</v>
      </c>
      <c r="V65" s="120">
        <f t="shared" si="16"/>
        <v>0</v>
      </c>
      <c r="W65" s="7">
        <v>1</v>
      </c>
      <c r="X65" s="120">
        <f t="shared" si="17"/>
        <v>0</v>
      </c>
    </row>
    <row r="66" spans="1:24" ht="15.95" customHeight="1">
      <c r="A66" s="7" t="s">
        <v>165</v>
      </c>
      <c r="B66" s="8" t="s">
        <v>166</v>
      </c>
      <c r="C66" s="7" t="s">
        <v>155</v>
      </c>
      <c r="D66" s="7" t="s">
        <v>135</v>
      </c>
      <c r="E66" s="95">
        <v>250</v>
      </c>
      <c r="F66" s="119"/>
      <c r="G66" s="7">
        <v>2</v>
      </c>
      <c r="H66" s="120">
        <f t="shared" si="9"/>
        <v>0</v>
      </c>
      <c r="I66" s="7">
        <v>2</v>
      </c>
      <c r="J66" s="120">
        <f t="shared" si="10"/>
        <v>0</v>
      </c>
      <c r="K66" s="7">
        <v>2</v>
      </c>
      <c r="L66" s="120">
        <f t="shared" si="11"/>
        <v>0</v>
      </c>
      <c r="M66" s="7">
        <v>2</v>
      </c>
      <c r="N66" s="120">
        <f t="shared" si="12"/>
        <v>0</v>
      </c>
      <c r="O66" s="7">
        <v>2</v>
      </c>
      <c r="P66" s="120">
        <f t="shared" si="13"/>
        <v>0</v>
      </c>
      <c r="Q66" s="7">
        <v>2</v>
      </c>
      <c r="R66" s="120">
        <f t="shared" si="14"/>
        <v>0</v>
      </c>
      <c r="S66" s="7">
        <v>2</v>
      </c>
      <c r="T66" s="120">
        <f t="shared" si="15"/>
        <v>0</v>
      </c>
      <c r="U66" s="7">
        <v>2</v>
      </c>
      <c r="V66" s="120">
        <f t="shared" si="16"/>
        <v>0</v>
      </c>
      <c r="W66" s="7">
        <v>1</v>
      </c>
      <c r="X66" s="120">
        <f t="shared" si="17"/>
        <v>0</v>
      </c>
    </row>
    <row r="67" spans="1:24" ht="15.95" customHeight="1">
      <c r="A67" s="7" t="s">
        <v>164</v>
      </c>
      <c r="B67" s="72" t="s">
        <v>174</v>
      </c>
      <c r="C67" s="7" t="s">
        <v>148</v>
      </c>
      <c r="D67" s="7" t="s">
        <v>134</v>
      </c>
      <c r="E67" s="95">
        <v>1500</v>
      </c>
      <c r="F67" s="119"/>
      <c r="G67" s="7">
        <v>0</v>
      </c>
      <c r="H67" s="120">
        <f t="shared" si="9"/>
        <v>0</v>
      </c>
      <c r="I67" s="7">
        <v>2</v>
      </c>
      <c r="J67" s="120">
        <f t="shared" si="10"/>
        <v>0</v>
      </c>
      <c r="K67" s="7">
        <v>2</v>
      </c>
      <c r="L67" s="120">
        <f t="shared" si="11"/>
        <v>0</v>
      </c>
      <c r="M67" s="7">
        <v>2</v>
      </c>
      <c r="N67" s="120">
        <f t="shared" si="12"/>
        <v>0</v>
      </c>
      <c r="O67" s="7">
        <v>2</v>
      </c>
      <c r="P67" s="120">
        <f t="shared" si="13"/>
        <v>0</v>
      </c>
      <c r="Q67" s="7">
        <v>2</v>
      </c>
      <c r="R67" s="120">
        <f t="shared" si="14"/>
        <v>0</v>
      </c>
      <c r="S67" s="7">
        <v>2</v>
      </c>
      <c r="T67" s="120">
        <f t="shared" si="15"/>
        <v>0</v>
      </c>
      <c r="U67" s="7">
        <v>2</v>
      </c>
      <c r="V67" s="120">
        <f t="shared" si="16"/>
        <v>0</v>
      </c>
      <c r="W67" s="7">
        <v>1</v>
      </c>
      <c r="X67" s="120">
        <f t="shared" si="17"/>
        <v>0</v>
      </c>
    </row>
    <row r="68" spans="1:24" ht="15.95" customHeight="1">
      <c r="A68" s="7" t="s">
        <v>164</v>
      </c>
      <c r="B68" s="72" t="s">
        <v>174</v>
      </c>
      <c r="C68" s="7" t="s">
        <v>148</v>
      </c>
      <c r="D68" s="7" t="s">
        <v>135</v>
      </c>
      <c r="E68" s="95">
        <v>250</v>
      </c>
      <c r="F68" s="119"/>
      <c r="G68" s="7">
        <v>0</v>
      </c>
      <c r="H68" s="120">
        <f t="shared" si="9"/>
        <v>0</v>
      </c>
      <c r="I68" s="7">
        <v>1</v>
      </c>
      <c r="J68" s="120">
        <f t="shared" ref="J68:J99" si="20">+I68*F68</f>
        <v>0</v>
      </c>
      <c r="K68" s="7">
        <v>1</v>
      </c>
      <c r="L68" s="120">
        <f t="shared" ref="L68:L99" si="21">+K68*F68</f>
        <v>0</v>
      </c>
      <c r="M68" s="7">
        <v>1</v>
      </c>
      <c r="N68" s="120">
        <f t="shared" ref="N68:N99" si="22">+F68*M68</f>
        <v>0</v>
      </c>
      <c r="O68" s="7">
        <v>1</v>
      </c>
      <c r="P68" s="120">
        <f t="shared" ref="P68:P99" si="23">+O68*F68</f>
        <v>0</v>
      </c>
      <c r="Q68" s="7">
        <v>1</v>
      </c>
      <c r="R68" s="120">
        <f t="shared" ref="R68:R99" si="24">+Q68*F68</f>
        <v>0</v>
      </c>
      <c r="S68" s="7">
        <v>1</v>
      </c>
      <c r="T68" s="120">
        <f t="shared" ref="T68:T99" si="25">+S68*F68</f>
        <v>0</v>
      </c>
      <c r="U68" s="7">
        <v>1</v>
      </c>
      <c r="V68" s="120">
        <f t="shared" ref="V68:V99" si="26">+F68*U68</f>
        <v>0</v>
      </c>
      <c r="W68" s="7">
        <v>1</v>
      </c>
      <c r="X68" s="120">
        <f t="shared" ref="X68:X99" si="27">+F68*W68</f>
        <v>0</v>
      </c>
    </row>
    <row r="69" spans="1:24" ht="15.95" customHeight="1">
      <c r="A69" s="7" t="s">
        <v>164</v>
      </c>
      <c r="B69" s="72" t="s">
        <v>174</v>
      </c>
      <c r="C69" s="7" t="s">
        <v>175</v>
      </c>
      <c r="D69" s="7" t="s">
        <v>134</v>
      </c>
      <c r="E69" s="95">
        <v>600</v>
      </c>
      <c r="F69" s="119"/>
      <c r="G69" s="7">
        <v>0</v>
      </c>
      <c r="H69" s="120">
        <f t="shared" si="9"/>
        <v>0</v>
      </c>
      <c r="I69" s="7">
        <v>0.2</v>
      </c>
      <c r="J69" s="120">
        <f t="shared" si="20"/>
        <v>0</v>
      </c>
      <c r="K69" s="7">
        <v>0.5</v>
      </c>
      <c r="L69" s="120">
        <f t="shared" si="21"/>
        <v>0</v>
      </c>
      <c r="M69" s="7">
        <v>0.5</v>
      </c>
      <c r="N69" s="120">
        <f t="shared" si="22"/>
        <v>0</v>
      </c>
      <c r="O69" s="7">
        <v>0.5</v>
      </c>
      <c r="P69" s="120">
        <f t="shared" si="23"/>
        <v>0</v>
      </c>
      <c r="Q69" s="7">
        <v>0.5</v>
      </c>
      <c r="R69" s="120">
        <f t="shared" si="24"/>
        <v>0</v>
      </c>
      <c r="S69" s="7">
        <v>0.5</v>
      </c>
      <c r="T69" s="120">
        <f t="shared" si="25"/>
        <v>0</v>
      </c>
      <c r="U69" s="7">
        <v>0.5</v>
      </c>
      <c r="V69" s="120">
        <f t="shared" si="26"/>
        <v>0</v>
      </c>
      <c r="W69" s="7">
        <v>0.25</v>
      </c>
      <c r="X69" s="120">
        <f t="shared" si="27"/>
        <v>0</v>
      </c>
    </row>
    <row r="70" spans="1:24" ht="15.95" customHeight="1">
      <c r="A70" s="7" t="s">
        <v>164</v>
      </c>
      <c r="B70" s="72" t="s">
        <v>174</v>
      </c>
      <c r="C70" s="7" t="s">
        <v>175</v>
      </c>
      <c r="D70" s="7" t="s">
        <v>135</v>
      </c>
      <c r="E70" s="95">
        <v>200</v>
      </c>
      <c r="F70" s="119"/>
      <c r="G70" s="7">
        <v>0</v>
      </c>
      <c r="H70" s="120">
        <f t="shared" si="9"/>
        <v>0</v>
      </c>
      <c r="I70" s="7">
        <v>0.2</v>
      </c>
      <c r="J70" s="120">
        <f t="shared" si="20"/>
        <v>0</v>
      </c>
      <c r="K70" s="7">
        <v>0.5</v>
      </c>
      <c r="L70" s="120">
        <f t="shared" si="21"/>
        <v>0</v>
      </c>
      <c r="M70" s="7">
        <v>0.5</v>
      </c>
      <c r="N70" s="120">
        <f t="shared" si="22"/>
        <v>0</v>
      </c>
      <c r="O70" s="7">
        <v>0.5</v>
      </c>
      <c r="P70" s="120">
        <f t="shared" si="23"/>
        <v>0</v>
      </c>
      <c r="Q70" s="7">
        <v>0.5</v>
      </c>
      <c r="R70" s="120">
        <f t="shared" si="24"/>
        <v>0</v>
      </c>
      <c r="S70" s="7">
        <v>0.5</v>
      </c>
      <c r="T70" s="120">
        <f t="shared" si="25"/>
        <v>0</v>
      </c>
      <c r="U70" s="7">
        <v>0.5</v>
      </c>
      <c r="V70" s="120">
        <f t="shared" si="26"/>
        <v>0</v>
      </c>
      <c r="W70" s="7">
        <v>0.25</v>
      </c>
      <c r="X70" s="120">
        <f t="shared" si="27"/>
        <v>0</v>
      </c>
    </row>
    <row r="71" spans="1:24" ht="15.95" customHeight="1">
      <c r="A71" s="7" t="s">
        <v>164</v>
      </c>
      <c r="B71" s="72" t="s">
        <v>174</v>
      </c>
      <c r="C71" s="7" t="s">
        <v>155</v>
      </c>
      <c r="D71" s="7" t="s">
        <v>135</v>
      </c>
      <c r="E71" s="95">
        <v>250</v>
      </c>
      <c r="F71" s="119"/>
      <c r="G71" s="7">
        <v>0</v>
      </c>
      <c r="H71" s="120">
        <f t="shared" si="9"/>
        <v>0</v>
      </c>
      <c r="I71" s="7">
        <v>2</v>
      </c>
      <c r="J71" s="120">
        <f t="shared" si="20"/>
        <v>0</v>
      </c>
      <c r="K71" s="7">
        <v>2</v>
      </c>
      <c r="L71" s="120">
        <f t="shared" si="21"/>
        <v>0</v>
      </c>
      <c r="M71" s="7">
        <v>2</v>
      </c>
      <c r="N71" s="120">
        <f t="shared" si="22"/>
        <v>0</v>
      </c>
      <c r="O71" s="7">
        <v>2</v>
      </c>
      <c r="P71" s="120">
        <f t="shared" si="23"/>
        <v>0</v>
      </c>
      <c r="Q71" s="7">
        <v>2</v>
      </c>
      <c r="R71" s="120">
        <f t="shared" si="24"/>
        <v>0</v>
      </c>
      <c r="S71" s="7">
        <v>2</v>
      </c>
      <c r="T71" s="120">
        <f t="shared" si="25"/>
        <v>0</v>
      </c>
      <c r="U71" s="7">
        <v>2</v>
      </c>
      <c r="V71" s="120">
        <f t="shared" si="26"/>
        <v>0</v>
      </c>
      <c r="W71" s="7">
        <v>2</v>
      </c>
      <c r="X71" s="120">
        <f t="shared" si="27"/>
        <v>0</v>
      </c>
    </row>
    <row r="72" spans="1:24" ht="15.95" customHeight="1">
      <c r="A72" s="7" t="s">
        <v>164</v>
      </c>
      <c r="B72" s="72" t="s">
        <v>174</v>
      </c>
      <c r="C72" s="7" t="s">
        <v>140</v>
      </c>
      <c r="D72" s="7" t="s">
        <v>135</v>
      </c>
      <c r="E72" s="95">
        <v>120</v>
      </c>
      <c r="F72" s="119"/>
      <c r="G72" s="7">
        <v>0</v>
      </c>
      <c r="H72" s="120">
        <f t="shared" si="9"/>
        <v>0</v>
      </c>
      <c r="I72" s="7">
        <v>2</v>
      </c>
      <c r="J72" s="120">
        <f t="shared" si="20"/>
        <v>0</v>
      </c>
      <c r="K72" s="7">
        <v>2</v>
      </c>
      <c r="L72" s="120">
        <f t="shared" si="21"/>
        <v>0</v>
      </c>
      <c r="M72" s="7">
        <v>0</v>
      </c>
      <c r="N72" s="120">
        <f t="shared" si="22"/>
        <v>0</v>
      </c>
      <c r="O72" s="7">
        <v>2</v>
      </c>
      <c r="P72" s="120">
        <f t="shared" si="23"/>
        <v>0</v>
      </c>
      <c r="Q72" s="7">
        <v>2</v>
      </c>
      <c r="R72" s="120">
        <f t="shared" si="24"/>
        <v>0</v>
      </c>
      <c r="S72" s="7">
        <v>2</v>
      </c>
      <c r="T72" s="120">
        <f t="shared" si="25"/>
        <v>0</v>
      </c>
      <c r="U72" s="7">
        <v>2</v>
      </c>
      <c r="V72" s="120">
        <f t="shared" si="26"/>
        <v>0</v>
      </c>
      <c r="W72" s="7">
        <v>2</v>
      </c>
      <c r="X72" s="120">
        <f t="shared" si="27"/>
        <v>0</v>
      </c>
    </row>
    <row r="73" spans="1:24" ht="15.95" customHeight="1">
      <c r="A73" s="7" t="s">
        <v>164</v>
      </c>
      <c r="B73" s="72" t="s">
        <v>174</v>
      </c>
      <c r="C73" s="7" t="s">
        <v>176</v>
      </c>
      <c r="D73" s="7" t="s">
        <v>134</v>
      </c>
      <c r="E73" s="95">
        <v>1500</v>
      </c>
      <c r="F73" s="119"/>
      <c r="G73" s="7">
        <v>0</v>
      </c>
      <c r="H73" s="120">
        <f t="shared" si="9"/>
        <v>0</v>
      </c>
      <c r="I73" s="7">
        <v>0.1</v>
      </c>
      <c r="J73" s="120">
        <f t="shared" si="20"/>
        <v>0</v>
      </c>
      <c r="K73" s="7">
        <v>0.1</v>
      </c>
      <c r="L73" s="120">
        <f t="shared" si="21"/>
        <v>0</v>
      </c>
      <c r="M73" s="7">
        <v>0.1</v>
      </c>
      <c r="N73" s="120">
        <f t="shared" si="22"/>
        <v>0</v>
      </c>
      <c r="O73" s="7">
        <v>0.1</v>
      </c>
      <c r="P73" s="120">
        <f t="shared" si="23"/>
        <v>0</v>
      </c>
      <c r="Q73" s="7">
        <v>0.1</v>
      </c>
      <c r="R73" s="120">
        <f t="shared" si="24"/>
        <v>0</v>
      </c>
      <c r="S73" s="7">
        <v>0.1</v>
      </c>
      <c r="T73" s="120">
        <f t="shared" si="25"/>
        <v>0</v>
      </c>
      <c r="U73" s="7">
        <v>0.1</v>
      </c>
      <c r="V73" s="120">
        <f t="shared" si="26"/>
        <v>0</v>
      </c>
      <c r="W73" s="7">
        <v>0.1</v>
      </c>
      <c r="X73" s="120">
        <f t="shared" si="27"/>
        <v>0</v>
      </c>
    </row>
    <row r="74" spans="1:24" ht="15.95" customHeight="1">
      <c r="A74" s="7" t="s">
        <v>164</v>
      </c>
      <c r="B74" s="72" t="s">
        <v>174</v>
      </c>
      <c r="C74" s="7" t="s">
        <v>176</v>
      </c>
      <c r="D74" s="7" t="s">
        <v>135</v>
      </c>
      <c r="E74" s="95">
        <v>350</v>
      </c>
      <c r="F74" s="119"/>
      <c r="G74" s="7">
        <v>0</v>
      </c>
      <c r="H74" s="120">
        <f t="shared" si="9"/>
        <v>0</v>
      </c>
      <c r="I74" s="7">
        <v>0.1</v>
      </c>
      <c r="J74" s="120">
        <f t="shared" si="20"/>
        <v>0</v>
      </c>
      <c r="K74" s="7">
        <v>0.2</v>
      </c>
      <c r="L74" s="120">
        <f t="shared" si="21"/>
        <v>0</v>
      </c>
      <c r="M74" s="7">
        <v>0.2</v>
      </c>
      <c r="N74" s="120">
        <f t="shared" si="22"/>
        <v>0</v>
      </c>
      <c r="O74" s="7">
        <v>0.2</v>
      </c>
      <c r="P74" s="120">
        <f t="shared" si="23"/>
        <v>0</v>
      </c>
      <c r="Q74" s="7">
        <v>0.2</v>
      </c>
      <c r="R74" s="120">
        <f t="shared" si="24"/>
        <v>0</v>
      </c>
      <c r="S74" s="7">
        <v>0.2</v>
      </c>
      <c r="T74" s="120">
        <f t="shared" si="25"/>
        <v>0</v>
      </c>
      <c r="U74" s="7">
        <v>0.2</v>
      </c>
      <c r="V74" s="120">
        <f t="shared" si="26"/>
        <v>0</v>
      </c>
      <c r="W74" s="7">
        <v>0.1</v>
      </c>
      <c r="X74" s="120">
        <f t="shared" si="27"/>
        <v>0</v>
      </c>
    </row>
    <row r="75" spans="1:24" ht="15.95" customHeight="1">
      <c r="A75" s="7" t="s">
        <v>164</v>
      </c>
      <c r="B75" s="72" t="s">
        <v>174</v>
      </c>
      <c r="C75" s="7" t="s">
        <v>147</v>
      </c>
      <c r="D75" s="7" t="s">
        <v>134</v>
      </c>
      <c r="E75" s="95">
        <v>200</v>
      </c>
      <c r="F75" s="119"/>
      <c r="G75" s="7">
        <v>0</v>
      </c>
      <c r="H75" s="120">
        <f t="shared" si="9"/>
        <v>0</v>
      </c>
      <c r="I75" s="7">
        <v>2</v>
      </c>
      <c r="J75" s="120">
        <f t="shared" si="20"/>
        <v>0</v>
      </c>
      <c r="K75" s="7">
        <v>2</v>
      </c>
      <c r="L75" s="120">
        <f t="shared" si="21"/>
        <v>0</v>
      </c>
      <c r="M75" s="7">
        <v>2</v>
      </c>
      <c r="N75" s="120">
        <f t="shared" si="22"/>
        <v>0</v>
      </c>
      <c r="O75" s="7">
        <v>2</v>
      </c>
      <c r="P75" s="120">
        <f t="shared" si="23"/>
        <v>0</v>
      </c>
      <c r="Q75" s="7">
        <v>2</v>
      </c>
      <c r="R75" s="120">
        <f t="shared" si="24"/>
        <v>0</v>
      </c>
      <c r="S75" s="7">
        <v>2</v>
      </c>
      <c r="T75" s="120">
        <f t="shared" si="25"/>
        <v>0</v>
      </c>
      <c r="U75" s="7">
        <v>2</v>
      </c>
      <c r="V75" s="120">
        <f t="shared" si="26"/>
        <v>0</v>
      </c>
      <c r="W75" s="7">
        <v>1</v>
      </c>
      <c r="X75" s="120">
        <f t="shared" si="27"/>
        <v>0</v>
      </c>
    </row>
    <row r="76" spans="1:24" ht="15.95" customHeight="1">
      <c r="A76" s="7" t="s">
        <v>164</v>
      </c>
      <c r="B76" s="72" t="s">
        <v>174</v>
      </c>
      <c r="C76" s="7" t="s">
        <v>177</v>
      </c>
      <c r="D76" s="7" t="s">
        <v>135</v>
      </c>
      <c r="E76" s="95">
        <v>350</v>
      </c>
      <c r="F76" s="119"/>
      <c r="G76" s="7">
        <v>0</v>
      </c>
      <c r="H76" s="120">
        <f t="shared" si="9"/>
        <v>0</v>
      </c>
      <c r="I76" s="7">
        <v>0.25</v>
      </c>
      <c r="J76" s="120">
        <f t="shared" si="20"/>
        <v>0</v>
      </c>
      <c r="K76" s="7">
        <v>0.25</v>
      </c>
      <c r="L76" s="120">
        <f t="shared" si="21"/>
        <v>0</v>
      </c>
      <c r="M76" s="7">
        <v>0.25</v>
      </c>
      <c r="N76" s="120">
        <f t="shared" si="22"/>
        <v>0</v>
      </c>
      <c r="O76" s="7">
        <v>0.25</v>
      </c>
      <c r="P76" s="120">
        <f t="shared" si="23"/>
        <v>0</v>
      </c>
      <c r="Q76" s="7">
        <v>1</v>
      </c>
      <c r="R76" s="120">
        <f t="shared" si="24"/>
        <v>0</v>
      </c>
      <c r="S76" s="7">
        <v>0.25</v>
      </c>
      <c r="T76" s="120">
        <f t="shared" si="25"/>
        <v>0</v>
      </c>
      <c r="U76" s="7">
        <v>0.25</v>
      </c>
      <c r="V76" s="120">
        <f t="shared" si="26"/>
        <v>0</v>
      </c>
      <c r="W76" s="7">
        <v>0.25</v>
      </c>
      <c r="X76" s="120">
        <f t="shared" si="27"/>
        <v>0</v>
      </c>
    </row>
    <row r="77" spans="1:24" ht="15.95" customHeight="1">
      <c r="A77" s="7" t="s">
        <v>164</v>
      </c>
      <c r="B77" s="72" t="s">
        <v>174</v>
      </c>
      <c r="C77" s="7" t="s">
        <v>151</v>
      </c>
      <c r="D77" s="7" t="s">
        <v>134</v>
      </c>
      <c r="E77" s="95">
        <v>100</v>
      </c>
      <c r="F77" s="119"/>
      <c r="G77" s="7">
        <v>0</v>
      </c>
      <c r="H77" s="120">
        <f t="shared" si="9"/>
        <v>0</v>
      </c>
      <c r="I77" s="7">
        <v>3</v>
      </c>
      <c r="J77" s="120">
        <f t="shared" si="20"/>
        <v>0</v>
      </c>
      <c r="K77" s="7">
        <v>3</v>
      </c>
      <c r="L77" s="120">
        <f t="shared" si="21"/>
        <v>0</v>
      </c>
      <c r="M77" s="7">
        <v>3</v>
      </c>
      <c r="N77" s="120">
        <f t="shared" si="22"/>
        <v>0</v>
      </c>
      <c r="O77" s="7">
        <v>3</v>
      </c>
      <c r="P77" s="120">
        <f t="shared" si="23"/>
        <v>0</v>
      </c>
      <c r="Q77" s="7">
        <v>3</v>
      </c>
      <c r="R77" s="120">
        <f t="shared" si="24"/>
        <v>0</v>
      </c>
      <c r="S77" s="7">
        <v>3</v>
      </c>
      <c r="T77" s="120">
        <f t="shared" si="25"/>
        <v>0</v>
      </c>
      <c r="U77" s="7">
        <v>3</v>
      </c>
      <c r="V77" s="120">
        <f t="shared" si="26"/>
        <v>0</v>
      </c>
      <c r="W77" s="7">
        <v>3</v>
      </c>
      <c r="X77" s="120">
        <f t="shared" si="27"/>
        <v>0</v>
      </c>
    </row>
    <row r="78" spans="1:24" ht="15.95" customHeight="1">
      <c r="A78" s="7" t="s">
        <v>164</v>
      </c>
      <c r="B78" s="72" t="s">
        <v>174</v>
      </c>
      <c r="C78" s="7" t="s">
        <v>152</v>
      </c>
      <c r="D78" s="7" t="s">
        <v>134</v>
      </c>
      <c r="E78" s="95">
        <v>300</v>
      </c>
      <c r="F78" s="119"/>
      <c r="G78" s="7">
        <v>0</v>
      </c>
      <c r="H78" s="120">
        <f t="shared" si="9"/>
        <v>0</v>
      </c>
      <c r="I78" s="7">
        <v>2</v>
      </c>
      <c r="J78" s="120">
        <f t="shared" si="20"/>
        <v>0</v>
      </c>
      <c r="K78" s="7">
        <v>2</v>
      </c>
      <c r="L78" s="120">
        <f t="shared" si="21"/>
        <v>0</v>
      </c>
      <c r="M78" s="7">
        <v>2</v>
      </c>
      <c r="N78" s="120">
        <f t="shared" si="22"/>
        <v>0</v>
      </c>
      <c r="O78" s="7">
        <v>2</v>
      </c>
      <c r="P78" s="120">
        <f t="shared" si="23"/>
        <v>0</v>
      </c>
      <c r="Q78" s="7">
        <v>2</v>
      </c>
      <c r="R78" s="120">
        <f t="shared" si="24"/>
        <v>0</v>
      </c>
      <c r="S78" s="7">
        <v>2</v>
      </c>
      <c r="T78" s="120">
        <f t="shared" si="25"/>
        <v>0</v>
      </c>
      <c r="U78" s="7">
        <v>2</v>
      </c>
      <c r="V78" s="120">
        <f t="shared" si="26"/>
        <v>0</v>
      </c>
      <c r="W78" s="7">
        <v>2</v>
      </c>
      <c r="X78" s="120">
        <f t="shared" si="27"/>
        <v>0</v>
      </c>
    </row>
    <row r="79" spans="1:24" ht="15.95" customHeight="1">
      <c r="A79" s="7" t="s">
        <v>164</v>
      </c>
      <c r="B79" s="72" t="s">
        <v>174</v>
      </c>
      <c r="C79" s="7" t="s">
        <v>152</v>
      </c>
      <c r="D79" s="7" t="s">
        <v>135</v>
      </c>
      <c r="E79" s="95">
        <v>50</v>
      </c>
      <c r="F79" s="119"/>
      <c r="G79" s="7">
        <v>0</v>
      </c>
      <c r="H79" s="120">
        <f t="shared" si="9"/>
        <v>0</v>
      </c>
      <c r="I79" s="7">
        <v>2</v>
      </c>
      <c r="J79" s="120">
        <f t="shared" si="20"/>
        <v>0</v>
      </c>
      <c r="K79" s="7">
        <v>2</v>
      </c>
      <c r="L79" s="120">
        <f t="shared" si="21"/>
        <v>0</v>
      </c>
      <c r="M79" s="7">
        <v>2</v>
      </c>
      <c r="N79" s="120">
        <f t="shared" si="22"/>
        <v>0</v>
      </c>
      <c r="O79" s="7">
        <v>2</v>
      </c>
      <c r="P79" s="120">
        <f t="shared" si="23"/>
        <v>0</v>
      </c>
      <c r="Q79" s="7">
        <v>2</v>
      </c>
      <c r="R79" s="120">
        <f t="shared" si="24"/>
        <v>0</v>
      </c>
      <c r="S79" s="7">
        <v>2</v>
      </c>
      <c r="T79" s="120">
        <f t="shared" si="25"/>
        <v>0</v>
      </c>
      <c r="U79" s="7">
        <v>2</v>
      </c>
      <c r="V79" s="120">
        <f t="shared" si="26"/>
        <v>0</v>
      </c>
      <c r="W79" s="7">
        <v>2</v>
      </c>
      <c r="X79" s="120">
        <f t="shared" si="27"/>
        <v>0</v>
      </c>
    </row>
    <row r="80" spans="1:24" ht="15.95" customHeight="1">
      <c r="A80" s="7" t="s">
        <v>164</v>
      </c>
      <c r="B80" s="73" t="s">
        <v>178</v>
      </c>
      <c r="C80" s="7" t="s">
        <v>148</v>
      </c>
      <c r="D80" s="7" t="s">
        <v>134</v>
      </c>
      <c r="E80" s="95">
        <v>1500</v>
      </c>
      <c r="F80" s="119"/>
      <c r="G80" s="7">
        <v>0</v>
      </c>
      <c r="H80" s="120">
        <f t="shared" si="9"/>
        <v>0</v>
      </c>
      <c r="I80" s="7">
        <v>1</v>
      </c>
      <c r="J80" s="120">
        <f t="shared" si="20"/>
        <v>0</v>
      </c>
      <c r="K80" s="7">
        <v>1</v>
      </c>
      <c r="L80" s="120">
        <f t="shared" si="21"/>
        <v>0</v>
      </c>
      <c r="M80" s="7">
        <v>1</v>
      </c>
      <c r="N80" s="120">
        <f t="shared" si="22"/>
        <v>0</v>
      </c>
      <c r="O80" s="7">
        <v>0.5</v>
      </c>
      <c r="P80" s="120">
        <f t="shared" si="23"/>
        <v>0</v>
      </c>
      <c r="Q80" s="7">
        <v>2</v>
      </c>
      <c r="R80" s="120">
        <f t="shared" si="24"/>
        <v>0</v>
      </c>
      <c r="S80" s="7">
        <v>2</v>
      </c>
      <c r="T80" s="120">
        <f t="shared" si="25"/>
        <v>0</v>
      </c>
      <c r="U80" s="7">
        <v>1</v>
      </c>
      <c r="V80" s="120">
        <f t="shared" si="26"/>
        <v>0</v>
      </c>
      <c r="W80" s="7">
        <v>0</v>
      </c>
      <c r="X80" s="120">
        <f t="shared" si="27"/>
        <v>0</v>
      </c>
    </row>
    <row r="81" spans="1:24" ht="15.95" customHeight="1">
      <c r="A81" s="7" t="s">
        <v>164</v>
      </c>
      <c r="B81" s="73" t="s">
        <v>178</v>
      </c>
      <c r="C81" s="7" t="s">
        <v>148</v>
      </c>
      <c r="D81" s="7" t="s">
        <v>135</v>
      </c>
      <c r="E81" s="95">
        <v>250</v>
      </c>
      <c r="F81" s="119"/>
      <c r="G81" s="7">
        <v>0</v>
      </c>
      <c r="H81" s="120">
        <f t="shared" si="9"/>
        <v>0</v>
      </c>
      <c r="I81" s="7">
        <v>1</v>
      </c>
      <c r="J81" s="120">
        <f t="shared" si="20"/>
        <v>0</v>
      </c>
      <c r="K81" s="7">
        <v>1</v>
      </c>
      <c r="L81" s="120">
        <f t="shared" si="21"/>
        <v>0</v>
      </c>
      <c r="M81" s="7">
        <v>1</v>
      </c>
      <c r="N81" s="120">
        <f t="shared" si="22"/>
        <v>0</v>
      </c>
      <c r="O81" s="7">
        <v>1</v>
      </c>
      <c r="P81" s="120">
        <f t="shared" si="23"/>
        <v>0</v>
      </c>
      <c r="Q81" s="7">
        <v>1</v>
      </c>
      <c r="R81" s="120">
        <f t="shared" si="24"/>
        <v>0</v>
      </c>
      <c r="S81" s="7">
        <v>1</v>
      </c>
      <c r="T81" s="120">
        <f t="shared" si="25"/>
        <v>0</v>
      </c>
      <c r="U81" s="7">
        <v>1</v>
      </c>
      <c r="V81" s="120">
        <f t="shared" si="26"/>
        <v>0</v>
      </c>
      <c r="W81" s="7">
        <v>0</v>
      </c>
      <c r="X81" s="120">
        <f t="shared" si="27"/>
        <v>0</v>
      </c>
    </row>
    <row r="82" spans="1:24" ht="15.95" customHeight="1">
      <c r="A82" s="7" t="s">
        <v>164</v>
      </c>
      <c r="B82" s="73" t="s">
        <v>178</v>
      </c>
      <c r="C82" s="7" t="s">
        <v>179</v>
      </c>
      <c r="D82" s="7" t="s">
        <v>134</v>
      </c>
      <c r="E82" s="95">
        <v>1500</v>
      </c>
      <c r="F82" s="119"/>
      <c r="G82" s="7">
        <v>0</v>
      </c>
      <c r="H82" s="120">
        <f t="shared" si="9"/>
        <v>0</v>
      </c>
      <c r="I82" s="7">
        <v>0</v>
      </c>
      <c r="J82" s="120">
        <f t="shared" si="20"/>
        <v>0</v>
      </c>
      <c r="K82" s="7">
        <v>0.1</v>
      </c>
      <c r="L82" s="120">
        <f t="shared" si="21"/>
        <v>0</v>
      </c>
      <c r="M82" s="7">
        <v>0.1</v>
      </c>
      <c r="N82" s="120">
        <f t="shared" si="22"/>
        <v>0</v>
      </c>
      <c r="O82" s="7">
        <v>0.1</v>
      </c>
      <c r="P82" s="120">
        <f t="shared" si="23"/>
        <v>0</v>
      </c>
      <c r="Q82" s="7">
        <v>0.1</v>
      </c>
      <c r="R82" s="120">
        <f t="shared" si="24"/>
        <v>0</v>
      </c>
      <c r="S82" s="7">
        <v>0.1</v>
      </c>
      <c r="T82" s="120">
        <f t="shared" si="25"/>
        <v>0</v>
      </c>
      <c r="U82" s="7">
        <v>0.1</v>
      </c>
      <c r="V82" s="120">
        <f t="shared" si="26"/>
        <v>0</v>
      </c>
      <c r="W82" s="7">
        <v>0</v>
      </c>
      <c r="X82" s="120">
        <f t="shared" si="27"/>
        <v>0</v>
      </c>
    </row>
    <row r="83" spans="1:24" ht="15.95" customHeight="1">
      <c r="A83" s="7" t="s">
        <v>164</v>
      </c>
      <c r="B83" s="73" t="s">
        <v>178</v>
      </c>
      <c r="C83" s="7" t="s">
        <v>179</v>
      </c>
      <c r="D83" s="7" t="s">
        <v>135</v>
      </c>
      <c r="E83" s="95">
        <v>350</v>
      </c>
      <c r="F83" s="119"/>
      <c r="G83" s="7">
        <v>0</v>
      </c>
      <c r="H83" s="120">
        <f t="shared" si="9"/>
        <v>0</v>
      </c>
      <c r="I83" s="7">
        <v>0</v>
      </c>
      <c r="J83" s="120">
        <f t="shared" si="20"/>
        <v>0</v>
      </c>
      <c r="K83" s="7">
        <v>0.2</v>
      </c>
      <c r="L83" s="120">
        <f t="shared" si="21"/>
        <v>0</v>
      </c>
      <c r="M83" s="7">
        <v>0.2</v>
      </c>
      <c r="N83" s="120">
        <f t="shared" si="22"/>
        <v>0</v>
      </c>
      <c r="O83" s="7">
        <v>0.2</v>
      </c>
      <c r="P83" s="120">
        <f t="shared" si="23"/>
        <v>0</v>
      </c>
      <c r="Q83" s="7">
        <v>0.2</v>
      </c>
      <c r="R83" s="120">
        <f t="shared" si="24"/>
        <v>0</v>
      </c>
      <c r="S83" s="7">
        <v>0.1</v>
      </c>
      <c r="T83" s="120">
        <f t="shared" si="25"/>
        <v>0</v>
      </c>
      <c r="U83" s="7">
        <v>0.1</v>
      </c>
      <c r="V83" s="120">
        <f t="shared" si="26"/>
        <v>0</v>
      </c>
      <c r="W83" s="7">
        <v>0</v>
      </c>
      <c r="X83" s="120">
        <f t="shared" si="27"/>
        <v>0</v>
      </c>
    </row>
    <row r="84" spans="1:24" ht="15.95" customHeight="1">
      <c r="A84" s="7" t="s">
        <v>164</v>
      </c>
      <c r="B84" s="73" t="s">
        <v>178</v>
      </c>
      <c r="C84" s="7" t="s">
        <v>180</v>
      </c>
      <c r="D84" s="7" t="s">
        <v>134</v>
      </c>
      <c r="E84" s="95">
        <v>1500</v>
      </c>
      <c r="F84" s="119"/>
      <c r="G84" s="7">
        <v>0</v>
      </c>
      <c r="H84" s="120">
        <f t="shared" si="9"/>
        <v>0</v>
      </c>
      <c r="I84" s="7">
        <v>0</v>
      </c>
      <c r="J84" s="120">
        <f t="shared" si="20"/>
        <v>0</v>
      </c>
      <c r="K84" s="7">
        <v>0.1</v>
      </c>
      <c r="L84" s="120">
        <f t="shared" si="21"/>
        <v>0</v>
      </c>
      <c r="M84" s="7">
        <v>0.1</v>
      </c>
      <c r="N84" s="120">
        <f t="shared" si="22"/>
        <v>0</v>
      </c>
      <c r="O84" s="7">
        <v>0.1</v>
      </c>
      <c r="P84" s="120">
        <f t="shared" si="23"/>
        <v>0</v>
      </c>
      <c r="Q84" s="7">
        <v>0.1</v>
      </c>
      <c r="R84" s="120">
        <f t="shared" si="24"/>
        <v>0</v>
      </c>
      <c r="S84" s="7">
        <v>0.1</v>
      </c>
      <c r="T84" s="120">
        <f t="shared" si="25"/>
        <v>0</v>
      </c>
      <c r="U84" s="7">
        <v>0.1</v>
      </c>
      <c r="V84" s="120">
        <f t="shared" si="26"/>
        <v>0</v>
      </c>
      <c r="W84" s="7">
        <v>0</v>
      </c>
      <c r="X84" s="120">
        <f t="shared" si="27"/>
        <v>0</v>
      </c>
    </row>
    <row r="85" spans="1:24" ht="15.95" customHeight="1">
      <c r="A85" s="7" t="s">
        <v>164</v>
      </c>
      <c r="B85" s="73" t="s">
        <v>178</v>
      </c>
      <c r="C85" s="7" t="s">
        <v>180</v>
      </c>
      <c r="D85" s="7" t="s">
        <v>135</v>
      </c>
      <c r="E85" s="95">
        <v>350</v>
      </c>
      <c r="F85" s="119"/>
      <c r="G85" s="7">
        <v>0</v>
      </c>
      <c r="H85" s="120">
        <f t="shared" si="9"/>
        <v>0</v>
      </c>
      <c r="I85" s="7">
        <v>0</v>
      </c>
      <c r="J85" s="120">
        <f t="shared" si="20"/>
        <v>0</v>
      </c>
      <c r="K85" s="7">
        <v>0.2</v>
      </c>
      <c r="L85" s="120">
        <f t="shared" si="21"/>
        <v>0</v>
      </c>
      <c r="M85" s="7">
        <v>0.2</v>
      </c>
      <c r="N85" s="120">
        <f t="shared" si="22"/>
        <v>0</v>
      </c>
      <c r="O85" s="7">
        <v>0.1</v>
      </c>
      <c r="P85" s="120">
        <f t="shared" si="23"/>
        <v>0</v>
      </c>
      <c r="Q85" s="7">
        <v>0.2</v>
      </c>
      <c r="R85" s="120">
        <f t="shared" si="24"/>
        <v>0</v>
      </c>
      <c r="S85" s="7">
        <v>0.2</v>
      </c>
      <c r="T85" s="120">
        <f t="shared" si="25"/>
        <v>0</v>
      </c>
      <c r="U85" s="7">
        <v>0.2</v>
      </c>
      <c r="V85" s="120">
        <f t="shared" si="26"/>
        <v>0</v>
      </c>
      <c r="W85" s="7">
        <v>0</v>
      </c>
      <c r="X85" s="120">
        <f t="shared" si="27"/>
        <v>0</v>
      </c>
    </row>
    <row r="86" spans="1:24" ht="15.95" customHeight="1">
      <c r="A86" s="7" t="s">
        <v>164</v>
      </c>
      <c r="B86" s="73" t="s">
        <v>178</v>
      </c>
      <c r="C86" s="7" t="s">
        <v>147</v>
      </c>
      <c r="D86" s="7" t="s">
        <v>134</v>
      </c>
      <c r="E86" s="95">
        <v>200</v>
      </c>
      <c r="F86" s="119"/>
      <c r="G86" s="7">
        <v>0</v>
      </c>
      <c r="H86" s="120">
        <f t="shared" si="9"/>
        <v>0</v>
      </c>
      <c r="I86" s="7">
        <v>2</v>
      </c>
      <c r="J86" s="120">
        <f t="shared" si="20"/>
        <v>0</v>
      </c>
      <c r="K86" s="7">
        <v>2</v>
      </c>
      <c r="L86" s="120">
        <f t="shared" si="21"/>
        <v>0</v>
      </c>
      <c r="M86" s="7">
        <v>2</v>
      </c>
      <c r="N86" s="120">
        <f t="shared" si="22"/>
        <v>0</v>
      </c>
      <c r="O86" s="7">
        <v>2</v>
      </c>
      <c r="P86" s="120">
        <f t="shared" si="23"/>
        <v>0</v>
      </c>
      <c r="Q86" s="7">
        <v>2</v>
      </c>
      <c r="R86" s="120">
        <f t="shared" si="24"/>
        <v>0</v>
      </c>
      <c r="S86" s="7">
        <v>2</v>
      </c>
      <c r="T86" s="120">
        <f t="shared" si="25"/>
        <v>0</v>
      </c>
      <c r="U86" s="7">
        <v>2</v>
      </c>
      <c r="V86" s="120">
        <f t="shared" si="26"/>
        <v>0</v>
      </c>
      <c r="W86" s="7">
        <v>0</v>
      </c>
      <c r="X86" s="120">
        <f t="shared" si="27"/>
        <v>0</v>
      </c>
    </row>
    <row r="87" spans="1:24" ht="15.95" customHeight="1">
      <c r="A87" s="7" t="s">
        <v>164</v>
      </c>
      <c r="B87" s="73" t="s">
        <v>178</v>
      </c>
      <c r="C87" s="7" t="s">
        <v>152</v>
      </c>
      <c r="D87" s="7" t="s">
        <v>134</v>
      </c>
      <c r="E87" s="95">
        <v>300</v>
      </c>
      <c r="F87" s="119"/>
      <c r="G87" s="7">
        <v>0</v>
      </c>
      <c r="H87" s="120">
        <f t="shared" ref="H87:H99" si="28">+G87*F87</f>
        <v>0</v>
      </c>
      <c r="I87" s="7">
        <v>2</v>
      </c>
      <c r="J87" s="120">
        <f t="shared" si="20"/>
        <v>0</v>
      </c>
      <c r="K87" s="7">
        <v>2</v>
      </c>
      <c r="L87" s="120">
        <f t="shared" si="21"/>
        <v>0</v>
      </c>
      <c r="M87" s="7">
        <v>2</v>
      </c>
      <c r="N87" s="120">
        <f t="shared" si="22"/>
        <v>0</v>
      </c>
      <c r="O87" s="7">
        <v>2</v>
      </c>
      <c r="P87" s="120">
        <f t="shared" si="23"/>
        <v>0</v>
      </c>
      <c r="Q87" s="7">
        <v>2</v>
      </c>
      <c r="R87" s="120">
        <f t="shared" si="24"/>
        <v>0</v>
      </c>
      <c r="S87" s="7">
        <v>2</v>
      </c>
      <c r="T87" s="120">
        <f t="shared" si="25"/>
        <v>0</v>
      </c>
      <c r="U87" s="7">
        <v>2</v>
      </c>
      <c r="V87" s="120">
        <f t="shared" si="26"/>
        <v>0</v>
      </c>
      <c r="W87" s="7">
        <v>0</v>
      </c>
      <c r="X87" s="120">
        <f t="shared" si="27"/>
        <v>0</v>
      </c>
    </row>
    <row r="88" spans="1:24" ht="15.95" customHeight="1">
      <c r="A88" s="7" t="s">
        <v>164</v>
      </c>
      <c r="B88" s="73" t="s">
        <v>178</v>
      </c>
      <c r="C88" s="7" t="s">
        <v>152</v>
      </c>
      <c r="D88" s="7" t="s">
        <v>135</v>
      </c>
      <c r="E88" s="95">
        <v>50</v>
      </c>
      <c r="F88" s="119"/>
      <c r="G88" s="7">
        <v>0</v>
      </c>
      <c r="H88" s="120">
        <f t="shared" si="28"/>
        <v>0</v>
      </c>
      <c r="I88" s="7">
        <v>1</v>
      </c>
      <c r="J88" s="120">
        <f t="shared" si="20"/>
        <v>0</v>
      </c>
      <c r="K88" s="7">
        <v>1</v>
      </c>
      <c r="L88" s="120">
        <f t="shared" si="21"/>
        <v>0</v>
      </c>
      <c r="M88" s="7">
        <v>1</v>
      </c>
      <c r="N88" s="120">
        <f t="shared" si="22"/>
        <v>0</v>
      </c>
      <c r="O88" s="7">
        <v>1</v>
      </c>
      <c r="P88" s="120">
        <f t="shared" si="23"/>
        <v>0</v>
      </c>
      <c r="Q88" s="7">
        <v>1</v>
      </c>
      <c r="R88" s="120">
        <f t="shared" si="24"/>
        <v>0</v>
      </c>
      <c r="S88" s="7">
        <v>1</v>
      </c>
      <c r="T88" s="120">
        <f t="shared" si="25"/>
        <v>0</v>
      </c>
      <c r="U88" s="7">
        <v>1</v>
      </c>
      <c r="V88" s="120">
        <f t="shared" si="26"/>
        <v>0</v>
      </c>
      <c r="W88" s="7">
        <v>0</v>
      </c>
      <c r="X88" s="120">
        <f t="shared" si="27"/>
        <v>0</v>
      </c>
    </row>
    <row r="89" spans="1:24" ht="15.95" customHeight="1">
      <c r="A89" s="7" t="s">
        <v>164</v>
      </c>
      <c r="B89" s="73" t="s">
        <v>178</v>
      </c>
      <c r="C89" s="7" t="s">
        <v>151</v>
      </c>
      <c r="D89" s="7" t="s">
        <v>134</v>
      </c>
      <c r="E89" s="95">
        <v>300</v>
      </c>
      <c r="F89" s="119"/>
      <c r="G89" s="7">
        <v>0</v>
      </c>
      <c r="H89" s="120">
        <f t="shared" si="28"/>
        <v>0</v>
      </c>
      <c r="I89" s="7">
        <v>5</v>
      </c>
      <c r="J89" s="120">
        <f t="shared" si="20"/>
        <v>0</v>
      </c>
      <c r="K89" s="7">
        <v>5</v>
      </c>
      <c r="L89" s="120">
        <f t="shared" si="21"/>
        <v>0</v>
      </c>
      <c r="M89" s="7">
        <v>5</v>
      </c>
      <c r="N89" s="120">
        <f t="shared" si="22"/>
        <v>0</v>
      </c>
      <c r="O89" s="7">
        <v>5</v>
      </c>
      <c r="P89" s="120">
        <f t="shared" si="23"/>
        <v>0</v>
      </c>
      <c r="Q89" s="7">
        <v>5</v>
      </c>
      <c r="R89" s="120">
        <f t="shared" si="24"/>
        <v>0</v>
      </c>
      <c r="S89" s="7">
        <v>5</v>
      </c>
      <c r="T89" s="120">
        <f t="shared" si="25"/>
        <v>0</v>
      </c>
      <c r="U89" s="7">
        <v>5</v>
      </c>
      <c r="V89" s="120">
        <f t="shared" si="26"/>
        <v>0</v>
      </c>
      <c r="W89" s="7">
        <v>0</v>
      </c>
      <c r="X89" s="120">
        <f t="shared" si="27"/>
        <v>0</v>
      </c>
    </row>
    <row r="90" spans="1:24" ht="15.95" customHeight="1">
      <c r="A90" s="7" t="s">
        <v>164</v>
      </c>
      <c r="B90" s="73" t="s">
        <v>178</v>
      </c>
      <c r="C90" s="7" t="s">
        <v>155</v>
      </c>
      <c r="D90" s="7" t="s">
        <v>135</v>
      </c>
      <c r="E90" s="95">
        <v>250</v>
      </c>
      <c r="F90" s="119"/>
      <c r="G90" s="7">
        <v>0</v>
      </c>
      <c r="H90" s="120">
        <f t="shared" si="28"/>
        <v>0</v>
      </c>
      <c r="I90" s="7">
        <v>4</v>
      </c>
      <c r="J90" s="120">
        <f t="shared" si="20"/>
        <v>0</v>
      </c>
      <c r="K90" s="7">
        <v>4</v>
      </c>
      <c r="L90" s="120">
        <f t="shared" si="21"/>
        <v>0</v>
      </c>
      <c r="M90" s="7">
        <v>4</v>
      </c>
      <c r="N90" s="120">
        <f t="shared" si="22"/>
        <v>0</v>
      </c>
      <c r="O90" s="7">
        <v>4</v>
      </c>
      <c r="P90" s="120">
        <f t="shared" si="23"/>
        <v>0</v>
      </c>
      <c r="Q90" s="7">
        <v>4</v>
      </c>
      <c r="R90" s="120">
        <f t="shared" si="24"/>
        <v>0</v>
      </c>
      <c r="S90" s="7">
        <v>4</v>
      </c>
      <c r="T90" s="120">
        <f t="shared" si="25"/>
        <v>0</v>
      </c>
      <c r="U90" s="7">
        <v>4</v>
      </c>
      <c r="V90" s="120">
        <f t="shared" si="26"/>
        <v>0</v>
      </c>
      <c r="W90" s="7">
        <v>0</v>
      </c>
      <c r="X90" s="120">
        <f t="shared" si="27"/>
        <v>0</v>
      </c>
    </row>
    <row r="91" spans="1:24" ht="15.95" customHeight="1">
      <c r="A91" s="7" t="s">
        <v>164</v>
      </c>
      <c r="B91" s="73" t="s">
        <v>178</v>
      </c>
      <c r="C91" s="7" t="s">
        <v>149</v>
      </c>
      <c r="D91" s="7" t="s">
        <v>134</v>
      </c>
      <c r="E91" s="95">
        <v>200</v>
      </c>
      <c r="F91" s="119"/>
      <c r="G91" s="7">
        <v>0</v>
      </c>
      <c r="H91" s="120">
        <f t="shared" si="28"/>
        <v>0</v>
      </c>
      <c r="I91" s="7">
        <v>1</v>
      </c>
      <c r="J91" s="120">
        <f t="shared" si="20"/>
        <v>0</v>
      </c>
      <c r="K91" s="7">
        <v>1</v>
      </c>
      <c r="L91" s="120">
        <f t="shared" si="21"/>
        <v>0</v>
      </c>
      <c r="M91" s="7">
        <v>1</v>
      </c>
      <c r="N91" s="120">
        <f t="shared" si="22"/>
        <v>0</v>
      </c>
      <c r="O91" s="7">
        <v>1</v>
      </c>
      <c r="P91" s="120">
        <f t="shared" si="23"/>
        <v>0</v>
      </c>
      <c r="Q91" s="7">
        <v>1</v>
      </c>
      <c r="R91" s="120">
        <f t="shared" si="24"/>
        <v>0</v>
      </c>
      <c r="S91" s="7">
        <v>1</v>
      </c>
      <c r="T91" s="120">
        <f t="shared" si="25"/>
        <v>0</v>
      </c>
      <c r="U91" s="7">
        <v>1</v>
      </c>
      <c r="V91" s="120">
        <f t="shared" si="26"/>
        <v>0</v>
      </c>
      <c r="W91" s="7">
        <v>0</v>
      </c>
      <c r="X91" s="120">
        <f t="shared" si="27"/>
        <v>0</v>
      </c>
    </row>
    <row r="92" spans="1:24" ht="15.95" customHeight="1">
      <c r="A92" s="7" t="s">
        <v>164</v>
      </c>
      <c r="B92" s="73" t="s">
        <v>178</v>
      </c>
      <c r="C92" s="7" t="s">
        <v>181</v>
      </c>
      <c r="D92" s="7" t="s">
        <v>134</v>
      </c>
      <c r="E92" s="95">
        <v>1800</v>
      </c>
      <c r="F92" s="119"/>
      <c r="G92" s="7">
        <v>0</v>
      </c>
      <c r="H92" s="120">
        <f t="shared" si="28"/>
        <v>0</v>
      </c>
      <c r="I92" s="7">
        <v>0</v>
      </c>
      <c r="J92" s="120">
        <f t="shared" si="20"/>
        <v>0</v>
      </c>
      <c r="K92" s="7">
        <v>0.2</v>
      </c>
      <c r="L92" s="120">
        <f t="shared" si="21"/>
        <v>0</v>
      </c>
      <c r="M92" s="7">
        <v>0.2</v>
      </c>
      <c r="N92" s="120">
        <f t="shared" si="22"/>
        <v>0</v>
      </c>
      <c r="O92" s="7">
        <v>0.2</v>
      </c>
      <c r="P92" s="120">
        <f t="shared" si="23"/>
        <v>0</v>
      </c>
      <c r="Q92" s="7">
        <v>0.2</v>
      </c>
      <c r="R92" s="120">
        <f t="shared" si="24"/>
        <v>0</v>
      </c>
      <c r="S92" s="7">
        <v>0</v>
      </c>
      <c r="T92" s="120">
        <f t="shared" si="25"/>
        <v>0</v>
      </c>
      <c r="U92" s="7">
        <v>0</v>
      </c>
      <c r="V92" s="120">
        <f t="shared" si="26"/>
        <v>0</v>
      </c>
      <c r="W92" s="7">
        <v>0</v>
      </c>
      <c r="X92" s="120">
        <f t="shared" si="27"/>
        <v>0</v>
      </c>
    </row>
    <row r="93" spans="1:24" ht="15.95" customHeight="1">
      <c r="A93" s="7" t="s">
        <v>164</v>
      </c>
      <c r="B93" s="73" t="s">
        <v>178</v>
      </c>
      <c r="C93" s="7" t="s">
        <v>181</v>
      </c>
      <c r="D93" s="7" t="s">
        <v>135</v>
      </c>
      <c r="E93" s="95">
        <v>300</v>
      </c>
      <c r="F93" s="119"/>
      <c r="G93" s="7">
        <v>0</v>
      </c>
      <c r="H93" s="120">
        <f t="shared" si="28"/>
        <v>0</v>
      </c>
      <c r="I93" s="7">
        <v>0</v>
      </c>
      <c r="J93" s="120">
        <f t="shared" si="20"/>
        <v>0</v>
      </c>
      <c r="K93" s="7">
        <v>0.2</v>
      </c>
      <c r="L93" s="120">
        <f t="shared" si="21"/>
        <v>0</v>
      </c>
      <c r="M93" s="7">
        <v>0.2</v>
      </c>
      <c r="N93" s="120">
        <f t="shared" si="22"/>
        <v>0</v>
      </c>
      <c r="O93" s="7">
        <v>0.2</v>
      </c>
      <c r="P93" s="120">
        <f t="shared" si="23"/>
        <v>0</v>
      </c>
      <c r="Q93" s="7">
        <v>0.2</v>
      </c>
      <c r="R93" s="120">
        <f t="shared" si="24"/>
        <v>0</v>
      </c>
      <c r="S93" s="7">
        <v>0</v>
      </c>
      <c r="T93" s="120">
        <f t="shared" si="25"/>
        <v>0</v>
      </c>
      <c r="U93" s="7">
        <v>0</v>
      </c>
      <c r="V93" s="120">
        <f t="shared" si="26"/>
        <v>0</v>
      </c>
      <c r="W93" s="7">
        <v>0</v>
      </c>
      <c r="X93" s="120">
        <f t="shared" si="27"/>
        <v>0</v>
      </c>
    </row>
    <row r="94" spans="1:24" ht="15.95" customHeight="1">
      <c r="A94" s="7" t="s">
        <v>164</v>
      </c>
      <c r="B94" s="73" t="s">
        <v>178</v>
      </c>
      <c r="C94" s="7" t="s">
        <v>182</v>
      </c>
      <c r="D94" s="7" t="s">
        <v>134</v>
      </c>
      <c r="E94" s="95">
        <v>1550</v>
      </c>
      <c r="F94" s="119"/>
      <c r="G94" s="7">
        <v>0</v>
      </c>
      <c r="H94" s="120">
        <f t="shared" si="28"/>
        <v>0</v>
      </c>
      <c r="I94" s="7">
        <v>0</v>
      </c>
      <c r="J94" s="120">
        <f t="shared" si="20"/>
        <v>0</v>
      </c>
      <c r="K94" s="7">
        <v>0.2</v>
      </c>
      <c r="L94" s="120">
        <f t="shared" si="21"/>
        <v>0</v>
      </c>
      <c r="M94" s="7">
        <v>0.2</v>
      </c>
      <c r="N94" s="120">
        <f t="shared" si="22"/>
        <v>0</v>
      </c>
      <c r="O94" s="7">
        <v>0.2</v>
      </c>
      <c r="P94" s="120">
        <f t="shared" si="23"/>
        <v>0</v>
      </c>
      <c r="Q94" s="7">
        <v>0.2</v>
      </c>
      <c r="R94" s="120">
        <f t="shared" si="24"/>
        <v>0</v>
      </c>
      <c r="S94" s="7">
        <v>0</v>
      </c>
      <c r="T94" s="120">
        <f t="shared" si="25"/>
        <v>0</v>
      </c>
      <c r="U94" s="7">
        <v>0</v>
      </c>
      <c r="V94" s="120">
        <f t="shared" si="26"/>
        <v>0</v>
      </c>
      <c r="W94" s="7">
        <v>0</v>
      </c>
      <c r="X94" s="120">
        <f t="shared" si="27"/>
        <v>0</v>
      </c>
    </row>
    <row r="95" spans="1:24" ht="15.95" customHeight="1">
      <c r="A95" s="7" t="s">
        <v>164</v>
      </c>
      <c r="B95" s="73" t="s">
        <v>178</v>
      </c>
      <c r="C95" s="7" t="s">
        <v>182</v>
      </c>
      <c r="D95" s="7" t="s">
        <v>135</v>
      </c>
      <c r="E95" s="95">
        <v>250</v>
      </c>
      <c r="F95" s="119"/>
      <c r="G95" s="7">
        <v>0</v>
      </c>
      <c r="H95" s="120">
        <f t="shared" si="28"/>
        <v>0</v>
      </c>
      <c r="I95" s="7">
        <v>0</v>
      </c>
      <c r="J95" s="120">
        <f t="shared" si="20"/>
        <v>0</v>
      </c>
      <c r="K95" s="7">
        <v>0.2</v>
      </c>
      <c r="L95" s="120">
        <f t="shared" si="21"/>
        <v>0</v>
      </c>
      <c r="M95" s="7">
        <v>0.2</v>
      </c>
      <c r="N95" s="120">
        <f t="shared" si="22"/>
        <v>0</v>
      </c>
      <c r="O95" s="7">
        <v>0.2</v>
      </c>
      <c r="P95" s="120">
        <f t="shared" si="23"/>
        <v>0</v>
      </c>
      <c r="Q95" s="7">
        <v>0.2</v>
      </c>
      <c r="R95" s="120">
        <f t="shared" si="24"/>
        <v>0</v>
      </c>
      <c r="S95" s="7">
        <v>0</v>
      </c>
      <c r="T95" s="120">
        <f t="shared" si="25"/>
        <v>0</v>
      </c>
      <c r="U95" s="7">
        <v>0</v>
      </c>
      <c r="V95" s="120">
        <f t="shared" si="26"/>
        <v>0</v>
      </c>
      <c r="W95" s="7">
        <v>0</v>
      </c>
      <c r="X95" s="120">
        <f t="shared" si="27"/>
        <v>0</v>
      </c>
    </row>
    <row r="96" spans="1:24" ht="15.95" customHeight="1">
      <c r="A96" s="7" t="s">
        <v>164</v>
      </c>
      <c r="B96" s="73" t="s">
        <v>178</v>
      </c>
      <c r="C96" s="7" t="s">
        <v>183</v>
      </c>
      <c r="D96" s="7" t="s">
        <v>134</v>
      </c>
      <c r="E96" s="95">
        <v>800</v>
      </c>
      <c r="F96" s="119"/>
      <c r="G96" s="7">
        <v>0</v>
      </c>
      <c r="H96" s="120">
        <f t="shared" si="28"/>
        <v>0</v>
      </c>
      <c r="I96" s="7">
        <v>0.5</v>
      </c>
      <c r="J96" s="120">
        <f t="shared" si="20"/>
        <v>0</v>
      </c>
      <c r="K96" s="7">
        <v>0.5</v>
      </c>
      <c r="L96" s="120">
        <f t="shared" si="21"/>
        <v>0</v>
      </c>
      <c r="M96" s="7">
        <v>0.5</v>
      </c>
      <c r="N96" s="120">
        <f t="shared" si="22"/>
        <v>0</v>
      </c>
      <c r="O96" s="7">
        <v>0.5</v>
      </c>
      <c r="P96" s="120">
        <f t="shared" si="23"/>
        <v>0</v>
      </c>
      <c r="Q96" s="7">
        <v>0.5</v>
      </c>
      <c r="R96" s="120">
        <f t="shared" si="24"/>
        <v>0</v>
      </c>
      <c r="S96" s="7">
        <v>0.5</v>
      </c>
      <c r="T96" s="120">
        <f t="shared" si="25"/>
        <v>0</v>
      </c>
      <c r="U96" s="7">
        <v>0.5</v>
      </c>
      <c r="V96" s="120">
        <f t="shared" si="26"/>
        <v>0</v>
      </c>
      <c r="W96" s="7">
        <v>0</v>
      </c>
      <c r="X96" s="120">
        <f t="shared" si="27"/>
        <v>0</v>
      </c>
    </row>
    <row r="97" spans="1:24" ht="15.95" customHeight="1">
      <c r="A97" s="7" t="s">
        <v>164</v>
      </c>
      <c r="B97" s="73" t="s">
        <v>178</v>
      </c>
      <c r="C97" s="7" t="s">
        <v>183</v>
      </c>
      <c r="D97" s="7" t="s">
        <v>135</v>
      </c>
      <c r="E97" s="95">
        <v>125</v>
      </c>
      <c r="F97" s="119"/>
      <c r="G97" s="7">
        <v>0</v>
      </c>
      <c r="H97" s="120">
        <f t="shared" si="28"/>
        <v>0</v>
      </c>
      <c r="I97" s="7">
        <v>0.2</v>
      </c>
      <c r="J97" s="120">
        <f t="shared" si="20"/>
        <v>0</v>
      </c>
      <c r="K97" s="7">
        <v>0.2</v>
      </c>
      <c r="L97" s="120">
        <f t="shared" si="21"/>
        <v>0</v>
      </c>
      <c r="M97" s="7">
        <v>0.2</v>
      </c>
      <c r="N97" s="120">
        <f t="shared" si="22"/>
        <v>0</v>
      </c>
      <c r="O97" s="7">
        <v>0.2</v>
      </c>
      <c r="P97" s="120">
        <f t="shared" si="23"/>
        <v>0</v>
      </c>
      <c r="Q97" s="7">
        <v>0.2</v>
      </c>
      <c r="R97" s="120">
        <f t="shared" si="24"/>
        <v>0</v>
      </c>
      <c r="S97" s="7">
        <v>0.2</v>
      </c>
      <c r="T97" s="120">
        <f t="shared" si="25"/>
        <v>0</v>
      </c>
      <c r="U97" s="7">
        <v>0.2</v>
      </c>
      <c r="V97" s="120">
        <f t="shared" si="26"/>
        <v>0</v>
      </c>
      <c r="W97" s="7">
        <v>0</v>
      </c>
      <c r="X97" s="120">
        <f t="shared" si="27"/>
        <v>0</v>
      </c>
    </row>
    <row r="98" spans="1:24" ht="15.95" customHeight="1">
      <c r="A98" s="7" t="s">
        <v>164</v>
      </c>
      <c r="B98" s="73" t="s">
        <v>178</v>
      </c>
      <c r="C98" s="7" t="s">
        <v>184</v>
      </c>
      <c r="D98" s="7" t="s">
        <v>134</v>
      </c>
      <c r="E98" s="95">
        <v>200</v>
      </c>
      <c r="F98" s="119"/>
      <c r="G98" s="7">
        <v>0</v>
      </c>
      <c r="H98" s="120">
        <f t="shared" si="28"/>
        <v>0</v>
      </c>
      <c r="I98" s="7">
        <v>1</v>
      </c>
      <c r="J98" s="120">
        <f t="shared" si="20"/>
        <v>0</v>
      </c>
      <c r="K98" s="7">
        <v>1</v>
      </c>
      <c r="L98" s="120">
        <f t="shared" si="21"/>
        <v>0</v>
      </c>
      <c r="M98" s="7">
        <v>1</v>
      </c>
      <c r="N98" s="120">
        <f t="shared" si="22"/>
        <v>0</v>
      </c>
      <c r="O98" s="7">
        <v>1</v>
      </c>
      <c r="P98" s="120">
        <f t="shared" si="23"/>
        <v>0</v>
      </c>
      <c r="Q98" s="7">
        <v>1</v>
      </c>
      <c r="R98" s="120">
        <f t="shared" si="24"/>
        <v>0</v>
      </c>
      <c r="S98" s="7">
        <v>1</v>
      </c>
      <c r="T98" s="120">
        <f t="shared" si="25"/>
        <v>0</v>
      </c>
      <c r="U98" s="7">
        <v>1</v>
      </c>
      <c r="V98" s="120">
        <f t="shared" si="26"/>
        <v>0</v>
      </c>
      <c r="W98" s="7">
        <v>0</v>
      </c>
      <c r="X98" s="120">
        <f t="shared" si="27"/>
        <v>0</v>
      </c>
    </row>
    <row r="99" spans="1:24" ht="15.95" customHeight="1">
      <c r="A99" s="7" t="s">
        <v>164</v>
      </c>
      <c r="B99" s="73" t="s">
        <v>178</v>
      </c>
      <c r="C99" s="7" t="s">
        <v>184</v>
      </c>
      <c r="D99" s="7" t="s">
        <v>135</v>
      </c>
      <c r="E99" s="95">
        <v>50</v>
      </c>
      <c r="F99" s="119"/>
      <c r="G99" s="7">
        <v>0</v>
      </c>
      <c r="H99" s="120">
        <f t="shared" si="28"/>
        <v>0</v>
      </c>
      <c r="I99" s="7">
        <v>0.2</v>
      </c>
      <c r="J99" s="120">
        <f t="shared" si="20"/>
        <v>0</v>
      </c>
      <c r="K99" s="7">
        <v>0.2</v>
      </c>
      <c r="L99" s="120">
        <f t="shared" si="21"/>
        <v>0</v>
      </c>
      <c r="M99" s="7">
        <v>0.2</v>
      </c>
      <c r="N99" s="120">
        <f t="shared" si="22"/>
        <v>0</v>
      </c>
      <c r="O99" s="7">
        <v>0.2</v>
      </c>
      <c r="P99" s="120">
        <f t="shared" si="23"/>
        <v>0</v>
      </c>
      <c r="Q99" s="7">
        <v>0.2</v>
      </c>
      <c r="R99" s="120">
        <f t="shared" si="24"/>
        <v>0</v>
      </c>
      <c r="S99" s="7">
        <v>0.2</v>
      </c>
      <c r="T99" s="120">
        <f t="shared" si="25"/>
        <v>0</v>
      </c>
      <c r="U99" s="7">
        <v>0.2</v>
      </c>
      <c r="V99" s="120">
        <f t="shared" si="26"/>
        <v>0</v>
      </c>
      <c r="W99" s="7">
        <v>0</v>
      </c>
      <c r="X99" s="120">
        <f t="shared" si="27"/>
        <v>0</v>
      </c>
    </row>
    <row r="102" spans="1:24" ht="24.95" customHeight="1">
      <c r="A102" s="67" t="s">
        <v>96</v>
      </c>
      <c r="B102" s="7"/>
      <c r="C102" s="7"/>
      <c r="D102" s="7"/>
      <c r="E102" s="7"/>
      <c r="F102" s="122"/>
      <c r="G102" s="7"/>
      <c r="H102" s="68">
        <f>+SUMIF($A$4:$A$99,"Túnel de rentat",H4:H99)</f>
        <v>0</v>
      </c>
      <c r="I102" s="67"/>
      <c r="J102" s="68">
        <f>+SUMIF($A$4:$A$99,"Túnel de rentat",J4:J99)</f>
        <v>0</v>
      </c>
      <c r="K102" s="67"/>
      <c r="L102" s="68">
        <f>+SUMIF($A$4:$A$99,"Túnel de rentat",L4:L99)</f>
        <v>0</v>
      </c>
      <c r="M102" s="7"/>
      <c r="N102" s="68">
        <f>+SUMIF($A$4:$A$99,"Túnel de rentat",N4:N99)</f>
        <v>0</v>
      </c>
      <c r="O102" s="7"/>
      <c r="P102" s="68">
        <f>+SUMIF($A$4:$A$99,"Túnel de rentat",P4:P99)</f>
        <v>0</v>
      </c>
      <c r="Q102" s="7"/>
      <c r="R102" s="68">
        <f>+SUMIF($A$4:$A$99,"Túnel de rentat",R4:R99)</f>
        <v>0</v>
      </c>
      <c r="S102" s="7"/>
      <c r="T102" s="68">
        <f>+SUMIF($A$4:$A$99,"Túnel de rentat",T4:T99)</f>
        <v>0</v>
      </c>
      <c r="U102" s="7"/>
      <c r="V102" s="68">
        <f>+SUMIF($A$4:$A$99,"Túnel de rentat",V4:V99)</f>
        <v>0</v>
      </c>
      <c r="W102" s="7"/>
      <c r="X102" s="68">
        <f>+SUMIF($A$4:$A$99,"Túnel de rentat",X4:X99)</f>
        <v>0</v>
      </c>
    </row>
    <row r="104" spans="1:24" ht="24.95" customHeight="1">
      <c r="A104" s="67" t="s">
        <v>164</v>
      </c>
      <c r="B104" s="7"/>
      <c r="C104" s="7"/>
      <c r="D104" s="7"/>
      <c r="E104" s="7"/>
      <c r="F104" s="122"/>
      <c r="G104" s="7"/>
      <c r="H104" s="68">
        <f>+SUMIF($A$4:$A$99,"Depuradora",H4:H99)</f>
        <v>0</v>
      </c>
      <c r="I104" s="67"/>
      <c r="J104" s="68">
        <f>+SUMIF($A$4:$A$99,"Depuradora",J4:J99)</f>
        <v>0</v>
      </c>
      <c r="K104" s="67"/>
      <c r="L104" s="68">
        <f>+SUMIF($A$4:$A$99,"Depuradora",L4:L99)</f>
        <v>0</v>
      </c>
      <c r="M104" s="7"/>
      <c r="N104" s="68">
        <f>+SUMIF($A$4:$A$99,"Depuradora",N4:N99)</f>
        <v>0</v>
      </c>
      <c r="O104" s="7"/>
      <c r="P104" s="68">
        <f>+SUMIF($A$4:$A$99,"Depuradora",P4:P99)</f>
        <v>0</v>
      </c>
      <c r="Q104" s="7"/>
      <c r="R104" s="68">
        <f>+SUMIF($A$4:$A$99,"Depuradora",R4:R99)</f>
        <v>0</v>
      </c>
      <c r="S104" s="7"/>
      <c r="T104" s="68">
        <f>+SUMIF($A$4:$A$99,"Depuradora",T4:T99)</f>
        <v>0</v>
      </c>
      <c r="U104" s="7"/>
      <c r="V104" s="68">
        <f>+SUMIF($A$4:$A$99,"Depuradora",V4:V99)</f>
        <v>0</v>
      </c>
      <c r="W104" s="7"/>
      <c r="X104" s="68">
        <f>+SUMIF($A$4:$A$99,"Depuradora",X4:X99)</f>
        <v>0</v>
      </c>
    </row>
    <row r="105" spans="1:24">
      <c r="A105" s="69"/>
      <c r="B105" s="7"/>
      <c r="C105" s="7"/>
      <c r="D105" s="7"/>
      <c r="E105" s="7"/>
      <c r="F105" s="122"/>
      <c r="G105" s="7"/>
      <c r="H105" s="7"/>
      <c r="I105" s="69"/>
      <c r="J105" s="7"/>
      <c r="K105" s="69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spans="1:24" ht="24.95" customHeight="1">
      <c r="A106" s="67" t="s">
        <v>165</v>
      </c>
      <c r="B106" s="7"/>
      <c r="C106" s="7"/>
      <c r="D106" s="7"/>
      <c r="E106" s="7"/>
      <c r="F106" s="122"/>
      <c r="G106" s="7"/>
      <c r="H106" s="68">
        <f>+SUMIF($A$4:$A$99,"Gestió grafitis",H6:H104)</f>
        <v>0</v>
      </c>
      <c r="I106" s="70"/>
      <c r="J106" s="68">
        <f>+SUMIF($A$4:$A$99,"Gestió grafitis",J6:J104)</f>
        <v>0</v>
      </c>
      <c r="K106" s="70"/>
      <c r="L106" s="68">
        <f>+SUMIF($A$4:$A$99,"Gestió grafitis",L6:L104)</f>
        <v>0</v>
      </c>
      <c r="M106" s="7"/>
      <c r="N106" s="68">
        <f>+SUMIF($A$4:$A$99,"Gestió grafitis",N6:N104)</f>
        <v>0</v>
      </c>
      <c r="O106" s="7"/>
      <c r="P106" s="68">
        <f>+SUMIF($A$4:$A$99,"Gestió grafitis",P6:P104)</f>
        <v>0</v>
      </c>
      <c r="Q106" s="7"/>
      <c r="R106" s="68">
        <f>+SUMIF($A$4:$A$99,"Gestió grafitis",R6:R104)</f>
        <v>0</v>
      </c>
      <c r="S106" s="7"/>
      <c r="T106" s="68">
        <f>+SUMIF($A$4:$A$99,"Gestió grafitis",T6:T104)</f>
        <v>0</v>
      </c>
      <c r="U106" s="7"/>
      <c r="V106" s="68">
        <f>+SUMIF($A$4:$A$99,"Gestió grafitis",V6:V104)</f>
        <v>0</v>
      </c>
      <c r="W106" s="7"/>
      <c r="X106" s="68">
        <f>+SUMIF($A$4:$A$99,"Gestió grafitis",X6:X104)</f>
        <v>0</v>
      </c>
    </row>
  </sheetData>
  <autoFilter ref="A3:F99" xr:uid="{00000000-0009-0000-0000-000003000000}"/>
  <mergeCells count="16">
    <mergeCell ref="S2:T2"/>
    <mergeCell ref="U2:V2"/>
    <mergeCell ref="W2:X2"/>
    <mergeCell ref="G2:H2"/>
    <mergeCell ref="I2:J2"/>
    <mergeCell ref="K2:L2"/>
    <mergeCell ref="M2:N2"/>
    <mergeCell ref="O2:P2"/>
    <mergeCell ref="Q2:R2"/>
    <mergeCell ref="O1:P1"/>
    <mergeCell ref="Q1:R1"/>
    <mergeCell ref="S1:T1"/>
    <mergeCell ref="U1:X1"/>
    <mergeCell ref="G1:J1"/>
    <mergeCell ref="K1:L1"/>
    <mergeCell ref="M1:N1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16094249</TMB_NumeroSolicitud>
    <TMB_Nota xmlns="c8de0594-42e2-4f26-8a69-9df094374455" xsi:nil="true"/>
    <h480fc279f9148aeb4afcdcf27073b87 xmlns="c8de0594-42e2-4f26-8a69-9df094374455">
      <Terms xmlns="http://schemas.microsoft.com/office/infopath/2007/PartnerControls"/>
    </h480fc279f9148aeb4afcdcf27073b87>
    <TMB_TitolLicitacio xmlns="c8de0594-42e2-4f26-8a69-9df094374455">16094249 - Manteniment installacions de rentat Metro</TMB_TitolLicitacio>
    <TMB_DataComiteWF xmlns="c8de0594-42e2-4f26-8a69-9df094374455" xsi:nil="true"/>
    <lcf76f155ced4ddcb4097134ff3c332f xmlns="b33c6233-2ab6-44e4-b566-b78dc0012292" xsi:nil="true"/>
    <TaxCatchAll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Promotor</TMB_CH_TipusDocu>
    <g93776c333e34272ab15451ee7fa82be xmlns="c8de0594-42e2-4f26-8a69-9df094374455">
      <Terms xmlns="http://schemas.microsoft.com/office/infopath/2007/PartnerControls"/>
    </g93776c333e34272ab15451ee7fa82be>
    <TMB_IDLicitacio xmlns="c8de0594-42e2-4f26-8a69-9df094374455">483083</TMB_IDLicitacio>
    <b82b7a08db3a4ab5a955c48b15659d84 xmlns="c8de0594-42e2-4f26-8a69-9df094374455">
      <Terms xmlns="http://schemas.microsoft.com/office/infopath/2007/PartnerControls"/>
    </b82b7a08db3a4ab5a955c48b15659d84>
    <TMB_Perfil xmlns="c8de0594-42e2-4f26-8a69-9df094374455">false</TMB_Perfil>
    <TMB_CA xmlns="c8de0594-42e2-4f26-8a69-9df094374455" xsi:nil="true"/>
    <b3a2275c509d4b0394d7e35eb2e777cd xmlns="c8de0594-42e2-4f26-8a69-9df094374455" xsi:nil="true"/>
    <TMB_DataAltres xmlns="c8de0594-42e2-4f26-8a69-9df094374455" xsi:nil="true"/>
    <TMB_OP xmlns="c8de0594-42e2-4f26-8a69-9df094374455">2025-07-15T22:00:00+00:00</TMB_OP>
    <TMB_CC xmlns="c8de0594-42e2-4f26-8a69-9df094374455">2025-07-28T22:00:00+00:00</TMB_CC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4bf94b780037b82c928a31d01cfa3f0d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2d28beef211289fd42d23741f164ac5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814081-7DD3-4884-972C-9A88F78B55B6}"/>
</file>

<file path=customXml/itemProps2.xml><?xml version="1.0" encoding="utf-8"?>
<ds:datastoreItem xmlns:ds="http://schemas.openxmlformats.org/officeDocument/2006/customXml" ds:itemID="{16923ECD-FD54-4C14-A696-B1C014726CD8}"/>
</file>

<file path=customXml/itemProps3.xml><?xml version="1.0" encoding="utf-8"?>
<ds:datastoreItem xmlns:ds="http://schemas.openxmlformats.org/officeDocument/2006/customXml" ds:itemID="{723A7457-17AC-45C8-A0E6-457B246074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TMB</dc:creator>
  <cp:keywords/>
  <dc:description/>
  <cp:lastModifiedBy>Sanchez Pacin, Nuria</cp:lastModifiedBy>
  <cp:revision/>
  <dcterms:created xsi:type="dcterms:W3CDTF">2008-12-03T08:29:31Z</dcterms:created>
  <dcterms:modified xsi:type="dcterms:W3CDTF">2025-06-26T11:16:59Z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h80888fb7b914359b90c46b7c452b251">
    <vt:lpwstr/>
  </property>
  <property fmtid="{D5CDD505-2E9C-101B-9397-08002B2CF9AE}" pid="8" name="TMB_Proveidor">
    <vt:lpwstr/>
  </property>
  <property fmtid="{D5CDD505-2E9C-101B-9397-08002B2CF9AE}" pid="11" name="g93776c333e34272ab15451ee7fa82be">
    <vt:lpwstr/>
  </property>
  <property fmtid="{D5CDD505-2E9C-101B-9397-08002B2CF9AE}" pid="12" name="TMB_OrganC">
    <vt:lpwstr/>
  </property>
  <property fmtid="{D5CDD505-2E9C-101B-9397-08002B2CF9AE}" pid="14" name="TMB_TipusDoc">
    <vt:lpwstr/>
  </property>
  <property fmtid="{D5CDD505-2E9C-101B-9397-08002B2CF9AE}" pid="15" name="o0f6527fa5184dfa91381007b0eb82df">
    <vt:lpwstr/>
  </property>
  <property fmtid="{D5CDD505-2E9C-101B-9397-08002B2CF9AE}" pid="16" name="TMB_Fase">
    <vt:lpwstr/>
  </property>
  <property fmtid="{D5CDD505-2E9C-101B-9397-08002B2CF9AE}" pid="17" name="TMB_Sobres">
    <vt:lpwstr/>
  </property>
  <property fmtid="{D5CDD505-2E9C-101B-9397-08002B2CF9AE}" pid="18" name="ba05a5f98ed745b98d9dacf37bda167c">
    <vt:lpwstr/>
  </property>
  <property fmtid="{D5CDD505-2E9C-101B-9397-08002B2CF9AE}" pid="20" name="TMB_Estat">
    <vt:lpwstr/>
  </property>
  <property fmtid="{D5CDD505-2E9C-101B-9397-08002B2CF9AE}" pid="21" name="h3e189544f4e4582960eb2fb36374928">
    <vt:lpwstr/>
  </property>
  <property fmtid="{D5CDD505-2E9C-101B-9397-08002B2CF9AE}" pid="23" name="b82b7a08db3a4ab5a955c48b15659d84">
    <vt:lpwstr/>
  </property>
  <property fmtid="{D5CDD505-2E9C-101B-9397-08002B2CF9AE}" pid="24" name="TMB_Plecs">
    <vt:lpwstr/>
  </property>
  <property fmtid="{D5CDD505-2E9C-101B-9397-08002B2CF9AE}" pid="25" name="TMB_Perfil">
    <vt:bool>false</vt:bool>
  </property>
  <property fmtid="{D5CDD505-2E9C-101B-9397-08002B2CF9AE}" pid="26" name="TMB_IDLicitacio">
    <vt:r8>483083</vt:r8>
  </property>
</Properties>
</file>