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840" tabRatio="842" activeTab="3"/>
  </bookViews>
  <sheets>
    <sheet name="Lot 1" sheetId="18" r:id="rId1"/>
    <sheet name="Lot 2" sheetId="22" r:id="rId2"/>
    <sheet name="Lot 3" sheetId="23" r:id="rId3"/>
    <sheet name="Lot 4" sheetId="28" r:id="rId4"/>
    <sheet name="Lot 5" sheetId="24" r:id="rId5"/>
    <sheet name="Lot 6" sheetId="20" r:id="rId6"/>
    <sheet name="Lot 7" sheetId="19" r:id="rId7"/>
    <sheet name="Lot 8" sheetId="25" r:id="rId8"/>
    <sheet name="Lot 9" sheetId="29" r:id="rId9"/>
    <sheet name="Lot 10" sheetId="21" r:id="rId10"/>
    <sheet name="Lot 11" sheetId="30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0" l="1"/>
  <c r="J17" i="30" s="1"/>
  <c r="J6" i="30"/>
  <c r="J12" i="30" s="1"/>
  <c r="J13" i="21"/>
  <c r="J17" i="21"/>
  <c r="J6" i="21"/>
  <c r="J12" i="21"/>
  <c r="J13" i="29"/>
  <c r="J17" i="29"/>
  <c r="J6" i="29"/>
  <c r="J12" i="29"/>
  <c r="J16" i="29"/>
  <c r="J18" i="29"/>
  <c r="J13" i="25"/>
  <c r="J6" i="25"/>
  <c r="J12" i="25"/>
  <c r="J16" i="25"/>
  <c r="J18" i="25"/>
  <c r="J13" i="19"/>
  <c r="J17" i="19"/>
  <c r="J6" i="19"/>
  <c r="J12" i="19"/>
  <c r="J14" i="20"/>
  <c r="J7" i="20"/>
  <c r="J6" i="20"/>
  <c r="J13" i="20"/>
  <c r="J17" i="20"/>
  <c r="J19" i="20"/>
  <c r="J13" i="24"/>
  <c r="J6" i="24"/>
  <c r="J12" i="24"/>
  <c r="J16" i="24"/>
  <c r="J18" i="24"/>
  <c r="J13" i="28"/>
  <c r="J17" i="28"/>
  <c r="J6" i="28"/>
  <c r="J12" i="28"/>
  <c r="J13" i="23"/>
  <c r="J6" i="23"/>
  <c r="J12" i="23"/>
  <c r="J16" i="23"/>
  <c r="J18" i="23"/>
  <c r="J13" i="22"/>
  <c r="J6" i="22"/>
  <c r="J12" i="22"/>
  <c r="J16" i="22"/>
  <c r="J18" i="22"/>
  <c r="J13" i="18"/>
  <c r="J6" i="18"/>
  <c r="J12" i="18"/>
  <c r="J16" i="18"/>
  <c r="J18" i="18"/>
  <c r="J14" i="23"/>
  <c r="J14" i="21"/>
  <c r="J16" i="21"/>
  <c r="J18" i="21"/>
  <c r="J19" i="21"/>
  <c r="J14" i="29"/>
  <c r="J19" i="29"/>
  <c r="J14" i="25"/>
  <c r="J17" i="25"/>
  <c r="J19" i="25"/>
  <c r="J14" i="19"/>
  <c r="J16" i="19"/>
  <c r="J18" i="19"/>
  <c r="J15" i="20"/>
  <c r="J18" i="20"/>
  <c r="J20" i="20"/>
  <c r="J14" i="24"/>
  <c r="J17" i="24"/>
  <c r="J19" i="24"/>
  <c r="J16" i="28"/>
  <c r="J14" i="28"/>
  <c r="J17" i="23"/>
  <c r="J19" i="23"/>
  <c r="J14" i="22"/>
  <c r="J17" i="22"/>
  <c r="J19" i="22"/>
  <c r="J14" i="18"/>
  <c r="J17" i="18"/>
  <c r="J19" i="18"/>
  <c r="J19" i="19"/>
  <c r="J18" i="28"/>
  <c r="J19" i="28"/>
  <c r="J16" i="30" l="1"/>
  <c r="J18" i="30" s="1"/>
  <c r="J14" i="30"/>
  <c r="J19" i="30" l="1"/>
</calcChain>
</file>

<file path=xl/sharedStrings.xml><?xml version="1.0" encoding="utf-8"?>
<sst xmlns="http://schemas.openxmlformats.org/spreadsheetml/2006/main" count="232" uniqueCount="43">
  <si>
    <t>Preu màxim unitari</t>
  </si>
  <si>
    <t>Marca</t>
  </si>
  <si>
    <t>Preu unitari ofert s/IVA</t>
  </si>
  <si>
    <t>% IVA</t>
  </si>
  <si>
    <t>Pressupost S/IVA</t>
  </si>
  <si>
    <t>Diferència</t>
  </si>
  <si>
    <t>Nom licitador</t>
  </si>
  <si>
    <t>Descripció del material</t>
  </si>
  <si>
    <t>Referència licitador</t>
  </si>
  <si>
    <t>Diferència (import s/iva)</t>
  </si>
  <si>
    <t xml:space="preserve">Unitat d'embalatge </t>
  </si>
  <si>
    <t xml:space="preserve">Oferta licitador anual s/iva </t>
  </si>
  <si>
    <t>Pressupost màxim anual s/iva</t>
  </si>
  <si>
    <t>Codi SAP</t>
  </si>
  <si>
    <t>Quantitats anuals</t>
  </si>
  <si>
    <t>Oferta licitador anual s/iva (4 anys )</t>
  </si>
  <si>
    <t xml:space="preserve">Pressupost màxim de licitació s/iva (4 anys) </t>
  </si>
  <si>
    <t>Oferta licitador total a/iva (4 anys)</t>
  </si>
  <si>
    <t>GAFA DE OXIGENO NASAL</t>
  </si>
  <si>
    <t>MASCARETA PER NEBULITZACIÓ</t>
  </si>
  <si>
    <t>MASCARETA D'OXIGEN</t>
  </si>
  <si>
    <t>MASCARETA TRAQUEOTOMIA ADULT REF.81768</t>
  </si>
  <si>
    <t>CONNEXIÓ D'OXIGEN  TRAQUEAL</t>
  </si>
  <si>
    <t>7192</t>
  </si>
  <si>
    <t>7193</t>
  </si>
  <si>
    <t>7194</t>
  </si>
  <si>
    <t>36726</t>
  </si>
  <si>
    <t>7196</t>
  </si>
  <si>
    <t>TUB DE BULBO DE 7MM (MT)</t>
  </si>
  <si>
    <t>ALARGADERA OXIGENO 2 METROS</t>
  </si>
  <si>
    <t>4416</t>
  </si>
  <si>
    <t>7189</t>
  </si>
  <si>
    <t>4376</t>
  </si>
  <si>
    <t>MASCARETA OXIG ALTA CONCENTRACIÓ</t>
  </si>
  <si>
    <t>7195</t>
  </si>
  <si>
    <t>MASCARETA D'OXIGEN PEDIATRICA</t>
  </si>
  <si>
    <t>MASCARILLA AEROSOL PEDIATRICA</t>
  </si>
  <si>
    <t>7202</t>
  </si>
  <si>
    <t>7201</t>
  </si>
  <si>
    <t>MASCARETA OXIG ALTA CONCENTRACIÓ PEDIATR</t>
  </si>
  <si>
    <t>Preu màxim x metre</t>
  </si>
  <si>
    <t>ANNEX CRITERIS OBJECTIUS CSI2025047</t>
  </si>
  <si>
    <t xml:space="preserve">TUB DE BULBO 3X5MM DE 50M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</si>
</sst>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[$€-C0A]"/>
    <numFmt numFmtId="165" formatCode="#,##0.0000"/>
    <numFmt numFmtId="166" formatCode="#,##0.00\ &quot;€&quot;"/>
    <numFmt numFmtId="167" formatCode="#,##0.000\ _€"/>
    <numFmt numFmtId="168" formatCode="#,##0.0000\ &quot;€&quot;"/>
    <numFmt numFmtId="169" formatCode="#,##0.000\ &quot;€&quot;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indexed="8"/>
      <name val="Arial"/>
      <family val="2"/>
    </font>
    <font>
      <b/>
      <u/>
      <sz val="8"/>
      <color indexed="8"/>
      <name val="Arial"/>
      <family val="2"/>
    </font>
    <font>
      <b/>
      <sz val="10"/>
      <name val="Arial"/>
      <family val="2"/>
    </font>
    <font>
      <sz val="10"/>
      <name val="TradeGothic"/>
      <family val="2"/>
    </font>
    <font>
      <b/>
      <sz val="10"/>
      <name val="TradeGothic"/>
      <family val="2"/>
    </font>
    <font>
      <sz val="10"/>
      <name val="Arial"/>
      <family val="2"/>
    </font>
    <font>
      <b/>
      <sz val="10"/>
      <color rgb="FF7030A0"/>
      <name val="TradeGothic"/>
    </font>
    <font>
      <b/>
      <sz val="10"/>
      <name val="TradeGothic"/>
    </font>
    <font>
      <b/>
      <sz val="10"/>
      <color rgb="FFFF0000"/>
      <name val="TradeGothic"/>
    </font>
    <font>
      <b/>
      <sz val="10"/>
      <color rgb="FF3333FF"/>
      <name val="TradeGothic"/>
    </font>
    <font>
      <b/>
      <u/>
      <sz val="10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vertical="center" wrapText="1"/>
      <protection locked="0"/>
    </xf>
    <xf numFmtId="168" fontId="4" fillId="0" borderId="2" xfId="0" applyNumberFormat="1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6" fillId="0" borderId="3" xfId="0" applyNumberFormat="1" applyFont="1" applyBorder="1" applyAlignment="1" applyProtection="1">
      <alignment horizontal="left" vertical="center"/>
      <protection locked="0"/>
    </xf>
    <xf numFmtId="9" fontId="6" fillId="0" borderId="4" xfId="0" applyNumberFormat="1" applyFont="1" applyBorder="1" applyAlignment="1" applyProtection="1">
      <alignment horizontal="left" vertical="center"/>
      <protection locked="0"/>
    </xf>
    <xf numFmtId="164" fontId="6" fillId="0" borderId="4" xfId="0" applyNumberFormat="1" applyFont="1" applyBorder="1" applyAlignment="1" applyProtection="1">
      <alignment horizontal="left" vertical="center"/>
      <protection locked="0"/>
    </xf>
    <xf numFmtId="9" fontId="6" fillId="0" borderId="5" xfId="0" applyNumberFormat="1" applyFont="1" applyBorder="1" applyAlignment="1" applyProtection="1">
      <alignment horizontal="left" vertical="center"/>
      <protection locked="0"/>
    </xf>
    <xf numFmtId="166" fontId="6" fillId="0" borderId="6" xfId="0" applyNumberFormat="1" applyFont="1" applyBorder="1" applyAlignment="1">
      <alignment vertical="center"/>
    </xf>
    <xf numFmtId="167" fontId="6" fillId="0" borderId="11" xfId="0" applyNumberFormat="1" applyFont="1" applyBorder="1" applyAlignment="1" applyProtection="1">
      <alignment vertical="center"/>
      <protection locked="0"/>
    </xf>
    <xf numFmtId="9" fontId="6" fillId="0" borderId="12" xfId="0" applyNumberFormat="1" applyFont="1" applyBorder="1" applyAlignment="1" applyProtection="1">
      <alignment vertical="center"/>
      <protection locked="0"/>
    </xf>
    <xf numFmtId="164" fontId="6" fillId="0" borderId="12" xfId="0" applyNumberFormat="1" applyFont="1" applyBorder="1" applyAlignment="1" applyProtection="1">
      <alignment vertical="center"/>
      <protection locked="0"/>
    </xf>
    <xf numFmtId="9" fontId="6" fillId="0" borderId="13" xfId="0" applyNumberFormat="1" applyFont="1" applyBorder="1" applyAlignment="1" applyProtection="1">
      <alignment vertical="center"/>
      <protection locked="0"/>
    </xf>
    <xf numFmtId="166" fontId="6" fillId="0" borderId="14" xfId="0" applyNumberFormat="1" applyFont="1" applyBorder="1" applyAlignment="1" applyProtection="1">
      <alignment vertical="center"/>
      <protection locked="0"/>
    </xf>
    <xf numFmtId="167" fontId="6" fillId="2" borderId="3" xfId="0" applyNumberFormat="1" applyFont="1" applyFill="1" applyBorder="1" applyAlignment="1" applyProtection="1">
      <alignment horizontal="left" vertical="center"/>
      <protection locked="0"/>
    </xf>
    <xf numFmtId="9" fontId="6" fillId="2" borderId="4" xfId="0" applyNumberFormat="1" applyFont="1" applyFill="1" applyBorder="1" applyAlignment="1" applyProtection="1">
      <alignment horizontal="left" vertical="center"/>
      <protection locked="0"/>
    </xf>
    <xf numFmtId="164" fontId="6" fillId="2" borderId="4" xfId="0" applyNumberFormat="1" applyFont="1" applyFill="1" applyBorder="1" applyAlignment="1" applyProtection="1">
      <alignment horizontal="left" vertical="center"/>
      <protection locked="0"/>
    </xf>
    <xf numFmtId="9" fontId="6" fillId="2" borderId="5" xfId="0" applyNumberFormat="1" applyFont="1" applyFill="1" applyBorder="1" applyAlignment="1" applyProtection="1">
      <alignment horizontal="left" vertical="center"/>
      <protection locked="0"/>
    </xf>
    <xf numFmtId="166" fontId="6" fillId="2" borderId="6" xfId="0" applyNumberFormat="1" applyFont="1" applyFill="1" applyBorder="1" applyAlignment="1">
      <alignment vertical="center"/>
    </xf>
    <xf numFmtId="167" fontId="6" fillId="2" borderId="11" xfId="0" applyNumberFormat="1" applyFont="1" applyFill="1" applyBorder="1" applyAlignment="1" applyProtection="1">
      <alignment vertical="center"/>
      <protection locked="0"/>
    </xf>
    <xf numFmtId="9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9" fontId="6" fillId="2" borderId="13" xfId="0" applyNumberFormat="1" applyFont="1" applyFill="1" applyBorder="1" applyAlignment="1" applyProtection="1">
      <alignment vertical="center"/>
      <protection locked="0"/>
    </xf>
    <xf numFmtId="166" fontId="6" fillId="2" borderId="14" xfId="0" applyNumberFormat="1" applyFont="1" applyFill="1" applyBorder="1" applyAlignment="1" applyProtection="1">
      <alignment vertical="center"/>
      <protection locked="0"/>
    </xf>
    <xf numFmtId="167" fontId="8" fillId="0" borderId="18" xfId="0" applyNumberFormat="1" applyFont="1" applyBorder="1" applyAlignment="1" applyProtection="1">
      <alignment horizontal="left" vertical="center"/>
      <protection locked="0"/>
    </xf>
    <xf numFmtId="167" fontId="8" fillId="0" borderId="15" xfId="0" applyNumberFormat="1" applyFont="1" applyBorder="1" applyAlignment="1" applyProtection="1">
      <alignment horizontal="left" vertical="center"/>
      <protection locked="0"/>
    </xf>
    <xf numFmtId="167" fontId="9" fillId="0" borderId="16" xfId="0" applyNumberFormat="1" applyFont="1" applyBorder="1" applyAlignment="1" applyProtection="1">
      <alignment horizontal="left" vertical="center"/>
      <protection locked="0"/>
    </xf>
    <xf numFmtId="167" fontId="9" fillId="0" borderId="18" xfId="0" applyNumberFormat="1" applyFont="1" applyBorder="1" applyAlignment="1" applyProtection="1">
      <alignment horizontal="left" vertical="center"/>
      <protection locked="0"/>
    </xf>
    <xf numFmtId="166" fontId="10" fillId="0" borderId="17" xfId="0" applyNumberFormat="1" applyFont="1" applyBorder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horizontal="right" vertical="top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167" fontId="11" fillId="3" borderId="7" xfId="0" applyNumberFormat="1" applyFont="1" applyFill="1" applyBorder="1" applyAlignment="1" applyProtection="1">
      <alignment horizontal="left" vertical="center"/>
      <protection locked="0"/>
    </xf>
    <xf numFmtId="166" fontId="8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8" xfId="0" applyNumberFormat="1" applyFont="1" applyFill="1" applyBorder="1" applyAlignment="1" applyProtection="1">
      <alignment horizontal="left" vertical="center" wrapText="1"/>
      <protection locked="0"/>
    </xf>
    <xf numFmtId="166" fontId="8" fillId="3" borderId="9" xfId="0" applyNumberFormat="1" applyFont="1" applyFill="1" applyBorder="1" applyAlignment="1" applyProtection="1">
      <alignment horizontal="left" vertical="center" wrapText="1"/>
      <protection locked="0"/>
    </xf>
    <xf numFmtId="166" fontId="11" fillId="3" borderId="10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164" fontId="15" fillId="3" borderId="21" xfId="0" applyNumberFormat="1" applyFont="1" applyFill="1" applyBorder="1" applyAlignment="1">
      <alignment horizontal="center" vertical="center" wrapText="1"/>
    </xf>
    <xf numFmtId="166" fontId="15" fillId="3" borderId="21" xfId="0" applyNumberFormat="1" applyFont="1" applyFill="1" applyBorder="1" applyAlignment="1">
      <alignment horizontal="center" vertical="center" wrapText="1"/>
    </xf>
    <xf numFmtId="167" fontId="15" fillId="3" borderId="21" xfId="0" applyNumberFormat="1" applyFont="1" applyFill="1" applyBorder="1" applyAlignment="1">
      <alignment horizontal="center" vertical="center" wrapText="1"/>
    </xf>
    <xf numFmtId="8" fontId="5" fillId="0" borderId="0" xfId="0" applyNumberFormat="1" applyFont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169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4" fillId="0" borderId="19" xfId="3" applyFont="1" applyFill="1" applyBorder="1" applyAlignment="1" applyProtection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 applyProtection="1">
      <alignment horizontal="right" vertical="top" wrapText="1"/>
      <protection locked="0"/>
    </xf>
    <xf numFmtId="0" fontId="0" fillId="0" borderId="1" xfId="0" applyBorder="1" applyAlignment="1">
      <alignment horizontal="left" vertical="center" wrapText="1"/>
    </xf>
    <xf numFmtId="167" fontId="11" fillId="3" borderId="7" xfId="0" applyNumberFormat="1" applyFont="1" applyFill="1" applyBorder="1" applyAlignment="1" applyProtection="1">
      <alignment horizontal="left" vertical="center"/>
      <protection locked="0"/>
    </xf>
    <xf numFmtId="167" fontId="11" fillId="3" borderId="8" xfId="0" applyNumberFormat="1" applyFont="1" applyFill="1" applyBorder="1" applyAlignment="1" applyProtection="1">
      <alignment horizontal="left" vertical="center"/>
      <protection locked="0"/>
    </xf>
    <xf numFmtId="167" fontId="11" fillId="3" borderId="9" xfId="0" applyNumberFormat="1" applyFont="1" applyFill="1" applyBorder="1" applyAlignment="1" applyProtection="1">
      <alignment horizontal="left" vertical="center"/>
      <protection locked="0"/>
    </xf>
  </cellXfs>
  <cellStyles count="5">
    <cellStyle name="Euro" xfId="1"/>
    <cellStyle name="Normal" xfId="0" builtinId="0"/>
    <cellStyle name="Normal 3" xfId="4"/>
    <cellStyle name="Normal 4" xfId="2"/>
    <cellStyle name="Porcentaje" xfId="3" builtinId="5"/>
  </cellStyles>
  <dxfs count="0"/>
  <tableStyles count="0" defaultTableStyle="TableStyleMedium2" defaultPivotStyle="PivotStyleMedium9"/>
  <colors>
    <mruColors>
      <color rgb="FF3333FF"/>
      <color rgb="FFDCDCF0"/>
      <color rgb="FFF3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3314699</xdr:colOff>
      <xdr:row>2</xdr:row>
      <xdr:rowOff>19049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EF14F9A-13BA-4932-9A01-0A56DC026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71974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3295650</xdr:colOff>
      <xdr:row>1</xdr:row>
      <xdr:rowOff>257176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4E6C8C3-0A26-4344-9C7C-DB12226C1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352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2390774</xdr:colOff>
      <xdr:row>2</xdr:row>
      <xdr:rowOff>9525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70F3D12-CAC8-4EA7-AC9E-2AB8D8A76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8049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2</xdr:col>
      <xdr:colOff>38100</xdr:colOff>
      <xdr:row>1</xdr:row>
      <xdr:rowOff>266700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A1CE21F9-05D1-4C80-8931-22476298D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1"/>
          <a:ext cx="4419599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2766465</xdr:colOff>
      <xdr:row>2</xdr:row>
      <xdr:rowOff>9525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8B5C5B5C-C476-44FB-8C4A-928E9FC95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237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2</xdr:row>
      <xdr:rowOff>9525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16394CDF-F4BE-4E08-B6EE-D9CB7F83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1143001</xdr:colOff>
      <xdr:row>1</xdr:row>
      <xdr:rowOff>266700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B741F13-8C22-4F91-9046-DD08E3D36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524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1</xdr:row>
      <xdr:rowOff>238125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8B784676-4FAB-42F1-9DB3-42868ED1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91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50132</xdr:colOff>
      <xdr:row>0</xdr:row>
      <xdr:rowOff>90237</xdr:rowOff>
    </xdr:from>
    <xdr:to>
      <xdr:col>1</xdr:col>
      <xdr:colOff>1273340</xdr:colOff>
      <xdr:row>2</xdr:row>
      <xdr:rowOff>49422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FD7E74A0-BEB2-4476-B3DB-3ED9FAA3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2" y="90237"/>
          <a:ext cx="2280483" cy="97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50133</xdr:colOff>
      <xdr:row>0</xdr:row>
      <xdr:rowOff>90237</xdr:rowOff>
    </xdr:from>
    <xdr:to>
      <xdr:col>1</xdr:col>
      <xdr:colOff>3286126</xdr:colOff>
      <xdr:row>1</xdr:row>
      <xdr:rowOff>219075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4A0EF85-2F95-4039-8A82-392AC4744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3" y="90237"/>
          <a:ext cx="4293268" cy="862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40607</xdr:colOff>
      <xdr:row>0</xdr:row>
      <xdr:rowOff>0</xdr:rowOff>
    </xdr:from>
    <xdr:to>
      <xdr:col>2</xdr:col>
      <xdr:colOff>38100</xdr:colOff>
      <xdr:row>1</xdr:row>
      <xdr:rowOff>238125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4CE04DD-4FC1-4502-B135-29C4E555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7" y="0"/>
          <a:ext cx="4378993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3" sqref="B13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0.140625" style="1" bestFit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34</v>
      </c>
      <c r="B6" s="57" t="s">
        <v>33</v>
      </c>
      <c r="C6" s="58">
        <v>1000</v>
      </c>
      <c r="D6" s="59">
        <v>1.58</v>
      </c>
      <c r="E6" s="60"/>
      <c r="F6" s="60"/>
      <c r="G6" s="60"/>
      <c r="H6" s="59"/>
      <c r="I6" s="61">
        <v>0.21</v>
      </c>
      <c r="J6" s="62">
        <f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+J6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+C6*D6</f>
        <v>1580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1580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6320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6320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" sqref="G1:J1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26</v>
      </c>
      <c r="B6" s="57" t="s">
        <v>21</v>
      </c>
      <c r="C6" s="58">
        <v>300</v>
      </c>
      <c r="D6" s="59">
        <v>3.85</v>
      </c>
      <c r="E6" s="60"/>
      <c r="F6" s="60"/>
      <c r="G6" s="60"/>
      <c r="H6" s="59"/>
      <c r="I6" s="61">
        <v>0.21</v>
      </c>
      <c r="J6" s="62">
        <f t="shared" ref="J6" si="0"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+J6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+C6*D6</f>
        <v>1155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1155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4620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4620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L4" sqref="L4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27</v>
      </c>
      <c r="B6" s="57" t="s">
        <v>22</v>
      </c>
      <c r="C6" s="58">
        <v>250</v>
      </c>
      <c r="D6" s="59">
        <v>2.85</v>
      </c>
      <c r="E6" s="60"/>
      <c r="F6" s="60"/>
      <c r="G6" s="60"/>
      <c r="H6" s="59">
        <v>2.85</v>
      </c>
      <c r="I6" s="61">
        <v>0.21</v>
      </c>
      <c r="J6" s="62">
        <f t="shared" ref="J6" si="0">+H6*C6</f>
        <v>712.5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+J6</f>
        <v>712.5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+C6*D6</f>
        <v>712.5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0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2850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2850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3448.5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" sqref="G1:J1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>
        <v>54172</v>
      </c>
      <c r="B6" s="57" t="s">
        <v>39</v>
      </c>
      <c r="C6" s="58">
        <v>50</v>
      </c>
      <c r="D6" s="59">
        <v>0.76</v>
      </c>
      <c r="E6" s="60"/>
      <c r="F6" s="60"/>
      <c r="G6" s="60"/>
      <c r="H6" s="59"/>
      <c r="I6" s="61">
        <v>0.21</v>
      </c>
      <c r="J6" s="62">
        <f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+J6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+C6*D6</f>
        <v>38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38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152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152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13" sqref="C13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31</v>
      </c>
      <c r="B6" s="57" t="s">
        <v>29</v>
      </c>
      <c r="C6" s="58">
        <v>3000</v>
      </c>
      <c r="D6" s="59">
        <v>0.27</v>
      </c>
      <c r="E6" s="60"/>
      <c r="F6" s="60"/>
      <c r="G6" s="60"/>
      <c r="H6" s="59"/>
      <c r="I6" s="61">
        <v>0.21</v>
      </c>
      <c r="J6" s="62">
        <f t="shared" ref="J6" si="0"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+D6*C6</f>
        <v>810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810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3240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3240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9" sqref="B9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32</v>
      </c>
      <c r="B6" s="57" t="s">
        <v>42</v>
      </c>
      <c r="C6" s="58">
        <v>400</v>
      </c>
      <c r="D6" s="59">
        <v>7.11</v>
      </c>
      <c r="E6" s="60"/>
      <c r="F6" s="60"/>
      <c r="G6" s="60"/>
      <c r="H6" s="59"/>
      <c r="I6" s="61">
        <v>0.21</v>
      </c>
      <c r="J6" s="62">
        <f t="shared" ref="J6" si="0"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+D6*C6</f>
        <v>2844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2844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11376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11376</v>
      </c>
    </row>
  </sheetData>
  <mergeCells count="3">
    <mergeCell ref="G1:J1"/>
    <mergeCell ref="H3:I3"/>
    <mergeCell ref="D17:I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" sqref="G1:J1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40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30</v>
      </c>
      <c r="B6" s="57" t="s">
        <v>28</v>
      </c>
      <c r="C6" s="58">
        <v>12500</v>
      </c>
      <c r="D6" s="59">
        <v>0.26200000000000001</v>
      </c>
      <c r="E6" s="60"/>
      <c r="F6" s="60"/>
      <c r="G6" s="60"/>
      <c r="H6" s="59"/>
      <c r="I6" s="61">
        <v>0.21</v>
      </c>
      <c r="J6" s="62">
        <f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+C6*D6</f>
        <v>3275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3275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13100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13100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23" sqref="B23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37</v>
      </c>
      <c r="B6" s="57" t="s">
        <v>35</v>
      </c>
      <c r="C6" s="58">
        <v>60</v>
      </c>
      <c r="D6" s="59">
        <v>0.95</v>
      </c>
      <c r="E6" s="60"/>
      <c r="F6" s="60"/>
      <c r="G6" s="60"/>
      <c r="H6" s="59"/>
      <c r="I6" s="61">
        <v>0.21</v>
      </c>
      <c r="J6" s="62">
        <f t="shared" ref="J6:J7" si="0">+H6*C6</f>
        <v>0</v>
      </c>
    </row>
    <row r="7" spans="1:10" s="12" customFormat="1" ht="30" customHeight="1">
      <c r="A7" s="56" t="s">
        <v>38</v>
      </c>
      <c r="B7" s="57" t="s">
        <v>36</v>
      </c>
      <c r="C7" s="58">
        <v>60</v>
      </c>
      <c r="D7" s="59">
        <v>1.1000000000000001</v>
      </c>
      <c r="E7" s="60"/>
      <c r="F7" s="60"/>
      <c r="G7" s="60"/>
      <c r="H7" s="59"/>
      <c r="I7" s="61">
        <v>0.21</v>
      </c>
      <c r="J7" s="62">
        <f t="shared" si="0"/>
        <v>0</v>
      </c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>
      <c r="B11" s="1"/>
      <c r="C11" s="1"/>
      <c r="D11" s="9"/>
      <c r="E11" s="1"/>
      <c r="F11" s="1"/>
      <c r="G11" s="1"/>
      <c r="H11" s="2"/>
      <c r="I11" s="3"/>
      <c r="J11" s="4"/>
    </row>
    <row r="12" spans="1:10" ht="13.5" thickBot="1">
      <c r="A12" s="12"/>
    </row>
    <row r="13" spans="1:10" s="13" customFormat="1" ht="15.75" customHeight="1">
      <c r="A13" s="1"/>
      <c r="D13" s="15" t="s">
        <v>11</v>
      </c>
      <c r="E13" s="16"/>
      <c r="F13" s="16"/>
      <c r="G13" s="16"/>
      <c r="H13" s="17"/>
      <c r="I13" s="18"/>
      <c r="J13" s="19">
        <f>SUM(J6:J7)</f>
        <v>0</v>
      </c>
    </row>
    <row r="14" spans="1:10" s="13" customFormat="1" ht="15.75" customHeight="1">
      <c r="A14" s="55"/>
      <c r="D14" s="43" t="s">
        <v>12</v>
      </c>
      <c r="E14" s="44"/>
      <c r="F14" s="44"/>
      <c r="G14" s="44"/>
      <c r="H14" s="45"/>
      <c r="I14" s="46"/>
      <c r="J14" s="47">
        <f>+D6*C6+D7*C7</f>
        <v>123</v>
      </c>
    </row>
    <row r="15" spans="1:10" s="13" customFormat="1" ht="15.75" customHeight="1" thickBot="1">
      <c r="A15" s="55"/>
      <c r="D15" s="20" t="s">
        <v>5</v>
      </c>
      <c r="E15" s="21"/>
      <c r="F15" s="21"/>
      <c r="G15" s="21"/>
      <c r="H15" s="22"/>
      <c r="I15" s="23"/>
      <c r="J15" s="24">
        <f>J14-J13</f>
        <v>123</v>
      </c>
    </row>
    <row r="16" spans="1:10" ht="15.75" customHeight="1" thickBot="1">
      <c r="A16" s="55"/>
    </row>
    <row r="17" spans="4:10" ht="15.75" customHeight="1">
      <c r="D17" s="25" t="s">
        <v>15</v>
      </c>
      <c r="E17" s="26"/>
      <c r="F17" s="26"/>
      <c r="G17" s="26"/>
      <c r="H17" s="27"/>
      <c r="I17" s="28"/>
      <c r="J17" s="29">
        <f>4*J13</f>
        <v>0</v>
      </c>
    </row>
    <row r="18" spans="4:10" ht="15.75" customHeight="1">
      <c r="D18" s="65" t="s">
        <v>16</v>
      </c>
      <c r="E18" s="66"/>
      <c r="F18" s="66"/>
      <c r="G18" s="66"/>
      <c r="H18" s="66"/>
      <c r="I18" s="67"/>
      <c r="J18" s="47">
        <f>4*J14</f>
        <v>492</v>
      </c>
    </row>
    <row r="19" spans="4:10" ht="15.75" customHeight="1">
      <c r="D19" s="37" t="s">
        <v>17</v>
      </c>
      <c r="E19" s="38"/>
      <c r="F19" s="35"/>
      <c r="G19" s="35"/>
      <c r="H19" s="35"/>
      <c r="I19" s="36"/>
      <c r="J19" s="39">
        <f>+J17*I6+J17</f>
        <v>0</v>
      </c>
    </row>
    <row r="20" spans="4:10" ht="15.75" customHeight="1" thickBot="1">
      <c r="D20" s="30" t="s">
        <v>9</v>
      </c>
      <c r="E20" s="31"/>
      <c r="F20" s="31"/>
      <c r="G20" s="31"/>
      <c r="H20" s="32"/>
      <c r="I20" s="33"/>
      <c r="J20" s="34">
        <f>J18-J17</f>
        <v>492</v>
      </c>
    </row>
  </sheetData>
  <mergeCells count="3">
    <mergeCell ref="G1:J1"/>
    <mergeCell ref="H3:I3"/>
    <mergeCell ref="D18:I1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" sqref="G1:J1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23</v>
      </c>
      <c r="B6" s="57" t="s">
        <v>18</v>
      </c>
      <c r="C6" s="58">
        <v>40000</v>
      </c>
      <c r="D6" s="59">
        <v>0.23</v>
      </c>
      <c r="E6" s="60"/>
      <c r="F6" s="60"/>
      <c r="G6" s="60"/>
      <c r="H6" s="59"/>
      <c r="I6" s="61">
        <v>0.21</v>
      </c>
      <c r="J6" s="62">
        <f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+J6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+D6*C6</f>
        <v>9200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9200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36800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36800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" sqref="G1:J1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25</v>
      </c>
      <c r="B6" s="57" t="s">
        <v>20</v>
      </c>
      <c r="C6" s="58">
        <v>9000</v>
      </c>
      <c r="D6" s="59">
        <v>1.1499999999999999</v>
      </c>
      <c r="E6" s="60"/>
      <c r="F6" s="60"/>
      <c r="G6" s="60"/>
      <c r="H6" s="59"/>
      <c r="I6" s="61">
        <v>0.21</v>
      </c>
      <c r="J6" s="62">
        <f t="shared" ref="J6" si="0"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+C6*D6</f>
        <v>10350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10350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41400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41400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1" sqref="G1:J1"/>
    </sheetView>
  </sheetViews>
  <sheetFormatPr baseColWidth="10" defaultColWidth="11" defaultRowHeight="12.75"/>
  <cols>
    <col min="1" max="1" width="15.85546875" style="1" customWidth="1"/>
    <col min="2" max="2" width="49.85546875" style="1" customWidth="1"/>
    <col min="3" max="3" width="18" style="1" customWidth="1"/>
    <col min="4" max="4" width="13.7109375" style="9" customWidth="1"/>
    <col min="5" max="5" width="12" style="1" customWidth="1"/>
    <col min="6" max="6" width="13.28515625" style="1" customWidth="1"/>
    <col min="7" max="7" width="12.5703125" style="1" customWidth="1"/>
    <col min="8" max="8" width="12.42578125" style="2" customWidth="1"/>
    <col min="9" max="9" width="6.28515625" style="3" bestFit="1" customWidth="1"/>
    <col min="10" max="10" width="15.85546875" style="4" bestFit="1" customWidth="1"/>
    <col min="11" max="11" width="11" style="1" customWidth="1"/>
    <col min="12" max="16384" width="11" style="1"/>
  </cols>
  <sheetData>
    <row r="1" spans="1:10" ht="57.75" customHeight="1">
      <c r="B1" s="41"/>
      <c r="C1" s="42"/>
      <c r="D1" s="42"/>
      <c r="E1" s="42"/>
      <c r="F1" s="42"/>
      <c r="G1" s="63" t="s">
        <v>41</v>
      </c>
      <c r="H1" s="63"/>
      <c r="I1" s="63"/>
      <c r="J1" s="63"/>
    </row>
    <row r="2" spans="1:10" ht="22.5" customHeight="1">
      <c r="B2" s="41"/>
      <c r="C2" s="42"/>
      <c r="D2" s="42"/>
      <c r="E2" s="42"/>
      <c r="F2" s="42"/>
      <c r="G2" s="40"/>
      <c r="H2" s="40"/>
      <c r="I2" s="40"/>
      <c r="J2" s="40"/>
    </row>
    <row r="3" spans="1:10" ht="27" customHeight="1" thickBot="1">
      <c r="A3" s="48" t="s">
        <v>6</v>
      </c>
      <c r="B3" s="5"/>
      <c r="C3" s="5"/>
      <c r="D3" s="6"/>
      <c r="E3" s="5"/>
      <c r="F3" s="5"/>
      <c r="G3" s="5"/>
      <c r="H3" s="64"/>
      <c r="I3" s="64"/>
      <c r="J3" s="7"/>
    </row>
    <row r="4" spans="1:10" ht="19.5" customHeight="1">
      <c r="B4" s="8"/>
      <c r="C4" s="8"/>
      <c r="H4" s="10"/>
      <c r="I4" s="1"/>
      <c r="J4" s="11"/>
    </row>
    <row r="5" spans="1:10" s="14" customFormat="1" ht="25.5">
      <c r="A5" s="49" t="s">
        <v>13</v>
      </c>
      <c r="B5" s="50" t="s">
        <v>7</v>
      </c>
      <c r="C5" s="51" t="s">
        <v>14</v>
      </c>
      <c r="D5" s="54" t="s">
        <v>0</v>
      </c>
      <c r="E5" s="51" t="s">
        <v>1</v>
      </c>
      <c r="F5" s="51" t="s">
        <v>8</v>
      </c>
      <c r="G5" s="51" t="s">
        <v>10</v>
      </c>
      <c r="H5" s="52" t="s">
        <v>2</v>
      </c>
      <c r="I5" s="51" t="s">
        <v>3</v>
      </c>
      <c r="J5" s="53" t="s">
        <v>4</v>
      </c>
    </row>
    <row r="6" spans="1:10" s="14" customFormat="1" ht="30" customHeight="1">
      <c r="A6" s="56" t="s">
        <v>24</v>
      </c>
      <c r="B6" s="57" t="s">
        <v>19</v>
      </c>
      <c r="C6" s="58">
        <v>15000</v>
      </c>
      <c r="D6" s="59">
        <v>0.82</v>
      </c>
      <c r="E6" s="60"/>
      <c r="F6" s="60"/>
      <c r="G6" s="60"/>
      <c r="H6" s="59"/>
      <c r="I6" s="61">
        <v>0.21</v>
      </c>
      <c r="J6" s="62">
        <f t="shared" ref="J6" si="0">+H6*C6</f>
        <v>0</v>
      </c>
    </row>
    <row r="7" spans="1:10" s="12" customFormat="1">
      <c r="B7" s="1"/>
      <c r="C7" s="1"/>
      <c r="D7" s="9"/>
      <c r="E7" s="1"/>
      <c r="F7" s="1"/>
      <c r="G7" s="1"/>
      <c r="H7" s="2"/>
      <c r="I7" s="3"/>
      <c r="J7" s="4"/>
    </row>
    <row r="8" spans="1:10" s="12" customFormat="1">
      <c r="B8" s="1"/>
      <c r="C8" s="1"/>
      <c r="D8" s="9"/>
      <c r="E8" s="1"/>
      <c r="F8" s="1"/>
      <c r="G8" s="1"/>
      <c r="H8" s="2"/>
      <c r="I8" s="3"/>
      <c r="J8" s="4"/>
    </row>
    <row r="9" spans="1:10" s="12" customFormat="1">
      <c r="B9" s="1"/>
      <c r="C9" s="1"/>
      <c r="D9" s="9"/>
      <c r="E9" s="1"/>
      <c r="F9" s="1"/>
      <c r="G9" s="1"/>
      <c r="H9" s="2"/>
      <c r="I9" s="3"/>
      <c r="J9" s="4"/>
    </row>
    <row r="10" spans="1:10" s="12" customFormat="1">
      <c r="B10" s="1"/>
      <c r="C10" s="1"/>
      <c r="D10" s="9"/>
      <c r="E10" s="1"/>
      <c r="F10" s="1"/>
      <c r="G10" s="1"/>
      <c r="H10" s="2"/>
      <c r="I10" s="3"/>
      <c r="J10" s="4"/>
    </row>
    <row r="11" spans="1:10" s="12" customFormat="1" ht="13.5" thickBot="1">
      <c r="B11" s="1"/>
      <c r="C11" s="1"/>
      <c r="D11" s="9"/>
      <c r="E11" s="1"/>
      <c r="F11" s="1"/>
      <c r="G11" s="1"/>
      <c r="H11" s="2"/>
      <c r="I11" s="3"/>
      <c r="J11" s="4"/>
    </row>
    <row r="12" spans="1:10" ht="15.75" customHeight="1">
      <c r="B12" s="13"/>
      <c r="C12" s="13"/>
      <c r="D12" s="15" t="s">
        <v>11</v>
      </c>
      <c r="E12" s="16"/>
      <c r="F12" s="16"/>
      <c r="G12" s="16"/>
      <c r="H12" s="17"/>
      <c r="I12" s="18"/>
      <c r="J12" s="19">
        <f>+J6</f>
        <v>0</v>
      </c>
    </row>
    <row r="13" spans="1:10" s="13" customFormat="1" ht="15.75" customHeight="1">
      <c r="A13" s="55"/>
      <c r="D13" s="43" t="s">
        <v>12</v>
      </c>
      <c r="E13" s="44"/>
      <c r="F13" s="44"/>
      <c r="G13" s="44"/>
      <c r="H13" s="45"/>
      <c r="I13" s="46"/>
      <c r="J13" s="47">
        <f>+C6*D6</f>
        <v>12300</v>
      </c>
    </row>
    <row r="14" spans="1:10" s="13" customFormat="1" ht="15.75" customHeight="1" thickBot="1">
      <c r="A14" s="55"/>
      <c r="D14" s="20" t="s">
        <v>5</v>
      </c>
      <c r="E14" s="21"/>
      <c r="F14" s="21"/>
      <c r="G14" s="21"/>
      <c r="H14" s="22"/>
      <c r="I14" s="23"/>
      <c r="J14" s="24">
        <f>J13-J12</f>
        <v>12300</v>
      </c>
    </row>
    <row r="15" spans="1:10" s="13" customFormat="1" ht="15.75" customHeight="1" thickBot="1">
      <c r="A15" s="55"/>
      <c r="B15" s="1"/>
      <c r="C15" s="1"/>
      <c r="D15" s="9"/>
      <c r="E15" s="1"/>
      <c r="F15" s="1"/>
      <c r="G15" s="1"/>
      <c r="H15" s="2"/>
      <c r="I15" s="3"/>
      <c r="J15" s="4"/>
    </row>
    <row r="16" spans="1:10" ht="15.75" customHeight="1">
      <c r="D16" s="25" t="s">
        <v>15</v>
      </c>
      <c r="E16" s="26"/>
      <c r="F16" s="26"/>
      <c r="G16" s="26"/>
      <c r="H16" s="27"/>
      <c r="I16" s="28"/>
      <c r="J16" s="29">
        <f>4*J12</f>
        <v>0</v>
      </c>
    </row>
    <row r="17" spans="4:10" ht="15.75" customHeight="1">
      <c r="D17" s="65" t="s">
        <v>16</v>
      </c>
      <c r="E17" s="66"/>
      <c r="F17" s="66"/>
      <c r="G17" s="66"/>
      <c r="H17" s="66"/>
      <c r="I17" s="67"/>
      <c r="J17" s="47">
        <f>4*J13</f>
        <v>49200</v>
      </c>
    </row>
    <row r="18" spans="4:10" ht="15.75" customHeight="1">
      <c r="D18" s="37" t="s">
        <v>17</v>
      </c>
      <c r="E18" s="38"/>
      <c r="F18" s="35"/>
      <c r="G18" s="35"/>
      <c r="H18" s="35"/>
      <c r="I18" s="36"/>
      <c r="J18" s="39">
        <f>+J16*I6+J16</f>
        <v>0</v>
      </c>
    </row>
    <row r="19" spans="4:10" ht="15.75" customHeight="1" thickBot="1">
      <c r="D19" s="30" t="s">
        <v>9</v>
      </c>
      <c r="E19" s="31"/>
      <c r="F19" s="31"/>
      <c r="G19" s="31"/>
      <c r="H19" s="32"/>
      <c r="I19" s="33"/>
      <c r="J19" s="34">
        <f>J17-J16</f>
        <v>49200</v>
      </c>
    </row>
  </sheetData>
  <mergeCells count="3">
    <mergeCell ref="G1:J1"/>
    <mergeCell ref="H3:I3"/>
    <mergeCell ref="D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2025-08-01T07:25:09Z</dcterms:modified>
</cp:coreProperties>
</file>